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IP\SAP2000 2025\"/>
    </mc:Choice>
  </mc:AlternateContent>
  <xr:revisionPtr revIDLastSave="0" documentId="13_ncr:1_{D72E195B-1263-4EAE-A7CA-82BACB029090}" xr6:coauthVersionLast="47" xr6:coauthVersionMax="47" xr10:uidLastSave="{00000000-0000-0000-0000-000000000000}"/>
  <bookViews>
    <workbookView xWindow="-120" yWindow="-120" windowWidth="29040" windowHeight="15720" firstSheet="3" activeTab="10" xr2:uid="{1C354E47-704F-42B3-AA11-98B0FB5BEB34}"/>
  </bookViews>
  <sheets>
    <sheet name="Espectro Diseño" sheetId="1" r:id="rId1"/>
    <sheet name="CARGAS" sheetId="2" r:id="rId2"/>
    <sheet name="COMBINACIONES" sheetId="3" r:id="rId3"/>
    <sheet name="PESO" sheetId="5" r:id="rId4"/>
    <sheet name="VERIFICACIONES" sheetId="4" r:id="rId5"/>
    <sheet name="VIGAS" sheetId="7" r:id="rId6"/>
    <sheet name="COLUMNAS" sheetId="8" r:id="rId7"/>
    <sheet name="DI COLUMNA" sheetId="11" r:id="rId8"/>
    <sheet name="MUROS DE CORTE" sheetId="9" r:id="rId9"/>
    <sheet name="DI MURO CORTE" sheetId="12" r:id="rId10"/>
    <sheet name="LOSA ALIGERADA" sheetId="10" r:id="rId11"/>
  </sheets>
  <externalReferences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9" l="1"/>
  <c r="H41" i="9" s="1"/>
  <c r="G42" i="9"/>
  <c r="H42" i="9" s="1"/>
  <c r="G43" i="9"/>
  <c r="H43" i="9" s="1"/>
  <c r="G44" i="9"/>
  <c r="H44" i="9" s="1"/>
  <c r="G45" i="9"/>
  <c r="H45" i="9" s="1"/>
  <c r="G46" i="9"/>
  <c r="H46" i="9" s="1"/>
  <c r="G47" i="9"/>
  <c r="H47" i="9" s="1"/>
  <c r="G48" i="9"/>
  <c r="H48" i="9" s="1"/>
  <c r="G49" i="9"/>
  <c r="G50" i="9"/>
  <c r="H50" i="9" s="1"/>
  <c r="G40" i="9"/>
  <c r="H40" i="9" s="1"/>
  <c r="C33" i="9"/>
  <c r="F31" i="9" s="1"/>
  <c r="I30" i="9"/>
  <c r="K101" i="8"/>
  <c r="C83" i="8"/>
  <c r="C77" i="8"/>
  <c r="H70" i="8"/>
  <c r="C89" i="8"/>
  <c r="F22" i="8"/>
  <c r="H22" i="8"/>
  <c r="F23" i="8"/>
  <c r="G23" i="8"/>
  <c r="H23" i="8" s="1"/>
  <c r="F24" i="8"/>
  <c r="G24" i="8"/>
  <c r="H24" i="8" s="1"/>
  <c r="F25" i="8"/>
  <c r="G25" i="8"/>
  <c r="H25" i="8" s="1"/>
  <c r="F26" i="8"/>
  <c r="G26" i="8"/>
  <c r="H26" i="8" s="1"/>
  <c r="F27" i="8"/>
  <c r="G27" i="8"/>
  <c r="H27" i="8" s="1"/>
  <c r="F28" i="8"/>
  <c r="G28" i="8"/>
  <c r="H28" i="8" s="1"/>
  <c r="F29" i="8"/>
  <c r="G29" i="8"/>
  <c r="H29" i="8" s="1"/>
  <c r="F30" i="8"/>
  <c r="G30" i="8"/>
  <c r="H30" i="8" s="1"/>
  <c r="F31" i="8"/>
  <c r="G31" i="8"/>
  <c r="H31" i="8"/>
  <c r="F32" i="8"/>
  <c r="H32" i="8"/>
  <c r="I11" i="8"/>
  <c r="C14" i="8"/>
  <c r="F12" i="8" s="1"/>
  <c r="Q102" i="7"/>
  <c r="V97" i="7"/>
  <c r="V89" i="7"/>
  <c r="V88" i="7"/>
  <c r="O97" i="7"/>
  <c r="L99" i="7"/>
  <c r="L94" i="7"/>
  <c r="L93" i="7"/>
  <c r="H51" i="7"/>
  <c r="C46" i="7"/>
  <c r="H46" i="7"/>
  <c r="M36" i="7"/>
  <c r="K33" i="7"/>
  <c r="K32" i="7"/>
  <c r="K31" i="7"/>
  <c r="K34" i="7" s="1"/>
  <c r="C40" i="7"/>
  <c r="C39" i="7"/>
  <c r="C38" i="7"/>
  <c r="E36" i="7"/>
  <c r="C32" i="7"/>
  <c r="C33" i="7"/>
  <c r="C31" i="7"/>
  <c r="C22" i="7"/>
  <c r="C21" i="7"/>
  <c r="J16" i="7"/>
  <c r="J17" i="7" s="1"/>
  <c r="I16" i="7"/>
  <c r="C12" i="7"/>
  <c r="C58" i="10"/>
  <c r="C60" i="10" s="1"/>
  <c r="C51" i="10"/>
  <c r="C46" i="10"/>
  <c r="C34" i="10"/>
  <c r="C35" i="10" s="1"/>
  <c r="C29" i="10"/>
  <c r="C31" i="10" s="1"/>
  <c r="C18" i="10"/>
  <c r="C19" i="10" s="1"/>
  <c r="C17" i="10"/>
  <c r="C10" i="10"/>
  <c r="C9" i="10"/>
  <c r="C7" i="10"/>
  <c r="C8" i="10" s="1"/>
  <c r="C11" i="10" s="1"/>
  <c r="F50" i="9"/>
  <c r="H49" i="9"/>
  <c r="F49" i="9"/>
  <c r="F48" i="9"/>
  <c r="F47" i="9"/>
  <c r="F46" i="9"/>
  <c r="F45" i="9"/>
  <c r="F44" i="9"/>
  <c r="F43" i="9"/>
  <c r="F42" i="9"/>
  <c r="F41" i="9"/>
  <c r="F40" i="9"/>
  <c r="C25" i="9"/>
  <c r="C24" i="9"/>
  <c r="C17" i="9"/>
  <c r="C16" i="9"/>
  <c r="K98" i="8"/>
  <c r="K97" i="8"/>
  <c r="C88" i="8"/>
  <c r="G47" i="8"/>
  <c r="H47" i="8" s="1"/>
  <c r="F47" i="8"/>
  <c r="G46" i="8"/>
  <c r="H46" i="8" s="1"/>
  <c r="F46" i="8"/>
  <c r="G45" i="8"/>
  <c r="H45" i="8" s="1"/>
  <c r="F45" i="8"/>
  <c r="G44" i="8"/>
  <c r="H44" i="8" s="1"/>
  <c r="F44" i="8"/>
  <c r="G43" i="8"/>
  <c r="H43" i="8" s="1"/>
  <c r="F43" i="8"/>
  <c r="G42" i="8"/>
  <c r="H42" i="8" s="1"/>
  <c r="F42" i="8"/>
  <c r="G41" i="8"/>
  <c r="H41" i="8" s="1"/>
  <c r="F41" i="8"/>
  <c r="G40" i="8"/>
  <c r="H40" i="8" s="1"/>
  <c r="F40" i="8"/>
  <c r="G39" i="8"/>
  <c r="H39" i="8" s="1"/>
  <c r="F39" i="8"/>
  <c r="G38" i="8"/>
  <c r="H38" i="8" s="1"/>
  <c r="F38" i="8"/>
  <c r="G37" i="8"/>
  <c r="H37" i="8" s="1"/>
  <c r="F37" i="8"/>
  <c r="O88" i="7"/>
  <c r="C18" i="7"/>
  <c r="F18" i="7" s="1"/>
  <c r="F19" i="7"/>
  <c r="F30" i="9" l="1"/>
  <c r="C26" i="9"/>
  <c r="C18" i="9"/>
  <c r="F11" i="8"/>
  <c r="C41" i="7"/>
  <c r="C34" i="7"/>
  <c r="C32" i="10"/>
  <c r="C48" i="10"/>
  <c r="C49" i="10" s="1"/>
  <c r="C75" i="7"/>
  <c r="C14" i="7"/>
  <c r="C15" i="7" s="1"/>
  <c r="C16" i="7" s="1"/>
  <c r="E15" i="7" s="1"/>
  <c r="E16" i="7" s="1"/>
  <c r="F15" i="7" s="1"/>
  <c r="C52" i="10" l="1"/>
  <c r="G16" i="7"/>
  <c r="F16" i="7"/>
  <c r="G15" i="7" s="1"/>
  <c r="C76" i="7"/>
  <c r="C77" i="7" s="1"/>
  <c r="C78" i="7" s="1"/>
  <c r="H79" i="7" s="1"/>
  <c r="C23" i="7" l="1"/>
  <c r="C659" i="4" l="1"/>
  <c r="C661" i="4"/>
  <c r="C655" i="4"/>
  <c r="C653" i="4"/>
  <c r="E646" i="4"/>
  <c r="E636" i="4"/>
  <c r="C644" i="4"/>
  <c r="C645" i="4" s="1"/>
  <c r="C635" i="4"/>
  <c r="C634" i="4"/>
  <c r="F594" i="4"/>
  <c r="E594" i="4"/>
  <c r="E593" i="4"/>
  <c r="F593" i="4" s="1"/>
  <c r="E592" i="4"/>
  <c r="F592" i="4" s="1"/>
  <c r="E591" i="4"/>
  <c r="F591" i="4" s="1"/>
  <c r="E590" i="4"/>
  <c r="F590" i="4" s="1"/>
  <c r="F589" i="4"/>
  <c r="E589" i="4"/>
  <c r="F588" i="4"/>
  <c r="E588" i="4"/>
  <c r="E587" i="4"/>
  <c r="F587" i="4" s="1"/>
  <c r="F586" i="4"/>
  <c r="E586" i="4"/>
  <c r="E585" i="4"/>
  <c r="F585" i="4" s="1"/>
  <c r="E584" i="4"/>
  <c r="F584" i="4" s="1"/>
  <c r="F583" i="4"/>
  <c r="E583" i="4"/>
  <c r="F567" i="4"/>
  <c r="F568" i="4"/>
  <c r="F569" i="4"/>
  <c r="F570" i="4"/>
  <c r="F571" i="4"/>
  <c r="F572" i="4"/>
  <c r="F573" i="4"/>
  <c r="F574" i="4"/>
  <c r="F575" i="4"/>
  <c r="F576" i="4"/>
  <c r="F578" i="4"/>
  <c r="F577" i="4"/>
  <c r="E578" i="4"/>
  <c r="E567" i="4"/>
  <c r="E568" i="4"/>
  <c r="E569" i="4"/>
  <c r="E570" i="4"/>
  <c r="E571" i="4"/>
  <c r="E572" i="4"/>
  <c r="E573" i="4"/>
  <c r="E574" i="4"/>
  <c r="E575" i="4"/>
  <c r="E576" i="4"/>
  <c r="E577" i="4"/>
  <c r="C557" i="4"/>
  <c r="C548" i="4"/>
  <c r="C547" i="4"/>
  <c r="C523" i="4"/>
  <c r="C515" i="4"/>
  <c r="C488" i="4"/>
  <c r="G549" i="4"/>
  <c r="C467" i="4"/>
  <c r="C418" i="4"/>
  <c r="C411" i="4"/>
  <c r="C410" i="4"/>
  <c r="D359" i="4"/>
  <c r="E359" i="4" s="1"/>
  <c r="F358" i="4"/>
  <c r="G358" i="4" s="1"/>
  <c r="D358" i="4"/>
  <c r="E358" i="4" s="1"/>
  <c r="F357" i="4"/>
  <c r="G357" i="4" s="1"/>
  <c r="D357" i="4"/>
  <c r="E357" i="4" s="1"/>
  <c r="F356" i="4"/>
  <c r="G356" i="4" s="1"/>
  <c r="D356" i="4"/>
  <c r="E356" i="4" s="1"/>
  <c r="F355" i="4"/>
  <c r="G355" i="4" s="1"/>
  <c r="D355" i="4"/>
  <c r="E355" i="4" s="1"/>
  <c r="F354" i="4"/>
  <c r="G354" i="4" s="1"/>
  <c r="D354" i="4"/>
  <c r="E354" i="4" s="1"/>
  <c r="F353" i="4"/>
  <c r="G353" i="4" s="1"/>
  <c r="D353" i="4"/>
  <c r="E353" i="4" s="1"/>
  <c r="F352" i="4"/>
  <c r="G352" i="4" s="1"/>
  <c r="D352" i="4"/>
  <c r="E352" i="4" s="1"/>
  <c r="F351" i="4"/>
  <c r="G351" i="4" s="1"/>
  <c r="D351" i="4"/>
  <c r="E351" i="4" s="1"/>
  <c r="F350" i="4"/>
  <c r="G350" i="4" s="1"/>
  <c r="D343" i="4"/>
  <c r="E343" i="4" s="1"/>
  <c r="F342" i="4"/>
  <c r="G342" i="4" s="1"/>
  <c r="D342" i="4"/>
  <c r="E342" i="4" s="1"/>
  <c r="F341" i="4"/>
  <c r="G341" i="4" s="1"/>
  <c r="D341" i="4"/>
  <c r="E341" i="4" s="1"/>
  <c r="F340" i="4"/>
  <c r="G340" i="4" s="1"/>
  <c r="D340" i="4"/>
  <c r="E340" i="4" s="1"/>
  <c r="F339" i="4"/>
  <c r="G339" i="4" s="1"/>
  <c r="D339" i="4"/>
  <c r="E339" i="4" s="1"/>
  <c r="F338" i="4"/>
  <c r="G338" i="4" s="1"/>
  <c r="D338" i="4"/>
  <c r="E338" i="4" s="1"/>
  <c r="F337" i="4"/>
  <c r="G337" i="4" s="1"/>
  <c r="D337" i="4"/>
  <c r="E337" i="4" s="1"/>
  <c r="F336" i="4"/>
  <c r="G336" i="4" s="1"/>
  <c r="D336" i="4"/>
  <c r="E336" i="4" s="1"/>
  <c r="F335" i="4"/>
  <c r="G335" i="4" s="1"/>
  <c r="D335" i="4"/>
  <c r="E335" i="4" s="1"/>
  <c r="F334" i="4"/>
  <c r="G334" i="4" s="1"/>
  <c r="D269" i="4"/>
  <c r="D270" i="4"/>
  <c r="D271" i="4"/>
  <c r="D272" i="4"/>
  <c r="D273" i="4"/>
  <c r="D274" i="4"/>
  <c r="D275" i="4"/>
  <c r="D276" i="4"/>
  <c r="D277" i="4"/>
  <c r="D278" i="4"/>
  <c r="D279" i="4"/>
  <c r="D262" i="4"/>
  <c r="D261" i="4"/>
  <c r="D260" i="4"/>
  <c r="D259" i="4"/>
  <c r="D258" i="4"/>
  <c r="D257" i="4"/>
  <c r="D256" i="4"/>
  <c r="C316" i="4" s="1"/>
  <c r="D255" i="4"/>
  <c r="C315" i="4" s="1"/>
  <c r="D254" i="4"/>
  <c r="C314" i="4" s="1"/>
  <c r="D253" i="4"/>
  <c r="D252" i="4"/>
  <c r="M250" i="4"/>
  <c r="C139" i="5"/>
  <c r="D263" i="4" s="1"/>
  <c r="I121" i="5"/>
  <c r="I119" i="5"/>
  <c r="H134" i="5"/>
  <c r="D129" i="5"/>
  <c r="I129" i="5" s="1"/>
  <c r="D131" i="5"/>
  <c r="I131" i="5" s="1"/>
  <c r="E16" i="5"/>
  <c r="I16" i="5" s="1"/>
  <c r="E42" i="5"/>
  <c r="E49" i="5" s="1"/>
  <c r="E65" i="5"/>
  <c r="I65" i="5" s="1"/>
  <c r="E89" i="5"/>
  <c r="E107" i="5" s="1"/>
  <c r="I107" i="5" s="1"/>
  <c r="E127" i="5"/>
  <c r="I127" i="5" s="1"/>
  <c r="I125" i="5"/>
  <c r="I122" i="5"/>
  <c r="I130" i="5"/>
  <c r="I128" i="5"/>
  <c r="I126" i="5"/>
  <c r="I124" i="5"/>
  <c r="I123" i="5"/>
  <c r="I120" i="5"/>
  <c r="I118" i="5"/>
  <c r="I117" i="5"/>
  <c r="I116" i="5"/>
  <c r="I115" i="5"/>
  <c r="E114" i="5"/>
  <c r="I114" i="5" s="1"/>
  <c r="E113" i="5"/>
  <c r="I113" i="5" s="1"/>
  <c r="I112" i="5"/>
  <c r="H104" i="5"/>
  <c r="I104" i="5" s="1"/>
  <c r="H103" i="5"/>
  <c r="E103" i="5"/>
  <c r="I95" i="5"/>
  <c r="I96" i="5"/>
  <c r="I90" i="5"/>
  <c r="I86" i="5"/>
  <c r="I83" i="5"/>
  <c r="I80" i="5"/>
  <c r="I102" i="5"/>
  <c r="I101" i="5"/>
  <c r="I100" i="5"/>
  <c r="I99" i="5"/>
  <c r="D94" i="5"/>
  <c r="I94" i="5" s="1"/>
  <c r="I93" i="5"/>
  <c r="D92" i="5"/>
  <c r="I92" i="5" s="1"/>
  <c r="I91" i="5"/>
  <c r="I88" i="5"/>
  <c r="I87" i="5"/>
  <c r="I85" i="5"/>
  <c r="I84" i="5"/>
  <c r="I82" i="5"/>
  <c r="E81" i="5"/>
  <c r="I81" i="5" s="1"/>
  <c r="I79" i="5"/>
  <c r="D69" i="5"/>
  <c r="I69" i="5" s="1"/>
  <c r="D67" i="5"/>
  <c r="I67" i="5" s="1"/>
  <c r="H72" i="5"/>
  <c r="I68" i="5"/>
  <c r="I66" i="5"/>
  <c r="I64" i="5"/>
  <c r="I63" i="5"/>
  <c r="I62" i="5"/>
  <c r="I61" i="5"/>
  <c r="I60" i="5"/>
  <c r="I59" i="5"/>
  <c r="E58" i="5"/>
  <c r="I58" i="5" s="1"/>
  <c r="E57" i="5"/>
  <c r="I57" i="5" s="1"/>
  <c r="I56" i="5"/>
  <c r="H49" i="5"/>
  <c r="I46" i="5"/>
  <c r="I45" i="5"/>
  <c r="I44" i="5"/>
  <c r="I43" i="5"/>
  <c r="I41" i="5"/>
  <c r="I40" i="5"/>
  <c r="I39" i="5"/>
  <c r="I38" i="5"/>
  <c r="I37" i="5"/>
  <c r="I36" i="5"/>
  <c r="E35" i="5"/>
  <c r="I35" i="5" s="1"/>
  <c r="E34" i="5"/>
  <c r="I34" i="5" s="1"/>
  <c r="E33" i="5"/>
  <c r="I33" i="5" s="1"/>
  <c r="E32" i="5"/>
  <c r="I32" i="5" s="1"/>
  <c r="E31" i="5"/>
  <c r="I31" i="5" s="1"/>
  <c r="I30" i="5"/>
  <c r="H23" i="5"/>
  <c r="I20" i="5"/>
  <c r="I19" i="5"/>
  <c r="I18" i="5"/>
  <c r="I17" i="5"/>
  <c r="I14" i="5"/>
  <c r="I15" i="5"/>
  <c r="I13" i="5"/>
  <c r="I12" i="5"/>
  <c r="I11" i="5"/>
  <c r="I10" i="5"/>
  <c r="E9" i="5"/>
  <c r="I9" i="5" s="1"/>
  <c r="E8" i="5"/>
  <c r="I8" i="5" s="1"/>
  <c r="E7" i="5"/>
  <c r="I7" i="5" s="1"/>
  <c r="E6" i="5"/>
  <c r="I6" i="5" s="1"/>
  <c r="E5" i="5"/>
  <c r="I5" i="5" s="1"/>
  <c r="I4" i="5"/>
  <c r="E227" i="4"/>
  <c r="G227" i="4" s="1"/>
  <c r="H227" i="4" s="1"/>
  <c r="E226" i="4"/>
  <c r="G226" i="4" s="1"/>
  <c r="H226" i="4" s="1"/>
  <c r="E225" i="4"/>
  <c r="G225" i="4" s="1"/>
  <c r="H225" i="4" s="1"/>
  <c r="E224" i="4"/>
  <c r="G224" i="4" s="1"/>
  <c r="H224" i="4" s="1"/>
  <c r="E223" i="4"/>
  <c r="G223" i="4" s="1"/>
  <c r="H223" i="4" s="1"/>
  <c r="E222" i="4"/>
  <c r="G222" i="4" s="1"/>
  <c r="H222" i="4" s="1"/>
  <c r="E221" i="4"/>
  <c r="G221" i="4" s="1"/>
  <c r="H221" i="4" s="1"/>
  <c r="E220" i="4"/>
  <c r="G220" i="4" s="1"/>
  <c r="H220" i="4" s="1"/>
  <c r="E130" i="4"/>
  <c r="G130" i="4" s="1"/>
  <c r="H130" i="4" s="1"/>
  <c r="E129" i="4"/>
  <c r="G129" i="4" s="1"/>
  <c r="H129" i="4" s="1"/>
  <c r="E128" i="4"/>
  <c r="G128" i="4" s="1"/>
  <c r="H128" i="4" s="1"/>
  <c r="E127" i="4"/>
  <c r="G127" i="4" s="1"/>
  <c r="H127" i="4" s="1"/>
  <c r="E126" i="4"/>
  <c r="G126" i="4" s="1"/>
  <c r="H126" i="4" s="1"/>
  <c r="E125" i="4"/>
  <c r="G125" i="4" s="1"/>
  <c r="H125" i="4" s="1"/>
  <c r="E124" i="4"/>
  <c r="G124" i="4" s="1"/>
  <c r="H124" i="4" s="1"/>
  <c r="E123" i="4"/>
  <c r="G123" i="4" s="1"/>
  <c r="H123" i="4" s="1"/>
  <c r="E218" i="4"/>
  <c r="G218" i="4" s="1"/>
  <c r="H218" i="4" s="1"/>
  <c r="E217" i="4"/>
  <c r="G217" i="4" s="1"/>
  <c r="H217" i="4" s="1"/>
  <c r="E216" i="4"/>
  <c r="G216" i="4" s="1"/>
  <c r="H216" i="4" s="1"/>
  <c r="E215" i="4"/>
  <c r="G215" i="4" s="1"/>
  <c r="H215" i="4" s="1"/>
  <c r="E214" i="4"/>
  <c r="G214" i="4" s="1"/>
  <c r="H214" i="4" s="1"/>
  <c r="E213" i="4"/>
  <c r="G213" i="4" s="1"/>
  <c r="H213" i="4" s="1"/>
  <c r="E212" i="4"/>
  <c r="G212" i="4" s="1"/>
  <c r="H212" i="4" s="1"/>
  <c r="E211" i="4"/>
  <c r="G211" i="4" s="1"/>
  <c r="H211" i="4" s="1"/>
  <c r="E121" i="4"/>
  <c r="G121" i="4" s="1"/>
  <c r="H121" i="4" s="1"/>
  <c r="E120" i="4"/>
  <c r="G120" i="4" s="1"/>
  <c r="H120" i="4" s="1"/>
  <c r="E119" i="4"/>
  <c r="G119" i="4" s="1"/>
  <c r="H119" i="4" s="1"/>
  <c r="E118" i="4"/>
  <c r="G118" i="4" s="1"/>
  <c r="H118" i="4" s="1"/>
  <c r="E117" i="4"/>
  <c r="G117" i="4" s="1"/>
  <c r="H117" i="4" s="1"/>
  <c r="E116" i="4"/>
  <c r="G116" i="4" s="1"/>
  <c r="H116" i="4" s="1"/>
  <c r="E115" i="4"/>
  <c r="G115" i="4" s="1"/>
  <c r="H115" i="4" s="1"/>
  <c r="E114" i="4"/>
  <c r="G114" i="4" s="1"/>
  <c r="H114" i="4" s="1"/>
  <c r="E209" i="4"/>
  <c r="G209" i="4" s="1"/>
  <c r="H209" i="4" s="1"/>
  <c r="E208" i="4"/>
  <c r="G208" i="4" s="1"/>
  <c r="H208" i="4" s="1"/>
  <c r="E207" i="4"/>
  <c r="G207" i="4" s="1"/>
  <c r="H207" i="4" s="1"/>
  <c r="E206" i="4"/>
  <c r="G206" i="4" s="1"/>
  <c r="H206" i="4" s="1"/>
  <c r="E205" i="4"/>
  <c r="G205" i="4" s="1"/>
  <c r="H205" i="4" s="1"/>
  <c r="E204" i="4"/>
  <c r="G204" i="4" s="1"/>
  <c r="H204" i="4" s="1"/>
  <c r="E203" i="4"/>
  <c r="G203" i="4" s="1"/>
  <c r="H203" i="4" s="1"/>
  <c r="E202" i="4"/>
  <c r="G202" i="4" s="1"/>
  <c r="H202" i="4" s="1"/>
  <c r="E112" i="4"/>
  <c r="G112" i="4" s="1"/>
  <c r="H112" i="4" s="1"/>
  <c r="E111" i="4"/>
  <c r="G111" i="4" s="1"/>
  <c r="H111" i="4" s="1"/>
  <c r="E110" i="4"/>
  <c r="G110" i="4" s="1"/>
  <c r="H110" i="4" s="1"/>
  <c r="E109" i="4"/>
  <c r="G109" i="4" s="1"/>
  <c r="H109" i="4" s="1"/>
  <c r="E108" i="4"/>
  <c r="G108" i="4" s="1"/>
  <c r="H108" i="4" s="1"/>
  <c r="E107" i="4"/>
  <c r="G107" i="4" s="1"/>
  <c r="H107" i="4" s="1"/>
  <c r="E106" i="4"/>
  <c r="G106" i="4" s="1"/>
  <c r="H106" i="4" s="1"/>
  <c r="E105" i="4"/>
  <c r="G105" i="4" s="1"/>
  <c r="H105" i="4" s="1"/>
  <c r="E200" i="4"/>
  <c r="G200" i="4" s="1"/>
  <c r="H200" i="4" s="1"/>
  <c r="E199" i="4"/>
  <c r="G199" i="4" s="1"/>
  <c r="H199" i="4" s="1"/>
  <c r="E198" i="4"/>
  <c r="G198" i="4" s="1"/>
  <c r="H198" i="4" s="1"/>
  <c r="E197" i="4"/>
  <c r="G197" i="4" s="1"/>
  <c r="H197" i="4" s="1"/>
  <c r="E196" i="4"/>
  <c r="G196" i="4" s="1"/>
  <c r="H196" i="4" s="1"/>
  <c r="E195" i="4"/>
  <c r="G195" i="4" s="1"/>
  <c r="H195" i="4" s="1"/>
  <c r="E194" i="4"/>
  <c r="G194" i="4" s="1"/>
  <c r="H194" i="4" s="1"/>
  <c r="E193" i="4"/>
  <c r="G193" i="4" s="1"/>
  <c r="H193" i="4" s="1"/>
  <c r="E192" i="4"/>
  <c r="G192" i="4" s="1"/>
  <c r="H192" i="4" s="1"/>
  <c r="E191" i="4"/>
  <c r="G191" i="4" s="1"/>
  <c r="H191" i="4" s="1"/>
  <c r="E190" i="4"/>
  <c r="G190" i="4" s="1"/>
  <c r="H190" i="4" s="1"/>
  <c r="E189" i="4"/>
  <c r="G189" i="4" s="1"/>
  <c r="H189" i="4" s="1"/>
  <c r="E103" i="4"/>
  <c r="G103" i="4" s="1"/>
  <c r="H103" i="4" s="1"/>
  <c r="E102" i="4"/>
  <c r="G102" i="4" s="1"/>
  <c r="H102" i="4" s="1"/>
  <c r="E101" i="4"/>
  <c r="G101" i="4" s="1"/>
  <c r="H101" i="4" s="1"/>
  <c r="E100" i="4"/>
  <c r="G100" i="4" s="1"/>
  <c r="H100" i="4" s="1"/>
  <c r="E99" i="4"/>
  <c r="G99" i="4" s="1"/>
  <c r="H99" i="4" s="1"/>
  <c r="E98" i="4"/>
  <c r="G98" i="4" s="1"/>
  <c r="H98" i="4" s="1"/>
  <c r="E97" i="4"/>
  <c r="G97" i="4" s="1"/>
  <c r="H97" i="4" s="1"/>
  <c r="E96" i="4"/>
  <c r="G96" i="4" s="1"/>
  <c r="H96" i="4" s="1"/>
  <c r="E95" i="4"/>
  <c r="G95" i="4" s="1"/>
  <c r="H95" i="4" s="1"/>
  <c r="E94" i="4"/>
  <c r="G94" i="4" s="1"/>
  <c r="H94" i="4" s="1"/>
  <c r="E93" i="4"/>
  <c r="G93" i="4" s="1"/>
  <c r="H93" i="4" s="1"/>
  <c r="E92" i="4"/>
  <c r="G92" i="4" s="1"/>
  <c r="H92" i="4" s="1"/>
  <c r="E187" i="4"/>
  <c r="G187" i="4" s="1"/>
  <c r="H187" i="4" s="1"/>
  <c r="E186" i="4"/>
  <c r="G186" i="4" s="1"/>
  <c r="H186" i="4" s="1"/>
  <c r="E185" i="4"/>
  <c r="G185" i="4" s="1"/>
  <c r="H185" i="4" s="1"/>
  <c r="E184" i="4"/>
  <c r="G184" i="4" s="1"/>
  <c r="H184" i="4" s="1"/>
  <c r="E183" i="4"/>
  <c r="G183" i="4" s="1"/>
  <c r="H183" i="4" s="1"/>
  <c r="E182" i="4"/>
  <c r="G182" i="4" s="1"/>
  <c r="H182" i="4" s="1"/>
  <c r="E181" i="4"/>
  <c r="G181" i="4" s="1"/>
  <c r="H181" i="4" s="1"/>
  <c r="E180" i="4"/>
  <c r="G180" i="4" s="1"/>
  <c r="H180" i="4" s="1"/>
  <c r="E179" i="4"/>
  <c r="G179" i="4" s="1"/>
  <c r="H179" i="4" s="1"/>
  <c r="E178" i="4"/>
  <c r="G178" i="4" s="1"/>
  <c r="H178" i="4" s="1"/>
  <c r="E177" i="4"/>
  <c r="G177" i="4" s="1"/>
  <c r="H177" i="4" s="1"/>
  <c r="E176" i="4"/>
  <c r="G176" i="4" s="1"/>
  <c r="H176" i="4" s="1"/>
  <c r="E90" i="4"/>
  <c r="G90" i="4" s="1"/>
  <c r="H90" i="4" s="1"/>
  <c r="E89" i="4"/>
  <c r="G89" i="4" s="1"/>
  <c r="H89" i="4" s="1"/>
  <c r="E88" i="4"/>
  <c r="G88" i="4" s="1"/>
  <c r="H88" i="4" s="1"/>
  <c r="E87" i="4"/>
  <c r="G87" i="4" s="1"/>
  <c r="H87" i="4" s="1"/>
  <c r="E86" i="4"/>
  <c r="G86" i="4" s="1"/>
  <c r="H86" i="4" s="1"/>
  <c r="E85" i="4"/>
  <c r="G85" i="4" s="1"/>
  <c r="H85" i="4" s="1"/>
  <c r="E84" i="4"/>
  <c r="G84" i="4" s="1"/>
  <c r="H84" i="4" s="1"/>
  <c r="E83" i="4"/>
  <c r="G83" i="4" s="1"/>
  <c r="H83" i="4" s="1"/>
  <c r="E82" i="4"/>
  <c r="G82" i="4" s="1"/>
  <c r="H82" i="4" s="1"/>
  <c r="E81" i="4"/>
  <c r="G81" i="4" s="1"/>
  <c r="H81" i="4" s="1"/>
  <c r="E80" i="4"/>
  <c r="G80" i="4" s="1"/>
  <c r="H80" i="4" s="1"/>
  <c r="E79" i="4"/>
  <c r="G79" i="4" s="1"/>
  <c r="H79" i="4" s="1"/>
  <c r="E77" i="4"/>
  <c r="G77" i="4" s="1"/>
  <c r="H77" i="4" s="1"/>
  <c r="E76" i="4"/>
  <c r="G76" i="4" s="1"/>
  <c r="H76" i="4" s="1"/>
  <c r="E174" i="4"/>
  <c r="G174" i="4" s="1"/>
  <c r="H174" i="4" s="1"/>
  <c r="E173" i="4"/>
  <c r="G173" i="4" s="1"/>
  <c r="H173" i="4" s="1"/>
  <c r="E74" i="4"/>
  <c r="G74" i="4" s="1"/>
  <c r="H74" i="4" s="1"/>
  <c r="E73" i="4"/>
  <c r="G73" i="4" s="1"/>
  <c r="H73" i="4" s="1"/>
  <c r="E171" i="4"/>
  <c r="G171" i="4" s="1"/>
  <c r="H171" i="4" s="1"/>
  <c r="E170" i="4"/>
  <c r="G170" i="4" s="1"/>
  <c r="H170" i="4" s="1"/>
  <c r="E169" i="4"/>
  <c r="G169" i="4" s="1"/>
  <c r="H169" i="4" s="1"/>
  <c r="E168" i="4"/>
  <c r="G168" i="4" s="1"/>
  <c r="H168" i="4" s="1"/>
  <c r="E167" i="4"/>
  <c r="G167" i="4" s="1"/>
  <c r="H167" i="4" s="1"/>
  <c r="E166" i="4"/>
  <c r="G166" i="4" s="1"/>
  <c r="H166" i="4" s="1"/>
  <c r="E165" i="4"/>
  <c r="G165" i="4" s="1"/>
  <c r="H165" i="4" s="1"/>
  <c r="E164" i="4"/>
  <c r="G164" i="4" s="1"/>
  <c r="H164" i="4" s="1"/>
  <c r="E163" i="4"/>
  <c r="G163" i="4" s="1"/>
  <c r="H163" i="4" s="1"/>
  <c r="E162" i="4"/>
  <c r="G162" i="4" s="1"/>
  <c r="H162" i="4" s="1"/>
  <c r="E161" i="4"/>
  <c r="G161" i="4" s="1"/>
  <c r="H161" i="4" s="1"/>
  <c r="E160" i="4"/>
  <c r="G160" i="4" s="1"/>
  <c r="H160" i="4" s="1"/>
  <c r="E71" i="4"/>
  <c r="G71" i="4" s="1"/>
  <c r="H71" i="4" s="1"/>
  <c r="E70" i="4"/>
  <c r="G70" i="4" s="1"/>
  <c r="H70" i="4" s="1"/>
  <c r="E69" i="4"/>
  <c r="G69" i="4" s="1"/>
  <c r="H69" i="4" s="1"/>
  <c r="E68" i="4"/>
  <c r="G68" i="4" s="1"/>
  <c r="H68" i="4" s="1"/>
  <c r="E67" i="4"/>
  <c r="G67" i="4" s="1"/>
  <c r="H67" i="4" s="1"/>
  <c r="E66" i="4"/>
  <c r="G66" i="4" s="1"/>
  <c r="H66" i="4" s="1"/>
  <c r="E65" i="4"/>
  <c r="G65" i="4" s="1"/>
  <c r="H65" i="4" s="1"/>
  <c r="E64" i="4"/>
  <c r="G64" i="4" s="1"/>
  <c r="H64" i="4" s="1"/>
  <c r="E63" i="4"/>
  <c r="G63" i="4" s="1"/>
  <c r="H63" i="4" s="1"/>
  <c r="E62" i="4"/>
  <c r="G62" i="4" s="1"/>
  <c r="H62" i="4" s="1"/>
  <c r="E61" i="4"/>
  <c r="G61" i="4" s="1"/>
  <c r="H61" i="4" s="1"/>
  <c r="E60" i="4"/>
  <c r="G60" i="4" s="1"/>
  <c r="H60" i="4" s="1"/>
  <c r="E158" i="4"/>
  <c r="G158" i="4" s="1"/>
  <c r="H158" i="4" s="1"/>
  <c r="E157" i="4"/>
  <c r="G157" i="4" s="1"/>
  <c r="H157" i="4" s="1"/>
  <c r="E156" i="4"/>
  <c r="G156" i="4" s="1"/>
  <c r="H156" i="4" s="1"/>
  <c r="E155" i="4"/>
  <c r="G155" i="4" s="1"/>
  <c r="H155" i="4" s="1"/>
  <c r="E154" i="4"/>
  <c r="G154" i="4" s="1"/>
  <c r="H154" i="4" s="1"/>
  <c r="E153" i="4"/>
  <c r="G153" i="4" s="1"/>
  <c r="H153" i="4" s="1"/>
  <c r="E152" i="4"/>
  <c r="G152" i="4" s="1"/>
  <c r="H152" i="4" s="1"/>
  <c r="E151" i="4"/>
  <c r="G151" i="4" s="1"/>
  <c r="H151" i="4" s="1"/>
  <c r="E150" i="4"/>
  <c r="G150" i="4" s="1"/>
  <c r="H150" i="4" s="1"/>
  <c r="E149" i="4"/>
  <c r="G149" i="4" s="1"/>
  <c r="H149" i="4" s="1"/>
  <c r="E148" i="4"/>
  <c r="G148" i="4" s="1"/>
  <c r="H148" i="4" s="1"/>
  <c r="E147" i="4"/>
  <c r="G147" i="4" s="1"/>
  <c r="H147" i="4" s="1"/>
  <c r="E47" i="4"/>
  <c r="G47" i="4" s="1"/>
  <c r="H47" i="4" s="1"/>
  <c r="E48" i="4"/>
  <c r="G48" i="4" s="1"/>
  <c r="H48" i="4" s="1"/>
  <c r="E49" i="4"/>
  <c r="G49" i="4" s="1"/>
  <c r="H49" i="4" s="1"/>
  <c r="E50" i="4"/>
  <c r="G50" i="4" s="1"/>
  <c r="H50" i="4" s="1"/>
  <c r="E58" i="4"/>
  <c r="G58" i="4" s="1"/>
  <c r="H58" i="4" s="1"/>
  <c r="E57" i="4"/>
  <c r="G57" i="4" s="1"/>
  <c r="H57" i="4" s="1"/>
  <c r="E56" i="4"/>
  <c r="G56" i="4" s="1"/>
  <c r="H56" i="4" s="1"/>
  <c r="E55" i="4"/>
  <c r="G55" i="4" s="1"/>
  <c r="H55" i="4" s="1"/>
  <c r="E54" i="4"/>
  <c r="G54" i="4" s="1"/>
  <c r="H54" i="4" s="1"/>
  <c r="E53" i="4"/>
  <c r="G53" i="4" s="1"/>
  <c r="H53" i="4" s="1"/>
  <c r="E52" i="4"/>
  <c r="G52" i="4" s="1"/>
  <c r="H52" i="4" s="1"/>
  <c r="E51" i="4"/>
  <c r="G51" i="4" s="1"/>
  <c r="H51" i="4" s="1"/>
  <c r="E145" i="4"/>
  <c r="G145" i="4" s="1"/>
  <c r="H145" i="4" s="1"/>
  <c r="E144" i="4"/>
  <c r="G144" i="4" s="1"/>
  <c r="H144" i="4" s="1"/>
  <c r="E143" i="4"/>
  <c r="G143" i="4" s="1"/>
  <c r="H143" i="4" s="1"/>
  <c r="E142" i="4"/>
  <c r="G142" i="4" s="1"/>
  <c r="H142" i="4" s="1"/>
  <c r="E141" i="4"/>
  <c r="G141" i="4" s="1"/>
  <c r="H141" i="4" s="1"/>
  <c r="E140" i="4"/>
  <c r="G140" i="4" s="1"/>
  <c r="H140" i="4" s="1"/>
  <c r="E139" i="4"/>
  <c r="G139" i="4" s="1"/>
  <c r="H139" i="4" s="1"/>
  <c r="E138" i="4"/>
  <c r="G138" i="4" s="1"/>
  <c r="H138" i="4" s="1"/>
  <c r="E38" i="4"/>
  <c r="G38" i="4" s="1"/>
  <c r="H38" i="4" s="1"/>
  <c r="E39" i="4"/>
  <c r="G39" i="4" s="1"/>
  <c r="H39" i="4" s="1"/>
  <c r="E40" i="4"/>
  <c r="G40" i="4" s="1"/>
  <c r="H40" i="4" s="1"/>
  <c r="E41" i="4"/>
  <c r="G41" i="4" s="1"/>
  <c r="H41" i="4" s="1"/>
  <c r="E42" i="4"/>
  <c r="G42" i="4" s="1"/>
  <c r="H42" i="4" s="1"/>
  <c r="E43" i="4"/>
  <c r="G43" i="4" s="1"/>
  <c r="H43" i="4" s="1"/>
  <c r="E44" i="4"/>
  <c r="G44" i="4" s="1"/>
  <c r="H44" i="4" s="1"/>
  <c r="E45" i="4"/>
  <c r="G45" i="4" s="1"/>
  <c r="H45" i="4" s="1"/>
  <c r="G12" i="4"/>
  <c r="G11" i="4"/>
  <c r="F31" i="2"/>
  <c r="F33" i="2"/>
  <c r="F35" i="2" s="1"/>
  <c r="F27" i="2"/>
  <c r="F29" i="2" s="1"/>
  <c r="F23" i="2"/>
  <c r="F10" i="2"/>
  <c r="F14" i="2" s="1"/>
  <c r="F16" i="2" s="1"/>
  <c r="E7" i="2" s="1"/>
  <c r="C17" i="1"/>
  <c r="C2" i="1"/>
  <c r="C12" i="1"/>
  <c r="C7" i="1"/>
  <c r="C8" i="1"/>
  <c r="C484" i="4" l="1"/>
  <c r="E484" i="4" s="1"/>
  <c r="C419" i="4"/>
  <c r="C487" i="4"/>
  <c r="C549" i="4"/>
  <c r="E549" i="4" s="1"/>
  <c r="C422" i="4"/>
  <c r="C491" i="4"/>
  <c r="C550" i="4"/>
  <c r="C430" i="4"/>
  <c r="C497" i="4"/>
  <c r="C551" i="4"/>
  <c r="C425" i="4"/>
  <c r="C498" i="4"/>
  <c r="C552" i="4"/>
  <c r="C433" i="4"/>
  <c r="C526" i="4"/>
  <c r="C553" i="4"/>
  <c r="C456" i="4"/>
  <c r="C534" i="4"/>
  <c r="C554" i="4"/>
  <c r="C457" i="4"/>
  <c r="C521" i="4"/>
  <c r="C555" i="4"/>
  <c r="C466" i="4"/>
  <c r="C535" i="4"/>
  <c r="C556" i="4"/>
  <c r="D549" i="4"/>
  <c r="C409" i="4"/>
  <c r="C417" i="4"/>
  <c r="C445" i="4"/>
  <c r="C448" i="4"/>
  <c r="C451" i="4"/>
  <c r="C455" i="4"/>
  <c r="C465" i="4"/>
  <c r="C480" i="4"/>
  <c r="C483" i="4"/>
  <c r="C496" i="4"/>
  <c r="C518" i="4"/>
  <c r="C513" i="4"/>
  <c r="C507" i="4"/>
  <c r="C438" i="4"/>
  <c r="C449" i="4"/>
  <c r="C458" i="4"/>
  <c r="C468" i="4"/>
  <c r="C477" i="4"/>
  <c r="C492" i="4"/>
  <c r="C499" i="4"/>
  <c r="C503" i="4"/>
  <c r="C536" i="4"/>
  <c r="C531" i="4"/>
  <c r="C446" i="4"/>
  <c r="C441" i="4"/>
  <c r="C459" i="4"/>
  <c r="C469" i="4"/>
  <c r="C481" i="4"/>
  <c r="C500" i="4"/>
  <c r="C511" i="4"/>
  <c r="C537" i="4"/>
  <c r="C539" i="4"/>
  <c r="C420" i="4"/>
  <c r="C423" i="4"/>
  <c r="C426" i="4"/>
  <c r="C460" i="4"/>
  <c r="C470" i="4"/>
  <c r="C485" i="4"/>
  <c r="C508" i="4"/>
  <c r="C501" i="4"/>
  <c r="C519" i="4"/>
  <c r="C506" i="4"/>
  <c r="C540" i="4"/>
  <c r="D540" i="4" s="1"/>
  <c r="C428" i="4"/>
  <c r="C431" i="4"/>
  <c r="C434" i="4"/>
  <c r="C461" i="4"/>
  <c r="C471" i="4"/>
  <c r="C489" i="4"/>
  <c r="C516" i="4"/>
  <c r="C509" i="4"/>
  <c r="C527" i="4"/>
  <c r="C514" i="4"/>
  <c r="C541" i="4"/>
  <c r="C412" i="4"/>
  <c r="C436" i="4"/>
  <c r="C439" i="4"/>
  <c r="C442" i="4"/>
  <c r="C478" i="4"/>
  <c r="D476" i="4" s="1"/>
  <c r="C524" i="4"/>
  <c r="C517" i="4"/>
  <c r="C504" i="4"/>
  <c r="C522" i="4"/>
  <c r="C542" i="4"/>
  <c r="C413" i="4"/>
  <c r="C444" i="4"/>
  <c r="C447" i="4"/>
  <c r="C450" i="4"/>
  <c r="C482" i="4"/>
  <c r="C532" i="4"/>
  <c r="C525" i="4"/>
  <c r="D524" i="4" s="1"/>
  <c r="C512" i="4"/>
  <c r="C543" i="4"/>
  <c r="C414" i="4"/>
  <c r="C421" i="4"/>
  <c r="C424" i="4"/>
  <c r="C427" i="4"/>
  <c r="C452" i="4"/>
  <c r="C462" i="4"/>
  <c r="C486" i="4"/>
  <c r="C493" i="4"/>
  <c r="C533" i="4"/>
  <c r="C520" i="4"/>
  <c r="C538" i="4"/>
  <c r="C544" i="4"/>
  <c r="C415" i="4"/>
  <c r="C429" i="4"/>
  <c r="C432" i="4"/>
  <c r="C435" i="4"/>
  <c r="C453" i="4"/>
  <c r="C463" i="4"/>
  <c r="C490" i="4"/>
  <c r="D488" i="4" s="1"/>
  <c r="C494" i="4"/>
  <c r="C502" i="4"/>
  <c r="C528" i="4"/>
  <c r="C529" i="4"/>
  <c r="C545" i="4"/>
  <c r="C408" i="4"/>
  <c r="C416" i="4"/>
  <c r="C437" i="4"/>
  <c r="C440" i="4"/>
  <c r="C443" i="4"/>
  <c r="C454" i="4"/>
  <c r="C464" i="4"/>
  <c r="D462" i="4" s="1"/>
  <c r="C476" i="4"/>
  <c r="C479" i="4"/>
  <c r="C495" i="4"/>
  <c r="C510" i="4"/>
  <c r="C505" i="4"/>
  <c r="C530" i="4"/>
  <c r="C546" i="4"/>
  <c r="C391" i="4"/>
  <c r="C392" i="4"/>
  <c r="C389" i="4"/>
  <c r="C400" i="4"/>
  <c r="F314" i="4"/>
  <c r="G314" i="4" s="1"/>
  <c r="C393" i="4"/>
  <c r="C401" i="4"/>
  <c r="E253" i="4"/>
  <c r="E255" i="4"/>
  <c r="C394" i="4"/>
  <c r="C402" i="4"/>
  <c r="E256" i="4"/>
  <c r="C395" i="4"/>
  <c r="C403" i="4"/>
  <c r="E257" i="4"/>
  <c r="C396" i="4"/>
  <c r="E252" i="4"/>
  <c r="E258" i="4"/>
  <c r="C397" i="4"/>
  <c r="E259" i="4"/>
  <c r="C398" i="4"/>
  <c r="C404" i="4"/>
  <c r="E260" i="4"/>
  <c r="C399" i="4"/>
  <c r="C405" i="4"/>
  <c r="E261" i="4"/>
  <c r="C388" i="4"/>
  <c r="D388" i="4" s="1"/>
  <c r="C406" i="4"/>
  <c r="E263" i="4"/>
  <c r="E262" i="4"/>
  <c r="C322" i="4"/>
  <c r="C390" i="4"/>
  <c r="C407" i="4"/>
  <c r="E254" i="4"/>
  <c r="C323" i="4"/>
  <c r="D316" i="4"/>
  <c r="E316" i="4" s="1"/>
  <c r="D315" i="4"/>
  <c r="E315" i="4" s="1"/>
  <c r="C313" i="4"/>
  <c r="C312" i="4"/>
  <c r="F312" i="4" s="1"/>
  <c r="G312" i="4" s="1"/>
  <c r="F315" i="4"/>
  <c r="G315" i="4" s="1"/>
  <c r="C321" i="4"/>
  <c r="C320" i="4"/>
  <c r="C319" i="4"/>
  <c r="C318" i="4"/>
  <c r="C317" i="4"/>
  <c r="I89" i="5"/>
  <c r="E136" i="5"/>
  <c r="I136" i="5" s="1"/>
  <c r="E74" i="5"/>
  <c r="I74" i="5" s="1"/>
  <c r="E51" i="5"/>
  <c r="I51" i="5" s="1"/>
  <c r="E23" i="5"/>
  <c r="I42" i="5"/>
  <c r="E25" i="5"/>
  <c r="I25" i="5" s="1"/>
  <c r="E134" i="5"/>
  <c r="I134" i="5" s="1"/>
  <c r="I103" i="5"/>
  <c r="E72" i="5"/>
  <c r="I72" i="5" s="1"/>
  <c r="I132" i="5"/>
  <c r="C110" i="5" s="1"/>
  <c r="I97" i="5"/>
  <c r="I105" i="5"/>
  <c r="I49" i="5"/>
  <c r="I21" i="5"/>
  <c r="I70" i="5"/>
  <c r="I47" i="5"/>
  <c r="I23" i="5"/>
  <c r="E516" i="4" l="1"/>
  <c r="E532" i="4"/>
  <c r="E476" i="4"/>
  <c r="F476" i="4" s="1"/>
  <c r="G476" i="4" s="1"/>
  <c r="D492" i="4"/>
  <c r="E540" i="4"/>
  <c r="F540" i="4" s="1"/>
  <c r="G540" i="4" s="1"/>
  <c r="E500" i="4"/>
  <c r="D480" i="4"/>
  <c r="D508" i="4"/>
  <c r="E462" i="4"/>
  <c r="G462" i="4" s="1"/>
  <c r="D516" i="4"/>
  <c r="E488" i="4"/>
  <c r="F488" i="4" s="1"/>
  <c r="G488" i="4" s="1"/>
  <c r="F480" i="4"/>
  <c r="G480" i="4" s="1"/>
  <c r="E508" i="4"/>
  <c r="F508" i="4" s="1"/>
  <c r="G508" i="4" s="1"/>
  <c r="E480" i="4"/>
  <c r="D484" i="4"/>
  <c r="F484" i="4" s="1"/>
  <c r="G484" i="4" s="1"/>
  <c r="E428" i="4"/>
  <c r="D428" i="4"/>
  <c r="E404" i="4"/>
  <c r="D404" i="4"/>
  <c r="F404" i="4" s="1"/>
  <c r="G404" i="4" s="1"/>
  <c r="E392" i="4"/>
  <c r="E524" i="4"/>
  <c r="E412" i="4"/>
  <c r="D412" i="4"/>
  <c r="E492" i="4"/>
  <c r="F492" i="4" s="1"/>
  <c r="G492" i="4" s="1"/>
  <c r="D420" i="4"/>
  <c r="E420" i="4"/>
  <c r="E436" i="4"/>
  <c r="D436" i="4"/>
  <c r="D532" i="4"/>
  <c r="E452" i="4"/>
  <c r="D452" i="4"/>
  <c r="F452" i="4" s="1"/>
  <c r="G452" i="4" s="1"/>
  <c r="E444" i="4"/>
  <c r="D444" i="4"/>
  <c r="F444" i="4" s="1"/>
  <c r="G444" i="4" s="1"/>
  <c r="E388" i="4"/>
  <c r="F388" i="4" s="1"/>
  <c r="G388" i="4" s="1"/>
  <c r="D500" i="4"/>
  <c r="F500" i="4" s="1"/>
  <c r="G500" i="4" s="1"/>
  <c r="F524" i="4"/>
  <c r="G524" i="4" s="1"/>
  <c r="F516" i="4"/>
  <c r="G516" i="4" s="1"/>
  <c r="D392" i="4"/>
  <c r="E264" i="4"/>
  <c r="F263" i="4" s="1"/>
  <c r="G263" i="4" s="1"/>
  <c r="E396" i="4"/>
  <c r="D396" i="4"/>
  <c r="E400" i="4"/>
  <c r="D400" i="4"/>
  <c r="F317" i="4"/>
  <c r="G317" i="4" s="1"/>
  <c r="D317" i="4"/>
  <c r="E317" i="4" s="1"/>
  <c r="F320" i="4"/>
  <c r="G320" i="4" s="1"/>
  <c r="D320" i="4"/>
  <c r="E320" i="4" s="1"/>
  <c r="F316" i="4"/>
  <c r="G316" i="4" s="1"/>
  <c r="F318" i="4"/>
  <c r="G318" i="4" s="1"/>
  <c r="D318" i="4"/>
  <c r="E318" i="4" s="1"/>
  <c r="F319" i="4"/>
  <c r="G319" i="4" s="1"/>
  <c r="D319" i="4"/>
  <c r="E319" i="4" s="1"/>
  <c r="D321" i="4"/>
  <c r="E321" i="4" s="1"/>
  <c r="D313" i="4"/>
  <c r="E313" i="4" s="1"/>
  <c r="F313" i="4"/>
  <c r="G313" i="4" s="1"/>
  <c r="D314" i="4"/>
  <c r="E314" i="4" s="1"/>
  <c r="C54" i="5"/>
  <c r="C77" i="5"/>
  <c r="C2" i="5"/>
  <c r="C28" i="5"/>
  <c r="F258" i="4" l="1"/>
  <c r="G258" i="4" s="1"/>
  <c r="F254" i="4"/>
  <c r="G254" i="4" s="1"/>
  <c r="F257" i="4"/>
  <c r="G257" i="4" s="1"/>
  <c r="F261" i="4"/>
  <c r="G261" i="4" s="1"/>
  <c r="F252" i="4"/>
  <c r="G252" i="4" s="1"/>
  <c r="H252" i="4" s="1"/>
  <c r="F532" i="4"/>
  <c r="G532" i="4" s="1"/>
  <c r="F428" i="4"/>
  <c r="G428" i="4" s="1"/>
  <c r="F436" i="4"/>
  <c r="G436" i="4" s="1"/>
  <c r="F400" i="4"/>
  <c r="G400" i="4" s="1"/>
  <c r="F392" i="4"/>
  <c r="G392" i="4" s="1"/>
  <c r="F255" i="4"/>
  <c r="G255" i="4" s="1"/>
  <c r="F253" i="4"/>
  <c r="G253" i="4" s="1"/>
  <c r="H253" i="4" s="1"/>
  <c r="C294" i="4" s="1"/>
  <c r="F262" i="4"/>
  <c r="G262" i="4" s="1"/>
  <c r="F420" i="4"/>
  <c r="G420" i="4" s="1"/>
  <c r="F412" i="4"/>
  <c r="G412" i="4" s="1"/>
  <c r="F256" i="4"/>
  <c r="G256" i="4" s="1"/>
  <c r="F259" i="4"/>
  <c r="G259" i="4" s="1"/>
  <c r="F260" i="4"/>
  <c r="G260" i="4" s="1"/>
  <c r="F396" i="4"/>
  <c r="G396" i="4" s="1"/>
  <c r="E269" i="4"/>
  <c r="F269" i="4" s="1"/>
  <c r="G269" i="4" s="1"/>
  <c r="C293" i="4"/>
  <c r="D293" i="4" s="1"/>
  <c r="E293" i="4" l="1"/>
  <c r="D294" i="4"/>
  <c r="H254" i="4"/>
  <c r="C295" i="4" s="1"/>
  <c r="E270" i="4"/>
  <c r="F270" i="4" s="1"/>
  <c r="D295" i="4" l="1"/>
  <c r="E294" i="4"/>
  <c r="H255" i="4"/>
  <c r="C296" i="4" s="1"/>
  <c r="E271" i="4"/>
  <c r="F271" i="4" s="1"/>
  <c r="I271" i="4" s="1"/>
  <c r="G270" i="4"/>
  <c r="H269" i="4"/>
  <c r="E295" i="4" l="1"/>
  <c r="D296" i="4"/>
  <c r="H256" i="4"/>
  <c r="C297" i="4" s="1"/>
  <c r="E272" i="4"/>
  <c r="F272" i="4" s="1"/>
  <c r="I272" i="4" s="1"/>
  <c r="G271" i="4"/>
  <c r="H270" i="4"/>
  <c r="E296" i="4" l="1"/>
  <c r="D297" i="4"/>
  <c r="G272" i="4"/>
  <c r="H271" i="4"/>
  <c r="J271" i="4"/>
  <c r="H257" i="4"/>
  <c r="C298" i="4" s="1"/>
  <c r="E273" i="4"/>
  <c r="F273" i="4" s="1"/>
  <c r="E297" i="4" l="1"/>
  <c r="D298" i="4"/>
  <c r="G273" i="4"/>
  <c r="H272" i="4"/>
  <c r="J272" i="4"/>
  <c r="I273" i="4"/>
  <c r="H258" i="4"/>
  <c r="C299" i="4" s="1"/>
  <c r="E274" i="4"/>
  <c r="F274" i="4" s="1"/>
  <c r="E298" i="4" l="1"/>
  <c r="D299" i="4"/>
  <c r="J273" i="4"/>
  <c r="G274" i="4"/>
  <c r="H273" i="4"/>
  <c r="I274" i="4"/>
  <c r="H259" i="4"/>
  <c r="C300" i="4" s="1"/>
  <c r="E275" i="4"/>
  <c r="F275" i="4" s="1"/>
  <c r="E299" i="4" l="1"/>
  <c r="D300" i="4"/>
  <c r="G275" i="4"/>
  <c r="H274" i="4"/>
  <c r="I275" i="4"/>
  <c r="H260" i="4"/>
  <c r="C301" i="4" s="1"/>
  <c r="E276" i="4"/>
  <c r="F276" i="4" s="1"/>
  <c r="I276" i="4" s="1"/>
  <c r="J274" i="4"/>
  <c r="E300" i="4" l="1"/>
  <c r="D301" i="4"/>
  <c r="J275" i="4"/>
  <c r="G276" i="4"/>
  <c r="H275" i="4"/>
  <c r="H261" i="4"/>
  <c r="C302" i="4" s="1"/>
  <c r="E277" i="4"/>
  <c r="F277" i="4" s="1"/>
  <c r="I277" i="4"/>
  <c r="E301" i="4" l="1"/>
  <c r="D302" i="4"/>
  <c r="H276" i="4"/>
  <c r="J276" i="4"/>
  <c r="G277" i="4"/>
  <c r="H262" i="4"/>
  <c r="C303" i="4" s="1"/>
  <c r="E278" i="4"/>
  <c r="F278" i="4" s="1"/>
  <c r="I278" i="4"/>
  <c r="E302" i="4" l="1"/>
  <c r="D303" i="4"/>
  <c r="J277" i="4"/>
  <c r="H277" i="4"/>
  <c r="G278" i="4"/>
  <c r="H263" i="4"/>
  <c r="E279" i="4"/>
  <c r="F279" i="4" s="1"/>
  <c r="E280" i="4" l="1"/>
  <c r="C304" i="4"/>
  <c r="E303" i="4" s="1"/>
  <c r="J278" i="4"/>
  <c r="H278" i="4"/>
</calcChain>
</file>

<file path=xl/sharedStrings.xml><?xml version="1.0" encoding="utf-8"?>
<sst xmlns="http://schemas.openxmlformats.org/spreadsheetml/2006/main" count="1482" uniqueCount="394">
  <si>
    <t>ZUCS</t>
  </si>
  <si>
    <t>R</t>
  </si>
  <si>
    <t>Z4</t>
  </si>
  <si>
    <t>Uc</t>
  </si>
  <si>
    <t>C</t>
  </si>
  <si>
    <t>Tp</t>
  </si>
  <si>
    <t>TL</t>
  </si>
  <si>
    <t>T (hn/CT)</t>
  </si>
  <si>
    <t>S1</t>
  </si>
  <si>
    <t>Ro</t>
  </si>
  <si>
    <t>Ia</t>
  </si>
  <si>
    <t>Ip</t>
  </si>
  <si>
    <t>k</t>
  </si>
  <si>
    <t>DEAD</t>
  </si>
  <si>
    <t>Peso Propio de los Elementos Estructurales</t>
  </si>
  <si>
    <t>CM</t>
  </si>
  <si>
    <t>Peso Acabados</t>
  </si>
  <si>
    <t>kg/m2</t>
  </si>
  <si>
    <t>Peso Ladrillo de Techo</t>
  </si>
  <si>
    <t>Vc</t>
  </si>
  <si>
    <t>Vc=0.05+0.25H</t>
  </si>
  <si>
    <t>m3/m2</t>
  </si>
  <si>
    <t>Vc=0.05+0.25(0.15)</t>
  </si>
  <si>
    <t>Peso Esp. Concreto</t>
  </si>
  <si>
    <t>kg/m3</t>
  </si>
  <si>
    <t>Wc</t>
  </si>
  <si>
    <t>Wladrillo</t>
  </si>
  <si>
    <t>Wladrillo = Wlosa-Wc</t>
  </si>
  <si>
    <t>Peso Muros sobre Área</t>
  </si>
  <si>
    <t>Peso Muros sobre Viga</t>
  </si>
  <si>
    <t>e</t>
  </si>
  <si>
    <t>m</t>
  </si>
  <si>
    <t>h</t>
  </si>
  <si>
    <t>Peso Esp.</t>
  </si>
  <si>
    <t>Wmuro</t>
  </si>
  <si>
    <t>kg/m</t>
  </si>
  <si>
    <t>LIVE</t>
  </si>
  <si>
    <t>Sótano</t>
  </si>
  <si>
    <t>Semisótano</t>
  </si>
  <si>
    <t>Garaje</t>
  </si>
  <si>
    <t>Restaurante</t>
  </si>
  <si>
    <t>1°-2°nivel</t>
  </si>
  <si>
    <t>Escalera</t>
  </si>
  <si>
    <t>3°-10°nivel</t>
  </si>
  <si>
    <t>Departamentos</t>
  </si>
  <si>
    <t>Carga Viva de Entrepiso</t>
  </si>
  <si>
    <t>LIVE UP</t>
  </si>
  <si>
    <t>Carga Viva de Techo</t>
  </si>
  <si>
    <t>Azotea</t>
  </si>
  <si>
    <t>Peso Acabados + Peso ladrillo Techo + Peso muros albañilería + Tanque Elevado</t>
  </si>
  <si>
    <t>Vol</t>
  </si>
  <si>
    <t>m3</t>
  </si>
  <si>
    <t>Peso Esp. H2O</t>
  </si>
  <si>
    <t>Wtanque</t>
  </si>
  <si>
    <t>kg</t>
  </si>
  <si>
    <t>Área</t>
  </si>
  <si>
    <t>m2</t>
  </si>
  <si>
    <t>Wtanque/m2</t>
  </si>
  <si>
    <t>Tanque Losa Ascensor (1)</t>
  </si>
  <si>
    <t>Tanque Losa Central (4)</t>
  </si>
  <si>
    <t>COMB1</t>
  </si>
  <si>
    <t>COMB2</t>
  </si>
  <si>
    <t>COMBINACIÓN N°01: 1.4CM+1.7CV</t>
  </si>
  <si>
    <t>LIVE 1</t>
  </si>
  <si>
    <t>COMB3</t>
  </si>
  <si>
    <t>LIVE 2</t>
  </si>
  <si>
    <t>COMB4</t>
  </si>
  <si>
    <t>SxD</t>
  </si>
  <si>
    <t>COMB5</t>
  </si>
  <si>
    <t>COMB6</t>
  </si>
  <si>
    <t>COMB7</t>
  </si>
  <si>
    <t>COMB8</t>
  </si>
  <si>
    <t>COMB9</t>
  </si>
  <si>
    <t>COMB10</t>
  </si>
  <si>
    <t>COMB11</t>
  </si>
  <si>
    <t>COMB12</t>
  </si>
  <si>
    <t>COMB13</t>
  </si>
  <si>
    <t>COMB14</t>
  </si>
  <si>
    <t>COMB15</t>
  </si>
  <si>
    <t>SyD</t>
  </si>
  <si>
    <t>COMBINACIÓN N°02: 1.25CM+1.25CV+-CS</t>
  </si>
  <si>
    <t>COMBINACIÓN N°03: 0.90CM+-CS</t>
  </si>
  <si>
    <t>COMB16</t>
  </si>
  <si>
    <t>COMB17</t>
  </si>
  <si>
    <t>COMB18</t>
  </si>
  <si>
    <t>COMB19</t>
  </si>
  <si>
    <t>COMBINACIÓN N°04: ENVOLVENTE</t>
  </si>
  <si>
    <t>COMB20</t>
  </si>
  <si>
    <t>COMB1 + COMB2 + … + COMB19</t>
  </si>
  <si>
    <t>VERIFICACIÓN POR PARTICIPACIÓN MODAL</t>
  </si>
  <si>
    <t>MODAL</t>
  </si>
  <si>
    <t>Acceleration</t>
  </si>
  <si>
    <t>UX</t>
  </si>
  <si>
    <t>UY</t>
  </si>
  <si>
    <t>UZ</t>
  </si>
  <si>
    <t>TABLE:  Modal Load Participation Ratios</t>
  </si>
  <si>
    <t>OutputCase</t>
  </si>
  <si>
    <t>ItemType</t>
  </si>
  <si>
    <t>Item</t>
  </si>
  <si>
    <t>Static</t>
  </si>
  <si>
    <t>Dynamic</t>
  </si>
  <si>
    <t>Text</t>
  </si>
  <si>
    <t>Percent</t>
  </si>
  <si>
    <t>VERIFICACIÓN DE DESPLAZAMIENTOS LATERALES</t>
  </si>
  <si>
    <t>DIRECCIÓN X</t>
  </si>
  <si>
    <t>DIRECCIÓN Y</t>
  </si>
  <si>
    <t>EJE A Y EJE 1</t>
  </si>
  <si>
    <t>PISO 6</t>
  </si>
  <si>
    <t>PISO 5</t>
  </si>
  <si>
    <t>PISO 4</t>
  </si>
  <si>
    <t>PISO 3</t>
  </si>
  <si>
    <t>PISO 2</t>
  </si>
  <si>
    <t>PISO 1</t>
  </si>
  <si>
    <t>SEMISÓTANO</t>
  </si>
  <si>
    <t>SÓTANO</t>
  </si>
  <si>
    <t>EJES</t>
  </si>
  <si>
    <t>N° PISO</t>
  </si>
  <si>
    <t>DESP. ABS.</t>
  </si>
  <si>
    <t>BASE</t>
  </si>
  <si>
    <t>hei</t>
  </si>
  <si>
    <r>
      <rPr>
        <b/>
        <sz val="11"/>
        <color theme="1"/>
        <rFont val="Aptos Narrow"/>
        <family val="2"/>
      </rPr>
      <t>Δ</t>
    </r>
    <r>
      <rPr>
        <b/>
        <sz val="13.2"/>
        <color theme="1"/>
        <rFont val="Aptos Narrow"/>
        <family val="2"/>
      </rPr>
      <t>i</t>
    </r>
  </si>
  <si>
    <t>DISTORSIÓN</t>
  </si>
  <si>
    <t>EJE A Y EJE 3</t>
  </si>
  <si>
    <t>PISO 10</t>
  </si>
  <si>
    <t>PISO 9</t>
  </si>
  <si>
    <t>PISO 8</t>
  </si>
  <si>
    <t>PISO 7</t>
  </si>
  <si>
    <t>EJE A Y EJE 8</t>
  </si>
  <si>
    <t>EJE A Y EJE 10</t>
  </si>
  <si>
    <t>EJE F Y EJE 1</t>
  </si>
  <si>
    <t>EJE F Y EJE 3</t>
  </si>
  <si>
    <t>EJE F Y EJE 8</t>
  </si>
  <si>
    <t>EJE F Y EJE 10</t>
  </si>
  <si>
    <t>EJE 1 Y EJE E</t>
  </si>
  <si>
    <t>EJE 10 Y EJE B</t>
  </si>
  <si>
    <t>VERIFICACIÓN DE IRREGULARIDADES ESTRUCTURALES</t>
  </si>
  <si>
    <t>IRREGULARIDADES ESTRUCTURALES EN ALTURA</t>
  </si>
  <si>
    <t>TABLE:  Auto Seismic - User Coefficient</t>
  </si>
  <si>
    <t>LoadPat</t>
  </si>
  <si>
    <t>Dir</t>
  </si>
  <si>
    <t>PercentEcc</t>
  </si>
  <si>
    <t>EccOverride</t>
  </si>
  <si>
    <t>UserZ</t>
  </si>
  <si>
    <t>K</t>
  </si>
  <si>
    <t>WeightUsed</t>
  </si>
  <si>
    <t>BaseShear</t>
  </si>
  <si>
    <t>Unitless</t>
  </si>
  <si>
    <t>Yes/No</t>
  </si>
  <si>
    <t>Tonf</t>
  </si>
  <si>
    <t>SxE</t>
  </si>
  <si>
    <t>X</t>
  </si>
  <si>
    <t>No</t>
  </si>
  <si>
    <t>SyE</t>
  </si>
  <si>
    <t>Y</t>
  </si>
  <si>
    <t>COLUNAS</t>
  </si>
  <si>
    <t>Ton</t>
  </si>
  <si>
    <t>VIGAS</t>
  </si>
  <si>
    <t>PISO 1 - 2</t>
  </si>
  <si>
    <t>MUROS</t>
  </si>
  <si>
    <t>ESCALERA</t>
  </si>
  <si>
    <t>LOSA</t>
  </si>
  <si>
    <t>LOSA 5cm</t>
  </si>
  <si>
    <t>VIGUETAS</t>
  </si>
  <si>
    <t>PISO 3 - 6</t>
  </si>
  <si>
    <t>PISO 7-9</t>
  </si>
  <si>
    <t>AZOTEA</t>
  </si>
  <si>
    <t>ASCENSOR</t>
  </si>
  <si>
    <t>SEMISOTANO</t>
  </si>
  <si>
    <t>N°PISO</t>
  </si>
  <si>
    <t>Pi*(hi)^k</t>
  </si>
  <si>
    <r>
      <t>α</t>
    </r>
    <r>
      <rPr>
        <b/>
        <sz val="13.2"/>
        <color theme="1"/>
        <rFont val="Aptos Narrow"/>
        <family val="2"/>
      </rPr>
      <t>i</t>
    </r>
  </si>
  <si>
    <t>hi (m)</t>
  </si>
  <si>
    <t>Pi (Ton)</t>
  </si>
  <si>
    <t>Fi (Ton)</t>
  </si>
  <si>
    <t>Qi (Ton)</t>
  </si>
  <si>
    <t>RIGIDEZ LATERAL</t>
  </si>
  <si>
    <r>
      <t>Δ</t>
    </r>
    <r>
      <rPr>
        <b/>
        <sz val="13.2"/>
        <color theme="1"/>
        <rFont val="Aptos Narrow"/>
        <family val="2"/>
      </rPr>
      <t>i</t>
    </r>
    <r>
      <rPr>
        <b/>
        <sz val="11"/>
        <color theme="1"/>
        <rFont val="Aptos Narrow"/>
        <family val="2"/>
      </rPr>
      <t xml:space="preserve"> (CM)</t>
    </r>
  </si>
  <si>
    <t>VERIFICACIÓN N°01</t>
  </si>
  <si>
    <t>VERIFICACIÓN N°02</t>
  </si>
  <si>
    <t>Los desplazamientos absolutos en el centro de masa para la considición de carga SyD es cero para todos los pisos, por ende no se verifica.</t>
  </si>
  <si>
    <t>VERIFICACIÓN</t>
  </si>
  <si>
    <t>L (m)</t>
  </si>
  <si>
    <t>Todos los elementos verticales (columnas y muros de corte) se encuentran alineados, ninguno se desalínea.</t>
  </si>
  <si>
    <t>IRREGULARIDADES ESTRUCTURALES EN PLANTA</t>
  </si>
  <si>
    <r>
      <t>Max Δ</t>
    </r>
    <r>
      <rPr>
        <b/>
        <sz val="13.2"/>
        <color theme="1"/>
        <rFont val="Aptos Narrow"/>
        <family val="2"/>
      </rPr>
      <t>i</t>
    </r>
  </si>
  <si>
    <r>
      <t>Prom Δ</t>
    </r>
    <r>
      <rPr>
        <b/>
        <sz val="13.2"/>
        <color theme="1"/>
        <rFont val="Aptos Narrow"/>
        <family val="2"/>
      </rPr>
      <t>i</t>
    </r>
  </si>
  <si>
    <t>L Esq. Ent.</t>
  </si>
  <si>
    <t>El área de las aberturas por piso no superan el 50% del área bruta del diafragma.</t>
  </si>
  <si>
    <t>El área neta resistente por dirección (X y Y) es mayor al 25% del área de la sección transversal total.</t>
  </si>
  <si>
    <t>Ningún eje se está desalineando.</t>
  </si>
  <si>
    <t>VERIFICACIÓN DE FUERZA CORTANTE MÍNIMA EN LA BASE</t>
  </si>
  <si>
    <t>V SxE</t>
  </si>
  <si>
    <t>V SxD</t>
  </si>
  <si>
    <t>90% V SxE</t>
  </si>
  <si>
    <t>Factor Escala</t>
  </si>
  <si>
    <t>V SxD Esc</t>
  </si>
  <si>
    <t>V SyE</t>
  </si>
  <si>
    <t>V SyD</t>
  </si>
  <si>
    <t>VERIFICACIÓN DEL SISTEMA ESTRUCTURAL</t>
  </si>
  <si>
    <t>V TOTAL</t>
  </si>
  <si>
    <t>V MUROS</t>
  </si>
  <si>
    <t>%</t>
  </si>
  <si>
    <t>MUROS ESTRUCTURALES</t>
  </si>
  <si>
    <t>DISEÑO DE VIGAS POR FLEXIÓN</t>
  </si>
  <si>
    <t>VIGA EJE 14 ENTRE A-D SEGUNDO NIVEL</t>
  </si>
  <si>
    <t>Mu</t>
  </si>
  <si>
    <t>Ton-m</t>
  </si>
  <si>
    <t>f'c</t>
  </si>
  <si>
    <t>kg/cm2</t>
  </si>
  <si>
    <t>fy</t>
  </si>
  <si>
    <t>N°</t>
  </si>
  <si>
    <t>ÁREA</t>
  </si>
  <si>
    <t>Ø</t>
  </si>
  <si>
    <t>cm</t>
  </si>
  <si>
    <t>3 (3/8")</t>
  </si>
  <si>
    <t>b</t>
  </si>
  <si>
    <t>4 (1/2")</t>
  </si>
  <si>
    <t>r</t>
  </si>
  <si>
    <t>5 (5/8")</t>
  </si>
  <si>
    <t>d</t>
  </si>
  <si>
    <t>6 (3/4")</t>
  </si>
  <si>
    <t>8 (1")</t>
  </si>
  <si>
    <t>a</t>
  </si>
  <si>
    <t>As</t>
  </si>
  <si>
    <t>cm2</t>
  </si>
  <si>
    <t>Separación de Barras</t>
  </si>
  <si>
    <t>pmin</t>
  </si>
  <si>
    <t>As,min</t>
  </si>
  <si>
    <t>pmáx</t>
  </si>
  <si>
    <t>As,máx</t>
  </si>
  <si>
    <t>Ldg</t>
  </si>
  <si>
    <t>DISEÑO DE LONGITUD DE BASTONES POR FLEXIÓN (CAPÍTULO 12)</t>
  </si>
  <si>
    <t>12db</t>
  </si>
  <si>
    <t>Lb</t>
  </si>
  <si>
    <t>RECOMENDACIÓN</t>
  </si>
  <si>
    <t>LONGITUD DE DESARROLLO SIN GANCHO</t>
  </si>
  <si>
    <t>LONGITUD DE DESARROLLO CON GANCHO</t>
  </si>
  <si>
    <t>Ld</t>
  </si>
  <si>
    <t>LONGITUD DEL GANCHO</t>
  </si>
  <si>
    <t>Lg</t>
  </si>
  <si>
    <t>DISEÑO DE VIGAS POR CORTANTE</t>
  </si>
  <si>
    <t>Vu</t>
  </si>
  <si>
    <t>Vs</t>
  </si>
  <si>
    <t>Vn</t>
  </si>
  <si>
    <t>ØVn</t>
  </si>
  <si>
    <t>≥</t>
  </si>
  <si>
    <t>ESTRIBOS POR CORTANTE (CAPÍTULO 21)</t>
  </si>
  <si>
    <t>BARRA LONGITUDINAL</t>
  </si>
  <si>
    <t>Ø Estribo</t>
  </si>
  <si>
    <t>&lt; 5/8"</t>
  </si>
  <si>
    <t>8mm</t>
  </si>
  <si>
    <t>5/8" - 1"</t>
  </si>
  <si>
    <t>3/8"</t>
  </si>
  <si>
    <t>&gt; 1"</t>
  </si>
  <si>
    <t>1/2"</t>
  </si>
  <si>
    <t>ZONA CONFINAMIENTO (2H)</t>
  </si>
  <si>
    <t>L</t>
  </si>
  <si>
    <t>Av/S =</t>
  </si>
  <si>
    <t>Primer Estribo</t>
  </si>
  <si>
    <t>a)</t>
  </si>
  <si>
    <t>b)</t>
  </si>
  <si>
    <t>c)</t>
  </si>
  <si>
    <t>d)</t>
  </si>
  <si>
    <t>ZONA CENTRAL</t>
  </si>
  <si>
    <t>0.5d</t>
  </si>
  <si>
    <t>TORSIÓN</t>
  </si>
  <si>
    <t>DISEÑO DE COLUMNAS POR FLEXOCOMPRESIÓN</t>
  </si>
  <si>
    <t>REFUERZO LONGITUDINAL</t>
  </si>
  <si>
    <t>As, min</t>
  </si>
  <si>
    <t>Acol</t>
  </si>
  <si>
    <t>PRIMER PISO</t>
  </si>
  <si>
    <t>SEGUNDO PISO</t>
  </si>
  <si>
    <t>TERCER PISO</t>
  </si>
  <si>
    <t>DIAGRAMA DE ITERACIONES</t>
  </si>
  <si>
    <t>P</t>
  </si>
  <si>
    <t>M2</t>
  </si>
  <si>
    <t>M3</t>
  </si>
  <si>
    <t>tonf</t>
  </si>
  <si>
    <t>tonf-m</t>
  </si>
  <si>
    <t>Curve #1  0 deg</t>
  </si>
  <si>
    <t>Point</t>
  </si>
  <si>
    <t>P  tonf</t>
  </si>
  <si>
    <t>M2  tonf-m</t>
  </si>
  <si>
    <t>M3  tonf-m</t>
  </si>
  <si>
    <t>Curve #7  90 deg</t>
  </si>
  <si>
    <t>M2 NEG tonf-m</t>
  </si>
  <si>
    <t>ESTRIBOS POR CORTANTE</t>
  </si>
  <si>
    <t>Luz Libre 2do Piso</t>
  </si>
  <si>
    <t>ZONA CONFINAMIENTO (Lo)</t>
  </si>
  <si>
    <t>e)</t>
  </si>
  <si>
    <t>f)</t>
  </si>
  <si>
    <t>ESPACIAMIENTO ZONA CONFINAMIENTO (So)</t>
  </si>
  <si>
    <t>ESPACIAMIENTO ZONA CENTRAL</t>
  </si>
  <si>
    <t>S</t>
  </si>
  <si>
    <t>DISEÑO DE MUROS DE CORTE</t>
  </si>
  <si>
    <t>Lm</t>
  </si>
  <si>
    <t>tm</t>
  </si>
  <si>
    <t>Ø 3/8"</t>
  </si>
  <si>
    <t>CON ELEMENTOS DE BORDE</t>
  </si>
  <si>
    <t>*ALMA DEL MURO</t>
  </si>
  <si>
    <t>REFUERZO HORIZONTAL</t>
  </si>
  <si>
    <t>cm2/m</t>
  </si>
  <si>
    <t>USAR Ø 3/8"@0.20m</t>
  </si>
  <si>
    <t>REFUERZO VERTICAL</t>
  </si>
  <si>
    <t>*ELEMENTOS DE CONFINAMIENTO</t>
  </si>
  <si>
    <t>ALMA DEL MURO</t>
  </si>
  <si>
    <t>ELEMENTOS DE BORDE</t>
  </si>
  <si>
    <t>DISEÑO DE LOSA</t>
  </si>
  <si>
    <t>Φ</t>
  </si>
  <si>
    <t>2 (1/4")</t>
  </si>
  <si>
    <t>*APOYOS</t>
  </si>
  <si>
    <t>2bw</t>
  </si>
  <si>
    <t>ANCHO</t>
  </si>
  <si>
    <r>
      <rPr>
        <b/>
        <sz val="11"/>
        <color rgb="FFFF0000"/>
        <rFont val="Univers Light"/>
        <family val="2"/>
        <charset val="1"/>
      </rPr>
      <t>1φ</t>
    </r>
    <r>
      <rPr>
        <b/>
        <sz val="11"/>
        <color rgb="FFFF0000"/>
        <rFont val="Calibri"/>
        <family val="2"/>
      </rPr>
      <t>1/2"</t>
    </r>
  </si>
  <si>
    <t>*CENTRO DEL CLARO</t>
  </si>
  <si>
    <t>ANCHO (bw)</t>
  </si>
  <si>
    <r>
      <rPr>
        <b/>
        <sz val="11"/>
        <color rgb="FFFF0000"/>
        <rFont val="Univers Light"/>
        <family val="2"/>
        <charset val="1"/>
      </rPr>
      <t>1φ3/8</t>
    </r>
    <r>
      <rPr>
        <b/>
        <sz val="11"/>
        <color rgb="FFFF0000"/>
        <rFont val="Calibri"/>
        <family val="2"/>
      </rPr>
      <t>"</t>
    </r>
  </si>
  <si>
    <t>APOYOS</t>
  </si>
  <si>
    <t>φ</t>
  </si>
  <si>
    <t>CENTRO DEL CLARO</t>
  </si>
  <si>
    <t>f´c</t>
  </si>
  <si>
    <t>ACERO POR TEMPERATURA</t>
  </si>
  <si>
    <r>
      <rPr>
        <b/>
        <sz val="11"/>
        <color rgb="FFFF0000"/>
        <rFont val="Univers Light"/>
        <family val="2"/>
        <charset val="1"/>
      </rPr>
      <t>1φ</t>
    </r>
    <r>
      <rPr>
        <b/>
        <sz val="11"/>
        <color rgb="FFFF0000"/>
        <rFont val="Calibri"/>
        <family val="2"/>
      </rPr>
      <t>1/4"</t>
    </r>
  </si>
  <si>
    <t>VIGA EJE 10 ENTRE E-F QUINTO PISO</t>
  </si>
  <si>
    <t>Eje E</t>
  </si>
  <si>
    <t>Eje F</t>
  </si>
  <si>
    <t>2Ø5/8"+2Ø1/2"</t>
  </si>
  <si>
    <t>2Ø5/8"</t>
  </si>
  <si>
    <t>2Ø1/2"</t>
  </si>
  <si>
    <t>1.50m</t>
  </si>
  <si>
    <t>S=Av/0.059</t>
  </si>
  <si>
    <t>S=Av/0.068</t>
  </si>
  <si>
    <t>S=Av/0.021</t>
  </si>
  <si>
    <t>S=Av/0.047</t>
  </si>
  <si>
    <t>1@0.05m, 8@0.10m, 5@0.15m, rto @0.17m</t>
  </si>
  <si>
    <t>COLUMNA ENTRE EJE 9 Y E</t>
  </si>
  <si>
    <t>12Ø5/8"</t>
  </si>
  <si>
    <t>Curve 1</t>
  </si>
  <si>
    <t>0 degrees</t>
  </si>
  <si>
    <t>Curve 2</t>
  </si>
  <si>
    <t>15 degrees</t>
  </si>
  <si>
    <t>Curve 3</t>
  </si>
  <si>
    <t>30 degrees</t>
  </si>
  <si>
    <t>Curve 4</t>
  </si>
  <si>
    <t>45 degrees</t>
  </si>
  <si>
    <t>Curve 5</t>
  </si>
  <si>
    <t>60 degrees</t>
  </si>
  <si>
    <t>Curve 6</t>
  </si>
  <si>
    <t>75 degrees</t>
  </si>
  <si>
    <t>Curve 7</t>
  </si>
  <si>
    <t>90 degrees</t>
  </si>
  <si>
    <t>Curve 8</t>
  </si>
  <si>
    <t>105 degrees</t>
  </si>
  <si>
    <t>Curve 9</t>
  </si>
  <si>
    <t>120 degrees</t>
  </si>
  <si>
    <t>Curve 10</t>
  </si>
  <si>
    <t>135 degrees</t>
  </si>
  <si>
    <t>Curve 11</t>
  </si>
  <si>
    <t>150 degrees</t>
  </si>
  <si>
    <t>Curve 12</t>
  </si>
  <si>
    <t>165 degrees</t>
  </si>
  <si>
    <t>Curve 13</t>
  </si>
  <si>
    <t>180 degrees</t>
  </si>
  <si>
    <t>Curve 14</t>
  </si>
  <si>
    <t>195 degrees</t>
  </si>
  <si>
    <t>Curve 15</t>
  </si>
  <si>
    <t>210 degrees</t>
  </si>
  <si>
    <t>Curve 16</t>
  </si>
  <si>
    <t>225 degrees</t>
  </si>
  <si>
    <t>Curve 17</t>
  </si>
  <si>
    <t>240 degrees</t>
  </si>
  <si>
    <t>Curve 18</t>
  </si>
  <si>
    <t>255 degrees</t>
  </si>
  <si>
    <t>Curve 19</t>
  </si>
  <si>
    <t>270 degrees</t>
  </si>
  <si>
    <t>Curve 20</t>
  </si>
  <si>
    <t>285 degrees</t>
  </si>
  <si>
    <t>Curve 21</t>
  </si>
  <si>
    <t>300 degrees</t>
  </si>
  <si>
    <t>Curve 22</t>
  </si>
  <si>
    <t>315 degrees</t>
  </si>
  <si>
    <t>Curve 23</t>
  </si>
  <si>
    <t>330 degrees</t>
  </si>
  <si>
    <t>Curve 24</t>
  </si>
  <si>
    <t>345 degrees</t>
  </si>
  <si>
    <t>P  kg</t>
  </si>
  <si>
    <t>M2  kg-cm</t>
  </si>
  <si>
    <t>M3  kg-cm</t>
  </si>
  <si>
    <t>M3 NEG kg-cm</t>
  </si>
  <si>
    <t>M2 NEG kg-cm</t>
  </si>
  <si>
    <t>kg-cm</t>
  </si>
  <si>
    <t>1@0.05m, 5@0.10m, 3@0.15, rto @0.20m</t>
  </si>
  <si>
    <t>USAR Ø 1/2"@0.15m</t>
  </si>
  <si>
    <t>ELEMENTOS DE CONFINAMIENTO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</si>
</sst>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"/>
    <numFmt numFmtId="165" formatCode="0.0000"/>
    <numFmt numFmtId="166" formatCode="0.000"/>
    <numFmt numFmtId="171" formatCode="0.00\ &quot;cm2&quot;"/>
    <numFmt numFmtId="172" formatCode="0.00\ &quot;cm&quot;"/>
  </numFmts>
  <fonts count="1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</font>
    <font>
      <b/>
      <sz val="13.2"/>
      <color theme="1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rgb="FFFF0000"/>
      <name val="Aptos Narrow"/>
      <family val="2"/>
    </font>
    <font>
      <b/>
      <sz val="11"/>
      <name val="Aptos Narrow"/>
      <family val="2"/>
      <scheme val="minor"/>
    </font>
    <font>
      <sz val="14"/>
      <color theme="1"/>
      <name val="Aptos Narrow"/>
      <family val="2"/>
    </font>
    <font>
      <b/>
      <sz val="11"/>
      <color theme="1"/>
      <name val="Univers Light"/>
      <family val="2"/>
    </font>
    <font>
      <b/>
      <sz val="11"/>
      <color rgb="FFFF0000"/>
      <name val="Calibri"/>
      <family val="2"/>
      <charset val="1"/>
    </font>
    <font>
      <b/>
      <sz val="11"/>
      <color rgb="FFFF0000"/>
      <name val="Univers Light"/>
      <family val="2"/>
      <charset val="1"/>
    </font>
    <font>
      <b/>
      <sz val="11"/>
      <color rgb="FFFF0000"/>
      <name val="Calibri"/>
      <family val="2"/>
    </font>
    <font>
      <sz val="11"/>
      <color theme="1"/>
      <name val="Univers Light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/>
    <xf numFmtId="49" fontId="2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2" xfId="0" applyBorder="1"/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0" xfId="0" applyFont="1"/>
    <xf numFmtId="49" fontId="2" fillId="0" borderId="0" xfId="0" applyNumberFormat="1" applyFont="1" applyAlignment="1">
      <alignment horizontal="left"/>
    </xf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165" fontId="0" fillId="0" borderId="2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2" xfId="0" applyFont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0" fontId="0" fillId="2" borderId="0" xfId="0" applyFill="1"/>
    <xf numFmtId="49" fontId="2" fillId="2" borderId="0" xfId="0" applyNumberFormat="1" applyFont="1" applyFill="1"/>
    <xf numFmtId="49" fontId="0" fillId="2" borderId="0" xfId="0" applyNumberFormat="1" applyFill="1"/>
    <xf numFmtId="0" fontId="2" fillId="3" borderId="2" xfId="0" applyFont="1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2" fontId="2" fillId="0" borderId="0" xfId="0" applyNumberFormat="1" applyFont="1"/>
    <xf numFmtId="0" fontId="2" fillId="0" borderId="0" xfId="0" applyFont="1" applyAlignment="1">
      <alignment horizontal="center"/>
    </xf>
    <xf numFmtId="164" fontId="0" fillId="0" borderId="2" xfId="0" applyNumberFormat="1" applyBorder="1"/>
    <xf numFmtId="166" fontId="0" fillId="0" borderId="2" xfId="0" applyNumberForma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165" fontId="0" fillId="0" borderId="7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2" fontId="0" fillId="0" borderId="5" xfId="0" applyNumberForma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/>
    </xf>
    <xf numFmtId="49" fontId="2" fillId="2" borderId="4" xfId="0" applyNumberFormat="1" applyFont="1" applyFill="1" applyBorder="1" applyAlignment="1">
      <alignment horizontal="center"/>
    </xf>
    <xf numFmtId="49" fontId="2" fillId="2" borderId="5" xfId="0" applyNumberFormat="1" applyFont="1" applyFill="1" applyBorder="1" applyAlignment="1">
      <alignment horizontal="center"/>
    </xf>
    <xf numFmtId="165" fontId="0" fillId="0" borderId="0" xfId="0" applyNumberFormat="1"/>
    <xf numFmtId="10" fontId="0" fillId="0" borderId="0" xfId="1" applyNumberFormat="1" applyFont="1"/>
    <xf numFmtId="0" fontId="2" fillId="5" borderId="0" xfId="0" applyFont="1" applyFill="1"/>
    <xf numFmtId="0" fontId="0" fillId="5" borderId="0" xfId="0" applyFill="1"/>
    <xf numFmtId="0" fontId="2" fillId="6" borderId="0" xfId="0" applyFont="1" applyFill="1"/>
    <xf numFmtId="0" fontId="0" fillId="6" borderId="0" xfId="0" applyFill="1"/>
    <xf numFmtId="0" fontId="7" fillId="0" borderId="2" xfId="0" applyFont="1" applyBorder="1" applyAlignment="1">
      <alignment horizontal="center"/>
    </xf>
    <xf numFmtId="171" fontId="0" fillId="0" borderId="2" xfId="0" applyNumberFormat="1" applyBorder="1" applyAlignment="1">
      <alignment horizontal="center"/>
    </xf>
    <xf numFmtId="172" fontId="0" fillId="0" borderId="2" xfId="0" applyNumberFormat="1" applyBorder="1" applyAlignment="1">
      <alignment horizontal="center"/>
    </xf>
    <xf numFmtId="0" fontId="7" fillId="0" borderId="0" xfId="0" applyFont="1"/>
    <xf numFmtId="2" fontId="2" fillId="6" borderId="0" xfId="0" applyNumberFormat="1" applyFont="1" applyFill="1"/>
    <xf numFmtId="0" fontId="8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2" fontId="0" fillId="6" borderId="0" xfId="0" applyNumberFormat="1" applyFill="1"/>
    <xf numFmtId="0" fontId="2" fillId="7" borderId="0" xfId="0" applyFont="1" applyFill="1"/>
    <xf numFmtId="0" fontId="0" fillId="7" borderId="0" xfId="0" applyFill="1"/>
    <xf numFmtId="0" fontId="2" fillId="6" borderId="9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8" borderId="0" xfId="0" applyFont="1" applyFill="1"/>
    <xf numFmtId="0" fontId="0" fillId="8" borderId="0" xfId="0" applyFill="1"/>
    <xf numFmtId="171" fontId="0" fillId="0" borderId="0" xfId="0" applyNumberFormat="1"/>
    <xf numFmtId="0" fontId="3" fillId="6" borderId="0" xfId="0" applyFont="1" applyFill="1"/>
    <xf numFmtId="0" fontId="8" fillId="6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11" fillId="0" borderId="2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9" borderId="0" xfId="0" applyFont="1" applyFill="1"/>
    <xf numFmtId="0" fontId="15" fillId="0" borderId="0" xfId="0" applyFont="1"/>
    <xf numFmtId="0" fontId="0" fillId="9" borderId="0" xfId="0" applyFill="1"/>
    <xf numFmtId="2" fontId="9" fillId="0" borderId="0" xfId="0" applyNumberFormat="1" applyFont="1" applyFill="1"/>
    <xf numFmtId="0" fontId="9" fillId="0" borderId="0" xfId="0" applyFont="1" applyFill="1"/>
    <xf numFmtId="2" fontId="2" fillId="0" borderId="0" xfId="0" applyNumberFormat="1" applyFont="1" applyFill="1"/>
    <xf numFmtId="0" fontId="2" fillId="0" borderId="0" xfId="0" applyFont="1" applyFill="1"/>
    <xf numFmtId="2" fontId="0" fillId="0" borderId="0" xfId="0" applyNumberFormat="1" applyFill="1"/>
    <xf numFmtId="0" fontId="0" fillId="0" borderId="0" xfId="0" applyFill="1"/>
    <xf numFmtId="0" fontId="2" fillId="0" borderId="0" xfId="0" applyFont="1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0" fillId="6" borderId="0" xfId="0" applyFill="1" applyAlignment="1">
      <alignment horizontal="center"/>
    </xf>
    <xf numFmtId="0" fontId="0" fillId="0" borderId="0" xfId="0" applyAlignment="1"/>
    <xf numFmtId="0" fontId="0" fillId="6" borderId="0" xfId="0" applyFont="1" applyFill="1" applyAlignment="1"/>
    <xf numFmtId="0" fontId="0" fillId="0" borderId="0" xfId="0"/>
    <xf numFmtId="0" fontId="0" fillId="0" borderId="0" xfId="0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COLUMNAS!$G$22:$G$32</c:f>
              <c:numCache>
                <c:formatCode>General</c:formatCode>
                <c:ptCount val="11"/>
                <c:pt idx="0">
                  <c:v>0</c:v>
                </c:pt>
                <c:pt idx="1">
                  <c:v>786930.89999999991</c:v>
                </c:pt>
                <c:pt idx="2">
                  <c:v>1208185.2999999998</c:v>
                </c:pt>
                <c:pt idx="3">
                  <c:v>1541604.4</c:v>
                </c:pt>
                <c:pt idx="4">
                  <c:v>1782897.9</c:v>
                </c:pt>
                <c:pt idx="5">
                  <c:v>1963733.0999999999</c:v>
                </c:pt>
                <c:pt idx="6">
                  <c:v>1885972.2</c:v>
                </c:pt>
                <c:pt idx="7">
                  <c:v>1663625.5999999999</c:v>
                </c:pt>
                <c:pt idx="8">
                  <c:v>1273062.7</c:v>
                </c:pt>
                <c:pt idx="9">
                  <c:v>656182.1</c:v>
                </c:pt>
                <c:pt idx="10">
                  <c:v>0</c:v>
                </c:pt>
              </c:numCache>
            </c:numRef>
          </c:xVal>
          <c:yVal>
            <c:numRef>
              <c:f>COLUMNAS!$F$22:$F$32</c:f>
              <c:numCache>
                <c:formatCode>General</c:formatCode>
                <c:ptCount val="11"/>
                <c:pt idx="0">
                  <c:v>-253969.09999999998</c:v>
                </c:pt>
                <c:pt idx="1">
                  <c:v>-253969.09999999998</c:v>
                </c:pt>
                <c:pt idx="2">
                  <c:v>-232508.49999999997</c:v>
                </c:pt>
                <c:pt idx="3">
                  <c:v>-195925.09999999998</c:v>
                </c:pt>
                <c:pt idx="4">
                  <c:v>-156341.5</c:v>
                </c:pt>
                <c:pt idx="5">
                  <c:v>-110099.5</c:v>
                </c:pt>
                <c:pt idx="6">
                  <c:v>-80290.7</c:v>
                </c:pt>
                <c:pt idx="7">
                  <c:v>-47070.1</c:v>
                </c:pt>
                <c:pt idx="8">
                  <c:v>-9895.1999999999989</c:v>
                </c:pt>
                <c:pt idx="9">
                  <c:v>31616.199999999997</c:v>
                </c:pt>
                <c:pt idx="10">
                  <c:v>70560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2C-4CC3-B848-8B007FBF88C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COLUMNAS!$H$22:$H$32</c:f>
              <c:numCache>
                <c:formatCode>General</c:formatCode>
                <c:ptCount val="11"/>
                <c:pt idx="0">
                  <c:v>0</c:v>
                </c:pt>
                <c:pt idx="1">
                  <c:v>-786930.89999999991</c:v>
                </c:pt>
                <c:pt idx="2">
                  <c:v>-1208185.2999999998</c:v>
                </c:pt>
                <c:pt idx="3">
                  <c:v>-1541604.4</c:v>
                </c:pt>
                <c:pt idx="4">
                  <c:v>-1782897.9</c:v>
                </c:pt>
                <c:pt idx="5">
                  <c:v>-1963733.0999999999</c:v>
                </c:pt>
                <c:pt idx="6">
                  <c:v>-1885972.2</c:v>
                </c:pt>
                <c:pt idx="7">
                  <c:v>-1663625.5999999999</c:v>
                </c:pt>
                <c:pt idx="8">
                  <c:v>-1273062.7</c:v>
                </c:pt>
                <c:pt idx="9">
                  <c:v>-656182.1</c:v>
                </c:pt>
                <c:pt idx="10">
                  <c:v>0</c:v>
                </c:pt>
              </c:numCache>
            </c:numRef>
          </c:xVal>
          <c:yVal>
            <c:numRef>
              <c:f>COLUMNAS!$F$22:$F$32</c:f>
              <c:numCache>
                <c:formatCode>General</c:formatCode>
                <c:ptCount val="11"/>
                <c:pt idx="0">
                  <c:v>-253969.09999999998</c:v>
                </c:pt>
                <c:pt idx="1">
                  <c:v>-253969.09999999998</c:v>
                </c:pt>
                <c:pt idx="2">
                  <c:v>-232508.49999999997</c:v>
                </c:pt>
                <c:pt idx="3">
                  <c:v>-195925.09999999998</c:v>
                </c:pt>
                <c:pt idx="4">
                  <c:v>-156341.5</c:v>
                </c:pt>
                <c:pt idx="5">
                  <c:v>-110099.5</c:v>
                </c:pt>
                <c:pt idx="6">
                  <c:v>-80290.7</c:v>
                </c:pt>
                <c:pt idx="7">
                  <c:v>-47070.1</c:v>
                </c:pt>
                <c:pt idx="8">
                  <c:v>-9895.1999999999989</c:v>
                </c:pt>
                <c:pt idx="9">
                  <c:v>31616.199999999997</c:v>
                </c:pt>
                <c:pt idx="10">
                  <c:v>70560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2C-4CC3-B848-8B007FBF88CD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COLUMNAS!$S$20:$S$124</c:f>
              <c:numCache>
                <c:formatCode>General</c:formatCode>
                <c:ptCount val="105"/>
                <c:pt idx="0">
                  <c:v>158034.85</c:v>
                </c:pt>
                <c:pt idx="1">
                  <c:v>-8766.2800000000007</c:v>
                </c:pt>
                <c:pt idx="2">
                  <c:v>-175567.4</c:v>
                </c:pt>
                <c:pt idx="3">
                  <c:v>138333.5</c:v>
                </c:pt>
                <c:pt idx="4">
                  <c:v>-7115.97</c:v>
                </c:pt>
                <c:pt idx="5">
                  <c:v>-152565.45000000001</c:v>
                </c:pt>
                <c:pt idx="6">
                  <c:v>142687.99</c:v>
                </c:pt>
                <c:pt idx="7">
                  <c:v>-7260.25</c:v>
                </c:pt>
                <c:pt idx="8">
                  <c:v>-157208.5</c:v>
                </c:pt>
                <c:pt idx="9">
                  <c:v>529870.51</c:v>
                </c:pt>
                <c:pt idx="10">
                  <c:v>82245.710000000006</c:v>
                </c:pt>
                <c:pt idx="11">
                  <c:v>66544.100000000006</c:v>
                </c:pt>
                <c:pt idx="12">
                  <c:v>-259042.95</c:v>
                </c:pt>
                <c:pt idx="13">
                  <c:v>-96820.84</c:v>
                </c:pt>
                <c:pt idx="14">
                  <c:v>-366521.92</c:v>
                </c:pt>
                <c:pt idx="15">
                  <c:v>529870.51</c:v>
                </c:pt>
                <c:pt idx="16">
                  <c:v>82245.710000000006</c:v>
                </c:pt>
                <c:pt idx="17">
                  <c:v>66544.100000000006</c:v>
                </c:pt>
                <c:pt idx="18">
                  <c:v>-259042.95</c:v>
                </c:pt>
                <c:pt idx="19">
                  <c:v>-96820.84</c:v>
                </c:pt>
                <c:pt idx="20">
                  <c:v>-366521.92</c:v>
                </c:pt>
                <c:pt idx="21">
                  <c:v>696374.43</c:v>
                </c:pt>
                <c:pt idx="22">
                  <c:v>120299.96</c:v>
                </c:pt>
                <c:pt idx="23">
                  <c:v>157476.32</c:v>
                </c:pt>
                <c:pt idx="24">
                  <c:v>-425546.88</c:v>
                </c:pt>
                <c:pt idx="25">
                  <c:v>-134875.09</c:v>
                </c:pt>
                <c:pt idx="26">
                  <c:v>-457454.13</c:v>
                </c:pt>
                <c:pt idx="27">
                  <c:v>696374.43</c:v>
                </c:pt>
                <c:pt idx="28">
                  <c:v>120299.96</c:v>
                </c:pt>
                <c:pt idx="29">
                  <c:v>157476.32</c:v>
                </c:pt>
                <c:pt idx="30">
                  <c:v>-425546.88</c:v>
                </c:pt>
                <c:pt idx="31">
                  <c:v>-134875.09</c:v>
                </c:pt>
                <c:pt idx="32">
                  <c:v>-457454.13</c:v>
                </c:pt>
                <c:pt idx="33">
                  <c:v>515384.23</c:v>
                </c:pt>
                <c:pt idx="34">
                  <c:v>83459.16</c:v>
                </c:pt>
                <c:pt idx="35">
                  <c:v>83457.3</c:v>
                </c:pt>
                <c:pt idx="36">
                  <c:v>-273529.24</c:v>
                </c:pt>
                <c:pt idx="37">
                  <c:v>-95607.38</c:v>
                </c:pt>
                <c:pt idx="38">
                  <c:v>-349608.72</c:v>
                </c:pt>
                <c:pt idx="39">
                  <c:v>515384.23</c:v>
                </c:pt>
                <c:pt idx="40">
                  <c:v>83459.16</c:v>
                </c:pt>
                <c:pt idx="41">
                  <c:v>83457.3</c:v>
                </c:pt>
                <c:pt idx="42">
                  <c:v>-273529.24</c:v>
                </c:pt>
                <c:pt idx="43">
                  <c:v>-95607.38</c:v>
                </c:pt>
                <c:pt idx="44">
                  <c:v>-349608.72</c:v>
                </c:pt>
                <c:pt idx="45">
                  <c:v>681888.15</c:v>
                </c:pt>
                <c:pt idx="46">
                  <c:v>121513.42</c:v>
                </c:pt>
                <c:pt idx="47">
                  <c:v>174389.52</c:v>
                </c:pt>
                <c:pt idx="48">
                  <c:v>-440033.16</c:v>
                </c:pt>
                <c:pt idx="49">
                  <c:v>-133661.63</c:v>
                </c:pt>
                <c:pt idx="50">
                  <c:v>-440540.94</c:v>
                </c:pt>
                <c:pt idx="51">
                  <c:v>681888.15</c:v>
                </c:pt>
                <c:pt idx="52">
                  <c:v>121513.42</c:v>
                </c:pt>
                <c:pt idx="53">
                  <c:v>174389.52</c:v>
                </c:pt>
                <c:pt idx="54">
                  <c:v>-440033.16</c:v>
                </c:pt>
                <c:pt idx="55">
                  <c:v>-133661.63</c:v>
                </c:pt>
                <c:pt idx="56">
                  <c:v>-440540.94</c:v>
                </c:pt>
                <c:pt idx="57">
                  <c:v>518586.06</c:v>
                </c:pt>
                <c:pt idx="58">
                  <c:v>83353.08</c:v>
                </c:pt>
                <c:pt idx="59">
                  <c:v>80043.289999999994</c:v>
                </c:pt>
                <c:pt idx="60">
                  <c:v>-270327.40000000002</c:v>
                </c:pt>
                <c:pt idx="61">
                  <c:v>-95713.47</c:v>
                </c:pt>
                <c:pt idx="62">
                  <c:v>-353022.73</c:v>
                </c:pt>
                <c:pt idx="63">
                  <c:v>518586.06</c:v>
                </c:pt>
                <c:pt idx="64">
                  <c:v>83353.08</c:v>
                </c:pt>
                <c:pt idx="65">
                  <c:v>80043.289999999994</c:v>
                </c:pt>
                <c:pt idx="66">
                  <c:v>-270327.40000000002</c:v>
                </c:pt>
                <c:pt idx="67">
                  <c:v>-95713.47</c:v>
                </c:pt>
                <c:pt idx="68">
                  <c:v>-353022.73</c:v>
                </c:pt>
                <c:pt idx="69">
                  <c:v>685089.98</c:v>
                </c:pt>
                <c:pt idx="70">
                  <c:v>121407.33</c:v>
                </c:pt>
                <c:pt idx="71">
                  <c:v>170975.51</c:v>
                </c:pt>
                <c:pt idx="72">
                  <c:v>-436831.33</c:v>
                </c:pt>
                <c:pt idx="73">
                  <c:v>-133767.72</c:v>
                </c:pt>
                <c:pt idx="74">
                  <c:v>-443954.95</c:v>
                </c:pt>
                <c:pt idx="75">
                  <c:v>685089.98</c:v>
                </c:pt>
                <c:pt idx="76">
                  <c:v>121407.33</c:v>
                </c:pt>
                <c:pt idx="77">
                  <c:v>170975.51</c:v>
                </c:pt>
                <c:pt idx="78">
                  <c:v>-436831.33</c:v>
                </c:pt>
                <c:pt idx="79">
                  <c:v>-133767.72</c:v>
                </c:pt>
                <c:pt idx="80">
                  <c:v>-443954.95</c:v>
                </c:pt>
                <c:pt idx="81">
                  <c:v>472840.41</c:v>
                </c:pt>
                <c:pt idx="82">
                  <c:v>86098.83</c:v>
                </c:pt>
                <c:pt idx="83">
                  <c:v>131280.46</c:v>
                </c:pt>
                <c:pt idx="84">
                  <c:v>-316073.06</c:v>
                </c:pt>
                <c:pt idx="85">
                  <c:v>-92967.71</c:v>
                </c:pt>
                <c:pt idx="86">
                  <c:v>-301785.56</c:v>
                </c:pt>
                <c:pt idx="87">
                  <c:v>472840.41</c:v>
                </c:pt>
                <c:pt idx="88">
                  <c:v>86098.83</c:v>
                </c:pt>
                <c:pt idx="89">
                  <c:v>131280.46</c:v>
                </c:pt>
                <c:pt idx="90">
                  <c:v>-316073.06</c:v>
                </c:pt>
                <c:pt idx="91">
                  <c:v>-92967.71</c:v>
                </c:pt>
                <c:pt idx="92">
                  <c:v>-301785.56</c:v>
                </c:pt>
                <c:pt idx="93">
                  <c:v>639344.32999999996</c:v>
                </c:pt>
                <c:pt idx="94">
                  <c:v>124153.09</c:v>
                </c:pt>
                <c:pt idx="95">
                  <c:v>222212.68</c:v>
                </c:pt>
                <c:pt idx="96">
                  <c:v>-482576.98</c:v>
                </c:pt>
                <c:pt idx="97">
                  <c:v>-131021.96</c:v>
                </c:pt>
                <c:pt idx="98">
                  <c:v>-392717.78</c:v>
                </c:pt>
                <c:pt idx="99">
                  <c:v>639344.32999999996</c:v>
                </c:pt>
                <c:pt idx="100">
                  <c:v>124153.09</c:v>
                </c:pt>
                <c:pt idx="101">
                  <c:v>222212.68</c:v>
                </c:pt>
                <c:pt idx="102">
                  <c:v>-482576.98</c:v>
                </c:pt>
                <c:pt idx="103">
                  <c:v>-131021.96</c:v>
                </c:pt>
                <c:pt idx="104">
                  <c:v>-392717.78</c:v>
                </c:pt>
              </c:numCache>
            </c:numRef>
          </c:xVal>
          <c:yVal>
            <c:numRef>
              <c:f>COLUMNAS!$Q$20:$Q$124</c:f>
              <c:numCache>
                <c:formatCode>General</c:formatCode>
                <c:ptCount val="105"/>
                <c:pt idx="0">
                  <c:v>-168459.55</c:v>
                </c:pt>
                <c:pt idx="1">
                  <c:v>-167450.39000000001</c:v>
                </c:pt>
                <c:pt idx="2">
                  <c:v>-166441.23000000001</c:v>
                </c:pt>
                <c:pt idx="3">
                  <c:v>-143441.87</c:v>
                </c:pt>
                <c:pt idx="4">
                  <c:v>-142432.71</c:v>
                </c:pt>
                <c:pt idx="5">
                  <c:v>-141423.54999999999</c:v>
                </c:pt>
                <c:pt idx="6">
                  <c:v>-149804.82</c:v>
                </c:pt>
                <c:pt idx="7">
                  <c:v>-148795.66</c:v>
                </c:pt>
                <c:pt idx="8">
                  <c:v>-147786.49</c:v>
                </c:pt>
                <c:pt idx="9">
                  <c:v>-134192.82</c:v>
                </c:pt>
                <c:pt idx="10">
                  <c:v>-133291.78</c:v>
                </c:pt>
                <c:pt idx="11">
                  <c:v>-132390.75</c:v>
                </c:pt>
                <c:pt idx="12">
                  <c:v>-153265.07999999999</c:v>
                </c:pt>
                <c:pt idx="13">
                  <c:v>-152364.04</c:v>
                </c:pt>
                <c:pt idx="14">
                  <c:v>-151463</c:v>
                </c:pt>
                <c:pt idx="15">
                  <c:v>-134192.82</c:v>
                </c:pt>
                <c:pt idx="16">
                  <c:v>-133291.78</c:v>
                </c:pt>
                <c:pt idx="17">
                  <c:v>-132390.75</c:v>
                </c:pt>
                <c:pt idx="18">
                  <c:v>-153265.07999999999</c:v>
                </c:pt>
                <c:pt idx="19">
                  <c:v>-152364.04</c:v>
                </c:pt>
                <c:pt idx="20">
                  <c:v>-151463</c:v>
                </c:pt>
                <c:pt idx="21">
                  <c:v>-136466.85</c:v>
                </c:pt>
                <c:pt idx="22">
                  <c:v>-135565.81</c:v>
                </c:pt>
                <c:pt idx="23">
                  <c:v>-134664.76999999999</c:v>
                </c:pt>
                <c:pt idx="24">
                  <c:v>-150991.04999999999</c:v>
                </c:pt>
                <c:pt idx="25">
                  <c:v>-150090.01</c:v>
                </c:pt>
                <c:pt idx="26">
                  <c:v>-149188.98000000001</c:v>
                </c:pt>
                <c:pt idx="27">
                  <c:v>-136466.85</c:v>
                </c:pt>
                <c:pt idx="28">
                  <c:v>-135565.81</c:v>
                </c:pt>
                <c:pt idx="29">
                  <c:v>-134664.76999999999</c:v>
                </c:pt>
                <c:pt idx="30">
                  <c:v>-150991.04999999999</c:v>
                </c:pt>
                <c:pt idx="31">
                  <c:v>-150090.01</c:v>
                </c:pt>
                <c:pt idx="32">
                  <c:v>-149188.98000000001</c:v>
                </c:pt>
                <c:pt idx="33">
                  <c:v>-115797.47</c:v>
                </c:pt>
                <c:pt idx="34">
                  <c:v>-114896.43</c:v>
                </c:pt>
                <c:pt idx="35">
                  <c:v>-113995.4</c:v>
                </c:pt>
                <c:pt idx="36">
                  <c:v>-134869.73000000001</c:v>
                </c:pt>
                <c:pt idx="37">
                  <c:v>-133968.69</c:v>
                </c:pt>
                <c:pt idx="38">
                  <c:v>-133067.65</c:v>
                </c:pt>
                <c:pt idx="39">
                  <c:v>-115797.47</c:v>
                </c:pt>
                <c:pt idx="40">
                  <c:v>-114896.43</c:v>
                </c:pt>
                <c:pt idx="41">
                  <c:v>-113995.4</c:v>
                </c:pt>
                <c:pt idx="42">
                  <c:v>-134869.73000000001</c:v>
                </c:pt>
                <c:pt idx="43">
                  <c:v>-133968.69</c:v>
                </c:pt>
                <c:pt idx="44">
                  <c:v>-133067.65</c:v>
                </c:pt>
                <c:pt idx="45">
                  <c:v>-118071.5</c:v>
                </c:pt>
                <c:pt idx="46">
                  <c:v>-117170.46</c:v>
                </c:pt>
                <c:pt idx="47">
                  <c:v>-116269.42</c:v>
                </c:pt>
                <c:pt idx="48">
                  <c:v>-132595.70000000001</c:v>
                </c:pt>
                <c:pt idx="49">
                  <c:v>-131694.66</c:v>
                </c:pt>
                <c:pt idx="50">
                  <c:v>-130793.62</c:v>
                </c:pt>
                <c:pt idx="51">
                  <c:v>-118071.5</c:v>
                </c:pt>
                <c:pt idx="52">
                  <c:v>-117170.46</c:v>
                </c:pt>
                <c:pt idx="53">
                  <c:v>-116269.42</c:v>
                </c:pt>
                <c:pt idx="54">
                  <c:v>-132595.70000000001</c:v>
                </c:pt>
                <c:pt idx="55">
                  <c:v>-131694.66</c:v>
                </c:pt>
                <c:pt idx="56">
                  <c:v>-130793.62</c:v>
                </c:pt>
                <c:pt idx="57">
                  <c:v>-120476.11</c:v>
                </c:pt>
                <c:pt idx="58">
                  <c:v>-119575.07</c:v>
                </c:pt>
                <c:pt idx="59">
                  <c:v>-118674.03</c:v>
                </c:pt>
                <c:pt idx="60">
                  <c:v>-139548.37</c:v>
                </c:pt>
                <c:pt idx="61">
                  <c:v>-138647.32999999999</c:v>
                </c:pt>
                <c:pt idx="62">
                  <c:v>-137746.29</c:v>
                </c:pt>
                <c:pt idx="63">
                  <c:v>-120476.11</c:v>
                </c:pt>
                <c:pt idx="64">
                  <c:v>-119575.07</c:v>
                </c:pt>
                <c:pt idx="65">
                  <c:v>-118674.03</c:v>
                </c:pt>
                <c:pt idx="66">
                  <c:v>-139548.37</c:v>
                </c:pt>
                <c:pt idx="67">
                  <c:v>-138647.32999999999</c:v>
                </c:pt>
                <c:pt idx="68">
                  <c:v>-137746.29</c:v>
                </c:pt>
                <c:pt idx="69">
                  <c:v>-122750.14</c:v>
                </c:pt>
                <c:pt idx="70">
                  <c:v>-121849.1</c:v>
                </c:pt>
                <c:pt idx="71">
                  <c:v>-120948.06</c:v>
                </c:pt>
                <c:pt idx="72">
                  <c:v>-137274.34</c:v>
                </c:pt>
                <c:pt idx="73">
                  <c:v>-136373.29999999999</c:v>
                </c:pt>
                <c:pt idx="74">
                  <c:v>-135472.26</c:v>
                </c:pt>
                <c:pt idx="75">
                  <c:v>-122750.14</c:v>
                </c:pt>
                <c:pt idx="76">
                  <c:v>-121849.1</c:v>
                </c:pt>
                <c:pt idx="77">
                  <c:v>-120948.06</c:v>
                </c:pt>
                <c:pt idx="78">
                  <c:v>-137274.34</c:v>
                </c:pt>
                <c:pt idx="79">
                  <c:v>-136373.29999999999</c:v>
                </c:pt>
                <c:pt idx="80">
                  <c:v>-135472.26</c:v>
                </c:pt>
                <c:pt idx="81">
                  <c:v>-71499.34</c:v>
                </c:pt>
                <c:pt idx="82">
                  <c:v>-70850.59</c:v>
                </c:pt>
                <c:pt idx="83">
                  <c:v>-70201.850000000006</c:v>
                </c:pt>
                <c:pt idx="84">
                  <c:v>-90571.6</c:v>
                </c:pt>
                <c:pt idx="85">
                  <c:v>-89922.85</c:v>
                </c:pt>
                <c:pt idx="86">
                  <c:v>-89274.1</c:v>
                </c:pt>
                <c:pt idx="87">
                  <c:v>-71499.34</c:v>
                </c:pt>
                <c:pt idx="88">
                  <c:v>-70850.59</c:v>
                </c:pt>
                <c:pt idx="89">
                  <c:v>-70201.850000000006</c:v>
                </c:pt>
                <c:pt idx="90">
                  <c:v>-90571.6</c:v>
                </c:pt>
                <c:pt idx="91">
                  <c:v>-89922.85</c:v>
                </c:pt>
                <c:pt idx="92">
                  <c:v>-89274.1</c:v>
                </c:pt>
                <c:pt idx="93">
                  <c:v>-73773.37</c:v>
                </c:pt>
                <c:pt idx="94">
                  <c:v>-73124.62</c:v>
                </c:pt>
                <c:pt idx="95">
                  <c:v>-72475.87</c:v>
                </c:pt>
                <c:pt idx="96">
                  <c:v>-88297.57</c:v>
                </c:pt>
                <c:pt idx="97">
                  <c:v>-87648.82</c:v>
                </c:pt>
                <c:pt idx="98">
                  <c:v>-87000.08</c:v>
                </c:pt>
                <c:pt idx="99">
                  <c:v>-73773.37</c:v>
                </c:pt>
                <c:pt idx="100">
                  <c:v>-73124.62</c:v>
                </c:pt>
                <c:pt idx="101">
                  <c:v>-72475.87</c:v>
                </c:pt>
                <c:pt idx="102">
                  <c:v>-88297.57</c:v>
                </c:pt>
                <c:pt idx="103">
                  <c:v>-87648.82</c:v>
                </c:pt>
                <c:pt idx="104">
                  <c:v>-87000.08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52C-4CC3-B848-8B007FBF88CD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COLUMNAS!$V$20:$V$124</c:f>
              <c:numCache>
                <c:formatCode>General</c:formatCode>
                <c:ptCount val="105"/>
                <c:pt idx="0">
                  <c:v>187856.67</c:v>
                </c:pt>
                <c:pt idx="1">
                  <c:v>-11630.68</c:v>
                </c:pt>
                <c:pt idx="2">
                  <c:v>-211118.04</c:v>
                </c:pt>
                <c:pt idx="3">
                  <c:v>162229.12</c:v>
                </c:pt>
                <c:pt idx="4">
                  <c:v>-10524.57</c:v>
                </c:pt>
                <c:pt idx="5">
                  <c:v>-183278.25</c:v>
                </c:pt>
                <c:pt idx="6">
                  <c:v>168172.4</c:v>
                </c:pt>
                <c:pt idx="7">
                  <c:v>-10781.14</c:v>
                </c:pt>
                <c:pt idx="8">
                  <c:v>-189734.69</c:v>
                </c:pt>
                <c:pt idx="9">
                  <c:v>575564.32999999996</c:v>
                </c:pt>
                <c:pt idx="10">
                  <c:v>34541.949999999997</c:v>
                </c:pt>
                <c:pt idx="11">
                  <c:v>149442.01</c:v>
                </c:pt>
                <c:pt idx="12">
                  <c:v>-255138.51</c:v>
                </c:pt>
                <c:pt idx="13">
                  <c:v>-54633.55</c:v>
                </c:pt>
                <c:pt idx="14">
                  <c:v>-510051.01</c:v>
                </c:pt>
                <c:pt idx="15">
                  <c:v>575564.32999999996</c:v>
                </c:pt>
                <c:pt idx="16">
                  <c:v>34541.949999999997</c:v>
                </c:pt>
                <c:pt idx="17">
                  <c:v>149442.01</c:v>
                </c:pt>
                <c:pt idx="18">
                  <c:v>-255138.51</c:v>
                </c:pt>
                <c:pt idx="19">
                  <c:v>-54633.55</c:v>
                </c:pt>
                <c:pt idx="20">
                  <c:v>-510051.01</c:v>
                </c:pt>
                <c:pt idx="21">
                  <c:v>753013.18</c:v>
                </c:pt>
                <c:pt idx="22">
                  <c:v>54386.67</c:v>
                </c:pt>
                <c:pt idx="23">
                  <c:v>288990.94</c:v>
                </c:pt>
                <c:pt idx="24">
                  <c:v>-432587.37</c:v>
                </c:pt>
                <c:pt idx="25">
                  <c:v>-74478.259999999995</c:v>
                </c:pt>
                <c:pt idx="26">
                  <c:v>-649599.93999999994</c:v>
                </c:pt>
                <c:pt idx="27">
                  <c:v>753013.18</c:v>
                </c:pt>
                <c:pt idx="28">
                  <c:v>54386.67</c:v>
                </c:pt>
                <c:pt idx="29">
                  <c:v>288990.94</c:v>
                </c:pt>
                <c:pt idx="30">
                  <c:v>-432587.37</c:v>
                </c:pt>
                <c:pt idx="31">
                  <c:v>-74478.259999999995</c:v>
                </c:pt>
                <c:pt idx="32">
                  <c:v>-649599.93999999994</c:v>
                </c:pt>
                <c:pt idx="33">
                  <c:v>556720.54</c:v>
                </c:pt>
                <c:pt idx="34">
                  <c:v>35355.279999999999</c:v>
                </c:pt>
                <c:pt idx="35">
                  <c:v>169912.44</c:v>
                </c:pt>
                <c:pt idx="36">
                  <c:v>-273982.31</c:v>
                </c:pt>
                <c:pt idx="37">
                  <c:v>-53820.23</c:v>
                </c:pt>
                <c:pt idx="38">
                  <c:v>-489580.58</c:v>
                </c:pt>
                <c:pt idx="39">
                  <c:v>556720.54</c:v>
                </c:pt>
                <c:pt idx="40">
                  <c:v>35355.279999999999</c:v>
                </c:pt>
                <c:pt idx="41">
                  <c:v>169912.44</c:v>
                </c:pt>
                <c:pt idx="42">
                  <c:v>-273982.31</c:v>
                </c:pt>
                <c:pt idx="43">
                  <c:v>-53820.23</c:v>
                </c:pt>
                <c:pt idx="44">
                  <c:v>-489580.58</c:v>
                </c:pt>
                <c:pt idx="45">
                  <c:v>734169.39</c:v>
                </c:pt>
                <c:pt idx="46">
                  <c:v>55199.99</c:v>
                </c:pt>
                <c:pt idx="47">
                  <c:v>309461.37</c:v>
                </c:pt>
                <c:pt idx="48">
                  <c:v>-451431.16</c:v>
                </c:pt>
                <c:pt idx="49">
                  <c:v>-73664.94</c:v>
                </c:pt>
                <c:pt idx="50">
                  <c:v>-629129.51</c:v>
                </c:pt>
                <c:pt idx="51">
                  <c:v>734169.39</c:v>
                </c:pt>
                <c:pt idx="52">
                  <c:v>55199.99</c:v>
                </c:pt>
                <c:pt idx="53">
                  <c:v>309461.37</c:v>
                </c:pt>
                <c:pt idx="54">
                  <c:v>-451431.16</c:v>
                </c:pt>
                <c:pt idx="55">
                  <c:v>-73664.94</c:v>
                </c:pt>
                <c:pt idx="56">
                  <c:v>-629129.51</c:v>
                </c:pt>
                <c:pt idx="57">
                  <c:v>561090.6</c:v>
                </c:pt>
                <c:pt idx="58">
                  <c:v>35166.61</c:v>
                </c:pt>
                <c:pt idx="59">
                  <c:v>165165.06</c:v>
                </c:pt>
                <c:pt idx="60">
                  <c:v>-269612.25</c:v>
                </c:pt>
                <c:pt idx="61">
                  <c:v>-54008.89</c:v>
                </c:pt>
                <c:pt idx="62">
                  <c:v>-494327.96</c:v>
                </c:pt>
                <c:pt idx="63">
                  <c:v>561090.6</c:v>
                </c:pt>
                <c:pt idx="64">
                  <c:v>35166.61</c:v>
                </c:pt>
                <c:pt idx="65">
                  <c:v>165165.06</c:v>
                </c:pt>
                <c:pt idx="66">
                  <c:v>-269612.25</c:v>
                </c:pt>
                <c:pt idx="67">
                  <c:v>-54008.89</c:v>
                </c:pt>
                <c:pt idx="68">
                  <c:v>-494327.96</c:v>
                </c:pt>
                <c:pt idx="69">
                  <c:v>738539.45</c:v>
                </c:pt>
                <c:pt idx="70">
                  <c:v>55011.33</c:v>
                </c:pt>
                <c:pt idx="71">
                  <c:v>304713.99</c:v>
                </c:pt>
                <c:pt idx="72">
                  <c:v>-447061.1</c:v>
                </c:pt>
                <c:pt idx="73">
                  <c:v>-73853.600000000006</c:v>
                </c:pt>
                <c:pt idx="74">
                  <c:v>-633876.89</c:v>
                </c:pt>
                <c:pt idx="75">
                  <c:v>738539.45</c:v>
                </c:pt>
                <c:pt idx="76">
                  <c:v>55011.33</c:v>
                </c:pt>
                <c:pt idx="77">
                  <c:v>304713.99</c:v>
                </c:pt>
                <c:pt idx="78">
                  <c:v>-447061.1</c:v>
                </c:pt>
                <c:pt idx="79">
                  <c:v>-73853.600000000006</c:v>
                </c:pt>
                <c:pt idx="80">
                  <c:v>-633876.89</c:v>
                </c:pt>
                <c:pt idx="81">
                  <c:v>505450.07</c:v>
                </c:pt>
                <c:pt idx="82">
                  <c:v>38492.949999999997</c:v>
                </c:pt>
                <c:pt idx="83">
                  <c:v>227458.26</c:v>
                </c:pt>
                <c:pt idx="84">
                  <c:v>-325252.78000000003</c:v>
                </c:pt>
                <c:pt idx="85">
                  <c:v>-50682.559999999998</c:v>
                </c:pt>
                <c:pt idx="86">
                  <c:v>-432034.76</c:v>
                </c:pt>
                <c:pt idx="87">
                  <c:v>505450.07</c:v>
                </c:pt>
                <c:pt idx="88">
                  <c:v>38492.949999999997</c:v>
                </c:pt>
                <c:pt idx="89">
                  <c:v>227458.26</c:v>
                </c:pt>
                <c:pt idx="90">
                  <c:v>-325252.78000000003</c:v>
                </c:pt>
                <c:pt idx="91">
                  <c:v>-50682.559999999998</c:v>
                </c:pt>
                <c:pt idx="92">
                  <c:v>-432034.76</c:v>
                </c:pt>
                <c:pt idx="93">
                  <c:v>682898.92</c:v>
                </c:pt>
                <c:pt idx="94">
                  <c:v>58337.66</c:v>
                </c:pt>
                <c:pt idx="95">
                  <c:v>367007.19</c:v>
                </c:pt>
                <c:pt idx="96">
                  <c:v>-502701.63</c:v>
                </c:pt>
                <c:pt idx="97">
                  <c:v>-70527.27</c:v>
                </c:pt>
                <c:pt idx="98">
                  <c:v>-571583.69999999995</c:v>
                </c:pt>
                <c:pt idx="99">
                  <c:v>682898.92</c:v>
                </c:pt>
                <c:pt idx="100">
                  <c:v>58337.66</c:v>
                </c:pt>
                <c:pt idx="101">
                  <c:v>367007.19</c:v>
                </c:pt>
                <c:pt idx="102">
                  <c:v>-502701.63</c:v>
                </c:pt>
                <c:pt idx="103">
                  <c:v>-70527.27</c:v>
                </c:pt>
                <c:pt idx="104">
                  <c:v>-571583.69999999995</c:v>
                </c:pt>
              </c:numCache>
            </c:numRef>
          </c:xVal>
          <c:yVal>
            <c:numRef>
              <c:f>COLUMNAS!$T$20:$T$124</c:f>
              <c:numCache>
                <c:formatCode>General</c:formatCode>
                <c:ptCount val="105"/>
                <c:pt idx="0">
                  <c:v>-136576.26</c:v>
                </c:pt>
                <c:pt idx="1">
                  <c:v>-135567.09</c:v>
                </c:pt>
                <c:pt idx="2">
                  <c:v>-134557.93</c:v>
                </c:pt>
                <c:pt idx="3">
                  <c:v>-116922.35</c:v>
                </c:pt>
                <c:pt idx="4">
                  <c:v>-115913.19</c:v>
                </c:pt>
                <c:pt idx="5">
                  <c:v>-114904.03</c:v>
                </c:pt>
                <c:pt idx="6">
                  <c:v>-123465.88</c:v>
                </c:pt>
                <c:pt idx="7">
                  <c:v>-122456.72</c:v>
                </c:pt>
                <c:pt idx="8">
                  <c:v>-121447.55</c:v>
                </c:pt>
                <c:pt idx="9">
                  <c:v>-108549.12</c:v>
                </c:pt>
                <c:pt idx="10">
                  <c:v>-107648.08</c:v>
                </c:pt>
                <c:pt idx="11">
                  <c:v>-106747.04</c:v>
                </c:pt>
                <c:pt idx="12">
                  <c:v>-125426.61</c:v>
                </c:pt>
                <c:pt idx="13">
                  <c:v>-124525.57</c:v>
                </c:pt>
                <c:pt idx="14">
                  <c:v>-123624.53</c:v>
                </c:pt>
                <c:pt idx="15">
                  <c:v>-108549.12</c:v>
                </c:pt>
                <c:pt idx="16">
                  <c:v>-107648.08</c:v>
                </c:pt>
                <c:pt idx="17">
                  <c:v>-106747.04</c:v>
                </c:pt>
                <c:pt idx="18">
                  <c:v>-125426.61</c:v>
                </c:pt>
                <c:pt idx="19">
                  <c:v>-124525.57</c:v>
                </c:pt>
                <c:pt idx="20">
                  <c:v>-123624.53</c:v>
                </c:pt>
                <c:pt idx="21">
                  <c:v>-110481.29</c:v>
                </c:pt>
                <c:pt idx="22">
                  <c:v>-109580.25</c:v>
                </c:pt>
                <c:pt idx="23">
                  <c:v>-108679.21</c:v>
                </c:pt>
                <c:pt idx="24">
                  <c:v>-123494.44</c:v>
                </c:pt>
                <c:pt idx="25">
                  <c:v>-122593.4</c:v>
                </c:pt>
                <c:pt idx="26">
                  <c:v>-121692.36</c:v>
                </c:pt>
                <c:pt idx="27">
                  <c:v>-110481.29</c:v>
                </c:pt>
                <c:pt idx="28">
                  <c:v>-109580.25</c:v>
                </c:pt>
                <c:pt idx="29">
                  <c:v>-108679.21</c:v>
                </c:pt>
                <c:pt idx="30">
                  <c:v>-123494.44</c:v>
                </c:pt>
                <c:pt idx="31">
                  <c:v>-122593.4</c:v>
                </c:pt>
                <c:pt idx="32">
                  <c:v>-121692.36</c:v>
                </c:pt>
                <c:pt idx="33">
                  <c:v>-94097.72</c:v>
                </c:pt>
                <c:pt idx="34">
                  <c:v>-93196.68</c:v>
                </c:pt>
                <c:pt idx="35">
                  <c:v>-92295.64</c:v>
                </c:pt>
                <c:pt idx="36">
                  <c:v>-110975.21</c:v>
                </c:pt>
                <c:pt idx="37">
                  <c:v>-110074.17</c:v>
                </c:pt>
                <c:pt idx="38">
                  <c:v>-109173.13</c:v>
                </c:pt>
                <c:pt idx="39">
                  <c:v>-94097.72</c:v>
                </c:pt>
                <c:pt idx="40">
                  <c:v>-93196.68</c:v>
                </c:pt>
                <c:pt idx="41">
                  <c:v>-92295.64</c:v>
                </c:pt>
                <c:pt idx="42">
                  <c:v>-110975.21</c:v>
                </c:pt>
                <c:pt idx="43">
                  <c:v>-110074.17</c:v>
                </c:pt>
                <c:pt idx="44">
                  <c:v>-109173.13</c:v>
                </c:pt>
                <c:pt idx="45">
                  <c:v>-96029.89</c:v>
                </c:pt>
                <c:pt idx="46">
                  <c:v>-95128.85</c:v>
                </c:pt>
                <c:pt idx="47">
                  <c:v>-94227.81</c:v>
                </c:pt>
                <c:pt idx="48">
                  <c:v>-109043.04</c:v>
                </c:pt>
                <c:pt idx="49">
                  <c:v>-108142</c:v>
                </c:pt>
                <c:pt idx="50">
                  <c:v>-107240.96000000001</c:v>
                </c:pt>
                <c:pt idx="51">
                  <c:v>-96029.89</c:v>
                </c:pt>
                <c:pt idx="52">
                  <c:v>-95128.85</c:v>
                </c:pt>
                <c:pt idx="53">
                  <c:v>-94227.81</c:v>
                </c:pt>
                <c:pt idx="54">
                  <c:v>-109043.04</c:v>
                </c:pt>
                <c:pt idx="55">
                  <c:v>-108142</c:v>
                </c:pt>
                <c:pt idx="56">
                  <c:v>-107240.96000000001</c:v>
                </c:pt>
                <c:pt idx="57">
                  <c:v>-98909.13</c:v>
                </c:pt>
                <c:pt idx="58">
                  <c:v>-98008.09</c:v>
                </c:pt>
                <c:pt idx="59">
                  <c:v>-97107.06</c:v>
                </c:pt>
                <c:pt idx="60">
                  <c:v>-115786.63</c:v>
                </c:pt>
                <c:pt idx="61">
                  <c:v>-114885.59</c:v>
                </c:pt>
                <c:pt idx="62">
                  <c:v>-113984.55</c:v>
                </c:pt>
                <c:pt idx="63">
                  <c:v>-98909.13</c:v>
                </c:pt>
                <c:pt idx="64">
                  <c:v>-98008.09</c:v>
                </c:pt>
                <c:pt idx="65">
                  <c:v>-97107.06</c:v>
                </c:pt>
                <c:pt idx="66">
                  <c:v>-115786.63</c:v>
                </c:pt>
                <c:pt idx="67">
                  <c:v>-114885.59</c:v>
                </c:pt>
                <c:pt idx="68">
                  <c:v>-113984.55</c:v>
                </c:pt>
                <c:pt idx="69">
                  <c:v>-100841.3</c:v>
                </c:pt>
                <c:pt idx="70">
                  <c:v>-99940.27</c:v>
                </c:pt>
                <c:pt idx="71">
                  <c:v>-99039.23</c:v>
                </c:pt>
                <c:pt idx="72">
                  <c:v>-113854.46</c:v>
                </c:pt>
                <c:pt idx="73">
                  <c:v>-112953.42</c:v>
                </c:pt>
                <c:pt idx="74">
                  <c:v>-112052.38</c:v>
                </c:pt>
                <c:pt idx="75">
                  <c:v>-100841.3</c:v>
                </c:pt>
                <c:pt idx="76">
                  <c:v>-99940.27</c:v>
                </c:pt>
                <c:pt idx="77">
                  <c:v>-99039.23</c:v>
                </c:pt>
                <c:pt idx="78">
                  <c:v>-113854.46</c:v>
                </c:pt>
                <c:pt idx="79">
                  <c:v>-112953.42</c:v>
                </c:pt>
                <c:pt idx="80">
                  <c:v>-112052.38</c:v>
                </c:pt>
                <c:pt idx="81">
                  <c:v>-59142.97</c:v>
                </c:pt>
                <c:pt idx="82">
                  <c:v>-58494.22</c:v>
                </c:pt>
                <c:pt idx="83">
                  <c:v>-57845.47</c:v>
                </c:pt>
                <c:pt idx="84">
                  <c:v>-76020.460000000006</c:v>
                </c:pt>
                <c:pt idx="85">
                  <c:v>-75371.710000000006</c:v>
                </c:pt>
                <c:pt idx="86">
                  <c:v>-74722.960000000006</c:v>
                </c:pt>
                <c:pt idx="87">
                  <c:v>-59142.97</c:v>
                </c:pt>
                <c:pt idx="88">
                  <c:v>-58494.22</c:v>
                </c:pt>
                <c:pt idx="89">
                  <c:v>-57845.47</c:v>
                </c:pt>
                <c:pt idx="90">
                  <c:v>-76020.460000000006</c:v>
                </c:pt>
                <c:pt idx="91">
                  <c:v>-75371.710000000006</c:v>
                </c:pt>
                <c:pt idx="92">
                  <c:v>-74722.960000000006</c:v>
                </c:pt>
                <c:pt idx="93">
                  <c:v>-61075.14</c:v>
                </c:pt>
                <c:pt idx="94">
                  <c:v>-60426.39</c:v>
                </c:pt>
                <c:pt idx="95">
                  <c:v>-59777.64</c:v>
                </c:pt>
                <c:pt idx="96">
                  <c:v>-74088.289999999994</c:v>
                </c:pt>
                <c:pt idx="97">
                  <c:v>-73439.539999999994</c:v>
                </c:pt>
                <c:pt idx="98">
                  <c:v>-72790.789999999994</c:v>
                </c:pt>
                <c:pt idx="99">
                  <c:v>-61075.14</c:v>
                </c:pt>
                <c:pt idx="100">
                  <c:v>-60426.39</c:v>
                </c:pt>
                <c:pt idx="101">
                  <c:v>-59777.64</c:v>
                </c:pt>
                <c:pt idx="102">
                  <c:v>-74088.289999999994</c:v>
                </c:pt>
                <c:pt idx="103">
                  <c:v>-73439.539999999994</c:v>
                </c:pt>
                <c:pt idx="104">
                  <c:v>-72790.789999999994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52C-4CC3-B848-8B007FBF88CD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COLUMNAS!$Y$20:$Y$124</c:f>
              <c:numCache>
                <c:formatCode>General</c:formatCode>
                <c:ptCount val="105"/>
                <c:pt idx="0">
                  <c:v>230338.87</c:v>
                </c:pt>
                <c:pt idx="1">
                  <c:v>-8022.58</c:v>
                </c:pt>
                <c:pt idx="2">
                  <c:v>-246384.02</c:v>
                </c:pt>
                <c:pt idx="3">
                  <c:v>200273.38</c:v>
                </c:pt>
                <c:pt idx="4">
                  <c:v>-7300.07</c:v>
                </c:pt>
                <c:pt idx="5">
                  <c:v>-214873.53</c:v>
                </c:pt>
                <c:pt idx="6">
                  <c:v>208479.84</c:v>
                </c:pt>
                <c:pt idx="7">
                  <c:v>-7543.24</c:v>
                </c:pt>
                <c:pt idx="8">
                  <c:v>-223566.33</c:v>
                </c:pt>
                <c:pt idx="9">
                  <c:v>679410.83</c:v>
                </c:pt>
                <c:pt idx="10">
                  <c:v>26743.55</c:v>
                </c:pt>
                <c:pt idx="11">
                  <c:v>211103.35</c:v>
                </c:pt>
                <c:pt idx="12">
                  <c:v>-285551.59999999998</c:v>
                </c:pt>
                <c:pt idx="13">
                  <c:v>-40614.97</c:v>
                </c:pt>
                <c:pt idx="14">
                  <c:v>-632705.41</c:v>
                </c:pt>
                <c:pt idx="15">
                  <c:v>679410.83</c:v>
                </c:pt>
                <c:pt idx="16">
                  <c:v>26743.55</c:v>
                </c:pt>
                <c:pt idx="17">
                  <c:v>211103.35</c:v>
                </c:pt>
                <c:pt idx="18">
                  <c:v>-285551.59999999998</c:v>
                </c:pt>
                <c:pt idx="19">
                  <c:v>-40614.97</c:v>
                </c:pt>
                <c:pt idx="20">
                  <c:v>-632705.41</c:v>
                </c:pt>
                <c:pt idx="21">
                  <c:v>887743.62</c:v>
                </c:pt>
                <c:pt idx="22">
                  <c:v>42404.55</c:v>
                </c:pt>
                <c:pt idx="23">
                  <c:v>391559.82</c:v>
                </c:pt>
                <c:pt idx="24">
                  <c:v>-493884.39</c:v>
                </c:pt>
                <c:pt idx="25">
                  <c:v>-56275.96</c:v>
                </c:pt>
                <c:pt idx="26">
                  <c:v>-813161.88</c:v>
                </c:pt>
                <c:pt idx="27">
                  <c:v>887743.62</c:v>
                </c:pt>
                <c:pt idx="28">
                  <c:v>42404.55</c:v>
                </c:pt>
                <c:pt idx="29">
                  <c:v>391559.82</c:v>
                </c:pt>
                <c:pt idx="30">
                  <c:v>-493884.39</c:v>
                </c:pt>
                <c:pt idx="31">
                  <c:v>-56275.96</c:v>
                </c:pt>
                <c:pt idx="32">
                  <c:v>-813161.88</c:v>
                </c:pt>
                <c:pt idx="33">
                  <c:v>657303.86</c:v>
                </c:pt>
                <c:pt idx="34">
                  <c:v>27274.799999999999</c:v>
                </c:pt>
                <c:pt idx="35">
                  <c:v>234272.83</c:v>
                </c:pt>
                <c:pt idx="36">
                  <c:v>-307658.58</c:v>
                </c:pt>
                <c:pt idx="37">
                  <c:v>-40083.71</c:v>
                </c:pt>
                <c:pt idx="38">
                  <c:v>-609535.93000000005</c:v>
                </c:pt>
                <c:pt idx="39">
                  <c:v>657303.86</c:v>
                </c:pt>
                <c:pt idx="40">
                  <c:v>27274.799999999999</c:v>
                </c:pt>
                <c:pt idx="41">
                  <c:v>234272.83</c:v>
                </c:pt>
                <c:pt idx="42">
                  <c:v>-307658.58</c:v>
                </c:pt>
                <c:pt idx="43">
                  <c:v>-40083.71</c:v>
                </c:pt>
                <c:pt idx="44">
                  <c:v>-609535.93000000005</c:v>
                </c:pt>
                <c:pt idx="45">
                  <c:v>865636.64</c:v>
                </c:pt>
                <c:pt idx="46">
                  <c:v>42935.8</c:v>
                </c:pt>
                <c:pt idx="47">
                  <c:v>414729.3</c:v>
                </c:pt>
                <c:pt idx="48">
                  <c:v>-515991.36</c:v>
                </c:pt>
                <c:pt idx="49">
                  <c:v>-55744.71</c:v>
                </c:pt>
                <c:pt idx="50">
                  <c:v>-789992.4</c:v>
                </c:pt>
                <c:pt idx="51">
                  <c:v>865636.64</c:v>
                </c:pt>
                <c:pt idx="52">
                  <c:v>42935.8</c:v>
                </c:pt>
                <c:pt idx="53">
                  <c:v>414729.3</c:v>
                </c:pt>
                <c:pt idx="54">
                  <c:v>-515991.36</c:v>
                </c:pt>
                <c:pt idx="55">
                  <c:v>-55744.71</c:v>
                </c:pt>
                <c:pt idx="56">
                  <c:v>-789992.4</c:v>
                </c:pt>
                <c:pt idx="57">
                  <c:v>663338.02</c:v>
                </c:pt>
                <c:pt idx="58">
                  <c:v>27096</c:v>
                </c:pt>
                <c:pt idx="59">
                  <c:v>227881.07</c:v>
                </c:pt>
                <c:pt idx="60">
                  <c:v>-301624.40999999997</c:v>
                </c:pt>
                <c:pt idx="61">
                  <c:v>-40262.51</c:v>
                </c:pt>
                <c:pt idx="62">
                  <c:v>-615927.68999999994</c:v>
                </c:pt>
                <c:pt idx="63">
                  <c:v>663338.02</c:v>
                </c:pt>
                <c:pt idx="64">
                  <c:v>27096</c:v>
                </c:pt>
                <c:pt idx="65">
                  <c:v>227881.07</c:v>
                </c:pt>
                <c:pt idx="66">
                  <c:v>-301624.40999999997</c:v>
                </c:pt>
                <c:pt idx="67">
                  <c:v>-40262.51</c:v>
                </c:pt>
                <c:pt idx="68">
                  <c:v>-615927.68999999994</c:v>
                </c:pt>
                <c:pt idx="69">
                  <c:v>871670.81</c:v>
                </c:pt>
                <c:pt idx="70">
                  <c:v>42757</c:v>
                </c:pt>
                <c:pt idx="71">
                  <c:v>408337.54</c:v>
                </c:pt>
                <c:pt idx="72">
                  <c:v>-509957.2</c:v>
                </c:pt>
                <c:pt idx="73">
                  <c:v>-55923.51</c:v>
                </c:pt>
                <c:pt idx="74">
                  <c:v>-796384.16</c:v>
                </c:pt>
                <c:pt idx="75">
                  <c:v>871670.81</c:v>
                </c:pt>
                <c:pt idx="76">
                  <c:v>42757</c:v>
                </c:pt>
                <c:pt idx="77">
                  <c:v>408337.54</c:v>
                </c:pt>
                <c:pt idx="78">
                  <c:v>-509957.2</c:v>
                </c:pt>
                <c:pt idx="79">
                  <c:v>-55923.51</c:v>
                </c:pt>
                <c:pt idx="80">
                  <c:v>-796384.16</c:v>
                </c:pt>
                <c:pt idx="81">
                  <c:v>594937.43999999994</c:v>
                </c:pt>
                <c:pt idx="82">
                  <c:v>29449.3</c:v>
                </c:pt>
                <c:pt idx="83">
                  <c:v>300988.24</c:v>
                </c:pt>
                <c:pt idx="84">
                  <c:v>-370024.99</c:v>
                </c:pt>
                <c:pt idx="85">
                  <c:v>-37909.22</c:v>
                </c:pt>
                <c:pt idx="86">
                  <c:v>-542820.52</c:v>
                </c:pt>
                <c:pt idx="87">
                  <c:v>594937.43999999994</c:v>
                </c:pt>
                <c:pt idx="88">
                  <c:v>29449.3</c:v>
                </c:pt>
                <c:pt idx="89">
                  <c:v>300988.24</c:v>
                </c:pt>
                <c:pt idx="90">
                  <c:v>-370024.99</c:v>
                </c:pt>
                <c:pt idx="91">
                  <c:v>-37909.22</c:v>
                </c:pt>
                <c:pt idx="92">
                  <c:v>-542820.52</c:v>
                </c:pt>
                <c:pt idx="93">
                  <c:v>803270.22</c:v>
                </c:pt>
                <c:pt idx="94">
                  <c:v>45110.3</c:v>
                </c:pt>
                <c:pt idx="95">
                  <c:v>481444.71</c:v>
                </c:pt>
                <c:pt idx="96">
                  <c:v>-578357.78</c:v>
                </c:pt>
                <c:pt idx="97">
                  <c:v>-53570.21</c:v>
                </c:pt>
                <c:pt idx="98">
                  <c:v>-723276.99</c:v>
                </c:pt>
                <c:pt idx="99">
                  <c:v>803270.22</c:v>
                </c:pt>
                <c:pt idx="100">
                  <c:v>45110.3</c:v>
                </c:pt>
                <c:pt idx="101">
                  <c:v>481444.71</c:v>
                </c:pt>
                <c:pt idx="102">
                  <c:v>-578357.78</c:v>
                </c:pt>
                <c:pt idx="103">
                  <c:v>-53570.21</c:v>
                </c:pt>
                <c:pt idx="104">
                  <c:v>-723276.99</c:v>
                </c:pt>
              </c:numCache>
            </c:numRef>
          </c:xVal>
          <c:yVal>
            <c:numRef>
              <c:f>COLUMNAS!$W$20:$W$124</c:f>
              <c:numCache>
                <c:formatCode>General</c:formatCode>
                <c:ptCount val="105"/>
                <c:pt idx="0">
                  <c:v>-104852.25</c:v>
                </c:pt>
                <c:pt idx="1">
                  <c:v>-103843.09</c:v>
                </c:pt>
                <c:pt idx="2">
                  <c:v>-102833.92</c:v>
                </c:pt>
                <c:pt idx="3">
                  <c:v>-90494.67</c:v>
                </c:pt>
                <c:pt idx="4">
                  <c:v>-89485.5</c:v>
                </c:pt>
                <c:pt idx="5">
                  <c:v>-88476.34</c:v>
                </c:pt>
                <c:pt idx="6">
                  <c:v>-97283.199999999997</c:v>
                </c:pt>
                <c:pt idx="7">
                  <c:v>-96274.04</c:v>
                </c:pt>
                <c:pt idx="8">
                  <c:v>-95264.87</c:v>
                </c:pt>
                <c:pt idx="9">
                  <c:v>-83444.67</c:v>
                </c:pt>
                <c:pt idx="10">
                  <c:v>-82543.64</c:v>
                </c:pt>
                <c:pt idx="11">
                  <c:v>-81642.600000000006</c:v>
                </c:pt>
                <c:pt idx="12">
                  <c:v>-97315.37</c:v>
                </c:pt>
                <c:pt idx="13">
                  <c:v>-96414.33</c:v>
                </c:pt>
                <c:pt idx="14">
                  <c:v>-95513.29</c:v>
                </c:pt>
                <c:pt idx="15">
                  <c:v>-83444.67</c:v>
                </c:pt>
                <c:pt idx="16">
                  <c:v>-82543.64</c:v>
                </c:pt>
                <c:pt idx="17">
                  <c:v>-81642.600000000006</c:v>
                </c:pt>
                <c:pt idx="18">
                  <c:v>-97315.37</c:v>
                </c:pt>
                <c:pt idx="19">
                  <c:v>-96414.33</c:v>
                </c:pt>
                <c:pt idx="20">
                  <c:v>-95513.29</c:v>
                </c:pt>
                <c:pt idx="21">
                  <c:v>-84943.06</c:v>
                </c:pt>
                <c:pt idx="22">
                  <c:v>-84042.02</c:v>
                </c:pt>
                <c:pt idx="23">
                  <c:v>-83140.98</c:v>
                </c:pt>
                <c:pt idx="24">
                  <c:v>-95816.99</c:v>
                </c:pt>
                <c:pt idx="25">
                  <c:v>-94915.95</c:v>
                </c:pt>
                <c:pt idx="26">
                  <c:v>-94014.91</c:v>
                </c:pt>
                <c:pt idx="27">
                  <c:v>-84943.06</c:v>
                </c:pt>
                <c:pt idx="28">
                  <c:v>-84042.02</c:v>
                </c:pt>
                <c:pt idx="29">
                  <c:v>-83140.98</c:v>
                </c:pt>
                <c:pt idx="30">
                  <c:v>-95816.99</c:v>
                </c:pt>
                <c:pt idx="31">
                  <c:v>-94915.95</c:v>
                </c:pt>
                <c:pt idx="32">
                  <c:v>-94014.91</c:v>
                </c:pt>
                <c:pt idx="33">
                  <c:v>-72887.63</c:v>
                </c:pt>
                <c:pt idx="34">
                  <c:v>-71986.59</c:v>
                </c:pt>
                <c:pt idx="35">
                  <c:v>-71085.55</c:v>
                </c:pt>
                <c:pt idx="36">
                  <c:v>-86758.33</c:v>
                </c:pt>
                <c:pt idx="37">
                  <c:v>-85857.29</c:v>
                </c:pt>
                <c:pt idx="38">
                  <c:v>-84956.25</c:v>
                </c:pt>
                <c:pt idx="39">
                  <c:v>-72887.63</c:v>
                </c:pt>
                <c:pt idx="40">
                  <c:v>-71986.59</c:v>
                </c:pt>
                <c:pt idx="41">
                  <c:v>-71085.55</c:v>
                </c:pt>
                <c:pt idx="42">
                  <c:v>-86758.33</c:v>
                </c:pt>
                <c:pt idx="43">
                  <c:v>-85857.29</c:v>
                </c:pt>
                <c:pt idx="44">
                  <c:v>-84956.25</c:v>
                </c:pt>
                <c:pt idx="45">
                  <c:v>-74386.02</c:v>
                </c:pt>
                <c:pt idx="46">
                  <c:v>-73484.98</c:v>
                </c:pt>
                <c:pt idx="47">
                  <c:v>-72583.94</c:v>
                </c:pt>
                <c:pt idx="48">
                  <c:v>-85259.94</c:v>
                </c:pt>
                <c:pt idx="49">
                  <c:v>-84358.9</c:v>
                </c:pt>
                <c:pt idx="50">
                  <c:v>-83457.86</c:v>
                </c:pt>
                <c:pt idx="51">
                  <c:v>-74386.02</c:v>
                </c:pt>
                <c:pt idx="52">
                  <c:v>-73484.98</c:v>
                </c:pt>
                <c:pt idx="53">
                  <c:v>-72583.94</c:v>
                </c:pt>
                <c:pt idx="54">
                  <c:v>-85259.94</c:v>
                </c:pt>
                <c:pt idx="55">
                  <c:v>-84358.9</c:v>
                </c:pt>
                <c:pt idx="56">
                  <c:v>-83457.86</c:v>
                </c:pt>
                <c:pt idx="57">
                  <c:v>-77879.199999999997</c:v>
                </c:pt>
                <c:pt idx="58">
                  <c:v>-76978.16</c:v>
                </c:pt>
                <c:pt idx="59">
                  <c:v>-76077.119999999995</c:v>
                </c:pt>
                <c:pt idx="60">
                  <c:v>-91749.89</c:v>
                </c:pt>
                <c:pt idx="61">
                  <c:v>-90848.86</c:v>
                </c:pt>
                <c:pt idx="62">
                  <c:v>-89947.82</c:v>
                </c:pt>
                <c:pt idx="63">
                  <c:v>-77879.199999999997</c:v>
                </c:pt>
                <c:pt idx="64">
                  <c:v>-76978.16</c:v>
                </c:pt>
                <c:pt idx="65">
                  <c:v>-76077.119999999995</c:v>
                </c:pt>
                <c:pt idx="66">
                  <c:v>-91749.89</c:v>
                </c:pt>
                <c:pt idx="67">
                  <c:v>-90848.86</c:v>
                </c:pt>
                <c:pt idx="68">
                  <c:v>-89947.82</c:v>
                </c:pt>
                <c:pt idx="69">
                  <c:v>-79377.58</c:v>
                </c:pt>
                <c:pt idx="70">
                  <c:v>-78476.539999999994</c:v>
                </c:pt>
                <c:pt idx="71">
                  <c:v>-77575.509999999995</c:v>
                </c:pt>
                <c:pt idx="72">
                  <c:v>-90251.51</c:v>
                </c:pt>
                <c:pt idx="73">
                  <c:v>-89350.47</c:v>
                </c:pt>
                <c:pt idx="74">
                  <c:v>-88449.43</c:v>
                </c:pt>
                <c:pt idx="75">
                  <c:v>-79377.58</c:v>
                </c:pt>
                <c:pt idx="76">
                  <c:v>-78476.539999999994</c:v>
                </c:pt>
                <c:pt idx="77">
                  <c:v>-77575.509999999995</c:v>
                </c:pt>
                <c:pt idx="78">
                  <c:v>-90251.51</c:v>
                </c:pt>
                <c:pt idx="79">
                  <c:v>-89350.47</c:v>
                </c:pt>
                <c:pt idx="80">
                  <c:v>-88449.43</c:v>
                </c:pt>
                <c:pt idx="81">
                  <c:v>-47258.400000000001</c:v>
                </c:pt>
                <c:pt idx="82">
                  <c:v>-46609.65</c:v>
                </c:pt>
                <c:pt idx="83">
                  <c:v>-45960.9</c:v>
                </c:pt>
                <c:pt idx="84">
                  <c:v>-61129.1</c:v>
                </c:pt>
                <c:pt idx="85">
                  <c:v>-60480.35</c:v>
                </c:pt>
                <c:pt idx="86">
                  <c:v>-59831.6</c:v>
                </c:pt>
                <c:pt idx="87">
                  <c:v>-47258.400000000001</c:v>
                </c:pt>
                <c:pt idx="88">
                  <c:v>-46609.65</c:v>
                </c:pt>
                <c:pt idx="89">
                  <c:v>-45960.9</c:v>
                </c:pt>
                <c:pt idx="90">
                  <c:v>-61129.1</c:v>
                </c:pt>
                <c:pt idx="91">
                  <c:v>-60480.35</c:v>
                </c:pt>
                <c:pt idx="92">
                  <c:v>-59831.6</c:v>
                </c:pt>
                <c:pt idx="93">
                  <c:v>-48756.79</c:v>
                </c:pt>
                <c:pt idx="94">
                  <c:v>-48108.04</c:v>
                </c:pt>
                <c:pt idx="95">
                  <c:v>-47459.29</c:v>
                </c:pt>
                <c:pt idx="96">
                  <c:v>-59630.71</c:v>
                </c:pt>
                <c:pt idx="97">
                  <c:v>-58981.96</c:v>
                </c:pt>
                <c:pt idx="98">
                  <c:v>-58333.22</c:v>
                </c:pt>
                <c:pt idx="99">
                  <c:v>-48756.79</c:v>
                </c:pt>
                <c:pt idx="100">
                  <c:v>-48108.04</c:v>
                </c:pt>
                <c:pt idx="101">
                  <c:v>-47459.29</c:v>
                </c:pt>
                <c:pt idx="102">
                  <c:v>-59630.71</c:v>
                </c:pt>
                <c:pt idx="103">
                  <c:v>-58981.96</c:v>
                </c:pt>
                <c:pt idx="104">
                  <c:v>-58333.22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52C-4CC3-B848-8B007FBF8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937791"/>
        <c:axId val="1384939711"/>
      </c:scatterChart>
      <c:valAx>
        <c:axId val="1384937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84939711"/>
        <c:crosses val="autoZero"/>
        <c:crossBetween val="midCat"/>
      </c:valAx>
      <c:valAx>
        <c:axId val="138493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84937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COLUMNAS!$G$37:$G$47</c:f>
              <c:numCache>
                <c:formatCode>General</c:formatCode>
                <c:ptCount val="11"/>
                <c:pt idx="0">
                  <c:v>0</c:v>
                </c:pt>
                <c:pt idx="1">
                  <c:v>991817.39999999991</c:v>
                </c:pt>
                <c:pt idx="2">
                  <c:v>1537078.2</c:v>
                </c:pt>
                <c:pt idx="3">
                  <c:v>1961423.7999999998</c:v>
                </c:pt>
                <c:pt idx="4">
                  <c:v>2277865.0999999996</c:v>
                </c:pt>
                <c:pt idx="5">
                  <c:v>2525159.6999999997</c:v>
                </c:pt>
                <c:pt idx="6">
                  <c:v>2439079.2999999998</c:v>
                </c:pt>
                <c:pt idx="7">
                  <c:v>2222954.2999999998</c:v>
                </c:pt>
                <c:pt idx="8">
                  <c:v>1747401.5999999999</c:v>
                </c:pt>
                <c:pt idx="9">
                  <c:v>1035932.1</c:v>
                </c:pt>
                <c:pt idx="10">
                  <c:v>0</c:v>
                </c:pt>
              </c:numCache>
            </c:numRef>
          </c:xVal>
          <c:yVal>
            <c:numRef>
              <c:f>COLUMNAS!$F$37:$F$47</c:f>
              <c:numCache>
                <c:formatCode>General</c:formatCode>
                <c:ptCount val="11"/>
                <c:pt idx="0">
                  <c:v>-253969.09999999998</c:v>
                </c:pt>
                <c:pt idx="1">
                  <c:v>-253969.09999999998</c:v>
                </c:pt>
                <c:pt idx="2">
                  <c:v>-233163.69999999998</c:v>
                </c:pt>
                <c:pt idx="3">
                  <c:v>-197397.19999999998</c:v>
                </c:pt>
                <c:pt idx="4">
                  <c:v>-158844</c:v>
                </c:pt>
                <c:pt idx="5">
                  <c:v>-114130.79999999999</c:v>
                </c:pt>
                <c:pt idx="6">
                  <c:v>-83924.4</c:v>
                </c:pt>
                <c:pt idx="7">
                  <c:v>-52851.399999999994</c:v>
                </c:pt>
                <c:pt idx="8">
                  <c:v>-15684.9</c:v>
                </c:pt>
                <c:pt idx="9">
                  <c:v>21912.1</c:v>
                </c:pt>
                <c:pt idx="10">
                  <c:v>70560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AB-43D2-9F09-99C83991DA1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COLUMNAS!$H$37:$H$47</c:f>
              <c:numCache>
                <c:formatCode>General</c:formatCode>
                <c:ptCount val="11"/>
                <c:pt idx="0">
                  <c:v>0</c:v>
                </c:pt>
                <c:pt idx="1">
                  <c:v>-991817.39999999991</c:v>
                </c:pt>
                <c:pt idx="2">
                  <c:v>-1537078.2</c:v>
                </c:pt>
                <c:pt idx="3">
                  <c:v>-1961423.7999999998</c:v>
                </c:pt>
                <c:pt idx="4">
                  <c:v>-2277865.0999999996</c:v>
                </c:pt>
                <c:pt idx="5">
                  <c:v>-2525159.6999999997</c:v>
                </c:pt>
                <c:pt idx="6">
                  <c:v>-2439079.2999999998</c:v>
                </c:pt>
                <c:pt idx="7">
                  <c:v>-2222954.2999999998</c:v>
                </c:pt>
                <c:pt idx="8">
                  <c:v>-1747401.5999999999</c:v>
                </c:pt>
                <c:pt idx="9">
                  <c:v>-1035932.1</c:v>
                </c:pt>
                <c:pt idx="10">
                  <c:v>0</c:v>
                </c:pt>
              </c:numCache>
            </c:numRef>
          </c:xVal>
          <c:yVal>
            <c:numRef>
              <c:f>COLUMNAS!$F$37:$F$47</c:f>
              <c:numCache>
                <c:formatCode>General</c:formatCode>
                <c:ptCount val="11"/>
                <c:pt idx="0">
                  <c:v>-253969.09999999998</c:v>
                </c:pt>
                <c:pt idx="1">
                  <c:v>-253969.09999999998</c:v>
                </c:pt>
                <c:pt idx="2">
                  <c:v>-233163.69999999998</c:v>
                </c:pt>
                <c:pt idx="3">
                  <c:v>-197397.19999999998</c:v>
                </c:pt>
                <c:pt idx="4">
                  <c:v>-158844</c:v>
                </c:pt>
                <c:pt idx="5">
                  <c:v>-114130.79999999999</c:v>
                </c:pt>
                <c:pt idx="6">
                  <c:v>-83924.4</c:v>
                </c:pt>
                <c:pt idx="7">
                  <c:v>-52851.399999999994</c:v>
                </c:pt>
                <c:pt idx="8">
                  <c:v>-15684.9</c:v>
                </c:pt>
                <c:pt idx="9">
                  <c:v>21912.1</c:v>
                </c:pt>
                <c:pt idx="10">
                  <c:v>70560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CAB-43D2-9F09-99C83991DA17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COLUMNAS!$R$20:$R$124</c:f>
              <c:numCache>
                <c:formatCode>General</c:formatCode>
                <c:ptCount val="105"/>
                <c:pt idx="0">
                  <c:v>-68084.25</c:v>
                </c:pt>
                <c:pt idx="1">
                  <c:v>-16872.68</c:v>
                </c:pt>
                <c:pt idx="2">
                  <c:v>34338.89</c:v>
                </c:pt>
                <c:pt idx="3">
                  <c:v>-57971.08</c:v>
                </c:pt>
                <c:pt idx="4">
                  <c:v>-15716.71</c:v>
                </c:pt>
                <c:pt idx="5">
                  <c:v>26537.66</c:v>
                </c:pt>
                <c:pt idx="6">
                  <c:v>-54801.71</c:v>
                </c:pt>
                <c:pt idx="7">
                  <c:v>-16273.28</c:v>
                </c:pt>
                <c:pt idx="8">
                  <c:v>22255.15</c:v>
                </c:pt>
                <c:pt idx="9">
                  <c:v>525076.28</c:v>
                </c:pt>
                <c:pt idx="10">
                  <c:v>89192.22</c:v>
                </c:pt>
                <c:pt idx="11">
                  <c:v>403459.49</c:v>
                </c:pt>
                <c:pt idx="12">
                  <c:v>-639265.98</c:v>
                </c:pt>
                <c:pt idx="13">
                  <c:v>-118773.66</c:v>
                </c:pt>
                <c:pt idx="14">
                  <c:v>-348432.66</c:v>
                </c:pt>
                <c:pt idx="15">
                  <c:v>525076.28</c:v>
                </c:pt>
                <c:pt idx="16">
                  <c:v>89192.22</c:v>
                </c:pt>
                <c:pt idx="17">
                  <c:v>403459.49</c:v>
                </c:pt>
                <c:pt idx="18">
                  <c:v>-639265.98</c:v>
                </c:pt>
                <c:pt idx="19">
                  <c:v>-118773.66</c:v>
                </c:pt>
                <c:pt idx="20">
                  <c:v>-348432.66</c:v>
                </c:pt>
                <c:pt idx="21">
                  <c:v>343320.35</c:v>
                </c:pt>
                <c:pt idx="22">
                  <c:v>56950.36</c:v>
                </c:pt>
                <c:pt idx="23">
                  <c:v>285799.19</c:v>
                </c:pt>
                <c:pt idx="24">
                  <c:v>-457510.06</c:v>
                </c:pt>
                <c:pt idx="25">
                  <c:v>-86531.8</c:v>
                </c:pt>
                <c:pt idx="26">
                  <c:v>-230772.36</c:v>
                </c:pt>
                <c:pt idx="27">
                  <c:v>343320.35</c:v>
                </c:pt>
                <c:pt idx="28">
                  <c:v>56950.36</c:v>
                </c:pt>
                <c:pt idx="29">
                  <c:v>285799.19</c:v>
                </c:pt>
                <c:pt idx="30">
                  <c:v>-457510.06</c:v>
                </c:pt>
                <c:pt idx="31">
                  <c:v>-86531.8</c:v>
                </c:pt>
                <c:pt idx="32">
                  <c:v>-230772.36</c:v>
                </c:pt>
                <c:pt idx="33">
                  <c:v>532512.43000000005</c:v>
                </c:pt>
                <c:pt idx="34">
                  <c:v>90042.2</c:v>
                </c:pt>
                <c:pt idx="35">
                  <c:v>397723.28</c:v>
                </c:pt>
                <c:pt idx="36">
                  <c:v>-631829.82999999996</c:v>
                </c:pt>
                <c:pt idx="37">
                  <c:v>-117923.69</c:v>
                </c:pt>
                <c:pt idx="38">
                  <c:v>-354168.87</c:v>
                </c:pt>
                <c:pt idx="39">
                  <c:v>532512.43000000005</c:v>
                </c:pt>
                <c:pt idx="40">
                  <c:v>90042.2</c:v>
                </c:pt>
                <c:pt idx="41">
                  <c:v>397723.28</c:v>
                </c:pt>
                <c:pt idx="42">
                  <c:v>-631829.82999999996</c:v>
                </c:pt>
                <c:pt idx="43">
                  <c:v>-117923.69</c:v>
                </c:pt>
                <c:pt idx="44">
                  <c:v>-354168.87</c:v>
                </c:pt>
                <c:pt idx="45">
                  <c:v>350756.51</c:v>
                </c:pt>
                <c:pt idx="46">
                  <c:v>57800.33</c:v>
                </c:pt>
                <c:pt idx="47">
                  <c:v>280062.98</c:v>
                </c:pt>
                <c:pt idx="48">
                  <c:v>-450073.9</c:v>
                </c:pt>
                <c:pt idx="49">
                  <c:v>-85681.82</c:v>
                </c:pt>
                <c:pt idx="50">
                  <c:v>-236508.57</c:v>
                </c:pt>
                <c:pt idx="51">
                  <c:v>350756.51</c:v>
                </c:pt>
                <c:pt idx="52">
                  <c:v>57800.33</c:v>
                </c:pt>
                <c:pt idx="53">
                  <c:v>280062.98</c:v>
                </c:pt>
                <c:pt idx="54">
                  <c:v>-450073.9</c:v>
                </c:pt>
                <c:pt idx="55">
                  <c:v>-85681.82</c:v>
                </c:pt>
                <c:pt idx="56">
                  <c:v>-236508.57</c:v>
                </c:pt>
                <c:pt idx="57">
                  <c:v>534842.85</c:v>
                </c:pt>
                <c:pt idx="58">
                  <c:v>89632.960000000006</c:v>
                </c:pt>
                <c:pt idx="59">
                  <c:v>394574.38</c:v>
                </c:pt>
                <c:pt idx="60">
                  <c:v>-629499.41</c:v>
                </c:pt>
                <c:pt idx="61">
                  <c:v>-118332.93</c:v>
                </c:pt>
                <c:pt idx="62">
                  <c:v>-357317.77</c:v>
                </c:pt>
                <c:pt idx="63">
                  <c:v>534842.85</c:v>
                </c:pt>
                <c:pt idx="64">
                  <c:v>89632.960000000006</c:v>
                </c:pt>
                <c:pt idx="65">
                  <c:v>394574.38</c:v>
                </c:pt>
                <c:pt idx="66">
                  <c:v>-629499.41</c:v>
                </c:pt>
                <c:pt idx="67">
                  <c:v>-118332.93</c:v>
                </c:pt>
                <c:pt idx="68">
                  <c:v>-357317.77</c:v>
                </c:pt>
                <c:pt idx="69">
                  <c:v>353086.93</c:v>
                </c:pt>
                <c:pt idx="70">
                  <c:v>57391.09</c:v>
                </c:pt>
                <c:pt idx="71">
                  <c:v>276914.08</c:v>
                </c:pt>
                <c:pt idx="72">
                  <c:v>-447743.48</c:v>
                </c:pt>
                <c:pt idx="73">
                  <c:v>-86091.06</c:v>
                </c:pt>
                <c:pt idx="74">
                  <c:v>-239657.47</c:v>
                </c:pt>
                <c:pt idx="75">
                  <c:v>353086.93</c:v>
                </c:pt>
                <c:pt idx="76">
                  <c:v>57391.09</c:v>
                </c:pt>
                <c:pt idx="77">
                  <c:v>276914.08</c:v>
                </c:pt>
                <c:pt idx="78">
                  <c:v>-447743.48</c:v>
                </c:pt>
                <c:pt idx="79">
                  <c:v>-86091.06</c:v>
                </c:pt>
                <c:pt idx="80">
                  <c:v>-239657.47</c:v>
                </c:pt>
                <c:pt idx="81">
                  <c:v>553476.89</c:v>
                </c:pt>
                <c:pt idx="82">
                  <c:v>94254.85</c:v>
                </c:pt>
                <c:pt idx="83">
                  <c:v>385184.12</c:v>
                </c:pt>
                <c:pt idx="84">
                  <c:v>-610865.37</c:v>
                </c:pt>
                <c:pt idx="85">
                  <c:v>-113711.03999999999</c:v>
                </c:pt>
                <c:pt idx="86">
                  <c:v>-366708.03</c:v>
                </c:pt>
                <c:pt idx="87">
                  <c:v>553476.89</c:v>
                </c:pt>
                <c:pt idx="88">
                  <c:v>94254.85</c:v>
                </c:pt>
                <c:pt idx="89">
                  <c:v>385184.12</c:v>
                </c:pt>
                <c:pt idx="90">
                  <c:v>-610865.37</c:v>
                </c:pt>
                <c:pt idx="91">
                  <c:v>-113711.03999999999</c:v>
                </c:pt>
                <c:pt idx="92">
                  <c:v>-366708.03</c:v>
                </c:pt>
                <c:pt idx="93">
                  <c:v>371720.97</c:v>
                </c:pt>
                <c:pt idx="94">
                  <c:v>62012.98</c:v>
                </c:pt>
                <c:pt idx="95">
                  <c:v>267523.82</c:v>
                </c:pt>
                <c:pt idx="96">
                  <c:v>-429109.44</c:v>
                </c:pt>
                <c:pt idx="97">
                  <c:v>-81469.17</c:v>
                </c:pt>
                <c:pt idx="98">
                  <c:v>-249047.73</c:v>
                </c:pt>
                <c:pt idx="99">
                  <c:v>371720.97</c:v>
                </c:pt>
                <c:pt idx="100">
                  <c:v>62012.98</c:v>
                </c:pt>
                <c:pt idx="101">
                  <c:v>267523.82</c:v>
                </c:pt>
                <c:pt idx="102">
                  <c:v>-429109.44</c:v>
                </c:pt>
                <c:pt idx="103">
                  <c:v>-81469.17</c:v>
                </c:pt>
                <c:pt idx="104">
                  <c:v>-249047.73</c:v>
                </c:pt>
              </c:numCache>
            </c:numRef>
          </c:xVal>
          <c:yVal>
            <c:numRef>
              <c:f>COLUMNAS!$Q$20:$Q$124</c:f>
              <c:numCache>
                <c:formatCode>General</c:formatCode>
                <c:ptCount val="105"/>
                <c:pt idx="0">
                  <c:v>-168459.55</c:v>
                </c:pt>
                <c:pt idx="1">
                  <c:v>-167450.39000000001</c:v>
                </c:pt>
                <c:pt idx="2">
                  <c:v>-166441.23000000001</c:v>
                </c:pt>
                <c:pt idx="3">
                  <c:v>-143441.87</c:v>
                </c:pt>
                <c:pt idx="4">
                  <c:v>-142432.71</c:v>
                </c:pt>
                <c:pt idx="5">
                  <c:v>-141423.54999999999</c:v>
                </c:pt>
                <c:pt idx="6">
                  <c:v>-149804.82</c:v>
                </c:pt>
                <c:pt idx="7">
                  <c:v>-148795.66</c:v>
                </c:pt>
                <c:pt idx="8">
                  <c:v>-147786.49</c:v>
                </c:pt>
                <c:pt idx="9">
                  <c:v>-134192.82</c:v>
                </c:pt>
                <c:pt idx="10">
                  <c:v>-133291.78</c:v>
                </c:pt>
                <c:pt idx="11">
                  <c:v>-132390.75</c:v>
                </c:pt>
                <c:pt idx="12">
                  <c:v>-153265.07999999999</c:v>
                </c:pt>
                <c:pt idx="13">
                  <c:v>-152364.04</c:v>
                </c:pt>
                <c:pt idx="14">
                  <c:v>-151463</c:v>
                </c:pt>
                <c:pt idx="15">
                  <c:v>-134192.82</c:v>
                </c:pt>
                <c:pt idx="16">
                  <c:v>-133291.78</c:v>
                </c:pt>
                <c:pt idx="17">
                  <c:v>-132390.75</c:v>
                </c:pt>
                <c:pt idx="18">
                  <c:v>-153265.07999999999</c:v>
                </c:pt>
                <c:pt idx="19">
                  <c:v>-152364.04</c:v>
                </c:pt>
                <c:pt idx="20">
                  <c:v>-151463</c:v>
                </c:pt>
                <c:pt idx="21">
                  <c:v>-136466.85</c:v>
                </c:pt>
                <c:pt idx="22">
                  <c:v>-135565.81</c:v>
                </c:pt>
                <c:pt idx="23">
                  <c:v>-134664.76999999999</c:v>
                </c:pt>
                <c:pt idx="24">
                  <c:v>-150991.04999999999</c:v>
                </c:pt>
                <c:pt idx="25">
                  <c:v>-150090.01</c:v>
                </c:pt>
                <c:pt idx="26">
                  <c:v>-149188.98000000001</c:v>
                </c:pt>
                <c:pt idx="27">
                  <c:v>-136466.85</c:v>
                </c:pt>
                <c:pt idx="28">
                  <c:v>-135565.81</c:v>
                </c:pt>
                <c:pt idx="29">
                  <c:v>-134664.76999999999</c:v>
                </c:pt>
                <c:pt idx="30">
                  <c:v>-150991.04999999999</c:v>
                </c:pt>
                <c:pt idx="31">
                  <c:v>-150090.01</c:v>
                </c:pt>
                <c:pt idx="32">
                  <c:v>-149188.98000000001</c:v>
                </c:pt>
                <c:pt idx="33">
                  <c:v>-115797.47</c:v>
                </c:pt>
                <c:pt idx="34">
                  <c:v>-114896.43</c:v>
                </c:pt>
                <c:pt idx="35">
                  <c:v>-113995.4</c:v>
                </c:pt>
                <c:pt idx="36">
                  <c:v>-134869.73000000001</c:v>
                </c:pt>
                <c:pt idx="37">
                  <c:v>-133968.69</c:v>
                </c:pt>
                <c:pt idx="38">
                  <c:v>-133067.65</c:v>
                </c:pt>
                <c:pt idx="39">
                  <c:v>-115797.47</c:v>
                </c:pt>
                <c:pt idx="40">
                  <c:v>-114896.43</c:v>
                </c:pt>
                <c:pt idx="41">
                  <c:v>-113995.4</c:v>
                </c:pt>
                <c:pt idx="42">
                  <c:v>-134869.73000000001</c:v>
                </c:pt>
                <c:pt idx="43">
                  <c:v>-133968.69</c:v>
                </c:pt>
                <c:pt idx="44">
                  <c:v>-133067.65</c:v>
                </c:pt>
                <c:pt idx="45">
                  <c:v>-118071.5</c:v>
                </c:pt>
                <c:pt idx="46">
                  <c:v>-117170.46</c:v>
                </c:pt>
                <c:pt idx="47">
                  <c:v>-116269.42</c:v>
                </c:pt>
                <c:pt idx="48">
                  <c:v>-132595.70000000001</c:v>
                </c:pt>
                <c:pt idx="49">
                  <c:v>-131694.66</c:v>
                </c:pt>
                <c:pt idx="50">
                  <c:v>-130793.62</c:v>
                </c:pt>
                <c:pt idx="51">
                  <c:v>-118071.5</c:v>
                </c:pt>
                <c:pt idx="52">
                  <c:v>-117170.46</c:v>
                </c:pt>
                <c:pt idx="53">
                  <c:v>-116269.42</c:v>
                </c:pt>
                <c:pt idx="54">
                  <c:v>-132595.70000000001</c:v>
                </c:pt>
                <c:pt idx="55">
                  <c:v>-131694.66</c:v>
                </c:pt>
                <c:pt idx="56">
                  <c:v>-130793.62</c:v>
                </c:pt>
                <c:pt idx="57">
                  <c:v>-120476.11</c:v>
                </c:pt>
                <c:pt idx="58">
                  <c:v>-119575.07</c:v>
                </c:pt>
                <c:pt idx="59">
                  <c:v>-118674.03</c:v>
                </c:pt>
                <c:pt idx="60">
                  <c:v>-139548.37</c:v>
                </c:pt>
                <c:pt idx="61">
                  <c:v>-138647.32999999999</c:v>
                </c:pt>
                <c:pt idx="62">
                  <c:v>-137746.29</c:v>
                </c:pt>
                <c:pt idx="63">
                  <c:v>-120476.11</c:v>
                </c:pt>
                <c:pt idx="64">
                  <c:v>-119575.07</c:v>
                </c:pt>
                <c:pt idx="65">
                  <c:v>-118674.03</c:v>
                </c:pt>
                <c:pt idx="66">
                  <c:v>-139548.37</c:v>
                </c:pt>
                <c:pt idx="67">
                  <c:v>-138647.32999999999</c:v>
                </c:pt>
                <c:pt idx="68">
                  <c:v>-137746.29</c:v>
                </c:pt>
                <c:pt idx="69">
                  <c:v>-122750.14</c:v>
                </c:pt>
                <c:pt idx="70">
                  <c:v>-121849.1</c:v>
                </c:pt>
                <c:pt idx="71">
                  <c:v>-120948.06</c:v>
                </c:pt>
                <c:pt idx="72">
                  <c:v>-137274.34</c:v>
                </c:pt>
                <c:pt idx="73">
                  <c:v>-136373.29999999999</c:v>
                </c:pt>
                <c:pt idx="74">
                  <c:v>-135472.26</c:v>
                </c:pt>
                <c:pt idx="75">
                  <c:v>-122750.14</c:v>
                </c:pt>
                <c:pt idx="76">
                  <c:v>-121849.1</c:v>
                </c:pt>
                <c:pt idx="77">
                  <c:v>-120948.06</c:v>
                </c:pt>
                <c:pt idx="78">
                  <c:v>-137274.34</c:v>
                </c:pt>
                <c:pt idx="79">
                  <c:v>-136373.29999999999</c:v>
                </c:pt>
                <c:pt idx="80">
                  <c:v>-135472.26</c:v>
                </c:pt>
                <c:pt idx="81">
                  <c:v>-71499.34</c:v>
                </c:pt>
                <c:pt idx="82">
                  <c:v>-70850.59</c:v>
                </c:pt>
                <c:pt idx="83">
                  <c:v>-70201.850000000006</c:v>
                </c:pt>
                <c:pt idx="84">
                  <c:v>-90571.6</c:v>
                </c:pt>
                <c:pt idx="85">
                  <c:v>-89922.85</c:v>
                </c:pt>
                <c:pt idx="86">
                  <c:v>-89274.1</c:v>
                </c:pt>
                <c:pt idx="87">
                  <c:v>-71499.34</c:v>
                </c:pt>
                <c:pt idx="88">
                  <c:v>-70850.59</c:v>
                </c:pt>
                <c:pt idx="89">
                  <c:v>-70201.850000000006</c:v>
                </c:pt>
                <c:pt idx="90">
                  <c:v>-90571.6</c:v>
                </c:pt>
                <c:pt idx="91">
                  <c:v>-89922.85</c:v>
                </c:pt>
                <c:pt idx="92">
                  <c:v>-89274.1</c:v>
                </c:pt>
                <c:pt idx="93">
                  <c:v>-73773.37</c:v>
                </c:pt>
                <c:pt idx="94">
                  <c:v>-73124.62</c:v>
                </c:pt>
                <c:pt idx="95">
                  <c:v>-72475.87</c:v>
                </c:pt>
                <c:pt idx="96">
                  <c:v>-88297.57</c:v>
                </c:pt>
                <c:pt idx="97">
                  <c:v>-87648.82</c:v>
                </c:pt>
                <c:pt idx="98">
                  <c:v>-87000.08</c:v>
                </c:pt>
                <c:pt idx="99">
                  <c:v>-73773.37</c:v>
                </c:pt>
                <c:pt idx="100">
                  <c:v>-73124.62</c:v>
                </c:pt>
                <c:pt idx="101">
                  <c:v>-72475.87</c:v>
                </c:pt>
                <c:pt idx="102">
                  <c:v>-88297.57</c:v>
                </c:pt>
                <c:pt idx="103">
                  <c:v>-87648.82</c:v>
                </c:pt>
                <c:pt idx="104">
                  <c:v>-87000.08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CAB-43D2-9F09-99C83991DA17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COLUMNAS!$U$20:$U$124</c:f>
              <c:numCache>
                <c:formatCode>General</c:formatCode>
                <c:ptCount val="105"/>
                <c:pt idx="0">
                  <c:v>-43085.11</c:v>
                </c:pt>
                <c:pt idx="1">
                  <c:v>-983.73</c:v>
                </c:pt>
                <c:pt idx="2">
                  <c:v>41117.65</c:v>
                </c:pt>
                <c:pt idx="3">
                  <c:v>-34343.94</c:v>
                </c:pt>
                <c:pt idx="4">
                  <c:v>-522.78</c:v>
                </c:pt>
                <c:pt idx="5">
                  <c:v>33298.379999999997</c:v>
                </c:pt>
                <c:pt idx="6">
                  <c:v>-26572.05</c:v>
                </c:pt>
                <c:pt idx="7">
                  <c:v>-909.68</c:v>
                </c:pt>
                <c:pt idx="8">
                  <c:v>24752.7</c:v>
                </c:pt>
                <c:pt idx="9">
                  <c:v>635342.81999999995</c:v>
                </c:pt>
                <c:pt idx="10">
                  <c:v>52285.52</c:v>
                </c:pt>
                <c:pt idx="11">
                  <c:v>602903.48</c:v>
                </c:pt>
                <c:pt idx="12">
                  <c:v>-704236.55</c:v>
                </c:pt>
                <c:pt idx="13">
                  <c:v>-53877.56</c:v>
                </c:pt>
                <c:pt idx="14">
                  <c:v>-537193.82999999996</c:v>
                </c:pt>
                <c:pt idx="15">
                  <c:v>635342.81999999995</c:v>
                </c:pt>
                <c:pt idx="16">
                  <c:v>52285.52</c:v>
                </c:pt>
                <c:pt idx="17">
                  <c:v>602903.48</c:v>
                </c:pt>
                <c:pt idx="18">
                  <c:v>-704236.55</c:v>
                </c:pt>
                <c:pt idx="19">
                  <c:v>-53877.56</c:v>
                </c:pt>
                <c:pt idx="20">
                  <c:v>-537193.82999999996</c:v>
                </c:pt>
                <c:pt idx="21">
                  <c:v>427186.42</c:v>
                </c:pt>
                <c:pt idx="22">
                  <c:v>36004.75</c:v>
                </c:pt>
                <c:pt idx="23">
                  <c:v>425329.54</c:v>
                </c:pt>
                <c:pt idx="24">
                  <c:v>-496080.14</c:v>
                </c:pt>
                <c:pt idx="25">
                  <c:v>-37596.79</c:v>
                </c:pt>
                <c:pt idx="26">
                  <c:v>-359619.89</c:v>
                </c:pt>
                <c:pt idx="27">
                  <c:v>427186.42</c:v>
                </c:pt>
                <c:pt idx="28">
                  <c:v>36004.75</c:v>
                </c:pt>
                <c:pt idx="29">
                  <c:v>425329.54</c:v>
                </c:pt>
                <c:pt idx="30">
                  <c:v>-496080.14</c:v>
                </c:pt>
                <c:pt idx="31">
                  <c:v>-37596.79</c:v>
                </c:pt>
                <c:pt idx="32">
                  <c:v>-359619.89</c:v>
                </c:pt>
                <c:pt idx="33">
                  <c:v>641770.15</c:v>
                </c:pt>
                <c:pt idx="34">
                  <c:v>52624.46</c:v>
                </c:pt>
                <c:pt idx="35">
                  <c:v>597154.02</c:v>
                </c:pt>
                <c:pt idx="36">
                  <c:v>-697809.22</c:v>
                </c:pt>
                <c:pt idx="37">
                  <c:v>-53538.63</c:v>
                </c:pt>
                <c:pt idx="38">
                  <c:v>-542943.29</c:v>
                </c:pt>
                <c:pt idx="39">
                  <c:v>641770.15</c:v>
                </c:pt>
                <c:pt idx="40">
                  <c:v>52624.46</c:v>
                </c:pt>
                <c:pt idx="41">
                  <c:v>597154.02</c:v>
                </c:pt>
                <c:pt idx="42">
                  <c:v>-697809.22</c:v>
                </c:pt>
                <c:pt idx="43">
                  <c:v>-53538.63</c:v>
                </c:pt>
                <c:pt idx="44">
                  <c:v>-542943.29</c:v>
                </c:pt>
                <c:pt idx="45">
                  <c:v>433613.74</c:v>
                </c:pt>
                <c:pt idx="46">
                  <c:v>36343.68</c:v>
                </c:pt>
                <c:pt idx="47">
                  <c:v>419580.07</c:v>
                </c:pt>
                <c:pt idx="48">
                  <c:v>-489652.81</c:v>
                </c:pt>
                <c:pt idx="49">
                  <c:v>-37257.85</c:v>
                </c:pt>
                <c:pt idx="50">
                  <c:v>-365369.35</c:v>
                </c:pt>
                <c:pt idx="51">
                  <c:v>433613.74</c:v>
                </c:pt>
                <c:pt idx="52">
                  <c:v>36343.68</c:v>
                </c:pt>
                <c:pt idx="53">
                  <c:v>419580.07</c:v>
                </c:pt>
                <c:pt idx="54">
                  <c:v>-489652.81</c:v>
                </c:pt>
                <c:pt idx="55">
                  <c:v>-37257.85</c:v>
                </c:pt>
                <c:pt idx="56">
                  <c:v>-365369.35</c:v>
                </c:pt>
                <c:pt idx="57">
                  <c:v>647484.78</c:v>
                </c:pt>
                <c:pt idx="58">
                  <c:v>52339.97</c:v>
                </c:pt>
                <c:pt idx="59">
                  <c:v>590870.42000000004</c:v>
                </c:pt>
                <c:pt idx="60">
                  <c:v>-692094.59</c:v>
                </c:pt>
                <c:pt idx="61">
                  <c:v>-53823.11</c:v>
                </c:pt>
                <c:pt idx="62">
                  <c:v>-549226.89</c:v>
                </c:pt>
                <c:pt idx="63">
                  <c:v>647484.78</c:v>
                </c:pt>
                <c:pt idx="64">
                  <c:v>52339.97</c:v>
                </c:pt>
                <c:pt idx="65">
                  <c:v>590870.42000000004</c:v>
                </c:pt>
                <c:pt idx="66">
                  <c:v>-692094.59</c:v>
                </c:pt>
                <c:pt idx="67">
                  <c:v>-53823.11</c:v>
                </c:pt>
                <c:pt idx="68">
                  <c:v>-549226.89</c:v>
                </c:pt>
                <c:pt idx="69">
                  <c:v>439328.37</c:v>
                </c:pt>
                <c:pt idx="70">
                  <c:v>36059.199999999997</c:v>
                </c:pt>
                <c:pt idx="71">
                  <c:v>413296.48</c:v>
                </c:pt>
                <c:pt idx="72">
                  <c:v>-483938.18</c:v>
                </c:pt>
                <c:pt idx="73">
                  <c:v>-37542.33</c:v>
                </c:pt>
                <c:pt idx="74">
                  <c:v>-371652.94</c:v>
                </c:pt>
                <c:pt idx="75">
                  <c:v>439328.37</c:v>
                </c:pt>
                <c:pt idx="76">
                  <c:v>36059.199999999997</c:v>
                </c:pt>
                <c:pt idx="77">
                  <c:v>413296.48</c:v>
                </c:pt>
                <c:pt idx="78">
                  <c:v>-483938.18</c:v>
                </c:pt>
                <c:pt idx="79">
                  <c:v>-37542.33</c:v>
                </c:pt>
                <c:pt idx="80">
                  <c:v>-371652.94</c:v>
                </c:pt>
                <c:pt idx="81">
                  <c:v>658501.81000000006</c:v>
                </c:pt>
                <c:pt idx="82">
                  <c:v>52784.97</c:v>
                </c:pt>
                <c:pt idx="83">
                  <c:v>580743.38</c:v>
                </c:pt>
                <c:pt idx="84">
                  <c:v>-681077.56</c:v>
                </c:pt>
                <c:pt idx="85">
                  <c:v>-53378.12</c:v>
                </c:pt>
                <c:pt idx="86">
                  <c:v>-559353.93000000005</c:v>
                </c:pt>
                <c:pt idx="87">
                  <c:v>658501.81000000006</c:v>
                </c:pt>
                <c:pt idx="88">
                  <c:v>52784.97</c:v>
                </c:pt>
                <c:pt idx="89">
                  <c:v>580743.38</c:v>
                </c:pt>
                <c:pt idx="90">
                  <c:v>-681077.56</c:v>
                </c:pt>
                <c:pt idx="91">
                  <c:v>-53378.12</c:v>
                </c:pt>
                <c:pt idx="92">
                  <c:v>-559353.93000000005</c:v>
                </c:pt>
                <c:pt idx="93">
                  <c:v>450345.41</c:v>
                </c:pt>
                <c:pt idx="94">
                  <c:v>36504.19</c:v>
                </c:pt>
                <c:pt idx="95">
                  <c:v>403169.43</c:v>
                </c:pt>
                <c:pt idx="96">
                  <c:v>-472921.15</c:v>
                </c:pt>
                <c:pt idx="97">
                  <c:v>-37097.339999999997</c:v>
                </c:pt>
                <c:pt idx="98">
                  <c:v>-381779.99</c:v>
                </c:pt>
                <c:pt idx="99">
                  <c:v>450345.41</c:v>
                </c:pt>
                <c:pt idx="100">
                  <c:v>36504.19</c:v>
                </c:pt>
                <c:pt idx="101">
                  <c:v>403169.43</c:v>
                </c:pt>
                <c:pt idx="102">
                  <c:v>-472921.15</c:v>
                </c:pt>
                <c:pt idx="103">
                  <c:v>-37097.339999999997</c:v>
                </c:pt>
                <c:pt idx="104">
                  <c:v>-381779.99</c:v>
                </c:pt>
              </c:numCache>
            </c:numRef>
          </c:xVal>
          <c:yVal>
            <c:numRef>
              <c:f>COLUMNAS!$T$20:$T$124</c:f>
              <c:numCache>
                <c:formatCode>General</c:formatCode>
                <c:ptCount val="105"/>
                <c:pt idx="0">
                  <c:v>-136576.26</c:v>
                </c:pt>
                <c:pt idx="1">
                  <c:v>-135567.09</c:v>
                </c:pt>
                <c:pt idx="2">
                  <c:v>-134557.93</c:v>
                </c:pt>
                <c:pt idx="3">
                  <c:v>-116922.35</c:v>
                </c:pt>
                <c:pt idx="4">
                  <c:v>-115913.19</c:v>
                </c:pt>
                <c:pt idx="5">
                  <c:v>-114904.03</c:v>
                </c:pt>
                <c:pt idx="6">
                  <c:v>-123465.88</c:v>
                </c:pt>
                <c:pt idx="7">
                  <c:v>-122456.72</c:v>
                </c:pt>
                <c:pt idx="8">
                  <c:v>-121447.55</c:v>
                </c:pt>
                <c:pt idx="9">
                  <c:v>-108549.12</c:v>
                </c:pt>
                <c:pt idx="10">
                  <c:v>-107648.08</c:v>
                </c:pt>
                <c:pt idx="11">
                  <c:v>-106747.04</c:v>
                </c:pt>
                <c:pt idx="12">
                  <c:v>-125426.61</c:v>
                </c:pt>
                <c:pt idx="13">
                  <c:v>-124525.57</c:v>
                </c:pt>
                <c:pt idx="14">
                  <c:v>-123624.53</c:v>
                </c:pt>
                <c:pt idx="15">
                  <c:v>-108549.12</c:v>
                </c:pt>
                <c:pt idx="16">
                  <c:v>-107648.08</c:v>
                </c:pt>
                <c:pt idx="17">
                  <c:v>-106747.04</c:v>
                </c:pt>
                <c:pt idx="18">
                  <c:v>-125426.61</c:v>
                </c:pt>
                <c:pt idx="19">
                  <c:v>-124525.57</c:v>
                </c:pt>
                <c:pt idx="20">
                  <c:v>-123624.53</c:v>
                </c:pt>
                <c:pt idx="21">
                  <c:v>-110481.29</c:v>
                </c:pt>
                <c:pt idx="22">
                  <c:v>-109580.25</c:v>
                </c:pt>
                <c:pt idx="23">
                  <c:v>-108679.21</c:v>
                </c:pt>
                <c:pt idx="24">
                  <c:v>-123494.44</c:v>
                </c:pt>
                <c:pt idx="25">
                  <c:v>-122593.4</c:v>
                </c:pt>
                <c:pt idx="26">
                  <c:v>-121692.36</c:v>
                </c:pt>
                <c:pt idx="27">
                  <c:v>-110481.29</c:v>
                </c:pt>
                <c:pt idx="28">
                  <c:v>-109580.25</c:v>
                </c:pt>
                <c:pt idx="29">
                  <c:v>-108679.21</c:v>
                </c:pt>
                <c:pt idx="30">
                  <c:v>-123494.44</c:v>
                </c:pt>
                <c:pt idx="31">
                  <c:v>-122593.4</c:v>
                </c:pt>
                <c:pt idx="32">
                  <c:v>-121692.36</c:v>
                </c:pt>
                <c:pt idx="33">
                  <c:v>-94097.72</c:v>
                </c:pt>
                <c:pt idx="34">
                  <c:v>-93196.68</c:v>
                </c:pt>
                <c:pt idx="35">
                  <c:v>-92295.64</c:v>
                </c:pt>
                <c:pt idx="36">
                  <c:v>-110975.21</c:v>
                </c:pt>
                <c:pt idx="37">
                  <c:v>-110074.17</c:v>
                </c:pt>
                <c:pt idx="38">
                  <c:v>-109173.13</c:v>
                </c:pt>
                <c:pt idx="39">
                  <c:v>-94097.72</c:v>
                </c:pt>
                <c:pt idx="40">
                  <c:v>-93196.68</c:v>
                </c:pt>
                <c:pt idx="41">
                  <c:v>-92295.64</c:v>
                </c:pt>
                <c:pt idx="42">
                  <c:v>-110975.21</c:v>
                </c:pt>
                <c:pt idx="43">
                  <c:v>-110074.17</c:v>
                </c:pt>
                <c:pt idx="44">
                  <c:v>-109173.13</c:v>
                </c:pt>
                <c:pt idx="45">
                  <c:v>-96029.89</c:v>
                </c:pt>
                <c:pt idx="46">
                  <c:v>-95128.85</c:v>
                </c:pt>
                <c:pt idx="47">
                  <c:v>-94227.81</c:v>
                </c:pt>
                <c:pt idx="48">
                  <c:v>-109043.04</c:v>
                </c:pt>
                <c:pt idx="49">
                  <c:v>-108142</c:v>
                </c:pt>
                <c:pt idx="50">
                  <c:v>-107240.96000000001</c:v>
                </c:pt>
                <c:pt idx="51">
                  <c:v>-96029.89</c:v>
                </c:pt>
                <c:pt idx="52">
                  <c:v>-95128.85</c:v>
                </c:pt>
                <c:pt idx="53">
                  <c:v>-94227.81</c:v>
                </c:pt>
                <c:pt idx="54">
                  <c:v>-109043.04</c:v>
                </c:pt>
                <c:pt idx="55">
                  <c:v>-108142</c:v>
                </c:pt>
                <c:pt idx="56">
                  <c:v>-107240.96000000001</c:v>
                </c:pt>
                <c:pt idx="57">
                  <c:v>-98909.13</c:v>
                </c:pt>
                <c:pt idx="58">
                  <c:v>-98008.09</c:v>
                </c:pt>
                <c:pt idx="59">
                  <c:v>-97107.06</c:v>
                </c:pt>
                <c:pt idx="60">
                  <c:v>-115786.63</c:v>
                </c:pt>
                <c:pt idx="61">
                  <c:v>-114885.59</c:v>
                </c:pt>
                <c:pt idx="62">
                  <c:v>-113984.55</c:v>
                </c:pt>
                <c:pt idx="63">
                  <c:v>-98909.13</c:v>
                </c:pt>
                <c:pt idx="64">
                  <c:v>-98008.09</c:v>
                </c:pt>
                <c:pt idx="65">
                  <c:v>-97107.06</c:v>
                </c:pt>
                <c:pt idx="66">
                  <c:v>-115786.63</c:v>
                </c:pt>
                <c:pt idx="67">
                  <c:v>-114885.59</c:v>
                </c:pt>
                <c:pt idx="68">
                  <c:v>-113984.55</c:v>
                </c:pt>
                <c:pt idx="69">
                  <c:v>-100841.3</c:v>
                </c:pt>
                <c:pt idx="70">
                  <c:v>-99940.27</c:v>
                </c:pt>
                <c:pt idx="71">
                  <c:v>-99039.23</c:v>
                </c:pt>
                <c:pt idx="72">
                  <c:v>-113854.46</c:v>
                </c:pt>
                <c:pt idx="73">
                  <c:v>-112953.42</c:v>
                </c:pt>
                <c:pt idx="74">
                  <c:v>-112052.38</c:v>
                </c:pt>
                <c:pt idx="75">
                  <c:v>-100841.3</c:v>
                </c:pt>
                <c:pt idx="76">
                  <c:v>-99940.27</c:v>
                </c:pt>
                <c:pt idx="77">
                  <c:v>-99039.23</c:v>
                </c:pt>
                <c:pt idx="78">
                  <c:v>-113854.46</c:v>
                </c:pt>
                <c:pt idx="79">
                  <c:v>-112953.42</c:v>
                </c:pt>
                <c:pt idx="80">
                  <c:v>-112052.38</c:v>
                </c:pt>
                <c:pt idx="81">
                  <c:v>-59142.97</c:v>
                </c:pt>
                <c:pt idx="82">
                  <c:v>-58494.22</c:v>
                </c:pt>
                <c:pt idx="83">
                  <c:v>-57845.47</c:v>
                </c:pt>
                <c:pt idx="84">
                  <c:v>-76020.460000000006</c:v>
                </c:pt>
                <c:pt idx="85">
                  <c:v>-75371.710000000006</c:v>
                </c:pt>
                <c:pt idx="86">
                  <c:v>-74722.960000000006</c:v>
                </c:pt>
                <c:pt idx="87">
                  <c:v>-59142.97</c:v>
                </c:pt>
                <c:pt idx="88">
                  <c:v>-58494.22</c:v>
                </c:pt>
                <c:pt idx="89">
                  <c:v>-57845.47</c:v>
                </c:pt>
                <c:pt idx="90">
                  <c:v>-76020.460000000006</c:v>
                </c:pt>
                <c:pt idx="91">
                  <c:v>-75371.710000000006</c:v>
                </c:pt>
                <c:pt idx="92">
                  <c:v>-74722.960000000006</c:v>
                </c:pt>
                <c:pt idx="93">
                  <c:v>-61075.14</c:v>
                </c:pt>
                <c:pt idx="94">
                  <c:v>-60426.39</c:v>
                </c:pt>
                <c:pt idx="95">
                  <c:v>-59777.64</c:v>
                </c:pt>
                <c:pt idx="96">
                  <c:v>-74088.289999999994</c:v>
                </c:pt>
                <c:pt idx="97">
                  <c:v>-73439.539999999994</c:v>
                </c:pt>
                <c:pt idx="98">
                  <c:v>-72790.789999999994</c:v>
                </c:pt>
                <c:pt idx="99">
                  <c:v>-61075.14</c:v>
                </c:pt>
                <c:pt idx="100">
                  <c:v>-60426.39</c:v>
                </c:pt>
                <c:pt idx="101">
                  <c:v>-59777.64</c:v>
                </c:pt>
                <c:pt idx="102">
                  <c:v>-74088.289999999994</c:v>
                </c:pt>
                <c:pt idx="103">
                  <c:v>-73439.539999999994</c:v>
                </c:pt>
                <c:pt idx="104">
                  <c:v>-72790.789999999994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CAB-43D2-9F09-99C83991DA17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COLUMNAS!$X$20:$X$124</c:f>
              <c:numCache>
                <c:formatCode>General</c:formatCode>
                <c:ptCount val="105"/>
                <c:pt idx="0">
                  <c:v>-65340.84</c:v>
                </c:pt>
                <c:pt idx="1">
                  <c:v>-2936.53</c:v>
                </c:pt>
                <c:pt idx="2">
                  <c:v>59467.77</c:v>
                </c:pt>
                <c:pt idx="3">
                  <c:v>-56298.89</c:v>
                </c:pt>
                <c:pt idx="4">
                  <c:v>-2397.8200000000002</c:v>
                </c:pt>
                <c:pt idx="5">
                  <c:v>51503.24</c:v>
                </c:pt>
                <c:pt idx="6">
                  <c:v>-45612.68</c:v>
                </c:pt>
                <c:pt idx="7">
                  <c:v>-2971.15</c:v>
                </c:pt>
                <c:pt idx="8">
                  <c:v>39670.370000000003</c:v>
                </c:pt>
                <c:pt idx="9">
                  <c:v>713747.66</c:v>
                </c:pt>
                <c:pt idx="10">
                  <c:v>36282.639999999999</c:v>
                </c:pt>
                <c:pt idx="11">
                  <c:v>752168.38</c:v>
                </c:pt>
                <c:pt idx="12">
                  <c:v>-821200.31</c:v>
                </c:pt>
                <c:pt idx="13">
                  <c:v>-41373.339999999997</c:v>
                </c:pt>
                <c:pt idx="14">
                  <c:v>-654897.12</c:v>
                </c:pt>
                <c:pt idx="15">
                  <c:v>713747.66</c:v>
                </c:pt>
                <c:pt idx="16">
                  <c:v>36282.639999999999</c:v>
                </c:pt>
                <c:pt idx="17">
                  <c:v>752168.38</c:v>
                </c:pt>
                <c:pt idx="18">
                  <c:v>-821200.31</c:v>
                </c:pt>
                <c:pt idx="19">
                  <c:v>-41373.339999999997</c:v>
                </c:pt>
                <c:pt idx="20">
                  <c:v>-654897.12</c:v>
                </c:pt>
                <c:pt idx="21">
                  <c:v>476268.01</c:v>
                </c:pt>
                <c:pt idx="22">
                  <c:v>24450.43</c:v>
                </c:pt>
                <c:pt idx="23">
                  <c:v>533946.1</c:v>
                </c:pt>
                <c:pt idx="24">
                  <c:v>-583720.66</c:v>
                </c:pt>
                <c:pt idx="25">
                  <c:v>-29541.119999999999</c:v>
                </c:pt>
                <c:pt idx="26">
                  <c:v>-436674.84</c:v>
                </c:pt>
                <c:pt idx="27">
                  <c:v>476268.01</c:v>
                </c:pt>
                <c:pt idx="28">
                  <c:v>24450.43</c:v>
                </c:pt>
                <c:pt idx="29">
                  <c:v>533946.1</c:v>
                </c:pt>
                <c:pt idx="30">
                  <c:v>-583720.66</c:v>
                </c:pt>
                <c:pt idx="31">
                  <c:v>-29541.119999999999</c:v>
                </c:pt>
                <c:pt idx="32">
                  <c:v>-436674.84</c:v>
                </c:pt>
                <c:pt idx="33">
                  <c:v>720396.16</c:v>
                </c:pt>
                <c:pt idx="34">
                  <c:v>36678.76</c:v>
                </c:pt>
                <c:pt idx="35">
                  <c:v>746312.11</c:v>
                </c:pt>
                <c:pt idx="36">
                  <c:v>-814551.82</c:v>
                </c:pt>
                <c:pt idx="37">
                  <c:v>-40977.22</c:v>
                </c:pt>
                <c:pt idx="38">
                  <c:v>-660753.39</c:v>
                </c:pt>
                <c:pt idx="39">
                  <c:v>720396.16</c:v>
                </c:pt>
                <c:pt idx="40">
                  <c:v>36678.76</c:v>
                </c:pt>
                <c:pt idx="41">
                  <c:v>746312.11</c:v>
                </c:pt>
                <c:pt idx="42">
                  <c:v>-814551.82</c:v>
                </c:pt>
                <c:pt idx="43">
                  <c:v>-40977.22</c:v>
                </c:pt>
                <c:pt idx="44">
                  <c:v>-660753.39</c:v>
                </c:pt>
                <c:pt idx="45">
                  <c:v>482916.5</c:v>
                </c:pt>
                <c:pt idx="46">
                  <c:v>24846.54</c:v>
                </c:pt>
                <c:pt idx="47">
                  <c:v>528089.82999999996</c:v>
                </c:pt>
                <c:pt idx="48">
                  <c:v>-577072.16</c:v>
                </c:pt>
                <c:pt idx="49">
                  <c:v>-29145.01</c:v>
                </c:pt>
                <c:pt idx="50">
                  <c:v>-442531.11</c:v>
                </c:pt>
                <c:pt idx="51">
                  <c:v>482916.5</c:v>
                </c:pt>
                <c:pt idx="52">
                  <c:v>24846.54</c:v>
                </c:pt>
                <c:pt idx="53">
                  <c:v>528089.82999999996</c:v>
                </c:pt>
                <c:pt idx="54">
                  <c:v>-577072.16</c:v>
                </c:pt>
                <c:pt idx="55">
                  <c:v>-29145.01</c:v>
                </c:pt>
                <c:pt idx="56">
                  <c:v>-442531.11</c:v>
                </c:pt>
                <c:pt idx="57">
                  <c:v>728253.67</c:v>
                </c:pt>
                <c:pt idx="58">
                  <c:v>36257.19</c:v>
                </c:pt>
                <c:pt idx="59">
                  <c:v>737611.47</c:v>
                </c:pt>
                <c:pt idx="60">
                  <c:v>-806694.31</c:v>
                </c:pt>
                <c:pt idx="61">
                  <c:v>-41398.79</c:v>
                </c:pt>
                <c:pt idx="62">
                  <c:v>-669454.04</c:v>
                </c:pt>
                <c:pt idx="63">
                  <c:v>728253.67</c:v>
                </c:pt>
                <c:pt idx="64">
                  <c:v>36257.19</c:v>
                </c:pt>
                <c:pt idx="65">
                  <c:v>737611.47</c:v>
                </c:pt>
                <c:pt idx="66">
                  <c:v>-806694.31</c:v>
                </c:pt>
                <c:pt idx="67">
                  <c:v>-41398.79</c:v>
                </c:pt>
                <c:pt idx="68">
                  <c:v>-669454.04</c:v>
                </c:pt>
                <c:pt idx="69">
                  <c:v>490774.01</c:v>
                </c:pt>
                <c:pt idx="70">
                  <c:v>24424.97</c:v>
                </c:pt>
                <c:pt idx="71">
                  <c:v>519389.19</c:v>
                </c:pt>
                <c:pt idx="72">
                  <c:v>-569214.65</c:v>
                </c:pt>
                <c:pt idx="73">
                  <c:v>-29566.58</c:v>
                </c:pt>
                <c:pt idx="74">
                  <c:v>-451231.75</c:v>
                </c:pt>
                <c:pt idx="75">
                  <c:v>490774.01</c:v>
                </c:pt>
                <c:pt idx="76">
                  <c:v>24424.97</c:v>
                </c:pt>
                <c:pt idx="77">
                  <c:v>519389.19</c:v>
                </c:pt>
                <c:pt idx="78">
                  <c:v>-569214.65</c:v>
                </c:pt>
                <c:pt idx="79">
                  <c:v>-29566.58</c:v>
                </c:pt>
                <c:pt idx="80">
                  <c:v>-451231.75</c:v>
                </c:pt>
                <c:pt idx="81">
                  <c:v>744293.11</c:v>
                </c:pt>
                <c:pt idx="82">
                  <c:v>37252.58</c:v>
                </c:pt>
                <c:pt idx="83">
                  <c:v>723562.81</c:v>
                </c:pt>
                <c:pt idx="84">
                  <c:v>-790654.87</c:v>
                </c:pt>
                <c:pt idx="85">
                  <c:v>-40403.4</c:v>
                </c:pt>
                <c:pt idx="86">
                  <c:v>-683502.69</c:v>
                </c:pt>
                <c:pt idx="87">
                  <c:v>744293.11</c:v>
                </c:pt>
                <c:pt idx="88">
                  <c:v>37252.58</c:v>
                </c:pt>
                <c:pt idx="89">
                  <c:v>723562.81</c:v>
                </c:pt>
                <c:pt idx="90">
                  <c:v>-790654.87</c:v>
                </c:pt>
                <c:pt idx="91">
                  <c:v>-40403.4</c:v>
                </c:pt>
                <c:pt idx="92">
                  <c:v>-683502.69</c:v>
                </c:pt>
                <c:pt idx="93">
                  <c:v>506813.45</c:v>
                </c:pt>
                <c:pt idx="94">
                  <c:v>25420.36</c:v>
                </c:pt>
                <c:pt idx="95">
                  <c:v>505340.53</c:v>
                </c:pt>
                <c:pt idx="96">
                  <c:v>-553175.22</c:v>
                </c:pt>
                <c:pt idx="97">
                  <c:v>-28571.18</c:v>
                </c:pt>
                <c:pt idx="98">
                  <c:v>-465280.41</c:v>
                </c:pt>
                <c:pt idx="99">
                  <c:v>506813.45</c:v>
                </c:pt>
                <c:pt idx="100">
                  <c:v>25420.36</c:v>
                </c:pt>
                <c:pt idx="101">
                  <c:v>505340.53</c:v>
                </c:pt>
                <c:pt idx="102">
                  <c:v>-553175.22</c:v>
                </c:pt>
                <c:pt idx="103">
                  <c:v>-28571.18</c:v>
                </c:pt>
                <c:pt idx="104">
                  <c:v>-465280.41</c:v>
                </c:pt>
              </c:numCache>
            </c:numRef>
          </c:xVal>
          <c:yVal>
            <c:numRef>
              <c:f>COLUMNAS!$W$20:$W$124</c:f>
              <c:numCache>
                <c:formatCode>General</c:formatCode>
                <c:ptCount val="105"/>
                <c:pt idx="0">
                  <c:v>-104852.25</c:v>
                </c:pt>
                <c:pt idx="1">
                  <c:v>-103843.09</c:v>
                </c:pt>
                <c:pt idx="2">
                  <c:v>-102833.92</c:v>
                </c:pt>
                <c:pt idx="3">
                  <c:v>-90494.67</c:v>
                </c:pt>
                <c:pt idx="4">
                  <c:v>-89485.5</c:v>
                </c:pt>
                <c:pt idx="5">
                  <c:v>-88476.34</c:v>
                </c:pt>
                <c:pt idx="6">
                  <c:v>-97283.199999999997</c:v>
                </c:pt>
                <c:pt idx="7">
                  <c:v>-96274.04</c:v>
                </c:pt>
                <c:pt idx="8">
                  <c:v>-95264.87</c:v>
                </c:pt>
                <c:pt idx="9">
                  <c:v>-83444.67</c:v>
                </c:pt>
                <c:pt idx="10">
                  <c:v>-82543.64</c:v>
                </c:pt>
                <c:pt idx="11">
                  <c:v>-81642.600000000006</c:v>
                </c:pt>
                <c:pt idx="12">
                  <c:v>-97315.37</c:v>
                </c:pt>
                <c:pt idx="13">
                  <c:v>-96414.33</c:v>
                </c:pt>
                <c:pt idx="14">
                  <c:v>-95513.29</c:v>
                </c:pt>
                <c:pt idx="15">
                  <c:v>-83444.67</c:v>
                </c:pt>
                <c:pt idx="16">
                  <c:v>-82543.64</c:v>
                </c:pt>
                <c:pt idx="17">
                  <c:v>-81642.600000000006</c:v>
                </c:pt>
                <c:pt idx="18">
                  <c:v>-97315.37</c:v>
                </c:pt>
                <c:pt idx="19">
                  <c:v>-96414.33</c:v>
                </c:pt>
                <c:pt idx="20">
                  <c:v>-95513.29</c:v>
                </c:pt>
                <c:pt idx="21">
                  <c:v>-84943.06</c:v>
                </c:pt>
                <c:pt idx="22">
                  <c:v>-84042.02</c:v>
                </c:pt>
                <c:pt idx="23">
                  <c:v>-83140.98</c:v>
                </c:pt>
                <c:pt idx="24">
                  <c:v>-95816.99</c:v>
                </c:pt>
                <c:pt idx="25">
                  <c:v>-94915.95</c:v>
                </c:pt>
                <c:pt idx="26">
                  <c:v>-94014.91</c:v>
                </c:pt>
                <c:pt idx="27">
                  <c:v>-84943.06</c:v>
                </c:pt>
                <c:pt idx="28">
                  <c:v>-84042.02</c:v>
                </c:pt>
                <c:pt idx="29">
                  <c:v>-83140.98</c:v>
                </c:pt>
                <c:pt idx="30">
                  <c:v>-95816.99</c:v>
                </c:pt>
                <c:pt idx="31">
                  <c:v>-94915.95</c:v>
                </c:pt>
                <c:pt idx="32">
                  <c:v>-94014.91</c:v>
                </c:pt>
                <c:pt idx="33">
                  <c:v>-72887.63</c:v>
                </c:pt>
                <c:pt idx="34">
                  <c:v>-71986.59</c:v>
                </c:pt>
                <c:pt idx="35">
                  <c:v>-71085.55</c:v>
                </c:pt>
                <c:pt idx="36">
                  <c:v>-86758.33</c:v>
                </c:pt>
                <c:pt idx="37">
                  <c:v>-85857.29</c:v>
                </c:pt>
                <c:pt idx="38">
                  <c:v>-84956.25</c:v>
                </c:pt>
                <c:pt idx="39">
                  <c:v>-72887.63</c:v>
                </c:pt>
                <c:pt idx="40">
                  <c:v>-71986.59</c:v>
                </c:pt>
                <c:pt idx="41">
                  <c:v>-71085.55</c:v>
                </c:pt>
                <c:pt idx="42">
                  <c:v>-86758.33</c:v>
                </c:pt>
                <c:pt idx="43">
                  <c:v>-85857.29</c:v>
                </c:pt>
                <c:pt idx="44">
                  <c:v>-84956.25</c:v>
                </c:pt>
                <c:pt idx="45">
                  <c:v>-74386.02</c:v>
                </c:pt>
                <c:pt idx="46">
                  <c:v>-73484.98</c:v>
                </c:pt>
                <c:pt idx="47">
                  <c:v>-72583.94</c:v>
                </c:pt>
                <c:pt idx="48">
                  <c:v>-85259.94</c:v>
                </c:pt>
                <c:pt idx="49">
                  <c:v>-84358.9</c:v>
                </c:pt>
                <c:pt idx="50">
                  <c:v>-83457.86</c:v>
                </c:pt>
                <c:pt idx="51">
                  <c:v>-74386.02</c:v>
                </c:pt>
                <c:pt idx="52">
                  <c:v>-73484.98</c:v>
                </c:pt>
                <c:pt idx="53">
                  <c:v>-72583.94</c:v>
                </c:pt>
                <c:pt idx="54">
                  <c:v>-85259.94</c:v>
                </c:pt>
                <c:pt idx="55">
                  <c:v>-84358.9</c:v>
                </c:pt>
                <c:pt idx="56">
                  <c:v>-83457.86</c:v>
                </c:pt>
                <c:pt idx="57">
                  <c:v>-77879.199999999997</c:v>
                </c:pt>
                <c:pt idx="58">
                  <c:v>-76978.16</c:v>
                </c:pt>
                <c:pt idx="59">
                  <c:v>-76077.119999999995</c:v>
                </c:pt>
                <c:pt idx="60">
                  <c:v>-91749.89</c:v>
                </c:pt>
                <c:pt idx="61">
                  <c:v>-90848.86</c:v>
                </c:pt>
                <c:pt idx="62">
                  <c:v>-89947.82</c:v>
                </c:pt>
                <c:pt idx="63">
                  <c:v>-77879.199999999997</c:v>
                </c:pt>
                <c:pt idx="64">
                  <c:v>-76978.16</c:v>
                </c:pt>
                <c:pt idx="65">
                  <c:v>-76077.119999999995</c:v>
                </c:pt>
                <c:pt idx="66">
                  <c:v>-91749.89</c:v>
                </c:pt>
                <c:pt idx="67">
                  <c:v>-90848.86</c:v>
                </c:pt>
                <c:pt idx="68">
                  <c:v>-89947.82</c:v>
                </c:pt>
                <c:pt idx="69">
                  <c:v>-79377.58</c:v>
                </c:pt>
                <c:pt idx="70">
                  <c:v>-78476.539999999994</c:v>
                </c:pt>
                <c:pt idx="71">
                  <c:v>-77575.509999999995</c:v>
                </c:pt>
                <c:pt idx="72">
                  <c:v>-90251.51</c:v>
                </c:pt>
                <c:pt idx="73">
                  <c:v>-89350.47</c:v>
                </c:pt>
                <c:pt idx="74">
                  <c:v>-88449.43</c:v>
                </c:pt>
                <c:pt idx="75">
                  <c:v>-79377.58</c:v>
                </c:pt>
                <c:pt idx="76">
                  <c:v>-78476.539999999994</c:v>
                </c:pt>
                <c:pt idx="77">
                  <c:v>-77575.509999999995</c:v>
                </c:pt>
                <c:pt idx="78">
                  <c:v>-90251.51</c:v>
                </c:pt>
                <c:pt idx="79">
                  <c:v>-89350.47</c:v>
                </c:pt>
                <c:pt idx="80">
                  <c:v>-88449.43</c:v>
                </c:pt>
                <c:pt idx="81">
                  <c:v>-47258.400000000001</c:v>
                </c:pt>
                <c:pt idx="82">
                  <c:v>-46609.65</c:v>
                </c:pt>
                <c:pt idx="83">
                  <c:v>-45960.9</c:v>
                </c:pt>
                <c:pt idx="84">
                  <c:v>-61129.1</c:v>
                </c:pt>
                <c:pt idx="85">
                  <c:v>-60480.35</c:v>
                </c:pt>
                <c:pt idx="86">
                  <c:v>-59831.6</c:v>
                </c:pt>
                <c:pt idx="87">
                  <c:v>-47258.400000000001</c:v>
                </c:pt>
                <c:pt idx="88">
                  <c:v>-46609.65</c:v>
                </c:pt>
                <c:pt idx="89">
                  <c:v>-45960.9</c:v>
                </c:pt>
                <c:pt idx="90">
                  <c:v>-61129.1</c:v>
                </c:pt>
                <c:pt idx="91">
                  <c:v>-60480.35</c:v>
                </c:pt>
                <c:pt idx="92">
                  <c:v>-59831.6</c:v>
                </c:pt>
                <c:pt idx="93">
                  <c:v>-48756.79</c:v>
                </c:pt>
                <c:pt idx="94">
                  <c:v>-48108.04</c:v>
                </c:pt>
                <c:pt idx="95">
                  <c:v>-47459.29</c:v>
                </c:pt>
                <c:pt idx="96">
                  <c:v>-59630.71</c:v>
                </c:pt>
                <c:pt idx="97">
                  <c:v>-58981.96</c:v>
                </c:pt>
                <c:pt idx="98">
                  <c:v>-58333.22</c:v>
                </c:pt>
                <c:pt idx="99">
                  <c:v>-48756.79</c:v>
                </c:pt>
                <c:pt idx="100">
                  <c:v>-48108.04</c:v>
                </c:pt>
                <c:pt idx="101">
                  <c:v>-47459.29</c:v>
                </c:pt>
                <c:pt idx="102">
                  <c:v>-59630.71</c:v>
                </c:pt>
                <c:pt idx="103">
                  <c:v>-58981.96</c:v>
                </c:pt>
                <c:pt idx="104">
                  <c:v>-58333.22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CAB-43D2-9F09-99C83991D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937791"/>
        <c:axId val="1384939711"/>
      </c:scatterChart>
      <c:valAx>
        <c:axId val="1384937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84939711"/>
        <c:crosses val="autoZero"/>
        <c:crossBetween val="midCat"/>
      </c:valAx>
      <c:valAx>
        <c:axId val="138493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84937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'MUROS DE CORTE'!$G$40:$G$50</c:f>
              <c:numCache>
                <c:formatCode>General</c:formatCode>
                <c:ptCount val="11"/>
                <c:pt idx="0">
                  <c:v>-1.3860000000000001E-2</c:v>
                </c:pt>
                <c:pt idx="1">
                  <c:v>849.20695999999998</c:v>
                </c:pt>
                <c:pt idx="2">
                  <c:v>1161.7343499999999</c:v>
                </c:pt>
                <c:pt idx="3">
                  <c:v>1409.5382699999998</c:v>
                </c:pt>
                <c:pt idx="4">
                  <c:v>1597.62995</c:v>
                </c:pt>
                <c:pt idx="5">
                  <c:v>1736.2452799999999</c:v>
                </c:pt>
                <c:pt idx="6">
                  <c:v>1747.9552299999998</c:v>
                </c:pt>
                <c:pt idx="7">
                  <c:v>1627.0589299999999</c:v>
                </c:pt>
                <c:pt idx="8">
                  <c:v>1385.5568999999998</c:v>
                </c:pt>
                <c:pt idx="9">
                  <c:v>1003.43922</c:v>
                </c:pt>
                <c:pt idx="10">
                  <c:v>1.4489999999999999E-2</c:v>
                </c:pt>
              </c:numCache>
            </c:numRef>
          </c:xVal>
          <c:yVal>
            <c:numRef>
              <c:f>'MUROS DE CORTE'!$F$40:$F$50</c:f>
              <c:numCache>
                <c:formatCode>General</c:formatCode>
                <c:ptCount val="11"/>
                <c:pt idx="0">
                  <c:v>-1731.8</c:v>
                </c:pt>
                <c:pt idx="1">
                  <c:v>-1731.8</c:v>
                </c:pt>
                <c:pt idx="2">
                  <c:v>-1578.5</c:v>
                </c:pt>
                <c:pt idx="3">
                  <c:v>-1387.3999999999999</c:v>
                </c:pt>
                <c:pt idx="4">
                  <c:v>-1183</c:v>
                </c:pt>
                <c:pt idx="5">
                  <c:v>-957.59999999999991</c:v>
                </c:pt>
                <c:pt idx="6">
                  <c:v>-735</c:v>
                </c:pt>
                <c:pt idx="7">
                  <c:v>-517.81919000000005</c:v>
                </c:pt>
                <c:pt idx="8">
                  <c:v>-300.77634999999998</c:v>
                </c:pt>
                <c:pt idx="9">
                  <c:v>-74.492949999999993</c:v>
                </c:pt>
                <c:pt idx="10">
                  <c:v>368.72891999999996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11-4C2B-AE38-4986F801FAF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'MUROS DE CORTE'!$H$40:$H$50</c:f>
              <c:numCache>
                <c:formatCode>General</c:formatCode>
                <c:ptCount val="11"/>
                <c:pt idx="0">
                  <c:v>1.3860000000000001E-2</c:v>
                </c:pt>
                <c:pt idx="1">
                  <c:v>-849.20695999999998</c:v>
                </c:pt>
                <c:pt idx="2">
                  <c:v>-1161.7343499999999</c:v>
                </c:pt>
                <c:pt idx="3">
                  <c:v>-1409.5382699999998</c:v>
                </c:pt>
                <c:pt idx="4">
                  <c:v>-1597.62995</c:v>
                </c:pt>
                <c:pt idx="5">
                  <c:v>-1736.2452799999999</c:v>
                </c:pt>
                <c:pt idx="6">
                  <c:v>-1747.9552299999998</c:v>
                </c:pt>
                <c:pt idx="7">
                  <c:v>-1627.0589299999999</c:v>
                </c:pt>
                <c:pt idx="8">
                  <c:v>-1385.5568999999998</c:v>
                </c:pt>
                <c:pt idx="9">
                  <c:v>-1003.43922</c:v>
                </c:pt>
                <c:pt idx="10">
                  <c:v>-1.4489999999999999E-2</c:v>
                </c:pt>
              </c:numCache>
            </c:numRef>
          </c:xVal>
          <c:yVal>
            <c:numRef>
              <c:f>'MUROS DE CORTE'!$F$40:$F$50</c:f>
              <c:numCache>
                <c:formatCode>General</c:formatCode>
                <c:ptCount val="11"/>
                <c:pt idx="0">
                  <c:v>-1731.8</c:v>
                </c:pt>
                <c:pt idx="1">
                  <c:v>-1731.8</c:v>
                </c:pt>
                <c:pt idx="2">
                  <c:v>-1578.5</c:v>
                </c:pt>
                <c:pt idx="3">
                  <c:v>-1387.3999999999999</c:v>
                </c:pt>
                <c:pt idx="4">
                  <c:v>-1183</c:v>
                </c:pt>
                <c:pt idx="5">
                  <c:v>-957.59999999999991</c:v>
                </c:pt>
                <c:pt idx="6">
                  <c:v>-735</c:v>
                </c:pt>
                <c:pt idx="7">
                  <c:v>-517.81919000000005</c:v>
                </c:pt>
                <c:pt idx="8">
                  <c:v>-300.77634999999998</c:v>
                </c:pt>
                <c:pt idx="9">
                  <c:v>-74.492949999999993</c:v>
                </c:pt>
                <c:pt idx="10">
                  <c:v>368.72891999999996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11-4C2B-AE38-4986F801FAFD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'MUROS DE CORTE'!$R$39:$R$2138</c:f>
              <c:numCache>
                <c:formatCode>General</c:formatCode>
                <c:ptCount val="2100"/>
                <c:pt idx="0">
                  <c:v>-0.20302000000000001</c:v>
                </c:pt>
                <c:pt idx="1">
                  <c:v>-6.9190000000000002E-2</c:v>
                </c:pt>
                <c:pt idx="2">
                  <c:v>2.4119999999999999E-2</c:v>
                </c:pt>
                <c:pt idx="3">
                  <c:v>-0.1072</c:v>
                </c:pt>
                <c:pt idx="4">
                  <c:v>-0.19581000000000001</c:v>
                </c:pt>
                <c:pt idx="5">
                  <c:v>-6.6900000000000001E-2</c:v>
                </c:pt>
                <c:pt idx="6">
                  <c:v>2.0879999999999999E-2</c:v>
                </c:pt>
                <c:pt idx="7">
                  <c:v>-0.10541</c:v>
                </c:pt>
                <c:pt idx="8">
                  <c:v>-0.19259999999999999</c:v>
                </c:pt>
                <c:pt idx="9">
                  <c:v>-6.6100000000000006E-2</c:v>
                </c:pt>
                <c:pt idx="10">
                  <c:v>1.9470000000000001E-2</c:v>
                </c:pt>
                <c:pt idx="11">
                  <c:v>-0.10466</c:v>
                </c:pt>
                <c:pt idx="12">
                  <c:v>0.20179</c:v>
                </c:pt>
                <c:pt idx="13">
                  <c:v>0.10205</c:v>
                </c:pt>
                <c:pt idx="14">
                  <c:v>0.51080000000000003</c:v>
                </c:pt>
                <c:pt idx="15">
                  <c:v>0.21446999999999999</c:v>
                </c:pt>
                <c:pt idx="16">
                  <c:v>-0.55862999999999996</c:v>
                </c:pt>
                <c:pt idx="17">
                  <c:v>-0.22389999999999999</c:v>
                </c:pt>
                <c:pt idx="18">
                  <c:v>-0.47022999999999998</c:v>
                </c:pt>
                <c:pt idx="19">
                  <c:v>-0.40442</c:v>
                </c:pt>
                <c:pt idx="20">
                  <c:v>0.20179</c:v>
                </c:pt>
                <c:pt idx="21">
                  <c:v>0.10205</c:v>
                </c:pt>
                <c:pt idx="22">
                  <c:v>0.51080000000000003</c:v>
                </c:pt>
                <c:pt idx="23">
                  <c:v>0.21446999999999999</c:v>
                </c:pt>
                <c:pt idx="24">
                  <c:v>-0.55862999999999996</c:v>
                </c:pt>
                <c:pt idx="25">
                  <c:v>-0.22389999999999999</c:v>
                </c:pt>
                <c:pt idx="26">
                  <c:v>-0.47022999999999998</c:v>
                </c:pt>
                <c:pt idx="27">
                  <c:v>-0.40442</c:v>
                </c:pt>
                <c:pt idx="28">
                  <c:v>0.21856999999999999</c:v>
                </c:pt>
                <c:pt idx="29">
                  <c:v>8.3290000000000003E-2</c:v>
                </c:pt>
                <c:pt idx="30">
                  <c:v>0.69320000000000004</c:v>
                </c:pt>
                <c:pt idx="31">
                  <c:v>0.33032</c:v>
                </c:pt>
                <c:pt idx="32">
                  <c:v>-0.57540999999999998</c:v>
                </c:pt>
                <c:pt idx="33">
                  <c:v>-0.20513999999999999</c:v>
                </c:pt>
                <c:pt idx="34">
                  <c:v>-0.65261999999999998</c:v>
                </c:pt>
                <c:pt idx="35">
                  <c:v>-0.52025999999999994</c:v>
                </c:pt>
                <c:pt idx="36">
                  <c:v>0.21856999999999999</c:v>
                </c:pt>
                <c:pt idx="37">
                  <c:v>8.3290000000000003E-2</c:v>
                </c:pt>
                <c:pt idx="38">
                  <c:v>0.69320000000000004</c:v>
                </c:pt>
                <c:pt idx="39">
                  <c:v>0.33032</c:v>
                </c:pt>
                <c:pt idx="40">
                  <c:v>-0.57540999999999998</c:v>
                </c:pt>
                <c:pt idx="41">
                  <c:v>-0.20513999999999999</c:v>
                </c:pt>
                <c:pt idx="42">
                  <c:v>-0.65261999999999998</c:v>
                </c:pt>
                <c:pt idx="43">
                  <c:v>-0.52025999999999994</c:v>
                </c:pt>
                <c:pt idx="44">
                  <c:v>0.20710000000000001</c:v>
                </c:pt>
                <c:pt idx="45">
                  <c:v>0.10373</c:v>
                </c:pt>
                <c:pt idx="46">
                  <c:v>0.50841999999999998</c:v>
                </c:pt>
                <c:pt idx="47">
                  <c:v>0.21579000000000001</c:v>
                </c:pt>
                <c:pt idx="48">
                  <c:v>-0.55332999999999999</c:v>
                </c:pt>
                <c:pt idx="49">
                  <c:v>-0.22222</c:v>
                </c:pt>
                <c:pt idx="50">
                  <c:v>-0.47260999999999997</c:v>
                </c:pt>
                <c:pt idx="51">
                  <c:v>-0.40310000000000001</c:v>
                </c:pt>
                <c:pt idx="52">
                  <c:v>0.20710000000000001</c:v>
                </c:pt>
                <c:pt idx="53">
                  <c:v>0.10373</c:v>
                </c:pt>
                <c:pt idx="54">
                  <c:v>0.50841999999999998</c:v>
                </c:pt>
                <c:pt idx="55">
                  <c:v>0.21579000000000001</c:v>
                </c:pt>
                <c:pt idx="56">
                  <c:v>-0.55332999999999999</c:v>
                </c:pt>
                <c:pt idx="57">
                  <c:v>-0.22222</c:v>
                </c:pt>
                <c:pt idx="58">
                  <c:v>-0.47260999999999997</c:v>
                </c:pt>
                <c:pt idx="59">
                  <c:v>-0.40310000000000001</c:v>
                </c:pt>
                <c:pt idx="60">
                  <c:v>0.22387000000000001</c:v>
                </c:pt>
                <c:pt idx="61">
                  <c:v>8.4970000000000004E-2</c:v>
                </c:pt>
                <c:pt idx="62">
                  <c:v>0.69081999999999999</c:v>
                </c:pt>
                <c:pt idx="63">
                  <c:v>0.33163999999999999</c:v>
                </c:pt>
                <c:pt idx="64">
                  <c:v>-0.57011000000000001</c:v>
                </c:pt>
                <c:pt idx="65">
                  <c:v>-0.20346</c:v>
                </c:pt>
                <c:pt idx="66">
                  <c:v>-0.65500999999999998</c:v>
                </c:pt>
                <c:pt idx="67">
                  <c:v>-0.51895000000000002</c:v>
                </c:pt>
                <c:pt idx="68">
                  <c:v>0.22387000000000001</c:v>
                </c:pt>
                <c:pt idx="69">
                  <c:v>8.4970000000000004E-2</c:v>
                </c:pt>
                <c:pt idx="70">
                  <c:v>0.69081999999999999</c:v>
                </c:pt>
                <c:pt idx="71">
                  <c:v>0.33163999999999999</c:v>
                </c:pt>
                <c:pt idx="72">
                  <c:v>-0.57011000000000001</c:v>
                </c:pt>
                <c:pt idx="73">
                  <c:v>-0.20346</c:v>
                </c:pt>
                <c:pt idx="74">
                  <c:v>-0.65500999999999998</c:v>
                </c:pt>
                <c:pt idx="75">
                  <c:v>-0.51895000000000002</c:v>
                </c:pt>
                <c:pt idx="76">
                  <c:v>0.20946000000000001</c:v>
                </c:pt>
                <c:pt idx="77">
                  <c:v>0.10432</c:v>
                </c:pt>
                <c:pt idx="78">
                  <c:v>0.50738000000000005</c:v>
                </c:pt>
                <c:pt idx="79">
                  <c:v>0.21634</c:v>
                </c:pt>
                <c:pt idx="80">
                  <c:v>-0.55096999999999996</c:v>
                </c:pt>
                <c:pt idx="81">
                  <c:v>-0.22162999999999999</c:v>
                </c:pt>
                <c:pt idx="82">
                  <c:v>-0.47365000000000002</c:v>
                </c:pt>
                <c:pt idx="83">
                  <c:v>-0.40255000000000002</c:v>
                </c:pt>
                <c:pt idx="84">
                  <c:v>0.20946000000000001</c:v>
                </c:pt>
                <c:pt idx="85">
                  <c:v>0.10432</c:v>
                </c:pt>
                <c:pt idx="86">
                  <c:v>0.50738000000000005</c:v>
                </c:pt>
                <c:pt idx="87">
                  <c:v>0.21634</c:v>
                </c:pt>
                <c:pt idx="88">
                  <c:v>-0.55096999999999996</c:v>
                </c:pt>
                <c:pt idx="89">
                  <c:v>-0.22162999999999999</c:v>
                </c:pt>
                <c:pt idx="90">
                  <c:v>-0.47365000000000002</c:v>
                </c:pt>
                <c:pt idx="91">
                  <c:v>-0.40255000000000002</c:v>
                </c:pt>
                <c:pt idx="92">
                  <c:v>0.22622999999999999</c:v>
                </c:pt>
                <c:pt idx="93">
                  <c:v>8.5559999999999997E-2</c:v>
                </c:pt>
                <c:pt idx="94">
                  <c:v>0.68977999999999995</c:v>
                </c:pt>
                <c:pt idx="95">
                  <c:v>0.33218999999999999</c:v>
                </c:pt>
                <c:pt idx="96">
                  <c:v>-0.56774999999999998</c:v>
                </c:pt>
                <c:pt idx="97">
                  <c:v>-0.20286999999999999</c:v>
                </c:pt>
                <c:pt idx="98">
                  <c:v>-0.65605000000000002</c:v>
                </c:pt>
                <c:pt idx="99">
                  <c:v>-0.51839999999999997</c:v>
                </c:pt>
                <c:pt idx="100">
                  <c:v>0.22622999999999999</c:v>
                </c:pt>
                <c:pt idx="101">
                  <c:v>8.5559999999999997E-2</c:v>
                </c:pt>
                <c:pt idx="102">
                  <c:v>0.68977999999999995</c:v>
                </c:pt>
                <c:pt idx="103">
                  <c:v>0.33218999999999999</c:v>
                </c:pt>
                <c:pt idx="104">
                  <c:v>-0.56774999999999998</c:v>
                </c:pt>
                <c:pt idx="105">
                  <c:v>-0.20286999999999999</c:v>
                </c:pt>
                <c:pt idx="106">
                  <c:v>-0.65605000000000002</c:v>
                </c:pt>
                <c:pt idx="107">
                  <c:v>-0.51839999999999997</c:v>
                </c:pt>
                <c:pt idx="108">
                  <c:v>0.26133000000000001</c:v>
                </c:pt>
                <c:pt idx="109">
                  <c:v>0.12196</c:v>
                </c:pt>
                <c:pt idx="110">
                  <c:v>0.50092999999999999</c:v>
                </c:pt>
                <c:pt idx="111">
                  <c:v>0.24357000000000001</c:v>
                </c:pt>
                <c:pt idx="112">
                  <c:v>-0.49909999999999999</c:v>
                </c:pt>
                <c:pt idx="113">
                  <c:v>-0.20399</c:v>
                </c:pt>
                <c:pt idx="114">
                  <c:v>-0.48010999999999998</c:v>
                </c:pt>
                <c:pt idx="115">
                  <c:v>-0.37531999999999999</c:v>
                </c:pt>
                <c:pt idx="116">
                  <c:v>0.26133000000000001</c:v>
                </c:pt>
                <c:pt idx="117">
                  <c:v>0.12196</c:v>
                </c:pt>
                <c:pt idx="118">
                  <c:v>0.50092999999999999</c:v>
                </c:pt>
                <c:pt idx="119">
                  <c:v>0.24357000000000001</c:v>
                </c:pt>
                <c:pt idx="120">
                  <c:v>-0.49909999999999999</c:v>
                </c:pt>
                <c:pt idx="121">
                  <c:v>-0.20399</c:v>
                </c:pt>
                <c:pt idx="122">
                  <c:v>-0.48010999999999998</c:v>
                </c:pt>
                <c:pt idx="123">
                  <c:v>-0.37531999999999999</c:v>
                </c:pt>
                <c:pt idx="124">
                  <c:v>0.27811000000000002</c:v>
                </c:pt>
                <c:pt idx="125">
                  <c:v>0.1032</c:v>
                </c:pt>
                <c:pt idx="126">
                  <c:v>0.68332000000000004</c:v>
                </c:pt>
                <c:pt idx="127">
                  <c:v>0.35941000000000001</c:v>
                </c:pt>
                <c:pt idx="128">
                  <c:v>-0.51587000000000005</c:v>
                </c:pt>
                <c:pt idx="129">
                  <c:v>-0.18523000000000001</c:v>
                </c:pt>
                <c:pt idx="130">
                  <c:v>-0.66249999999999998</c:v>
                </c:pt>
                <c:pt idx="131">
                  <c:v>-0.49117</c:v>
                </c:pt>
                <c:pt idx="132">
                  <c:v>0.27811000000000002</c:v>
                </c:pt>
                <c:pt idx="133">
                  <c:v>0.1032</c:v>
                </c:pt>
                <c:pt idx="134">
                  <c:v>0.68332000000000004</c:v>
                </c:pt>
                <c:pt idx="135">
                  <c:v>0.35941000000000001</c:v>
                </c:pt>
                <c:pt idx="136">
                  <c:v>-0.51587000000000005</c:v>
                </c:pt>
                <c:pt idx="137">
                  <c:v>-0.18523000000000001</c:v>
                </c:pt>
                <c:pt idx="138">
                  <c:v>-0.66249999999999998</c:v>
                </c:pt>
                <c:pt idx="139">
                  <c:v>-0.49117</c:v>
                </c:pt>
                <c:pt idx="140">
                  <c:v>-0.12336999999999999</c:v>
                </c:pt>
                <c:pt idx="141">
                  <c:v>-0.12151000000000001</c:v>
                </c:pt>
                <c:pt idx="142">
                  <c:v>-2.1479999999999999E-2</c:v>
                </c:pt>
                <c:pt idx="143">
                  <c:v>-2.4830000000000001E-2</c:v>
                </c:pt>
                <c:pt idx="144">
                  <c:v>-0.11751</c:v>
                </c:pt>
                <c:pt idx="145">
                  <c:v>-0.11570999999999999</c:v>
                </c:pt>
                <c:pt idx="146">
                  <c:v>-2.1479999999999999E-2</c:v>
                </c:pt>
                <c:pt idx="147">
                  <c:v>-2.4510000000000001E-2</c:v>
                </c:pt>
                <c:pt idx="148">
                  <c:v>-0.11892999999999999</c:v>
                </c:pt>
                <c:pt idx="149">
                  <c:v>-0.11675000000000001</c:v>
                </c:pt>
                <c:pt idx="150">
                  <c:v>-2.4910000000000002E-2</c:v>
                </c:pt>
                <c:pt idx="151">
                  <c:v>-2.8490000000000001E-2</c:v>
                </c:pt>
                <c:pt idx="152">
                  <c:v>0.15748000000000001</c:v>
                </c:pt>
                <c:pt idx="153">
                  <c:v>0.12136</c:v>
                </c:pt>
                <c:pt idx="154">
                  <c:v>0.79891000000000001</c:v>
                </c:pt>
                <c:pt idx="155">
                  <c:v>0.84989999999999999</c:v>
                </c:pt>
                <c:pt idx="156">
                  <c:v>-0.37448999999999999</c:v>
                </c:pt>
                <c:pt idx="157">
                  <c:v>-0.33496999999999999</c:v>
                </c:pt>
                <c:pt idx="158">
                  <c:v>-0.83831999999999995</c:v>
                </c:pt>
                <c:pt idx="159">
                  <c:v>-0.89525999999999994</c:v>
                </c:pt>
                <c:pt idx="160">
                  <c:v>0.15748000000000001</c:v>
                </c:pt>
                <c:pt idx="161">
                  <c:v>0.12136</c:v>
                </c:pt>
                <c:pt idx="162">
                  <c:v>0.79891000000000001</c:v>
                </c:pt>
                <c:pt idx="163">
                  <c:v>0.84989999999999999</c:v>
                </c:pt>
                <c:pt idx="164">
                  <c:v>-0.37448999999999999</c:v>
                </c:pt>
                <c:pt idx="165">
                  <c:v>-0.33496999999999999</c:v>
                </c:pt>
                <c:pt idx="166">
                  <c:v>-0.83831999999999995</c:v>
                </c:pt>
                <c:pt idx="167">
                  <c:v>-0.89525999999999994</c:v>
                </c:pt>
                <c:pt idx="168">
                  <c:v>0.24306</c:v>
                </c:pt>
                <c:pt idx="169">
                  <c:v>0.2011</c:v>
                </c:pt>
                <c:pt idx="170">
                  <c:v>1.06046</c:v>
                </c:pt>
                <c:pt idx="171">
                  <c:v>1.1165799999999999</c:v>
                </c:pt>
                <c:pt idx="172">
                  <c:v>-0.46006999999999998</c:v>
                </c:pt>
                <c:pt idx="173">
                  <c:v>-0.41471000000000002</c:v>
                </c:pt>
                <c:pt idx="174">
                  <c:v>-1.0998699999999999</c:v>
                </c:pt>
                <c:pt idx="175">
                  <c:v>-1.16194</c:v>
                </c:pt>
                <c:pt idx="176">
                  <c:v>0.24306</c:v>
                </c:pt>
                <c:pt idx="177">
                  <c:v>0.2011</c:v>
                </c:pt>
                <c:pt idx="178">
                  <c:v>1.06046</c:v>
                </c:pt>
                <c:pt idx="179">
                  <c:v>1.1165799999999999</c:v>
                </c:pt>
                <c:pt idx="180">
                  <c:v>-0.46006999999999998</c:v>
                </c:pt>
                <c:pt idx="181">
                  <c:v>-0.41471000000000002</c:v>
                </c:pt>
                <c:pt idx="182">
                  <c:v>-1.0998699999999999</c:v>
                </c:pt>
                <c:pt idx="183">
                  <c:v>-1.16194</c:v>
                </c:pt>
                <c:pt idx="184">
                  <c:v>0.16178999999999999</c:v>
                </c:pt>
                <c:pt idx="185">
                  <c:v>0.12562999999999999</c:v>
                </c:pt>
                <c:pt idx="186">
                  <c:v>0.79891000000000001</c:v>
                </c:pt>
                <c:pt idx="187">
                  <c:v>0.85013000000000005</c:v>
                </c:pt>
                <c:pt idx="188">
                  <c:v>-0.37018000000000001</c:v>
                </c:pt>
                <c:pt idx="189">
                  <c:v>-0.33071</c:v>
                </c:pt>
                <c:pt idx="190">
                  <c:v>-0.83831999999999995</c:v>
                </c:pt>
                <c:pt idx="191">
                  <c:v>-0.89502000000000004</c:v>
                </c:pt>
                <c:pt idx="192">
                  <c:v>0.16178999999999999</c:v>
                </c:pt>
                <c:pt idx="193">
                  <c:v>0.12562999999999999</c:v>
                </c:pt>
                <c:pt idx="194">
                  <c:v>0.79891000000000001</c:v>
                </c:pt>
                <c:pt idx="195">
                  <c:v>0.85013000000000005</c:v>
                </c:pt>
                <c:pt idx="196">
                  <c:v>-0.37018000000000001</c:v>
                </c:pt>
                <c:pt idx="197">
                  <c:v>-0.33071</c:v>
                </c:pt>
                <c:pt idx="198">
                  <c:v>-0.83831999999999995</c:v>
                </c:pt>
                <c:pt idx="199">
                  <c:v>-0.89502000000000004</c:v>
                </c:pt>
                <c:pt idx="200">
                  <c:v>0.24737000000000001</c:v>
                </c:pt>
                <c:pt idx="201">
                  <c:v>0.20537</c:v>
                </c:pt>
                <c:pt idx="202">
                  <c:v>1.06046</c:v>
                </c:pt>
                <c:pt idx="203">
                  <c:v>1.1168100000000001</c:v>
                </c:pt>
                <c:pt idx="204">
                  <c:v>-0.45576</c:v>
                </c:pt>
                <c:pt idx="205">
                  <c:v>-0.41044999999999998</c:v>
                </c:pt>
                <c:pt idx="206">
                  <c:v>-1.0998699999999999</c:v>
                </c:pt>
                <c:pt idx="207">
                  <c:v>-1.16171</c:v>
                </c:pt>
                <c:pt idx="208">
                  <c:v>0.24737000000000001</c:v>
                </c:pt>
                <c:pt idx="209">
                  <c:v>0.20537</c:v>
                </c:pt>
                <c:pt idx="210">
                  <c:v>1.06046</c:v>
                </c:pt>
                <c:pt idx="211">
                  <c:v>1.1168100000000001</c:v>
                </c:pt>
                <c:pt idx="212">
                  <c:v>-0.45576</c:v>
                </c:pt>
                <c:pt idx="213">
                  <c:v>-0.41044999999999998</c:v>
                </c:pt>
                <c:pt idx="214">
                  <c:v>-1.0998699999999999</c:v>
                </c:pt>
                <c:pt idx="215">
                  <c:v>-1.16171</c:v>
                </c:pt>
                <c:pt idx="216">
                  <c:v>0.16075</c:v>
                </c:pt>
                <c:pt idx="217">
                  <c:v>0.12486999999999999</c:v>
                </c:pt>
                <c:pt idx="218">
                  <c:v>0.79639000000000004</c:v>
                </c:pt>
                <c:pt idx="219">
                  <c:v>0.84719999999999995</c:v>
                </c:pt>
                <c:pt idx="220">
                  <c:v>-0.37121999999999999</c:v>
                </c:pt>
                <c:pt idx="221">
                  <c:v>-0.33146999999999999</c:v>
                </c:pt>
                <c:pt idx="222">
                  <c:v>-0.84084000000000003</c:v>
                </c:pt>
                <c:pt idx="223">
                  <c:v>-0.89795000000000003</c:v>
                </c:pt>
                <c:pt idx="224">
                  <c:v>0.16075</c:v>
                </c:pt>
                <c:pt idx="225">
                  <c:v>0.12486999999999999</c:v>
                </c:pt>
                <c:pt idx="226">
                  <c:v>0.79639000000000004</c:v>
                </c:pt>
                <c:pt idx="227">
                  <c:v>0.84719999999999995</c:v>
                </c:pt>
                <c:pt idx="228">
                  <c:v>-0.37121999999999999</c:v>
                </c:pt>
                <c:pt idx="229">
                  <c:v>-0.33146999999999999</c:v>
                </c:pt>
                <c:pt idx="230">
                  <c:v>-0.84084000000000003</c:v>
                </c:pt>
                <c:pt idx="231">
                  <c:v>-0.89795000000000003</c:v>
                </c:pt>
                <c:pt idx="232">
                  <c:v>0.24632999999999999</c:v>
                </c:pt>
                <c:pt idx="233">
                  <c:v>0.20460999999999999</c:v>
                </c:pt>
                <c:pt idx="234">
                  <c:v>1.0579400000000001</c:v>
                </c:pt>
                <c:pt idx="235">
                  <c:v>1.11388</c:v>
                </c:pt>
                <c:pt idx="236">
                  <c:v>-0.45679999999999998</c:v>
                </c:pt>
                <c:pt idx="237">
                  <c:v>-0.41121000000000002</c:v>
                </c:pt>
                <c:pt idx="238">
                  <c:v>-1.10239</c:v>
                </c:pt>
                <c:pt idx="239">
                  <c:v>-1.1646300000000001</c:v>
                </c:pt>
                <c:pt idx="240">
                  <c:v>0.24632999999999999</c:v>
                </c:pt>
                <c:pt idx="241">
                  <c:v>0.20460999999999999</c:v>
                </c:pt>
                <c:pt idx="242">
                  <c:v>1.0579400000000001</c:v>
                </c:pt>
                <c:pt idx="243">
                  <c:v>1.11388</c:v>
                </c:pt>
                <c:pt idx="244">
                  <c:v>-0.45679999999999998</c:v>
                </c:pt>
                <c:pt idx="245">
                  <c:v>-0.41121000000000002</c:v>
                </c:pt>
                <c:pt idx="246">
                  <c:v>-1.10239</c:v>
                </c:pt>
                <c:pt idx="247">
                  <c:v>-1.1646300000000001</c:v>
                </c:pt>
                <c:pt idx="248">
                  <c:v>0.19341</c:v>
                </c:pt>
                <c:pt idx="249">
                  <c:v>0.15695000000000001</c:v>
                </c:pt>
                <c:pt idx="250">
                  <c:v>0.80266999999999999</c:v>
                </c:pt>
                <c:pt idx="251">
                  <c:v>0.85451999999999995</c:v>
                </c:pt>
                <c:pt idx="252">
                  <c:v>-0.33856000000000003</c:v>
                </c:pt>
                <c:pt idx="253">
                  <c:v>-0.29938999999999999</c:v>
                </c:pt>
                <c:pt idx="254">
                  <c:v>-0.83457000000000003</c:v>
                </c:pt>
                <c:pt idx="255">
                  <c:v>-0.89063000000000003</c:v>
                </c:pt>
                <c:pt idx="256">
                  <c:v>0.19341</c:v>
                </c:pt>
                <c:pt idx="257">
                  <c:v>0.15695000000000001</c:v>
                </c:pt>
                <c:pt idx="258">
                  <c:v>0.80266999999999999</c:v>
                </c:pt>
                <c:pt idx="259">
                  <c:v>0.85451999999999995</c:v>
                </c:pt>
                <c:pt idx="260">
                  <c:v>-0.33856000000000003</c:v>
                </c:pt>
                <c:pt idx="261">
                  <c:v>-0.29938999999999999</c:v>
                </c:pt>
                <c:pt idx="262">
                  <c:v>-0.83457000000000003</c:v>
                </c:pt>
                <c:pt idx="263">
                  <c:v>-0.89063000000000003</c:v>
                </c:pt>
                <c:pt idx="264">
                  <c:v>0.27899000000000002</c:v>
                </c:pt>
                <c:pt idx="265">
                  <c:v>0.23669000000000001</c:v>
                </c:pt>
                <c:pt idx="266">
                  <c:v>1.0642199999999999</c:v>
                </c:pt>
                <c:pt idx="267">
                  <c:v>1.12121</c:v>
                </c:pt>
                <c:pt idx="268">
                  <c:v>-0.42415000000000003</c:v>
                </c:pt>
                <c:pt idx="269">
                  <c:v>-0.37913000000000002</c:v>
                </c:pt>
                <c:pt idx="270">
                  <c:v>-1.09612</c:v>
                </c:pt>
                <c:pt idx="271">
                  <c:v>-1.1573100000000001</c:v>
                </c:pt>
                <c:pt idx="272">
                  <c:v>0.27899000000000002</c:v>
                </c:pt>
                <c:pt idx="273">
                  <c:v>0.23669000000000001</c:v>
                </c:pt>
                <c:pt idx="274">
                  <c:v>1.0642199999999999</c:v>
                </c:pt>
                <c:pt idx="275">
                  <c:v>1.12121</c:v>
                </c:pt>
                <c:pt idx="276">
                  <c:v>-0.42415000000000003</c:v>
                </c:pt>
                <c:pt idx="277">
                  <c:v>-0.37913000000000002</c:v>
                </c:pt>
                <c:pt idx="278">
                  <c:v>-1.09612</c:v>
                </c:pt>
                <c:pt idx="279">
                  <c:v>-1.1573100000000001</c:v>
                </c:pt>
                <c:pt idx="280">
                  <c:v>-9.4E-2</c:v>
                </c:pt>
                <c:pt idx="281">
                  <c:v>-3.3439999999999998E-2</c:v>
                </c:pt>
                <c:pt idx="282">
                  <c:v>6.8210000000000007E-2</c:v>
                </c:pt>
                <c:pt idx="283">
                  <c:v>4.4299999999999999E-3</c:v>
                </c:pt>
                <c:pt idx="284">
                  <c:v>-8.6580000000000004E-2</c:v>
                </c:pt>
                <c:pt idx="285">
                  <c:v>-3.1910000000000001E-2</c:v>
                </c:pt>
                <c:pt idx="286">
                  <c:v>6.3710000000000003E-2</c:v>
                </c:pt>
                <c:pt idx="287">
                  <c:v>6.2700000000000004E-3</c:v>
                </c:pt>
                <c:pt idx="288">
                  <c:v>-9.3350000000000002E-2</c:v>
                </c:pt>
                <c:pt idx="289">
                  <c:v>-3.4160000000000003E-2</c:v>
                </c:pt>
                <c:pt idx="290">
                  <c:v>5.9310000000000002E-2</c:v>
                </c:pt>
                <c:pt idx="291">
                  <c:v>-2.97E-3</c:v>
                </c:pt>
                <c:pt idx="292">
                  <c:v>0.81479999999999997</c:v>
                </c:pt>
                <c:pt idx="293">
                  <c:v>0.53871999999999998</c:v>
                </c:pt>
                <c:pt idx="294">
                  <c:v>1.2223900000000001</c:v>
                </c:pt>
                <c:pt idx="295">
                  <c:v>1.5102599999999999</c:v>
                </c:pt>
                <c:pt idx="296">
                  <c:v>-0.98009999999999997</c:v>
                </c:pt>
                <c:pt idx="297">
                  <c:v>-0.59824999999999995</c:v>
                </c:pt>
                <c:pt idx="298">
                  <c:v>-1.1049100000000001</c:v>
                </c:pt>
                <c:pt idx="299">
                  <c:v>-1.5041100000000001</c:v>
                </c:pt>
                <c:pt idx="300">
                  <c:v>0.81479999999999997</c:v>
                </c:pt>
                <c:pt idx="301">
                  <c:v>0.53871999999999998</c:v>
                </c:pt>
                <c:pt idx="302">
                  <c:v>1.2223900000000001</c:v>
                </c:pt>
                <c:pt idx="303">
                  <c:v>1.5102599999999999</c:v>
                </c:pt>
                <c:pt idx="304">
                  <c:v>-0.98009999999999997</c:v>
                </c:pt>
                <c:pt idx="305">
                  <c:v>-0.59824999999999995</c:v>
                </c:pt>
                <c:pt idx="306">
                  <c:v>-1.1049100000000001</c:v>
                </c:pt>
                <c:pt idx="307">
                  <c:v>-1.5041100000000001</c:v>
                </c:pt>
                <c:pt idx="308">
                  <c:v>1.00545</c:v>
                </c:pt>
                <c:pt idx="309">
                  <c:v>0.71862999999999999</c:v>
                </c:pt>
                <c:pt idx="310">
                  <c:v>1.5902000000000001</c:v>
                </c:pt>
                <c:pt idx="311">
                  <c:v>1.88991</c:v>
                </c:pt>
                <c:pt idx="312">
                  <c:v>-1.1707399999999999</c:v>
                </c:pt>
                <c:pt idx="313">
                  <c:v>-0.77815999999999996</c:v>
                </c:pt>
                <c:pt idx="314">
                  <c:v>-1.47271</c:v>
                </c:pt>
                <c:pt idx="315">
                  <c:v>-1.8837600000000001</c:v>
                </c:pt>
                <c:pt idx="316">
                  <c:v>1.00545</c:v>
                </c:pt>
                <c:pt idx="317">
                  <c:v>0.71862999999999999</c:v>
                </c:pt>
                <c:pt idx="318">
                  <c:v>1.5902000000000001</c:v>
                </c:pt>
                <c:pt idx="319">
                  <c:v>1.88991</c:v>
                </c:pt>
                <c:pt idx="320">
                  <c:v>-1.1707399999999999</c:v>
                </c:pt>
                <c:pt idx="321">
                  <c:v>-0.77815999999999996</c:v>
                </c:pt>
                <c:pt idx="322">
                  <c:v>-1.47271</c:v>
                </c:pt>
                <c:pt idx="323">
                  <c:v>-1.8837600000000001</c:v>
                </c:pt>
                <c:pt idx="324">
                  <c:v>0.82025999999999999</c:v>
                </c:pt>
                <c:pt idx="325">
                  <c:v>0.53985000000000005</c:v>
                </c:pt>
                <c:pt idx="326">
                  <c:v>1.21909</c:v>
                </c:pt>
                <c:pt idx="327">
                  <c:v>1.51162</c:v>
                </c:pt>
                <c:pt idx="328">
                  <c:v>-0.97463999999999995</c:v>
                </c:pt>
                <c:pt idx="329">
                  <c:v>-0.59713000000000005</c:v>
                </c:pt>
                <c:pt idx="330">
                  <c:v>-1.1082099999999999</c:v>
                </c:pt>
                <c:pt idx="331">
                  <c:v>-1.5027600000000001</c:v>
                </c:pt>
                <c:pt idx="332">
                  <c:v>0.82025999999999999</c:v>
                </c:pt>
                <c:pt idx="333">
                  <c:v>0.53985000000000005</c:v>
                </c:pt>
                <c:pt idx="334">
                  <c:v>1.21909</c:v>
                </c:pt>
                <c:pt idx="335">
                  <c:v>1.51162</c:v>
                </c:pt>
                <c:pt idx="336">
                  <c:v>-0.97463999999999995</c:v>
                </c:pt>
                <c:pt idx="337">
                  <c:v>-0.59713000000000005</c:v>
                </c:pt>
                <c:pt idx="338">
                  <c:v>-1.1082099999999999</c:v>
                </c:pt>
                <c:pt idx="339">
                  <c:v>-1.5027600000000001</c:v>
                </c:pt>
                <c:pt idx="340">
                  <c:v>1.01091</c:v>
                </c:pt>
                <c:pt idx="341">
                  <c:v>0.71975999999999996</c:v>
                </c:pt>
                <c:pt idx="342">
                  <c:v>1.5868899999999999</c:v>
                </c:pt>
                <c:pt idx="343">
                  <c:v>1.89127</c:v>
                </c:pt>
                <c:pt idx="344">
                  <c:v>-1.1652899999999999</c:v>
                </c:pt>
                <c:pt idx="345">
                  <c:v>-0.77703999999999995</c:v>
                </c:pt>
                <c:pt idx="346">
                  <c:v>-1.4760200000000001</c:v>
                </c:pt>
                <c:pt idx="347">
                  <c:v>-1.8824099999999999</c:v>
                </c:pt>
                <c:pt idx="348">
                  <c:v>1.01091</c:v>
                </c:pt>
                <c:pt idx="349">
                  <c:v>0.71975999999999996</c:v>
                </c:pt>
                <c:pt idx="350">
                  <c:v>1.5868899999999999</c:v>
                </c:pt>
                <c:pt idx="351">
                  <c:v>1.89127</c:v>
                </c:pt>
                <c:pt idx="352">
                  <c:v>-1.1652899999999999</c:v>
                </c:pt>
                <c:pt idx="353">
                  <c:v>-0.77703999999999995</c:v>
                </c:pt>
                <c:pt idx="354">
                  <c:v>-1.4760200000000001</c:v>
                </c:pt>
                <c:pt idx="355">
                  <c:v>-1.8824099999999999</c:v>
                </c:pt>
                <c:pt idx="356">
                  <c:v>0.81528</c:v>
                </c:pt>
                <c:pt idx="357">
                  <c:v>0.53818999999999995</c:v>
                </c:pt>
                <c:pt idx="358">
                  <c:v>1.2158500000000001</c:v>
                </c:pt>
                <c:pt idx="359">
                  <c:v>1.5048299999999999</c:v>
                </c:pt>
                <c:pt idx="360">
                  <c:v>-0.97962000000000005</c:v>
                </c:pt>
                <c:pt idx="361">
                  <c:v>-0.59877999999999998</c:v>
                </c:pt>
                <c:pt idx="362">
                  <c:v>-1.11145</c:v>
                </c:pt>
                <c:pt idx="363">
                  <c:v>-1.5095499999999999</c:v>
                </c:pt>
                <c:pt idx="364">
                  <c:v>0.81528</c:v>
                </c:pt>
                <c:pt idx="365">
                  <c:v>0.53818999999999995</c:v>
                </c:pt>
                <c:pt idx="366">
                  <c:v>1.2158500000000001</c:v>
                </c:pt>
                <c:pt idx="367">
                  <c:v>1.5048299999999999</c:v>
                </c:pt>
                <c:pt idx="368">
                  <c:v>-0.97962000000000005</c:v>
                </c:pt>
                <c:pt idx="369">
                  <c:v>-0.59877999999999998</c:v>
                </c:pt>
                <c:pt idx="370">
                  <c:v>-1.11145</c:v>
                </c:pt>
                <c:pt idx="371">
                  <c:v>-1.5095499999999999</c:v>
                </c:pt>
                <c:pt idx="372">
                  <c:v>1.0059199999999999</c:v>
                </c:pt>
                <c:pt idx="373">
                  <c:v>0.71809999999999996</c:v>
                </c:pt>
                <c:pt idx="374">
                  <c:v>1.5836600000000001</c:v>
                </c:pt>
                <c:pt idx="375">
                  <c:v>1.8844799999999999</c:v>
                </c:pt>
                <c:pt idx="376">
                  <c:v>-1.1702699999999999</c:v>
                </c:pt>
                <c:pt idx="377">
                  <c:v>-0.77868999999999999</c:v>
                </c:pt>
                <c:pt idx="378">
                  <c:v>-1.47926</c:v>
                </c:pt>
                <c:pt idx="379">
                  <c:v>-1.8892</c:v>
                </c:pt>
                <c:pt idx="380">
                  <c:v>1.0059199999999999</c:v>
                </c:pt>
                <c:pt idx="381">
                  <c:v>0.71809999999999996</c:v>
                </c:pt>
                <c:pt idx="382">
                  <c:v>1.5836600000000001</c:v>
                </c:pt>
                <c:pt idx="383">
                  <c:v>1.8844799999999999</c:v>
                </c:pt>
                <c:pt idx="384">
                  <c:v>-1.1702699999999999</c:v>
                </c:pt>
                <c:pt idx="385">
                  <c:v>-0.77868999999999999</c:v>
                </c:pt>
                <c:pt idx="386">
                  <c:v>-1.47926</c:v>
                </c:pt>
                <c:pt idx="387">
                  <c:v>-1.8892</c:v>
                </c:pt>
                <c:pt idx="388">
                  <c:v>0.84225000000000005</c:v>
                </c:pt>
                <c:pt idx="389">
                  <c:v>0.54737000000000002</c:v>
                </c:pt>
                <c:pt idx="390">
                  <c:v>1.1987000000000001</c:v>
                </c:pt>
                <c:pt idx="391">
                  <c:v>1.5064599999999999</c:v>
                </c:pt>
                <c:pt idx="392">
                  <c:v>-0.95264000000000004</c:v>
                </c:pt>
                <c:pt idx="393">
                  <c:v>-0.58960000000000001</c:v>
                </c:pt>
                <c:pt idx="394">
                  <c:v>-1.1286</c:v>
                </c:pt>
                <c:pt idx="395">
                  <c:v>-1.5079199999999999</c:v>
                </c:pt>
                <c:pt idx="396">
                  <c:v>0.84225000000000005</c:v>
                </c:pt>
                <c:pt idx="397">
                  <c:v>0.54737000000000002</c:v>
                </c:pt>
                <c:pt idx="398">
                  <c:v>1.1987000000000001</c:v>
                </c:pt>
                <c:pt idx="399">
                  <c:v>1.5064599999999999</c:v>
                </c:pt>
                <c:pt idx="400">
                  <c:v>-0.95264000000000004</c:v>
                </c:pt>
                <c:pt idx="401">
                  <c:v>-0.58960000000000001</c:v>
                </c:pt>
                <c:pt idx="402">
                  <c:v>-1.1286</c:v>
                </c:pt>
                <c:pt idx="403">
                  <c:v>-1.5079199999999999</c:v>
                </c:pt>
                <c:pt idx="404">
                  <c:v>1.0328999999999999</c:v>
                </c:pt>
                <c:pt idx="405">
                  <c:v>0.72728000000000004</c:v>
                </c:pt>
                <c:pt idx="406">
                  <c:v>1.5665100000000001</c:v>
                </c:pt>
                <c:pt idx="407">
                  <c:v>1.88611</c:v>
                </c:pt>
                <c:pt idx="408">
                  <c:v>-1.1432899999999999</c:v>
                </c:pt>
                <c:pt idx="409">
                  <c:v>-0.76951000000000003</c:v>
                </c:pt>
                <c:pt idx="410">
                  <c:v>-1.49641</c:v>
                </c:pt>
                <c:pt idx="411">
                  <c:v>-1.88757</c:v>
                </c:pt>
                <c:pt idx="412">
                  <c:v>1.0328999999999999</c:v>
                </c:pt>
                <c:pt idx="413">
                  <c:v>0.72728000000000004</c:v>
                </c:pt>
                <c:pt idx="414">
                  <c:v>1.5665100000000001</c:v>
                </c:pt>
                <c:pt idx="415">
                  <c:v>1.88611</c:v>
                </c:pt>
                <c:pt idx="416">
                  <c:v>-1.1432899999999999</c:v>
                </c:pt>
                <c:pt idx="417">
                  <c:v>-0.76951000000000003</c:v>
                </c:pt>
                <c:pt idx="418">
                  <c:v>-1.49641</c:v>
                </c:pt>
                <c:pt idx="419">
                  <c:v>-1.88757</c:v>
                </c:pt>
                <c:pt idx="420">
                  <c:v>-6.6820000000000004E-2</c:v>
                </c:pt>
                <c:pt idx="421">
                  <c:v>-3.8449999999999998E-2</c:v>
                </c:pt>
                <c:pt idx="422">
                  <c:v>6.5420000000000006E-2</c:v>
                </c:pt>
                <c:pt idx="423">
                  <c:v>3.4970000000000001E-2</c:v>
                </c:pt>
                <c:pt idx="424">
                  <c:v>-6.4490000000000006E-2</c:v>
                </c:pt>
                <c:pt idx="425">
                  <c:v>-3.6260000000000001E-2</c:v>
                </c:pt>
                <c:pt idx="426">
                  <c:v>6.1039999999999997E-2</c:v>
                </c:pt>
                <c:pt idx="427">
                  <c:v>3.1060000000000001E-2</c:v>
                </c:pt>
                <c:pt idx="428">
                  <c:v>-6.3850000000000004E-2</c:v>
                </c:pt>
                <c:pt idx="429">
                  <c:v>-3.6740000000000002E-2</c:v>
                </c:pt>
                <c:pt idx="430">
                  <c:v>5.8749999999999997E-2</c:v>
                </c:pt>
                <c:pt idx="431">
                  <c:v>2.971E-2</c:v>
                </c:pt>
                <c:pt idx="432">
                  <c:v>9.1719999999999996E-2</c:v>
                </c:pt>
                <c:pt idx="433">
                  <c:v>4.7840000000000001E-2</c:v>
                </c:pt>
                <c:pt idx="434">
                  <c:v>0.61323000000000005</c:v>
                </c:pt>
                <c:pt idx="435">
                  <c:v>0.52903</c:v>
                </c:pt>
                <c:pt idx="436">
                  <c:v>-0.20937</c:v>
                </c:pt>
                <c:pt idx="437">
                  <c:v>-0.11531</c:v>
                </c:pt>
                <c:pt idx="438">
                  <c:v>-0.49994</c:v>
                </c:pt>
                <c:pt idx="439">
                  <c:v>-0.46949999999999997</c:v>
                </c:pt>
                <c:pt idx="440">
                  <c:v>9.1719999999999996E-2</c:v>
                </c:pt>
                <c:pt idx="441">
                  <c:v>4.7840000000000001E-2</c:v>
                </c:pt>
                <c:pt idx="442">
                  <c:v>0.61323000000000005</c:v>
                </c:pt>
                <c:pt idx="443">
                  <c:v>0.52903</c:v>
                </c:pt>
                <c:pt idx="444">
                  <c:v>-0.20937</c:v>
                </c:pt>
                <c:pt idx="445">
                  <c:v>-0.11531</c:v>
                </c:pt>
                <c:pt idx="446">
                  <c:v>-0.49994</c:v>
                </c:pt>
                <c:pt idx="447">
                  <c:v>-0.46949999999999997</c:v>
                </c:pt>
                <c:pt idx="448">
                  <c:v>7.3550000000000004E-2</c:v>
                </c:pt>
                <c:pt idx="449">
                  <c:v>4.5900000000000003E-2</c:v>
                </c:pt>
                <c:pt idx="450">
                  <c:v>0.81457999999999997</c:v>
                </c:pt>
                <c:pt idx="451">
                  <c:v>0.71660000000000001</c:v>
                </c:pt>
                <c:pt idx="452">
                  <c:v>-0.19120000000000001</c:v>
                </c:pt>
                <c:pt idx="453">
                  <c:v>-0.11337</c:v>
                </c:pt>
                <c:pt idx="454">
                  <c:v>-0.70128000000000001</c:v>
                </c:pt>
                <c:pt idx="455">
                  <c:v>-0.65707000000000004</c:v>
                </c:pt>
                <c:pt idx="456">
                  <c:v>7.3550000000000004E-2</c:v>
                </c:pt>
                <c:pt idx="457">
                  <c:v>4.5900000000000003E-2</c:v>
                </c:pt>
                <c:pt idx="458">
                  <c:v>0.81457999999999997</c:v>
                </c:pt>
                <c:pt idx="459">
                  <c:v>0.71660000000000001</c:v>
                </c:pt>
                <c:pt idx="460">
                  <c:v>-0.19120000000000001</c:v>
                </c:pt>
                <c:pt idx="461">
                  <c:v>-0.11337</c:v>
                </c:pt>
                <c:pt idx="462">
                  <c:v>-0.70128000000000001</c:v>
                </c:pt>
                <c:pt idx="463">
                  <c:v>-0.65707000000000004</c:v>
                </c:pt>
                <c:pt idx="464">
                  <c:v>9.3429999999999999E-2</c:v>
                </c:pt>
                <c:pt idx="465">
                  <c:v>4.9439999999999998E-2</c:v>
                </c:pt>
                <c:pt idx="466">
                  <c:v>0.61001000000000005</c:v>
                </c:pt>
                <c:pt idx="467">
                  <c:v>0.52615999999999996</c:v>
                </c:pt>
                <c:pt idx="468">
                  <c:v>-0.20766000000000001</c:v>
                </c:pt>
                <c:pt idx="469">
                  <c:v>-0.1137</c:v>
                </c:pt>
                <c:pt idx="470">
                  <c:v>-0.50316000000000005</c:v>
                </c:pt>
                <c:pt idx="471">
                  <c:v>-0.47237000000000001</c:v>
                </c:pt>
                <c:pt idx="472">
                  <c:v>9.3429999999999999E-2</c:v>
                </c:pt>
                <c:pt idx="473">
                  <c:v>4.9439999999999998E-2</c:v>
                </c:pt>
                <c:pt idx="474">
                  <c:v>0.61001000000000005</c:v>
                </c:pt>
                <c:pt idx="475">
                  <c:v>0.52615999999999996</c:v>
                </c:pt>
                <c:pt idx="476">
                  <c:v>-0.20766000000000001</c:v>
                </c:pt>
                <c:pt idx="477">
                  <c:v>-0.1137</c:v>
                </c:pt>
                <c:pt idx="478">
                  <c:v>-0.50316000000000005</c:v>
                </c:pt>
                <c:pt idx="479">
                  <c:v>-0.47237000000000001</c:v>
                </c:pt>
                <c:pt idx="480">
                  <c:v>7.5259999999999994E-2</c:v>
                </c:pt>
                <c:pt idx="481">
                  <c:v>4.7509999999999997E-2</c:v>
                </c:pt>
                <c:pt idx="482">
                  <c:v>0.81135000000000002</c:v>
                </c:pt>
                <c:pt idx="483">
                  <c:v>0.71372999999999998</c:v>
                </c:pt>
                <c:pt idx="484">
                  <c:v>-0.18948999999999999</c:v>
                </c:pt>
                <c:pt idx="485">
                  <c:v>-0.11176999999999999</c:v>
                </c:pt>
                <c:pt idx="486">
                  <c:v>-0.70450999999999997</c:v>
                </c:pt>
                <c:pt idx="487">
                  <c:v>-0.65993999999999997</c:v>
                </c:pt>
                <c:pt idx="488">
                  <c:v>7.5259999999999994E-2</c:v>
                </c:pt>
                <c:pt idx="489">
                  <c:v>4.7509999999999997E-2</c:v>
                </c:pt>
                <c:pt idx="490">
                  <c:v>0.81135000000000002</c:v>
                </c:pt>
                <c:pt idx="491">
                  <c:v>0.71372999999999998</c:v>
                </c:pt>
                <c:pt idx="492">
                  <c:v>-0.18948999999999999</c:v>
                </c:pt>
                <c:pt idx="493">
                  <c:v>-0.11176999999999999</c:v>
                </c:pt>
                <c:pt idx="494">
                  <c:v>-0.70450999999999997</c:v>
                </c:pt>
                <c:pt idx="495">
                  <c:v>-0.65993999999999997</c:v>
                </c:pt>
                <c:pt idx="496">
                  <c:v>9.3899999999999997E-2</c:v>
                </c:pt>
                <c:pt idx="497">
                  <c:v>4.9090000000000002E-2</c:v>
                </c:pt>
                <c:pt idx="498">
                  <c:v>0.60833000000000004</c:v>
                </c:pt>
                <c:pt idx="499">
                  <c:v>0.52515999999999996</c:v>
                </c:pt>
                <c:pt idx="500">
                  <c:v>-0.20719000000000001</c:v>
                </c:pt>
                <c:pt idx="501">
                  <c:v>-0.11405</c:v>
                </c:pt>
                <c:pt idx="502">
                  <c:v>-0.50485000000000002</c:v>
                </c:pt>
                <c:pt idx="503">
                  <c:v>-0.47336</c:v>
                </c:pt>
                <c:pt idx="504">
                  <c:v>9.3899999999999997E-2</c:v>
                </c:pt>
                <c:pt idx="505">
                  <c:v>4.9090000000000002E-2</c:v>
                </c:pt>
                <c:pt idx="506">
                  <c:v>0.60833000000000004</c:v>
                </c:pt>
                <c:pt idx="507">
                  <c:v>0.52515999999999996</c:v>
                </c:pt>
                <c:pt idx="508">
                  <c:v>-0.20719000000000001</c:v>
                </c:pt>
                <c:pt idx="509">
                  <c:v>-0.11405</c:v>
                </c:pt>
                <c:pt idx="510">
                  <c:v>-0.50485000000000002</c:v>
                </c:pt>
                <c:pt idx="511">
                  <c:v>-0.47336</c:v>
                </c:pt>
                <c:pt idx="512">
                  <c:v>7.5730000000000006E-2</c:v>
                </c:pt>
                <c:pt idx="513">
                  <c:v>4.7149999999999997E-2</c:v>
                </c:pt>
                <c:pt idx="514">
                  <c:v>0.80967</c:v>
                </c:pt>
                <c:pt idx="515">
                  <c:v>0.71272999999999997</c:v>
                </c:pt>
                <c:pt idx="516">
                  <c:v>-0.18901999999999999</c:v>
                </c:pt>
                <c:pt idx="517">
                  <c:v>-0.11212</c:v>
                </c:pt>
                <c:pt idx="518">
                  <c:v>-0.70618999999999998</c:v>
                </c:pt>
                <c:pt idx="519">
                  <c:v>-0.66093000000000002</c:v>
                </c:pt>
                <c:pt idx="520">
                  <c:v>7.5730000000000006E-2</c:v>
                </c:pt>
                <c:pt idx="521">
                  <c:v>4.7149999999999997E-2</c:v>
                </c:pt>
                <c:pt idx="522">
                  <c:v>0.80967</c:v>
                </c:pt>
                <c:pt idx="523">
                  <c:v>0.71272999999999997</c:v>
                </c:pt>
                <c:pt idx="524">
                  <c:v>-0.18901999999999999</c:v>
                </c:pt>
                <c:pt idx="525">
                  <c:v>-0.11212</c:v>
                </c:pt>
                <c:pt idx="526">
                  <c:v>-0.70618999999999998</c:v>
                </c:pt>
                <c:pt idx="527">
                  <c:v>-0.66093000000000002</c:v>
                </c:pt>
                <c:pt idx="528">
                  <c:v>0.11099000000000001</c:v>
                </c:pt>
                <c:pt idx="529">
                  <c:v>5.9279999999999999E-2</c:v>
                </c:pt>
                <c:pt idx="530">
                  <c:v>0.59143000000000001</c:v>
                </c:pt>
                <c:pt idx="531">
                  <c:v>0.51580999999999999</c:v>
                </c:pt>
                <c:pt idx="532">
                  <c:v>-0.19009999999999999</c:v>
                </c:pt>
                <c:pt idx="533">
                  <c:v>-0.10387</c:v>
                </c:pt>
                <c:pt idx="534">
                  <c:v>-0.52173999999999998</c:v>
                </c:pt>
                <c:pt idx="535">
                  <c:v>-0.48270999999999997</c:v>
                </c:pt>
                <c:pt idx="536">
                  <c:v>0.11099000000000001</c:v>
                </c:pt>
                <c:pt idx="537">
                  <c:v>5.9279999999999999E-2</c:v>
                </c:pt>
                <c:pt idx="538">
                  <c:v>0.59143000000000001</c:v>
                </c:pt>
                <c:pt idx="539">
                  <c:v>0.51580999999999999</c:v>
                </c:pt>
                <c:pt idx="540">
                  <c:v>-0.19009999999999999</c:v>
                </c:pt>
                <c:pt idx="541">
                  <c:v>-0.10387</c:v>
                </c:pt>
                <c:pt idx="542">
                  <c:v>-0.52173999999999998</c:v>
                </c:pt>
                <c:pt idx="543">
                  <c:v>-0.48270999999999997</c:v>
                </c:pt>
                <c:pt idx="544">
                  <c:v>9.282E-2</c:v>
                </c:pt>
                <c:pt idx="545">
                  <c:v>5.7340000000000002E-2</c:v>
                </c:pt>
                <c:pt idx="546">
                  <c:v>0.79276999999999997</c:v>
                </c:pt>
                <c:pt idx="547">
                  <c:v>0.70338000000000001</c:v>
                </c:pt>
                <c:pt idx="548">
                  <c:v>-0.17193</c:v>
                </c:pt>
                <c:pt idx="549">
                  <c:v>-0.10193000000000001</c:v>
                </c:pt>
                <c:pt idx="550">
                  <c:v>-0.72307999999999995</c:v>
                </c:pt>
                <c:pt idx="551">
                  <c:v>-0.67029000000000005</c:v>
                </c:pt>
                <c:pt idx="552">
                  <c:v>9.282E-2</c:v>
                </c:pt>
                <c:pt idx="553">
                  <c:v>5.7340000000000002E-2</c:v>
                </c:pt>
                <c:pt idx="554">
                  <c:v>0.79276999999999997</c:v>
                </c:pt>
                <c:pt idx="555">
                  <c:v>0.70338000000000001</c:v>
                </c:pt>
                <c:pt idx="556">
                  <c:v>-0.17193</c:v>
                </c:pt>
                <c:pt idx="557">
                  <c:v>-0.10193000000000001</c:v>
                </c:pt>
                <c:pt idx="558">
                  <c:v>-0.72307999999999995</c:v>
                </c:pt>
                <c:pt idx="559">
                  <c:v>-0.67029000000000005</c:v>
                </c:pt>
                <c:pt idx="560">
                  <c:v>-0.11115</c:v>
                </c:pt>
                <c:pt idx="561">
                  <c:v>-6.2330000000000003E-2</c:v>
                </c:pt>
                <c:pt idx="562">
                  <c:v>3.9370000000000002E-2</c:v>
                </c:pt>
                <c:pt idx="563">
                  <c:v>-1.187E-2</c:v>
                </c:pt>
                <c:pt idx="564">
                  <c:v>-0.10574</c:v>
                </c:pt>
                <c:pt idx="565">
                  <c:v>-5.969E-2</c:v>
                </c:pt>
                <c:pt idx="566">
                  <c:v>3.542E-2</c:v>
                </c:pt>
                <c:pt idx="567">
                  <c:v>-1.265E-2</c:v>
                </c:pt>
                <c:pt idx="568">
                  <c:v>-0.10692</c:v>
                </c:pt>
                <c:pt idx="569">
                  <c:v>-6.0310000000000002E-2</c:v>
                </c:pt>
                <c:pt idx="570">
                  <c:v>3.3169999999999998E-2</c:v>
                </c:pt>
                <c:pt idx="571">
                  <c:v>-1.5689999999999999E-2</c:v>
                </c:pt>
                <c:pt idx="572">
                  <c:v>0.14491000000000001</c:v>
                </c:pt>
                <c:pt idx="573">
                  <c:v>0.18526999999999999</c:v>
                </c:pt>
                <c:pt idx="574">
                  <c:v>0.81998000000000004</c:v>
                </c:pt>
                <c:pt idx="575">
                  <c:v>0.79269999999999996</c:v>
                </c:pt>
                <c:pt idx="576">
                  <c:v>-0.34032000000000001</c:v>
                </c:pt>
                <c:pt idx="577">
                  <c:v>-0.29513</c:v>
                </c:pt>
                <c:pt idx="578">
                  <c:v>-0.75290999999999997</c:v>
                </c:pt>
                <c:pt idx="579">
                  <c:v>-0.81532000000000004</c:v>
                </c:pt>
                <c:pt idx="580">
                  <c:v>0.14491000000000001</c:v>
                </c:pt>
                <c:pt idx="581">
                  <c:v>0.18526999999999999</c:v>
                </c:pt>
                <c:pt idx="582">
                  <c:v>0.81998000000000004</c:v>
                </c:pt>
                <c:pt idx="583">
                  <c:v>0.79269999999999996</c:v>
                </c:pt>
                <c:pt idx="584">
                  <c:v>-0.34032000000000001</c:v>
                </c:pt>
                <c:pt idx="585">
                  <c:v>-0.29513</c:v>
                </c:pt>
                <c:pt idx="586">
                  <c:v>-0.75290999999999997</c:v>
                </c:pt>
                <c:pt idx="587">
                  <c:v>-0.81532000000000004</c:v>
                </c:pt>
                <c:pt idx="588">
                  <c:v>0.22867999999999999</c:v>
                </c:pt>
                <c:pt idx="589">
                  <c:v>0.27694000000000002</c:v>
                </c:pt>
                <c:pt idx="590">
                  <c:v>1.09727</c:v>
                </c:pt>
                <c:pt idx="591">
                  <c:v>1.0580499999999999</c:v>
                </c:pt>
                <c:pt idx="592">
                  <c:v>-0.42409000000000002</c:v>
                </c:pt>
                <c:pt idx="593">
                  <c:v>-0.38680999999999999</c:v>
                </c:pt>
                <c:pt idx="594">
                  <c:v>-1.0302</c:v>
                </c:pt>
                <c:pt idx="595">
                  <c:v>-1.08067</c:v>
                </c:pt>
                <c:pt idx="596">
                  <c:v>0.22867999999999999</c:v>
                </c:pt>
                <c:pt idx="597">
                  <c:v>0.27694000000000002</c:v>
                </c:pt>
                <c:pt idx="598">
                  <c:v>1.09727</c:v>
                </c:pt>
                <c:pt idx="599">
                  <c:v>1.0580499999999999</c:v>
                </c:pt>
                <c:pt idx="600">
                  <c:v>-0.42409000000000002</c:v>
                </c:pt>
                <c:pt idx="601">
                  <c:v>-0.38680999999999999</c:v>
                </c:pt>
                <c:pt idx="602">
                  <c:v>-1.0302</c:v>
                </c:pt>
                <c:pt idx="603">
                  <c:v>-1.08067</c:v>
                </c:pt>
                <c:pt idx="604">
                  <c:v>0.14888999999999999</c:v>
                </c:pt>
                <c:pt idx="605">
                  <c:v>0.18720999999999999</c:v>
                </c:pt>
                <c:pt idx="606">
                  <c:v>0.81708000000000003</c:v>
                </c:pt>
                <c:pt idx="607">
                  <c:v>0.79212000000000005</c:v>
                </c:pt>
                <c:pt idx="608">
                  <c:v>-0.33633999999999997</c:v>
                </c:pt>
                <c:pt idx="609">
                  <c:v>-0.29319000000000001</c:v>
                </c:pt>
                <c:pt idx="610">
                  <c:v>-0.75580999999999998</c:v>
                </c:pt>
                <c:pt idx="611">
                  <c:v>-0.81589999999999996</c:v>
                </c:pt>
                <c:pt idx="612">
                  <c:v>0.14888999999999999</c:v>
                </c:pt>
                <c:pt idx="613">
                  <c:v>0.18720999999999999</c:v>
                </c:pt>
                <c:pt idx="614">
                  <c:v>0.81708000000000003</c:v>
                </c:pt>
                <c:pt idx="615">
                  <c:v>0.79212000000000005</c:v>
                </c:pt>
                <c:pt idx="616">
                  <c:v>-0.33633999999999997</c:v>
                </c:pt>
                <c:pt idx="617">
                  <c:v>-0.29319000000000001</c:v>
                </c:pt>
                <c:pt idx="618">
                  <c:v>-0.75580999999999998</c:v>
                </c:pt>
                <c:pt idx="619">
                  <c:v>-0.81589999999999996</c:v>
                </c:pt>
                <c:pt idx="620">
                  <c:v>0.23266000000000001</c:v>
                </c:pt>
                <c:pt idx="621">
                  <c:v>0.27889000000000003</c:v>
                </c:pt>
                <c:pt idx="622">
                  <c:v>1.0943700000000001</c:v>
                </c:pt>
                <c:pt idx="623">
                  <c:v>1.0574699999999999</c:v>
                </c:pt>
                <c:pt idx="624">
                  <c:v>-0.42010999999999998</c:v>
                </c:pt>
                <c:pt idx="625">
                  <c:v>-0.38486999999999999</c:v>
                </c:pt>
                <c:pt idx="626">
                  <c:v>-1.0330999999999999</c:v>
                </c:pt>
                <c:pt idx="627">
                  <c:v>-1.08125</c:v>
                </c:pt>
                <c:pt idx="628">
                  <c:v>0.23266000000000001</c:v>
                </c:pt>
                <c:pt idx="629">
                  <c:v>0.27889000000000003</c:v>
                </c:pt>
                <c:pt idx="630">
                  <c:v>1.0943700000000001</c:v>
                </c:pt>
                <c:pt idx="631">
                  <c:v>1.0574699999999999</c:v>
                </c:pt>
                <c:pt idx="632">
                  <c:v>-0.42010999999999998</c:v>
                </c:pt>
                <c:pt idx="633">
                  <c:v>-0.38486999999999999</c:v>
                </c:pt>
                <c:pt idx="634">
                  <c:v>-1.0330999999999999</c:v>
                </c:pt>
                <c:pt idx="635">
                  <c:v>-1.08125</c:v>
                </c:pt>
                <c:pt idx="636">
                  <c:v>0.14802000000000001</c:v>
                </c:pt>
                <c:pt idx="637">
                  <c:v>0.18675</c:v>
                </c:pt>
                <c:pt idx="638">
                  <c:v>0.81542000000000003</c:v>
                </c:pt>
                <c:pt idx="639">
                  <c:v>0.78988999999999998</c:v>
                </c:pt>
                <c:pt idx="640">
                  <c:v>-0.33721000000000001</c:v>
                </c:pt>
                <c:pt idx="641">
                  <c:v>-0.29364000000000001</c:v>
                </c:pt>
                <c:pt idx="642">
                  <c:v>-0.75746999999999998</c:v>
                </c:pt>
                <c:pt idx="643">
                  <c:v>-0.81813999999999998</c:v>
                </c:pt>
                <c:pt idx="644">
                  <c:v>0.14802000000000001</c:v>
                </c:pt>
                <c:pt idx="645">
                  <c:v>0.18675</c:v>
                </c:pt>
                <c:pt idx="646">
                  <c:v>0.81542000000000003</c:v>
                </c:pt>
                <c:pt idx="647">
                  <c:v>0.78988999999999998</c:v>
                </c:pt>
                <c:pt idx="648">
                  <c:v>-0.33721000000000001</c:v>
                </c:pt>
                <c:pt idx="649">
                  <c:v>-0.29364000000000001</c:v>
                </c:pt>
                <c:pt idx="650">
                  <c:v>-0.75746999999999998</c:v>
                </c:pt>
                <c:pt idx="651">
                  <c:v>-0.81813999999999998</c:v>
                </c:pt>
                <c:pt idx="652">
                  <c:v>0.23179</c:v>
                </c:pt>
                <c:pt idx="653">
                  <c:v>0.27843000000000001</c:v>
                </c:pt>
                <c:pt idx="654">
                  <c:v>1.0927100000000001</c:v>
                </c:pt>
                <c:pt idx="655">
                  <c:v>1.05524</c:v>
                </c:pt>
                <c:pt idx="656">
                  <c:v>-0.42098000000000002</c:v>
                </c:pt>
                <c:pt idx="657">
                  <c:v>-0.38532</c:v>
                </c:pt>
                <c:pt idx="658">
                  <c:v>-1.0347599999999999</c:v>
                </c:pt>
                <c:pt idx="659">
                  <c:v>-1.08348</c:v>
                </c:pt>
                <c:pt idx="660">
                  <c:v>0.23179</c:v>
                </c:pt>
                <c:pt idx="661">
                  <c:v>0.27843000000000001</c:v>
                </c:pt>
                <c:pt idx="662">
                  <c:v>1.0927100000000001</c:v>
                </c:pt>
                <c:pt idx="663">
                  <c:v>1.05524</c:v>
                </c:pt>
                <c:pt idx="664">
                  <c:v>-0.42098000000000002</c:v>
                </c:pt>
                <c:pt idx="665">
                  <c:v>-0.38532</c:v>
                </c:pt>
                <c:pt idx="666">
                  <c:v>-1.0347599999999999</c:v>
                </c:pt>
                <c:pt idx="667">
                  <c:v>-1.08348</c:v>
                </c:pt>
                <c:pt idx="668">
                  <c:v>0.17743</c:v>
                </c:pt>
                <c:pt idx="669">
                  <c:v>0.20307</c:v>
                </c:pt>
                <c:pt idx="670">
                  <c:v>0.80515999999999999</c:v>
                </c:pt>
                <c:pt idx="671">
                  <c:v>0.79346000000000005</c:v>
                </c:pt>
                <c:pt idx="672">
                  <c:v>-0.30779000000000001</c:v>
                </c:pt>
                <c:pt idx="673">
                  <c:v>-0.27732000000000001</c:v>
                </c:pt>
                <c:pt idx="674">
                  <c:v>-0.76773000000000002</c:v>
                </c:pt>
                <c:pt idx="675">
                  <c:v>-0.81455999999999995</c:v>
                </c:pt>
                <c:pt idx="676">
                  <c:v>0.17743</c:v>
                </c:pt>
                <c:pt idx="677">
                  <c:v>0.20307</c:v>
                </c:pt>
                <c:pt idx="678">
                  <c:v>0.80515999999999999</c:v>
                </c:pt>
                <c:pt idx="679">
                  <c:v>0.79346000000000005</c:v>
                </c:pt>
                <c:pt idx="680">
                  <c:v>-0.30779000000000001</c:v>
                </c:pt>
                <c:pt idx="681">
                  <c:v>-0.27732000000000001</c:v>
                </c:pt>
                <c:pt idx="682">
                  <c:v>-0.76773000000000002</c:v>
                </c:pt>
                <c:pt idx="683">
                  <c:v>-0.81455999999999995</c:v>
                </c:pt>
                <c:pt idx="684">
                  <c:v>0.26121</c:v>
                </c:pt>
                <c:pt idx="685">
                  <c:v>0.29475000000000001</c:v>
                </c:pt>
                <c:pt idx="686">
                  <c:v>1.0824499999999999</c:v>
                </c:pt>
                <c:pt idx="687">
                  <c:v>1.05881</c:v>
                </c:pt>
                <c:pt idx="688">
                  <c:v>-0.39156999999999997</c:v>
                </c:pt>
                <c:pt idx="689">
                  <c:v>-0.36899999999999999</c:v>
                </c:pt>
                <c:pt idx="690">
                  <c:v>-1.0450200000000001</c:v>
                </c:pt>
                <c:pt idx="691">
                  <c:v>-1.0799099999999999</c:v>
                </c:pt>
                <c:pt idx="692">
                  <c:v>0.26121</c:v>
                </c:pt>
                <c:pt idx="693">
                  <c:v>0.29475000000000001</c:v>
                </c:pt>
                <c:pt idx="694">
                  <c:v>1.0824499999999999</c:v>
                </c:pt>
                <c:pt idx="695">
                  <c:v>1.05881</c:v>
                </c:pt>
                <c:pt idx="696">
                  <c:v>-0.39156999999999997</c:v>
                </c:pt>
                <c:pt idx="697">
                  <c:v>-0.36899999999999999</c:v>
                </c:pt>
                <c:pt idx="698">
                  <c:v>-1.0450200000000001</c:v>
                </c:pt>
                <c:pt idx="699">
                  <c:v>-1.0799099999999999</c:v>
                </c:pt>
                <c:pt idx="700">
                  <c:v>-2.879E-2</c:v>
                </c:pt>
                <c:pt idx="701">
                  <c:v>-1.7510000000000001E-2</c:v>
                </c:pt>
                <c:pt idx="702">
                  <c:v>8.6059999999999998E-2</c:v>
                </c:pt>
                <c:pt idx="703">
                  <c:v>7.1489999999999998E-2</c:v>
                </c:pt>
                <c:pt idx="704">
                  <c:v>-2.75E-2</c:v>
                </c:pt>
                <c:pt idx="705">
                  <c:v>-1.8319999999999999E-2</c:v>
                </c:pt>
                <c:pt idx="706">
                  <c:v>7.8700000000000006E-2</c:v>
                </c:pt>
                <c:pt idx="707">
                  <c:v>6.6629999999999995E-2</c:v>
                </c:pt>
                <c:pt idx="708">
                  <c:v>-2.963E-2</c:v>
                </c:pt>
                <c:pt idx="709">
                  <c:v>-1.7749999999999998E-2</c:v>
                </c:pt>
                <c:pt idx="710">
                  <c:v>7.7429999999999999E-2</c:v>
                </c:pt>
                <c:pt idx="711">
                  <c:v>6.2449999999999999E-2</c:v>
                </c:pt>
                <c:pt idx="712">
                  <c:v>0.53661000000000003</c:v>
                </c:pt>
                <c:pt idx="713">
                  <c:v>0.39684999999999998</c:v>
                </c:pt>
                <c:pt idx="714">
                  <c:v>1.04843</c:v>
                </c:pt>
                <c:pt idx="715">
                  <c:v>1.2155800000000001</c:v>
                </c:pt>
                <c:pt idx="716">
                  <c:v>-0.58796000000000004</c:v>
                </c:pt>
                <c:pt idx="717">
                  <c:v>-0.42853999999999998</c:v>
                </c:pt>
                <c:pt idx="718">
                  <c:v>-0.89988999999999997</c:v>
                </c:pt>
                <c:pt idx="719">
                  <c:v>-1.0924</c:v>
                </c:pt>
                <c:pt idx="720">
                  <c:v>0.53661000000000003</c:v>
                </c:pt>
                <c:pt idx="721">
                  <c:v>0.39684999999999998</c:v>
                </c:pt>
                <c:pt idx="722">
                  <c:v>1.04843</c:v>
                </c:pt>
                <c:pt idx="723">
                  <c:v>1.2155800000000001</c:v>
                </c:pt>
                <c:pt idx="724">
                  <c:v>-0.58796000000000004</c:v>
                </c:pt>
                <c:pt idx="725">
                  <c:v>-0.42853999999999998</c:v>
                </c:pt>
                <c:pt idx="726">
                  <c:v>-0.89988999999999997</c:v>
                </c:pt>
                <c:pt idx="727">
                  <c:v>-1.0924</c:v>
                </c:pt>
                <c:pt idx="728">
                  <c:v>0.71669000000000005</c:v>
                </c:pt>
                <c:pt idx="729">
                  <c:v>0.54581999999999997</c:v>
                </c:pt>
                <c:pt idx="730">
                  <c:v>1.4057900000000001</c:v>
                </c:pt>
                <c:pt idx="731">
                  <c:v>1.5850599999999999</c:v>
                </c:pt>
                <c:pt idx="732">
                  <c:v>-0.76803999999999994</c:v>
                </c:pt>
                <c:pt idx="733">
                  <c:v>-0.57750999999999997</c:v>
                </c:pt>
                <c:pt idx="734">
                  <c:v>-1.2572399999999999</c:v>
                </c:pt>
                <c:pt idx="735">
                  <c:v>-1.46187</c:v>
                </c:pt>
                <c:pt idx="736">
                  <c:v>0.71669000000000005</c:v>
                </c:pt>
                <c:pt idx="737">
                  <c:v>0.54581999999999997</c:v>
                </c:pt>
                <c:pt idx="738">
                  <c:v>1.4057900000000001</c:v>
                </c:pt>
                <c:pt idx="739">
                  <c:v>1.5850599999999999</c:v>
                </c:pt>
                <c:pt idx="740">
                  <c:v>-0.76803999999999994</c:v>
                </c:pt>
                <c:pt idx="741">
                  <c:v>-0.57750999999999997</c:v>
                </c:pt>
                <c:pt idx="742">
                  <c:v>-1.2572399999999999</c:v>
                </c:pt>
                <c:pt idx="743">
                  <c:v>-1.46187</c:v>
                </c:pt>
                <c:pt idx="744">
                  <c:v>0.53754999999999997</c:v>
                </c:pt>
                <c:pt idx="745">
                  <c:v>0.39626</c:v>
                </c:pt>
                <c:pt idx="746">
                  <c:v>1.0430200000000001</c:v>
                </c:pt>
                <c:pt idx="747">
                  <c:v>1.21201</c:v>
                </c:pt>
                <c:pt idx="748">
                  <c:v>-0.58701000000000003</c:v>
                </c:pt>
                <c:pt idx="749">
                  <c:v>-0.42913000000000001</c:v>
                </c:pt>
                <c:pt idx="750">
                  <c:v>-0.90529999999999999</c:v>
                </c:pt>
                <c:pt idx="751">
                  <c:v>-1.0959700000000001</c:v>
                </c:pt>
                <c:pt idx="752">
                  <c:v>0.53754999999999997</c:v>
                </c:pt>
                <c:pt idx="753">
                  <c:v>0.39626</c:v>
                </c:pt>
                <c:pt idx="754">
                  <c:v>1.0430200000000001</c:v>
                </c:pt>
                <c:pt idx="755">
                  <c:v>1.21201</c:v>
                </c:pt>
                <c:pt idx="756">
                  <c:v>-0.58701000000000003</c:v>
                </c:pt>
                <c:pt idx="757">
                  <c:v>-0.42913000000000001</c:v>
                </c:pt>
                <c:pt idx="758">
                  <c:v>-0.90529999999999999</c:v>
                </c:pt>
                <c:pt idx="759">
                  <c:v>-1.0959700000000001</c:v>
                </c:pt>
                <c:pt idx="760">
                  <c:v>0.71762999999999999</c:v>
                </c:pt>
                <c:pt idx="761">
                  <c:v>0.54522999999999999</c:v>
                </c:pt>
                <c:pt idx="762">
                  <c:v>1.4003699999999999</c:v>
                </c:pt>
                <c:pt idx="763">
                  <c:v>1.5814900000000001</c:v>
                </c:pt>
                <c:pt idx="764">
                  <c:v>-0.76709000000000005</c:v>
                </c:pt>
                <c:pt idx="765">
                  <c:v>-0.57809999999999995</c:v>
                </c:pt>
                <c:pt idx="766">
                  <c:v>-1.2626599999999999</c:v>
                </c:pt>
                <c:pt idx="767">
                  <c:v>-1.4654499999999999</c:v>
                </c:pt>
                <c:pt idx="768">
                  <c:v>0.71762999999999999</c:v>
                </c:pt>
                <c:pt idx="769">
                  <c:v>0.54522999999999999</c:v>
                </c:pt>
                <c:pt idx="770">
                  <c:v>1.4003699999999999</c:v>
                </c:pt>
                <c:pt idx="771">
                  <c:v>1.5814900000000001</c:v>
                </c:pt>
                <c:pt idx="772">
                  <c:v>-0.76709000000000005</c:v>
                </c:pt>
                <c:pt idx="773">
                  <c:v>-0.57809999999999995</c:v>
                </c:pt>
                <c:pt idx="774">
                  <c:v>-1.2626599999999999</c:v>
                </c:pt>
                <c:pt idx="775">
                  <c:v>-1.4654499999999999</c:v>
                </c:pt>
                <c:pt idx="776">
                  <c:v>0.53598999999999997</c:v>
                </c:pt>
                <c:pt idx="777">
                  <c:v>0.39667000000000002</c:v>
                </c:pt>
                <c:pt idx="778">
                  <c:v>1.04209</c:v>
                </c:pt>
                <c:pt idx="779">
                  <c:v>1.2089399999999999</c:v>
                </c:pt>
                <c:pt idx="780">
                  <c:v>-0.58857000000000004</c:v>
                </c:pt>
                <c:pt idx="781">
                  <c:v>-0.42870999999999998</c:v>
                </c:pt>
                <c:pt idx="782">
                  <c:v>-0.90622999999999998</c:v>
                </c:pt>
                <c:pt idx="783">
                  <c:v>-1.09904</c:v>
                </c:pt>
                <c:pt idx="784">
                  <c:v>0.53598999999999997</c:v>
                </c:pt>
                <c:pt idx="785">
                  <c:v>0.39667000000000002</c:v>
                </c:pt>
                <c:pt idx="786">
                  <c:v>1.04209</c:v>
                </c:pt>
                <c:pt idx="787">
                  <c:v>1.2089399999999999</c:v>
                </c:pt>
                <c:pt idx="788">
                  <c:v>-0.58857000000000004</c:v>
                </c:pt>
                <c:pt idx="789">
                  <c:v>-0.42870999999999998</c:v>
                </c:pt>
                <c:pt idx="790">
                  <c:v>-0.90622999999999998</c:v>
                </c:pt>
                <c:pt idx="791">
                  <c:v>-1.09904</c:v>
                </c:pt>
                <c:pt idx="792">
                  <c:v>0.71606999999999998</c:v>
                </c:pt>
                <c:pt idx="793">
                  <c:v>0.54564000000000001</c:v>
                </c:pt>
                <c:pt idx="794">
                  <c:v>1.39944</c:v>
                </c:pt>
                <c:pt idx="795">
                  <c:v>1.5784100000000001</c:v>
                </c:pt>
                <c:pt idx="796">
                  <c:v>-0.76865000000000006</c:v>
                </c:pt>
                <c:pt idx="797">
                  <c:v>-0.57767999999999997</c:v>
                </c:pt>
                <c:pt idx="798">
                  <c:v>-1.26359</c:v>
                </c:pt>
                <c:pt idx="799">
                  <c:v>-1.46852</c:v>
                </c:pt>
                <c:pt idx="800">
                  <c:v>0.71606999999999998</c:v>
                </c:pt>
                <c:pt idx="801">
                  <c:v>0.54564000000000001</c:v>
                </c:pt>
                <c:pt idx="802">
                  <c:v>1.39944</c:v>
                </c:pt>
                <c:pt idx="803">
                  <c:v>1.5784100000000001</c:v>
                </c:pt>
                <c:pt idx="804">
                  <c:v>-0.76865000000000006</c:v>
                </c:pt>
                <c:pt idx="805">
                  <c:v>-0.57767999999999997</c:v>
                </c:pt>
                <c:pt idx="806">
                  <c:v>-1.26359</c:v>
                </c:pt>
                <c:pt idx="807">
                  <c:v>-1.46852</c:v>
                </c:pt>
                <c:pt idx="808">
                  <c:v>0.54390000000000005</c:v>
                </c:pt>
                <c:pt idx="809">
                  <c:v>0.40057999999999999</c:v>
                </c:pt>
                <c:pt idx="810">
                  <c:v>1.0189999999999999</c:v>
                </c:pt>
                <c:pt idx="811">
                  <c:v>1.1908300000000001</c:v>
                </c:pt>
                <c:pt idx="812">
                  <c:v>-0.58065999999999995</c:v>
                </c:pt>
                <c:pt idx="813">
                  <c:v>-0.42481000000000002</c:v>
                </c:pt>
                <c:pt idx="814">
                  <c:v>-0.92932999999999999</c:v>
                </c:pt>
                <c:pt idx="815">
                  <c:v>-1.1171599999999999</c:v>
                </c:pt>
                <c:pt idx="816">
                  <c:v>0.54390000000000005</c:v>
                </c:pt>
                <c:pt idx="817">
                  <c:v>0.40057999999999999</c:v>
                </c:pt>
                <c:pt idx="818">
                  <c:v>1.0189999999999999</c:v>
                </c:pt>
                <c:pt idx="819">
                  <c:v>1.1908300000000001</c:v>
                </c:pt>
                <c:pt idx="820">
                  <c:v>-0.58065999999999995</c:v>
                </c:pt>
                <c:pt idx="821">
                  <c:v>-0.42481000000000002</c:v>
                </c:pt>
                <c:pt idx="822">
                  <c:v>-0.92932999999999999</c:v>
                </c:pt>
                <c:pt idx="823">
                  <c:v>-1.1171599999999999</c:v>
                </c:pt>
                <c:pt idx="824">
                  <c:v>0.72399000000000002</c:v>
                </c:pt>
                <c:pt idx="825">
                  <c:v>0.54954999999999998</c:v>
                </c:pt>
                <c:pt idx="826">
                  <c:v>1.37635</c:v>
                </c:pt>
                <c:pt idx="827">
                  <c:v>1.5603</c:v>
                </c:pt>
                <c:pt idx="828">
                  <c:v>-0.76073999999999997</c:v>
                </c:pt>
                <c:pt idx="829">
                  <c:v>-0.57377999999999996</c:v>
                </c:pt>
                <c:pt idx="830">
                  <c:v>-1.28668</c:v>
                </c:pt>
                <c:pt idx="831">
                  <c:v>-1.4866299999999999</c:v>
                </c:pt>
                <c:pt idx="832">
                  <c:v>0.72399000000000002</c:v>
                </c:pt>
                <c:pt idx="833">
                  <c:v>0.54954999999999998</c:v>
                </c:pt>
                <c:pt idx="834">
                  <c:v>1.37635</c:v>
                </c:pt>
                <c:pt idx="835">
                  <c:v>1.5603</c:v>
                </c:pt>
                <c:pt idx="836">
                  <c:v>-0.76073999999999997</c:v>
                </c:pt>
                <c:pt idx="837">
                  <c:v>-0.57377999999999996</c:v>
                </c:pt>
                <c:pt idx="838">
                  <c:v>-1.28668</c:v>
                </c:pt>
                <c:pt idx="839">
                  <c:v>-1.4866299999999999</c:v>
                </c:pt>
                <c:pt idx="840">
                  <c:v>-4.0219999999999999E-2</c:v>
                </c:pt>
                <c:pt idx="841">
                  <c:v>-3.644E-2</c:v>
                </c:pt>
                <c:pt idx="842">
                  <c:v>6.9800000000000001E-2</c:v>
                </c:pt>
                <c:pt idx="843">
                  <c:v>6.1179999999999998E-2</c:v>
                </c:pt>
                <c:pt idx="844">
                  <c:v>-3.7819999999999999E-2</c:v>
                </c:pt>
                <c:pt idx="845">
                  <c:v>-3.4459999999999998E-2</c:v>
                </c:pt>
                <c:pt idx="846">
                  <c:v>6.4519999999999994E-2</c:v>
                </c:pt>
                <c:pt idx="847">
                  <c:v>5.6820000000000002E-2</c:v>
                </c:pt>
                <c:pt idx="848">
                  <c:v>-3.8390000000000001E-2</c:v>
                </c:pt>
                <c:pt idx="849">
                  <c:v>-3.4860000000000002E-2</c:v>
                </c:pt>
                <c:pt idx="850">
                  <c:v>6.2810000000000005E-2</c:v>
                </c:pt>
                <c:pt idx="851">
                  <c:v>5.4760000000000003E-2</c:v>
                </c:pt>
                <c:pt idx="852">
                  <c:v>4.054E-2</c:v>
                </c:pt>
                <c:pt idx="853">
                  <c:v>5.0860000000000002E-2</c:v>
                </c:pt>
                <c:pt idx="854">
                  <c:v>0.63163999999999998</c:v>
                </c:pt>
                <c:pt idx="855">
                  <c:v>0.59628000000000003</c:v>
                </c:pt>
                <c:pt idx="856">
                  <c:v>-0.11107</c:v>
                </c:pt>
                <c:pt idx="857">
                  <c:v>-0.11482000000000001</c:v>
                </c:pt>
                <c:pt idx="858">
                  <c:v>-0.51088</c:v>
                </c:pt>
                <c:pt idx="859">
                  <c:v>-0.49048000000000003</c:v>
                </c:pt>
                <c:pt idx="860">
                  <c:v>4.054E-2</c:v>
                </c:pt>
                <c:pt idx="861">
                  <c:v>5.0860000000000002E-2</c:v>
                </c:pt>
                <c:pt idx="862">
                  <c:v>0.63163999999999998</c:v>
                </c:pt>
                <c:pt idx="863">
                  <c:v>0.59628000000000003</c:v>
                </c:pt>
                <c:pt idx="864">
                  <c:v>-0.11107</c:v>
                </c:pt>
                <c:pt idx="865">
                  <c:v>-0.11482000000000001</c:v>
                </c:pt>
                <c:pt idx="866">
                  <c:v>-0.51088</c:v>
                </c:pt>
                <c:pt idx="867">
                  <c:v>-0.49048000000000003</c:v>
                </c:pt>
                <c:pt idx="868">
                  <c:v>4.088E-2</c:v>
                </c:pt>
                <c:pt idx="869">
                  <c:v>6.1670000000000003E-2</c:v>
                </c:pt>
                <c:pt idx="870">
                  <c:v>0.84906999999999999</c:v>
                </c:pt>
                <c:pt idx="871">
                  <c:v>0.79637000000000002</c:v>
                </c:pt>
                <c:pt idx="872">
                  <c:v>-0.1114</c:v>
                </c:pt>
                <c:pt idx="873">
                  <c:v>-0.12562999999999999</c:v>
                </c:pt>
                <c:pt idx="874">
                  <c:v>-0.72831000000000001</c:v>
                </c:pt>
                <c:pt idx="875">
                  <c:v>-0.69057000000000002</c:v>
                </c:pt>
                <c:pt idx="876">
                  <c:v>4.088E-2</c:v>
                </c:pt>
                <c:pt idx="877">
                  <c:v>6.1670000000000003E-2</c:v>
                </c:pt>
                <c:pt idx="878">
                  <c:v>0.84906999999999999</c:v>
                </c:pt>
                <c:pt idx="879">
                  <c:v>0.79637000000000002</c:v>
                </c:pt>
                <c:pt idx="880">
                  <c:v>-0.1114</c:v>
                </c:pt>
                <c:pt idx="881">
                  <c:v>-0.12562999999999999</c:v>
                </c:pt>
                <c:pt idx="882">
                  <c:v>-0.72831000000000001</c:v>
                </c:pt>
                <c:pt idx="883">
                  <c:v>-0.69057000000000002</c:v>
                </c:pt>
                <c:pt idx="884">
                  <c:v>4.231E-2</c:v>
                </c:pt>
                <c:pt idx="885">
                  <c:v>5.2310000000000002E-2</c:v>
                </c:pt>
                <c:pt idx="886">
                  <c:v>0.62775000000000003</c:v>
                </c:pt>
                <c:pt idx="887">
                  <c:v>0.59308000000000005</c:v>
                </c:pt>
                <c:pt idx="888">
                  <c:v>-0.10929999999999999</c:v>
                </c:pt>
                <c:pt idx="889">
                  <c:v>-0.11336</c:v>
                </c:pt>
                <c:pt idx="890">
                  <c:v>-0.51476999999999995</c:v>
                </c:pt>
                <c:pt idx="891">
                  <c:v>-0.49368000000000001</c:v>
                </c:pt>
                <c:pt idx="892">
                  <c:v>4.231E-2</c:v>
                </c:pt>
                <c:pt idx="893">
                  <c:v>5.2310000000000002E-2</c:v>
                </c:pt>
                <c:pt idx="894">
                  <c:v>0.62775000000000003</c:v>
                </c:pt>
                <c:pt idx="895">
                  <c:v>0.59308000000000005</c:v>
                </c:pt>
                <c:pt idx="896">
                  <c:v>-0.10929999999999999</c:v>
                </c:pt>
                <c:pt idx="897">
                  <c:v>-0.11336</c:v>
                </c:pt>
                <c:pt idx="898">
                  <c:v>-0.51476999999999995</c:v>
                </c:pt>
                <c:pt idx="899">
                  <c:v>-0.49368000000000001</c:v>
                </c:pt>
                <c:pt idx="900">
                  <c:v>4.2639999999999997E-2</c:v>
                </c:pt>
                <c:pt idx="901">
                  <c:v>6.3130000000000006E-2</c:v>
                </c:pt>
                <c:pt idx="902">
                  <c:v>0.84518000000000004</c:v>
                </c:pt>
                <c:pt idx="903">
                  <c:v>0.79317000000000004</c:v>
                </c:pt>
                <c:pt idx="904">
                  <c:v>-0.10964</c:v>
                </c:pt>
                <c:pt idx="905">
                  <c:v>-0.12418</c:v>
                </c:pt>
                <c:pt idx="906">
                  <c:v>-0.73219999999999996</c:v>
                </c:pt>
                <c:pt idx="907">
                  <c:v>-0.69377</c:v>
                </c:pt>
                <c:pt idx="908">
                  <c:v>4.2639999999999997E-2</c:v>
                </c:pt>
                <c:pt idx="909">
                  <c:v>6.3130000000000006E-2</c:v>
                </c:pt>
                <c:pt idx="910">
                  <c:v>0.84518000000000004</c:v>
                </c:pt>
                <c:pt idx="911">
                  <c:v>0.79317000000000004</c:v>
                </c:pt>
                <c:pt idx="912">
                  <c:v>-0.10964</c:v>
                </c:pt>
                <c:pt idx="913">
                  <c:v>-0.12418</c:v>
                </c:pt>
                <c:pt idx="914">
                  <c:v>-0.73219999999999996</c:v>
                </c:pt>
                <c:pt idx="915">
                  <c:v>-0.69377</c:v>
                </c:pt>
                <c:pt idx="916">
                  <c:v>4.1880000000000001E-2</c:v>
                </c:pt>
                <c:pt idx="917">
                  <c:v>5.2019999999999997E-2</c:v>
                </c:pt>
                <c:pt idx="918">
                  <c:v>0.62648999999999999</c:v>
                </c:pt>
                <c:pt idx="919">
                  <c:v>0.59155999999999997</c:v>
                </c:pt>
                <c:pt idx="920">
                  <c:v>-0.10972999999999999</c:v>
                </c:pt>
                <c:pt idx="921">
                  <c:v>-0.11366</c:v>
                </c:pt>
                <c:pt idx="922">
                  <c:v>-0.51602000000000003</c:v>
                </c:pt>
                <c:pt idx="923">
                  <c:v>-0.49519999999999997</c:v>
                </c:pt>
                <c:pt idx="924">
                  <c:v>4.1880000000000001E-2</c:v>
                </c:pt>
                <c:pt idx="925">
                  <c:v>5.2019999999999997E-2</c:v>
                </c:pt>
                <c:pt idx="926">
                  <c:v>0.62648999999999999</c:v>
                </c:pt>
                <c:pt idx="927">
                  <c:v>0.59155999999999997</c:v>
                </c:pt>
                <c:pt idx="928">
                  <c:v>-0.10972999999999999</c:v>
                </c:pt>
                <c:pt idx="929">
                  <c:v>-0.11366</c:v>
                </c:pt>
                <c:pt idx="930">
                  <c:v>-0.51602000000000003</c:v>
                </c:pt>
                <c:pt idx="931">
                  <c:v>-0.49519999999999997</c:v>
                </c:pt>
                <c:pt idx="932">
                  <c:v>4.2220000000000001E-2</c:v>
                </c:pt>
                <c:pt idx="933">
                  <c:v>6.2839999999999993E-2</c:v>
                </c:pt>
                <c:pt idx="934">
                  <c:v>0.84392</c:v>
                </c:pt>
                <c:pt idx="935">
                  <c:v>0.79164999999999996</c:v>
                </c:pt>
                <c:pt idx="936">
                  <c:v>-0.11006000000000001</c:v>
                </c:pt>
                <c:pt idx="937">
                  <c:v>-0.12447</c:v>
                </c:pt>
                <c:pt idx="938">
                  <c:v>-0.73346</c:v>
                </c:pt>
                <c:pt idx="939">
                  <c:v>-0.69528999999999996</c:v>
                </c:pt>
                <c:pt idx="940">
                  <c:v>4.2220000000000001E-2</c:v>
                </c:pt>
                <c:pt idx="941">
                  <c:v>6.2839999999999993E-2</c:v>
                </c:pt>
                <c:pt idx="942">
                  <c:v>0.84392</c:v>
                </c:pt>
                <c:pt idx="943">
                  <c:v>0.79164999999999996</c:v>
                </c:pt>
                <c:pt idx="944">
                  <c:v>-0.11006000000000001</c:v>
                </c:pt>
                <c:pt idx="945">
                  <c:v>-0.12447</c:v>
                </c:pt>
                <c:pt idx="946">
                  <c:v>-0.73346</c:v>
                </c:pt>
                <c:pt idx="947">
                  <c:v>-0.69528999999999996</c:v>
                </c:pt>
                <c:pt idx="948">
                  <c:v>5.2580000000000002E-2</c:v>
                </c:pt>
                <c:pt idx="949">
                  <c:v>6.1670000000000003E-2</c:v>
                </c:pt>
                <c:pt idx="950">
                  <c:v>0.60819000000000001</c:v>
                </c:pt>
                <c:pt idx="951">
                  <c:v>0.57569000000000004</c:v>
                </c:pt>
                <c:pt idx="952">
                  <c:v>-9.9030000000000007E-2</c:v>
                </c:pt>
                <c:pt idx="953">
                  <c:v>-0.10401000000000001</c:v>
                </c:pt>
                <c:pt idx="954">
                  <c:v>-0.53432000000000002</c:v>
                </c:pt>
                <c:pt idx="955">
                  <c:v>-0.51107000000000002</c:v>
                </c:pt>
                <c:pt idx="956">
                  <c:v>5.2580000000000002E-2</c:v>
                </c:pt>
                <c:pt idx="957">
                  <c:v>6.1670000000000003E-2</c:v>
                </c:pt>
                <c:pt idx="958">
                  <c:v>0.60819000000000001</c:v>
                </c:pt>
                <c:pt idx="959">
                  <c:v>0.57569000000000004</c:v>
                </c:pt>
                <c:pt idx="960">
                  <c:v>-9.9030000000000007E-2</c:v>
                </c:pt>
                <c:pt idx="961">
                  <c:v>-0.10401000000000001</c:v>
                </c:pt>
                <c:pt idx="962">
                  <c:v>-0.53432000000000002</c:v>
                </c:pt>
                <c:pt idx="963">
                  <c:v>-0.51107000000000002</c:v>
                </c:pt>
                <c:pt idx="964">
                  <c:v>5.2920000000000002E-2</c:v>
                </c:pt>
                <c:pt idx="965">
                  <c:v>7.2480000000000003E-2</c:v>
                </c:pt>
                <c:pt idx="966">
                  <c:v>0.82562999999999998</c:v>
                </c:pt>
                <c:pt idx="967">
                  <c:v>0.77578000000000003</c:v>
                </c:pt>
                <c:pt idx="968">
                  <c:v>-9.9360000000000004E-2</c:v>
                </c:pt>
                <c:pt idx="969">
                  <c:v>-0.11482000000000001</c:v>
                </c:pt>
                <c:pt idx="970">
                  <c:v>-0.75175000000000003</c:v>
                </c:pt>
                <c:pt idx="971">
                  <c:v>-0.71116000000000001</c:v>
                </c:pt>
                <c:pt idx="972">
                  <c:v>5.2920000000000002E-2</c:v>
                </c:pt>
                <c:pt idx="973">
                  <c:v>7.2480000000000003E-2</c:v>
                </c:pt>
                <c:pt idx="974">
                  <c:v>0.82562999999999998</c:v>
                </c:pt>
                <c:pt idx="975">
                  <c:v>0.77578000000000003</c:v>
                </c:pt>
                <c:pt idx="976">
                  <c:v>-9.9360000000000004E-2</c:v>
                </c:pt>
                <c:pt idx="977">
                  <c:v>-0.11482000000000001</c:v>
                </c:pt>
                <c:pt idx="978">
                  <c:v>-0.75175000000000003</c:v>
                </c:pt>
                <c:pt idx="979">
                  <c:v>-0.71116000000000001</c:v>
                </c:pt>
                <c:pt idx="980">
                  <c:v>-7.1099999999999997E-2</c:v>
                </c:pt>
                <c:pt idx="981">
                  <c:v>-5.8349999999999999E-2</c:v>
                </c:pt>
                <c:pt idx="982">
                  <c:v>6.1809999999999997E-2</c:v>
                </c:pt>
                <c:pt idx="983">
                  <c:v>4.4690000000000001E-2</c:v>
                </c:pt>
                <c:pt idx="984">
                  <c:v>-6.7860000000000004E-2</c:v>
                </c:pt>
                <c:pt idx="985">
                  <c:v>-5.5690000000000003E-2</c:v>
                </c:pt>
                <c:pt idx="986">
                  <c:v>5.6370000000000003E-2</c:v>
                </c:pt>
                <c:pt idx="987">
                  <c:v>4.0309999999999999E-2</c:v>
                </c:pt>
                <c:pt idx="988">
                  <c:v>-6.8510000000000001E-2</c:v>
                </c:pt>
                <c:pt idx="989">
                  <c:v>-5.5620000000000003E-2</c:v>
                </c:pt>
                <c:pt idx="990">
                  <c:v>5.5E-2</c:v>
                </c:pt>
                <c:pt idx="991">
                  <c:v>3.8039999999999997E-2</c:v>
                </c:pt>
                <c:pt idx="992">
                  <c:v>0.16841999999999999</c:v>
                </c:pt>
                <c:pt idx="993">
                  <c:v>0.12181</c:v>
                </c:pt>
                <c:pt idx="994">
                  <c:v>0.78144000000000002</c:v>
                </c:pt>
                <c:pt idx="995">
                  <c:v>0.84201000000000004</c:v>
                </c:pt>
                <c:pt idx="996">
                  <c:v>-0.29357</c:v>
                </c:pt>
                <c:pt idx="997">
                  <c:v>-0.22437000000000001</c:v>
                </c:pt>
                <c:pt idx="998">
                  <c:v>-0.67498000000000002</c:v>
                </c:pt>
                <c:pt idx="999">
                  <c:v>-0.76571</c:v>
                </c:pt>
                <c:pt idx="1000">
                  <c:v>0.16841999999999999</c:v>
                </c:pt>
                <c:pt idx="1001">
                  <c:v>0.12181</c:v>
                </c:pt>
                <c:pt idx="1002">
                  <c:v>0.78144000000000002</c:v>
                </c:pt>
                <c:pt idx="1003">
                  <c:v>0.84201000000000004</c:v>
                </c:pt>
                <c:pt idx="1004">
                  <c:v>-0.29357</c:v>
                </c:pt>
                <c:pt idx="1005">
                  <c:v>-0.22437000000000001</c:v>
                </c:pt>
                <c:pt idx="1006">
                  <c:v>-0.67498000000000002</c:v>
                </c:pt>
                <c:pt idx="1007">
                  <c:v>-0.76571</c:v>
                </c:pt>
                <c:pt idx="1008">
                  <c:v>0.25574000000000002</c:v>
                </c:pt>
                <c:pt idx="1009">
                  <c:v>0.18568999999999999</c:v>
                </c:pt>
                <c:pt idx="1010">
                  <c:v>1.05579</c:v>
                </c:pt>
                <c:pt idx="1011">
                  <c:v>1.1272800000000001</c:v>
                </c:pt>
                <c:pt idx="1012">
                  <c:v>-0.38089000000000001</c:v>
                </c:pt>
                <c:pt idx="1013">
                  <c:v>-0.28825000000000001</c:v>
                </c:pt>
                <c:pt idx="1014">
                  <c:v>-0.94933999999999996</c:v>
                </c:pt>
                <c:pt idx="1015">
                  <c:v>-1.05098</c:v>
                </c:pt>
                <c:pt idx="1016">
                  <c:v>0.25574000000000002</c:v>
                </c:pt>
                <c:pt idx="1017">
                  <c:v>0.18568999999999999</c:v>
                </c:pt>
                <c:pt idx="1018">
                  <c:v>1.05579</c:v>
                </c:pt>
                <c:pt idx="1019">
                  <c:v>1.1272800000000001</c:v>
                </c:pt>
                <c:pt idx="1020">
                  <c:v>-0.38089000000000001</c:v>
                </c:pt>
                <c:pt idx="1021">
                  <c:v>-0.28825000000000001</c:v>
                </c:pt>
                <c:pt idx="1022">
                  <c:v>-0.94933999999999996</c:v>
                </c:pt>
                <c:pt idx="1023">
                  <c:v>-1.05098</c:v>
                </c:pt>
                <c:pt idx="1024">
                  <c:v>0.17080000000000001</c:v>
                </c:pt>
                <c:pt idx="1025">
                  <c:v>0.12376</c:v>
                </c:pt>
                <c:pt idx="1026">
                  <c:v>0.77744000000000002</c:v>
                </c:pt>
                <c:pt idx="1027">
                  <c:v>0.83879000000000004</c:v>
                </c:pt>
                <c:pt idx="1028">
                  <c:v>-0.29119</c:v>
                </c:pt>
                <c:pt idx="1029">
                  <c:v>-0.22242000000000001</c:v>
                </c:pt>
                <c:pt idx="1030">
                  <c:v>-0.67898000000000003</c:v>
                </c:pt>
                <c:pt idx="1031">
                  <c:v>-0.76893999999999996</c:v>
                </c:pt>
                <c:pt idx="1032">
                  <c:v>0.17080000000000001</c:v>
                </c:pt>
                <c:pt idx="1033">
                  <c:v>0.12376</c:v>
                </c:pt>
                <c:pt idx="1034">
                  <c:v>0.77744000000000002</c:v>
                </c:pt>
                <c:pt idx="1035">
                  <c:v>0.83879000000000004</c:v>
                </c:pt>
                <c:pt idx="1036">
                  <c:v>-0.29119</c:v>
                </c:pt>
                <c:pt idx="1037">
                  <c:v>-0.22242000000000001</c:v>
                </c:pt>
                <c:pt idx="1038">
                  <c:v>-0.67898000000000003</c:v>
                </c:pt>
                <c:pt idx="1039">
                  <c:v>-0.76893999999999996</c:v>
                </c:pt>
                <c:pt idx="1040">
                  <c:v>0.25812000000000002</c:v>
                </c:pt>
                <c:pt idx="1041">
                  <c:v>0.18764</c:v>
                </c:pt>
                <c:pt idx="1042">
                  <c:v>1.0518000000000001</c:v>
                </c:pt>
                <c:pt idx="1043">
                  <c:v>1.1240600000000001</c:v>
                </c:pt>
                <c:pt idx="1044">
                  <c:v>-0.37851000000000001</c:v>
                </c:pt>
                <c:pt idx="1045">
                  <c:v>-0.2863</c:v>
                </c:pt>
                <c:pt idx="1046">
                  <c:v>-0.95333000000000001</c:v>
                </c:pt>
                <c:pt idx="1047">
                  <c:v>-1.0542</c:v>
                </c:pt>
                <c:pt idx="1048">
                  <c:v>0.25812000000000002</c:v>
                </c:pt>
                <c:pt idx="1049">
                  <c:v>0.18764</c:v>
                </c:pt>
                <c:pt idx="1050">
                  <c:v>1.0518000000000001</c:v>
                </c:pt>
                <c:pt idx="1051">
                  <c:v>1.1240600000000001</c:v>
                </c:pt>
                <c:pt idx="1052">
                  <c:v>-0.37851000000000001</c:v>
                </c:pt>
                <c:pt idx="1053">
                  <c:v>-0.2863</c:v>
                </c:pt>
                <c:pt idx="1054">
                  <c:v>-0.95333000000000001</c:v>
                </c:pt>
                <c:pt idx="1055">
                  <c:v>-1.0542</c:v>
                </c:pt>
                <c:pt idx="1056">
                  <c:v>0.17032</c:v>
                </c:pt>
                <c:pt idx="1057">
                  <c:v>0.12382</c:v>
                </c:pt>
                <c:pt idx="1058">
                  <c:v>0.77642999999999995</c:v>
                </c:pt>
                <c:pt idx="1059">
                  <c:v>0.83711999999999998</c:v>
                </c:pt>
                <c:pt idx="1060">
                  <c:v>-0.29166999999999998</c:v>
                </c:pt>
                <c:pt idx="1061">
                  <c:v>-0.22236</c:v>
                </c:pt>
                <c:pt idx="1062">
                  <c:v>-0.67998999999999998</c:v>
                </c:pt>
                <c:pt idx="1063">
                  <c:v>-0.77059999999999995</c:v>
                </c:pt>
                <c:pt idx="1064">
                  <c:v>0.17032</c:v>
                </c:pt>
                <c:pt idx="1065">
                  <c:v>0.12382</c:v>
                </c:pt>
                <c:pt idx="1066">
                  <c:v>0.77642999999999995</c:v>
                </c:pt>
                <c:pt idx="1067">
                  <c:v>0.83711999999999998</c:v>
                </c:pt>
                <c:pt idx="1068">
                  <c:v>-0.29166999999999998</c:v>
                </c:pt>
                <c:pt idx="1069">
                  <c:v>-0.22236</c:v>
                </c:pt>
                <c:pt idx="1070">
                  <c:v>-0.67998999999999998</c:v>
                </c:pt>
                <c:pt idx="1071">
                  <c:v>-0.77059999999999995</c:v>
                </c:pt>
                <c:pt idx="1072">
                  <c:v>0.25763999999999998</c:v>
                </c:pt>
                <c:pt idx="1073">
                  <c:v>0.18770000000000001</c:v>
                </c:pt>
                <c:pt idx="1074">
                  <c:v>1.0507899999999999</c:v>
                </c:pt>
                <c:pt idx="1075">
                  <c:v>1.12239</c:v>
                </c:pt>
                <c:pt idx="1076">
                  <c:v>-0.37898999999999999</c:v>
                </c:pt>
                <c:pt idx="1077">
                  <c:v>-0.28623999999999999</c:v>
                </c:pt>
                <c:pt idx="1078">
                  <c:v>-0.95433999999999997</c:v>
                </c:pt>
                <c:pt idx="1079">
                  <c:v>-1.0558700000000001</c:v>
                </c:pt>
                <c:pt idx="1080">
                  <c:v>0.25763999999999998</c:v>
                </c:pt>
                <c:pt idx="1081">
                  <c:v>0.18770000000000001</c:v>
                </c:pt>
                <c:pt idx="1082">
                  <c:v>1.0507899999999999</c:v>
                </c:pt>
                <c:pt idx="1083">
                  <c:v>1.12239</c:v>
                </c:pt>
                <c:pt idx="1084">
                  <c:v>-0.37898999999999999</c:v>
                </c:pt>
                <c:pt idx="1085">
                  <c:v>-0.28623999999999999</c:v>
                </c:pt>
                <c:pt idx="1086">
                  <c:v>-0.95433999999999997</c:v>
                </c:pt>
                <c:pt idx="1087">
                  <c:v>-1.0558700000000001</c:v>
                </c:pt>
                <c:pt idx="1088">
                  <c:v>0.18898999999999999</c:v>
                </c:pt>
                <c:pt idx="1089">
                  <c:v>0.13891999999999999</c:v>
                </c:pt>
                <c:pt idx="1090">
                  <c:v>0.75995000000000001</c:v>
                </c:pt>
                <c:pt idx="1091">
                  <c:v>0.82543999999999995</c:v>
                </c:pt>
                <c:pt idx="1092">
                  <c:v>-0.27300999999999997</c:v>
                </c:pt>
                <c:pt idx="1093">
                  <c:v>-0.20726</c:v>
                </c:pt>
                <c:pt idx="1094">
                  <c:v>-0.69645999999999997</c:v>
                </c:pt>
                <c:pt idx="1095">
                  <c:v>-0.78227999999999998</c:v>
                </c:pt>
                <c:pt idx="1096">
                  <c:v>0.18898999999999999</c:v>
                </c:pt>
                <c:pt idx="1097">
                  <c:v>0.13891999999999999</c:v>
                </c:pt>
                <c:pt idx="1098">
                  <c:v>0.75995000000000001</c:v>
                </c:pt>
                <c:pt idx="1099">
                  <c:v>0.82543999999999995</c:v>
                </c:pt>
                <c:pt idx="1100">
                  <c:v>-0.27300999999999997</c:v>
                </c:pt>
                <c:pt idx="1101">
                  <c:v>-0.20726</c:v>
                </c:pt>
                <c:pt idx="1102">
                  <c:v>-0.69645999999999997</c:v>
                </c:pt>
                <c:pt idx="1103">
                  <c:v>-0.78227999999999998</c:v>
                </c:pt>
                <c:pt idx="1104">
                  <c:v>0.27631</c:v>
                </c:pt>
                <c:pt idx="1105">
                  <c:v>0.20280000000000001</c:v>
                </c:pt>
                <c:pt idx="1106">
                  <c:v>1.0343100000000001</c:v>
                </c:pt>
                <c:pt idx="1107">
                  <c:v>1.1107100000000001</c:v>
                </c:pt>
                <c:pt idx="1108">
                  <c:v>-0.36032999999999998</c:v>
                </c:pt>
                <c:pt idx="1109">
                  <c:v>-0.27113999999999999</c:v>
                </c:pt>
                <c:pt idx="1110">
                  <c:v>-0.97082000000000002</c:v>
                </c:pt>
                <c:pt idx="1111">
                  <c:v>-1.06755</c:v>
                </c:pt>
                <c:pt idx="1112">
                  <c:v>0.27631</c:v>
                </c:pt>
                <c:pt idx="1113">
                  <c:v>0.20280000000000001</c:v>
                </c:pt>
                <c:pt idx="1114">
                  <c:v>1.0343100000000001</c:v>
                </c:pt>
                <c:pt idx="1115">
                  <c:v>1.1107100000000001</c:v>
                </c:pt>
                <c:pt idx="1116">
                  <c:v>-0.36032999999999998</c:v>
                </c:pt>
                <c:pt idx="1117">
                  <c:v>-0.27113999999999999</c:v>
                </c:pt>
                <c:pt idx="1118">
                  <c:v>-0.97082000000000002</c:v>
                </c:pt>
                <c:pt idx="1119">
                  <c:v>-1.06755</c:v>
                </c:pt>
                <c:pt idx="1120">
                  <c:v>-1.7309999999999999E-2</c:v>
                </c:pt>
                <c:pt idx="1121">
                  <c:v>-4.3369999999999999E-2</c:v>
                </c:pt>
                <c:pt idx="1122">
                  <c:v>6.6369999999999998E-2</c:v>
                </c:pt>
                <c:pt idx="1123">
                  <c:v>8.8190000000000004E-2</c:v>
                </c:pt>
                <c:pt idx="1124">
                  <c:v>-1.7950000000000001E-2</c:v>
                </c:pt>
                <c:pt idx="1125">
                  <c:v>-4.2590000000000003E-2</c:v>
                </c:pt>
                <c:pt idx="1126">
                  <c:v>5.969E-2</c:v>
                </c:pt>
                <c:pt idx="1127">
                  <c:v>8.0570000000000003E-2</c:v>
                </c:pt>
                <c:pt idx="1128">
                  <c:v>-1.7639999999999999E-2</c:v>
                </c:pt>
                <c:pt idx="1129">
                  <c:v>-4.224E-2</c:v>
                </c:pt>
                <c:pt idx="1130">
                  <c:v>5.8729999999999997E-2</c:v>
                </c:pt>
                <c:pt idx="1131">
                  <c:v>7.9409999999999994E-2</c:v>
                </c:pt>
                <c:pt idx="1132">
                  <c:v>0.41038999999999998</c:v>
                </c:pt>
                <c:pt idx="1133">
                  <c:v>0.36141000000000001</c:v>
                </c:pt>
                <c:pt idx="1134">
                  <c:v>1.0130300000000001</c:v>
                </c:pt>
                <c:pt idx="1135">
                  <c:v>1.05121</c:v>
                </c:pt>
                <c:pt idx="1136">
                  <c:v>-0.44169999999999998</c:v>
                </c:pt>
                <c:pt idx="1137">
                  <c:v>-0.43834000000000001</c:v>
                </c:pt>
                <c:pt idx="1138">
                  <c:v>-0.89912000000000003</c:v>
                </c:pt>
                <c:pt idx="1139">
                  <c:v>-0.89900000000000002</c:v>
                </c:pt>
                <c:pt idx="1140">
                  <c:v>0.41038999999999998</c:v>
                </c:pt>
                <c:pt idx="1141">
                  <c:v>0.36141000000000001</c:v>
                </c:pt>
                <c:pt idx="1142">
                  <c:v>1.0130300000000001</c:v>
                </c:pt>
                <c:pt idx="1143">
                  <c:v>1.05121</c:v>
                </c:pt>
                <c:pt idx="1144">
                  <c:v>-0.44169999999999998</c:v>
                </c:pt>
                <c:pt idx="1145">
                  <c:v>-0.43834000000000001</c:v>
                </c:pt>
                <c:pt idx="1146">
                  <c:v>-0.89912000000000003</c:v>
                </c:pt>
                <c:pt idx="1147">
                  <c:v>-0.89900000000000002</c:v>
                </c:pt>
                <c:pt idx="1148">
                  <c:v>0.56569000000000003</c:v>
                </c:pt>
                <c:pt idx="1149">
                  <c:v>0.51719000000000004</c:v>
                </c:pt>
                <c:pt idx="1150">
                  <c:v>1.3751</c:v>
                </c:pt>
                <c:pt idx="1151">
                  <c:v>1.41086</c:v>
                </c:pt>
                <c:pt idx="1152">
                  <c:v>-0.59699999999999998</c:v>
                </c:pt>
                <c:pt idx="1153">
                  <c:v>-0.59411999999999998</c:v>
                </c:pt>
                <c:pt idx="1154">
                  <c:v>-1.26119</c:v>
                </c:pt>
                <c:pt idx="1155">
                  <c:v>-1.25865</c:v>
                </c:pt>
                <c:pt idx="1156">
                  <c:v>0.56569000000000003</c:v>
                </c:pt>
                <c:pt idx="1157">
                  <c:v>0.51719000000000004</c:v>
                </c:pt>
                <c:pt idx="1158">
                  <c:v>1.3751</c:v>
                </c:pt>
                <c:pt idx="1159">
                  <c:v>1.41086</c:v>
                </c:pt>
                <c:pt idx="1160">
                  <c:v>-0.59699999999999998</c:v>
                </c:pt>
                <c:pt idx="1161">
                  <c:v>-0.59411999999999998</c:v>
                </c:pt>
                <c:pt idx="1162">
                  <c:v>-1.26119</c:v>
                </c:pt>
                <c:pt idx="1163">
                  <c:v>-1.25865</c:v>
                </c:pt>
                <c:pt idx="1164">
                  <c:v>0.40992000000000001</c:v>
                </c:pt>
                <c:pt idx="1165">
                  <c:v>0.36198000000000002</c:v>
                </c:pt>
                <c:pt idx="1166">
                  <c:v>1.0081100000000001</c:v>
                </c:pt>
                <c:pt idx="1167">
                  <c:v>1.0456099999999999</c:v>
                </c:pt>
                <c:pt idx="1168">
                  <c:v>-0.44217000000000001</c:v>
                </c:pt>
                <c:pt idx="1169">
                  <c:v>-0.43775999999999998</c:v>
                </c:pt>
                <c:pt idx="1170">
                  <c:v>-0.90403</c:v>
                </c:pt>
                <c:pt idx="1171">
                  <c:v>-0.90459999999999996</c:v>
                </c:pt>
                <c:pt idx="1172">
                  <c:v>0.40992000000000001</c:v>
                </c:pt>
                <c:pt idx="1173">
                  <c:v>0.36198000000000002</c:v>
                </c:pt>
                <c:pt idx="1174">
                  <c:v>1.0081100000000001</c:v>
                </c:pt>
                <c:pt idx="1175">
                  <c:v>1.0456099999999999</c:v>
                </c:pt>
                <c:pt idx="1176">
                  <c:v>-0.44217000000000001</c:v>
                </c:pt>
                <c:pt idx="1177">
                  <c:v>-0.43775999999999998</c:v>
                </c:pt>
                <c:pt idx="1178">
                  <c:v>-0.90403</c:v>
                </c:pt>
                <c:pt idx="1179">
                  <c:v>-0.90459999999999996</c:v>
                </c:pt>
                <c:pt idx="1180">
                  <c:v>0.56521999999999994</c:v>
                </c:pt>
                <c:pt idx="1181">
                  <c:v>0.51776999999999995</c:v>
                </c:pt>
                <c:pt idx="1182">
                  <c:v>1.37018</c:v>
                </c:pt>
                <c:pt idx="1183">
                  <c:v>1.40526</c:v>
                </c:pt>
                <c:pt idx="1184">
                  <c:v>-0.59746999999999995</c:v>
                </c:pt>
                <c:pt idx="1185">
                  <c:v>-0.59353999999999996</c:v>
                </c:pt>
                <c:pt idx="1186">
                  <c:v>-1.2661</c:v>
                </c:pt>
                <c:pt idx="1187">
                  <c:v>-1.2642500000000001</c:v>
                </c:pt>
                <c:pt idx="1188">
                  <c:v>0.56521999999999994</c:v>
                </c:pt>
                <c:pt idx="1189">
                  <c:v>0.51776999999999995</c:v>
                </c:pt>
                <c:pt idx="1190">
                  <c:v>1.37018</c:v>
                </c:pt>
                <c:pt idx="1191">
                  <c:v>1.40526</c:v>
                </c:pt>
                <c:pt idx="1192">
                  <c:v>-0.59746999999999995</c:v>
                </c:pt>
                <c:pt idx="1193">
                  <c:v>-0.59353999999999996</c:v>
                </c:pt>
                <c:pt idx="1194">
                  <c:v>-1.2661</c:v>
                </c:pt>
                <c:pt idx="1195">
                  <c:v>-1.2642500000000001</c:v>
                </c:pt>
                <c:pt idx="1196">
                  <c:v>0.41015000000000001</c:v>
                </c:pt>
                <c:pt idx="1197">
                  <c:v>0.36224000000000001</c:v>
                </c:pt>
                <c:pt idx="1198">
                  <c:v>1.0074099999999999</c:v>
                </c:pt>
                <c:pt idx="1199">
                  <c:v>1.0447599999999999</c:v>
                </c:pt>
                <c:pt idx="1200">
                  <c:v>-0.44194</c:v>
                </c:pt>
                <c:pt idx="1201">
                  <c:v>-0.43751000000000001</c:v>
                </c:pt>
                <c:pt idx="1202">
                  <c:v>-0.90473999999999999</c:v>
                </c:pt>
                <c:pt idx="1203">
                  <c:v>-0.90546000000000004</c:v>
                </c:pt>
                <c:pt idx="1204">
                  <c:v>0.41015000000000001</c:v>
                </c:pt>
                <c:pt idx="1205">
                  <c:v>0.36224000000000001</c:v>
                </c:pt>
                <c:pt idx="1206">
                  <c:v>1.0074099999999999</c:v>
                </c:pt>
                <c:pt idx="1207">
                  <c:v>1.0447599999999999</c:v>
                </c:pt>
                <c:pt idx="1208">
                  <c:v>-0.44194</c:v>
                </c:pt>
                <c:pt idx="1209">
                  <c:v>-0.43751000000000001</c:v>
                </c:pt>
                <c:pt idx="1210">
                  <c:v>-0.90473999999999999</c:v>
                </c:pt>
                <c:pt idx="1211">
                  <c:v>-0.90546000000000004</c:v>
                </c:pt>
                <c:pt idx="1212">
                  <c:v>0.56545000000000001</c:v>
                </c:pt>
                <c:pt idx="1213">
                  <c:v>0.51802000000000004</c:v>
                </c:pt>
                <c:pt idx="1214">
                  <c:v>1.36948</c:v>
                </c:pt>
                <c:pt idx="1215">
                  <c:v>1.4044099999999999</c:v>
                </c:pt>
                <c:pt idx="1216">
                  <c:v>-0.59723999999999999</c:v>
                </c:pt>
                <c:pt idx="1217">
                  <c:v>-0.59328999999999998</c:v>
                </c:pt>
                <c:pt idx="1218">
                  <c:v>-1.26681</c:v>
                </c:pt>
                <c:pt idx="1219">
                  <c:v>-1.26511</c:v>
                </c:pt>
                <c:pt idx="1220">
                  <c:v>0.56545000000000001</c:v>
                </c:pt>
                <c:pt idx="1221">
                  <c:v>0.51802000000000004</c:v>
                </c:pt>
                <c:pt idx="1222">
                  <c:v>1.36948</c:v>
                </c:pt>
                <c:pt idx="1223">
                  <c:v>1.4044099999999999</c:v>
                </c:pt>
                <c:pt idx="1224">
                  <c:v>-0.59723999999999999</c:v>
                </c:pt>
                <c:pt idx="1225">
                  <c:v>-0.59328999999999998</c:v>
                </c:pt>
                <c:pt idx="1226">
                  <c:v>-1.26681</c:v>
                </c:pt>
                <c:pt idx="1227">
                  <c:v>-1.26511</c:v>
                </c:pt>
                <c:pt idx="1228">
                  <c:v>0.41410999999999998</c:v>
                </c:pt>
                <c:pt idx="1229">
                  <c:v>0.37303999999999998</c:v>
                </c:pt>
                <c:pt idx="1230">
                  <c:v>0.98934</c:v>
                </c:pt>
                <c:pt idx="1231">
                  <c:v>1.02105</c:v>
                </c:pt>
                <c:pt idx="1232">
                  <c:v>-0.43797999999999998</c:v>
                </c:pt>
                <c:pt idx="1233">
                  <c:v>-0.42670999999999998</c:v>
                </c:pt>
                <c:pt idx="1234">
                  <c:v>-0.92281000000000002</c:v>
                </c:pt>
                <c:pt idx="1235">
                  <c:v>-0.92915999999999999</c:v>
                </c:pt>
                <c:pt idx="1236">
                  <c:v>0.41410999999999998</c:v>
                </c:pt>
                <c:pt idx="1237">
                  <c:v>0.37303999999999998</c:v>
                </c:pt>
                <c:pt idx="1238">
                  <c:v>0.98934</c:v>
                </c:pt>
                <c:pt idx="1239">
                  <c:v>1.02105</c:v>
                </c:pt>
                <c:pt idx="1240">
                  <c:v>-0.43797999999999998</c:v>
                </c:pt>
                <c:pt idx="1241">
                  <c:v>-0.42670999999999998</c:v>
                </c:pt>
                <c:pt idx="1242">
                  <c:v>-0.92281000000000002</c:v>
                </c:pt>
                <c:pt idx="1243">
                  <c:v>-0.92915999999999999</c:v>
                </c:pt>
                <c:pt idx="1244">
                  <c:v>0.56940999999999997</c:v>
                </c:pt>
                <c:pt idx="1245">
                  <c:v>0.52881999999999996</c:v>
                </c:pt>
                <c:pt idx="1246">
                  <c:v>1.35141</c:v>
                </c:pt>
                <c:pt idx="1247">
                  <c:v>1.3807</c:v>
                </c:pt>
                <c:pt idx="1248">
                  <c:v>-0.59328000000000003</c:v>
                </c:pt>
                <c:pt idx="1249">
                  <c:v>-0.58248999999999995</c:v>
                </c:pt>
                <c:pt idx="1250">
                  <c:v>-1.28488</c:v>
                </c:pt>
                <c:pt idx="1251">
                  <c:v>-1.28881</c:v>
                </c:pt>
                <c:pt idx="1252">
                  <c:v>0.56940999999999997</c:v>
                </c:pt>
                <c:pt idx="1253">
                  <c:v>0.52881999999999996</c:v>
                </c:pt>
                <c:pt idx="1254">
                  <c:v>1.35141</c:v>
                </c:pt>
                <c:pt idx="1255">
                  <c:v>1.3807</c:v>
                </c:pt>
                <c:pt idx="1256">
                  <c:v>-0.59328000000000003</c:v>
                </c:pt>
                <c:pt idx="1257">
                  <c:v>-0.58248999999999995</c:v>
                </c:pt>
                <c:pt idx="1258">
                  <c:v>-1.28488</c:v>
                </c:pt>
                <c:pt idx="1259">
                  <c:v>-1.28881</c:v>
                </c:pt>
                <c:pt idx="1260">
                  <c:v>-3.9919999999999997E-2</c:v>
                </c:pt>
                <c:pt idx="1261">
                  <c:v>-0.11949</c:v>
                </c:pt>
                <c:pt idx="1262">
                  <c:v>8.1499999999999993E-3</c:v>
                </c:pt>
                <c:pt idx="1263">
                  <c:v>8.1210000000000004E-2</c:v>
                </c:pt>
                <c:pt idx="1264">
                  <c:v>-3.7620000000000001E-2</c:v>
                </c:pt>
                <c:pt idx="1265">
                  <c:v>-0.1111</c:v>
                </c:pt>
                <c:pt idx="1266">
                  <c:v>7.4599999999999996E-3</c:v>
                </c:pt>
                <c:pt idx="1267">
                  <c:v>7.5020000000000003E-2</c:v>
                </c:pt>
                <c:pt idx="1268">
                  <c:v>-3.8109999999999998E-2</c:v>
                </c:pt>
                <c:pt idx="1269">
                  <c:v>-0.11161</c:v>
                </c:pt>
                <c:pt idx="1270">
                  <c:v>5.8900000000000003E-3</c:v>
                </c:pt>
                <c:pt idx="1271">
                  <c:v>7.3340000000000002E-2</c:v>
                </c:pt>
                <c:pt idx="1272">
                  <c:v>4.2270000000000002E-2</c:v>
                </c:pt>
                <c:pt idx="1273">
                  <c:v>7.6079999999999995E-2</c:v>
                </c:pt>
                <c:pt idx="1274">
                  <c:v>0.43374000000000001</c:v>
                </c:pt>
                <c:pt idx="1275">
                  <c:v>0.66852999999999996</c:v>
                </c:pt>
                <c:pt idx="1276">
                  <c:v>-0.11226999999999999</c:v>
                </c:pt>
                <c:pt idx="1277">
                  <c:v>-0.28438999999999998</c:v>
                </c:pt>
                <c:pt idx="1278">
                  <c:v>-0.42016999999999999</c:v>
                </c:pt>
                <c:pt idx="1279">
                  <c:v>-0.52795999999999998</c:v>
                </c:pt>
                <c:pt idx="1280">
                  <c:v>4.2270000000000002E-2</c:v>
                </c:pt>
                <c:pt idx="1281">
                  <c:v>7.6079999999999995E-2</c:v>
                </c:pt>
                <c:pt idx="1282">
                  <c:v>0.43374000000000001</c:v>
                </c:pt>
                <c:pt idx="1283">
                  <c:v>0.66852999999999996</c:v>
                </c:pt>
                <c:pt idx="1284">
                  <c:v>-0.11226999999999999</c:v>
                </c:pt>
                <c:pt idx="1285">
                  <c:v>-0.28438999999999998</c:v>
                </c:pt>
                <c:pt idx="1286">
                  <c:v>-0.42016999999999999</c:v>
                </c:pt>
                <c:pt idx="1287">
                  <c:v>-0.52795999999999998</c:v>
                </c:pt>
                <c:pt idx="1288">
                  <c:v>5.4019999999999999E-2</c:v>
                </c:pt>
                <c:pt idx="1289">
                  <c:v>0.12862000000000001</c:v>
                </c:pt>
                <c:pt idx="1290">
                  <c:v>0.59660999999999997</c:v>
                </c:pt>
                <c:pt idx="1291">
                  <c:v>0.89844999999999997</c:v>
                </c:pt>
                <c:pt idx="1292">
                  <c:v>-0.12403</c:v>
                </c:pt>
                <c:pt idx="1293">
                  <c:v>-0.33693000000000001</c:v>
                </c:pt>
                <c:pt idx="1294">
                  <c:v>-0.58304</c:v>
                </c:pt>
                <c:pt idx="1295">
                  <c:v>-0.75788</c:v>
                </c:pt>
                <c:pt idx="1296">
                  <c:v>5.4019999999999999E-2</c:v>
                </c:pt>
                <c:pt idx="1297">
                  <c:v>0.12862000000000001</c:v>
                </c:pt>
                <c:pt idx="1298">
                  <c:v>0.59660999999999997</c:v>
                </c:pt>
                <c:pt idx="1299">
                  <c:v>0.89844999999999997</c:v>
                </c:pt>
                <c:pt idx="1300">
                  <c:v>-0.12403</c:v>
                </c:pt>
                <c:pt idx="1301">
                  <c:v>-0.33693000000000001</c:v>
                </c:pt>
                <c:pt idx="1302">
                  <c:v>-0.58304</c:v>
                </c:pt>
                <c:pt idx="1303">
                  <c:v>-0.75788</c:v>
                </c:pt>
                <c:pt idx="1304">
                  <c:v>4.3959999999999999E-2</c:v>
                </c:pt>
                <c:pt idx="1305">
                  <c:v>8.2250000000000004E-2</c:v>
                </c:pt>
                <c:pt idx="1306">
                  <c:v>0.43323</c:v>
                </c:pt>
                <c:pt idx="1307">
                  <c:v>0.66398000000000001</c:v>
                </c:pt>
                <c:pt idx="1308">
                  <c:v>-0.11058</c:v>
                </c:pt>
                <c:pt idx="1309">
                  <c:v>-0.27822000000000002</c:v>
                </c:pt>
                <c:pt idx="1310">
                  <c:v>-0.42068</c:v>
                </c:pt>
                <c:pt idx="1311">
                  <c:v>-0.53251000000000004</c:v>
                </c:pt>
                <c:pt idx="1312">
                  <c:v>4.3959999999999999E-2</c:v>
                </c:pt>
                <c:pt idx="1313">
                  <c:v>8.2250000000000004E-2</c:v>
                </c:pt>
                <c:pt idx="1314">
                  <c:v>0.43323</c:v>
                </c:pt>
                <c:pt idx="1315">
                  <c:v>0.66398000000000001</c:v>
                </c:pt>
                <c:pt idx="1316">
                  <c:v>-0.11058</c:v>
                </c:pt>
                <c:pt idx="1317">
                  <c:v>-0.27822000000000002</c:v>
                </c:pt>
                <c:pt idx="1318">
                  <c:v>-0.42068</c:v>
                </c:pt>
                <c:pt idx="1319">
                  <c:v>-0.53251000000000004</c:v>
                </c:pt>
                <c:pt idx="1320">
                  <c:v>5.5710000000000003E-2</c:v>
                </c:pt>
                <c:pt idx="1321">
                  <c:v>0.13478999999999999</c:v>
                </c:pt>
                <c:pt idx="1322">
                  <c:v>0.59609999999999996</c:v>
                </c:pt>
                <c:pt idx="1323">
                  <c:v>0.89390000000000003</c:v>
                </c:pt>
                <c:pt idx="1324">
                  <c:v>-0.12234</c:v>
                </c:pt>
                <c:pt idx="1325">
                  <c:v>-0.33074999999999999</c:v>
                </c:pt>
                <c:pt idx="1326">
                  <c:v>-0.58355000000000001</c:v>
                </c:pt>
                <c:pt idx="1327">
                  <c:v>-0.76243000000000005</c:v>
                </c:pt>
                <c:pt idx="1328">
                  <c:v>5.5710000000000003E-2</c:v>
                </c:pt>
                <c:pt idx="1329">
                  <c:v>0.13478999999999999</c:v>
                </c:pt>
                <c:pt idx="1330">
                  <c:v>0.59609999999999996</c:v>
                </c:pt>
                <c:pt idx="1331">
                  <c:v>0.89390000000000003</c:v>
                </c:pt>
                <c:pt idx="1332">
                  <c:v>-0.12234</c:v>
                </c:pt>
                <c:pt idx="1333">
                  <c:v>-0.33074999999999999</c:v>
                </c:pt>
                <c:pt idx="1334">
                  <c:v>-0.58355000000000001</c:v>
                </c:pt>
                <c:pt idx="1335">
                  <c:v>-0.76243000000000005</c:v>
                </c:pt>
                <c:pt idx="1336">
                  <c:v>4.3589999999999997E-2</c:v>
                </c:pt>
                <c:pt idx="1337">
                  <c:v>8.1879999999999994E-2</c:v>
                </c:pt>
                <c:pt idx="1338">
                  <c:v>0.43208000000000002</c:v>
                </c:pt>
                <c:pt idx="1339">
                  <c:v>0.66274999999999995</c:v>
                </c:pt>
                <c:pt idx="1340">
                  <c:v>-0.11094</c:v>
                </c:pt>
                <c:pt idx="1341">
                  <c:v>-0.27859</c:v>
                </c:pt>
                <c:pt idx="1342">
                  <c:v>-0.42181999999999997</c:v>
                </c:pt>
                <c:pt idx="1343">
                  <c:v>-0.53373999999999999</c:v>
                </c:pt>
                <c:pt idx="1344">
                  <c:v>4.3589999999999997E-2</c:v>
                </c:pt>
                <c:pt idx="1345">
                  <c:v>8.1879999999999994E-2</c:v>
                </c:pt>
                <c:pt idx="1346">
                  <c:v>0.43208000000000002</c:v>
                </c:pt>
                <c:pt idx="1347">
                  <c:v>0.66274999999999995</c:v>
                </c:pt>
                <c:pt idx="1348">
                  <c:v>-0.11094</c:v>
                </c:pt>
                <c:pt idx="1349">
                  <c:v>-0.27859</c:v>
                </c:pt>
                <c:pt idx="1350">
                  <c:v>-0.42181999999999997</c:v>
                </c:pt>
                <c:pt idx="1351">
                  <c:v>-0.53373999999999999</c:v>
                </c:pt>
                <c:pt idx="1352">
                  <c:v>5.5350000000000003E-2</c:v>
                </c:pt>
                <c:pt idx="1353">
                  <c:v>0.13441</c:v>
                </c:pt>
                <c:pt idx="1354">
                  <c:v>0.59494999999999998</c:v>
                </c:pt>
                <c:pt idx="1355">
                  <c:v>0.89266999999999996</c:v>
                </c:pt>
                <c:pt idx="1356">
                  <c:v>-0.1227</c:v>
                </c:pt>
                <c:pt idx="1357">
                  <c:v>-0.33112999999999998</c:v>
                </c:pt>
                <c:pt idx="1358">
                  <c:v>-0.5847</c:v>
                </c:pt>
                <c:pt idx="1359">
                  <c:v>-0.76366000000000001</c:v>
                </c:pt>
                <c:pt idx="1360">
                  <c:v>5.5350000000000003E-2</c:v>
                </c:pt>
                <c:pt idx="1361">
                  <c:v>0.13441</c:v>
                </c:pt>
                <c:pt idx="1362">
                  <c:v>0.59494999999999998</c:v>
                </c:pt>
                <c:pt idx="1363">
                  <c:v>0.89266999999999996</c:v>
                </c:pt>
                <c:pt idx="1364">
                  <c:v>-0.1227</c:v>
                </c:pt>
                <c:pt idx="1365">
                  <c:v>-0.33112999999999998</c:v>
                </c:pt>
                <c:pt idx="1366">
                  <c:v>-0.5847</c:v>
                </c:pt>
                <c:pt idx="1367">
                  <c:v>-0.76366000000000001</c:v>
                </c:pt>
                <c:pt idx="1368">
                  <c:v>5.4210000000000001E-2</c:v>
                </c:pt>
                <c:pt idx="1369">
                  <c:v>0.11376</c:v>
                </c:pt>
                <c:pt idx="1370">
                  <c:v>0.43020000000000003</c:v>
                </c:pt>
                <c:pt idx="1371">
                  <c:v>0.64139000000000002</c:v>
                </c:pt>
                <c:pt idx="1372">
                  <c:v>-0.10033</c:v>
                </c:pt>
                <c:pt idx="1373">
                  <c:v>-0.24671000000000001</c:v>
                </c:pt>
                <c:pt idx="1374">
                  <c:v>-0.42370999999999998</c:v>
                </c:pt>
                <c:pt idx="1375">
                  <c:v>-0.55510000000000004</c:v>
                </c:pt>
                <c:pt idx="1376">
                  <c:v>5.4210000000000001E-2</c:v>
                </c:pt>
                <c:pt idx="1377">
                  <c:v>0.11376</c:v>
                </c:pt>
                <c:pt idx="1378">
                  <c:v>0.43020000000000003</c:v>
                </c:pt>
                <c:pt idx="1379">
                  <c:v>0.64139000000000002</c:v>
                </c:pt>
                <c:pt idx="1380">
                  <c:v>-0.10033</c:v>
                </c:pt>
                <c:pt idx="1381">
                  <c:v>-0.24671000000000001</c:v>
                </c:pt>
                <c:pt idx="1382">
                  <c:v>-0.42370999999999998</c:v>
                </c:pt>
                <c:pt idx="1383">
                  <c:v>-0.55510000000000004</c:v>
                </c:pt>
                <c:pt idx="1384">
                  <c:v>6.5960000000000005E-2</c:v>
                </c:pt>
                <c:pt idx="1385">
                  <c:v>0.16628999999999999</c:v>
                </c:pt>
                <c:pt idx="1386">
                  <c:v>0.59306999999999999</c:v>
                </c:pt>
                <c:pt idx="1387">
                  <c:v>0.87131000000000003</c:v>
                </c:pt>
                <c:pt idx="1388">
                  <c:v>-0.11208</c:v>
                </c:pt>
                <c:pt idx="1389">
                  <c:v>-0.29925000000000002</c:v>
                </c:pt>
                <c:pt idx="1390">
                  <c:v>-0.58657999999999999</c:v>
                </c:pt>
                <c:pt idx="1391">
                  <c:v>-0.78502000000000005</c:v>
                </c:pt>
                <c:pt idx="1392">
                  <c:v>6.5960000000000005E-2</c:v>
                </c:pt>
                <c:pt idx="1393">
                  <c:v>0.16628999999999999</c:v>
                </c:pt>
                <c:pt idx="1394">
                  <c:v>0.59306999999999999</c:v>
                </c:pt>
                <c:pt idx="1395">
                  <c:v>0.87131000000000003</c:v>
                </c:pt>
                <c:pt idx="1396">
                  <c:v>-0.11208</c:v>
                </c:pt>
                <c:pt idx="1397">
                  <c:v>-0.29925000000000002</c:v>
                </c:pt>
                <c:pt idx="1398">
                  <c:v>-0.58657999999999999</c:v>
                </c:pt>
                <c:pt idx="1399">
                  <c:v>-0.78502000000000005</c:v>
                </c:pt>
                <c:pt idx="1400">
                  <c:v>-5.6460000000000003E-2</c:v>
                </c:pt>
                <c:pt idx="1401">
                  <c:v>-8.7440000000000004E-2</c:v>
                </c:pt>
                <c:pt idx="1402">
                  <c:v>3.2379999999999999E-2</c:v>
                </c:pt>
                <c:pt idx="1403">
                  <c:v>5.552E-2</c:v>
                </c:pt>
                <c:pt idx="1404">
                  <c:v>-5.3830000000000003E-2</c:v>
                </c:pt>
                <c:pt idx="1405">
                  <c:v>-8.3019999999999997E-2</c:v>
                </c:pt>
                <c:pt idx="1406">
                  <c:v>2.8299999999999999E-2</c:v>
                </c:pt>
                <c:pt idx="1407">
                  <c:v>5.0360000000000002E-2</c:v>
                </c:pt>
                <c:pt idx="1408">
                  <c:v>-5.3940000000000002E-2</c:v>
                </c:pt>
                <c:pt idx="1409">
                  <c:v>-8.2619999999999999E-2</c:v>
                </c:pt>
                <c:pt idx="1410">
                  <c:v>2.7640000000000001E-2</c:v>
                </c:pt>
                <c:pt idx="1411">
                  <c:v>4.9059999999999999E-2</c:v>
                </c:pt>
                <c:pt idx="1412">
                  <c:v>0.1363</c:v>
                </c:pt>
                <c:pt idx="1413">
                  <c:v>3.1829999999999997E-2</c:v>
                </c:pt>
                <c:pt idx="1414">
                  <c:v>0.66554999999999997</c:v>
                </c:pt>
                <c:pt idx="1415">
                  <c:v>0.76873999999999998</c:v>
                </c:pt>
                <c:pt idx="1416">
                  <c:v>-0.23555000000000001</c:v>
                </c:pt>
                <c:pt idx="1417">
                  <c:v>-0.18509999999999999</c:v>
                </c:pt>
                <c:pt idx="1418">
                  <c:v>-0.61055000000000004</c:v>
                </c:pt>
                <c:pt idx="1419">
                  <c:v>-0.67330999999999996</c:v>
                </c:pt>
                <c:pt idx="1420">
                  <c:v>0.1363</c:v>
                </c:pt>
                <c:pt idx="1421">
                  <c:v>3.1829999999999997E-2</c:v>
                </c:pt>
                <c:pt idx="1422">
                  <c:v>0.66554999999999997</c:v>
                </c:pt>
                <c:pt idx="1423">
                  <c:v>0.76873999999999998</c:v>
                </c:pt>
                <c:pt idx="1424">
                  <c:v>-0.23555000000000001</c:v>
                </c:pt>
                <c:pt idx="1425">
                  <c:v>-0.18509999999999999</c:v>
                </c:pt>
                <c:pt idx="1426">
                  <c:v>-0.61055000000000004</c:v>
                </c:pt>
                <c:pt idx="1427">
                  <c:v>-0.67330999999999996</c:v>
                </c:pt>
                <c:pt idx="1428">
                  <c:v>0.20766999999999999</c:v>
                </c:pt>
                <c:pt idx="1429">
                  <c:v>6.762E-2</c:v>
                </c:pt>
                <c:pt idx="1430">
                  <c:v>0.91395000000000004</c:v>
                </c:pt>
                <c:pt idx="1431">
                  <c:v>1.0413699999999999</c:v>
                </c:pt>
                <c:pt idx="1432">
                  <c:v>-0.30692000000000003</c:v>
                </c:pt>
                <c:pt idx="1433">
                  <c:v>-0.22090000000000001</c:v>
                </c:pt>
                <c:pt idx="1434">
                  <c:v>-0.85894999999999999</c:v>
                </c:pt>
                <c:pt idx="1435">
                  <c:v>-0.94594999999999996</c:v>
                </c:pt>
                <c:pt idx="1436">
                  <c:v>0.20766999999999999</c:v>
                </c:pt>
                <c:pt idx="1437">
                  <c:v>6.762E-2</c:v>
                </c:pt>
                <c:pt idx="1438">
                  <c:v>0.91395000000000004</c:v>
                </c:pt>
                <c:pt idx="1439">
                  <c:v>1.0413699999999999</c:v>
                </c:pt>
                <c:pt idx="1440">
                  <c:v>-0.30692000000000003</c:v>
                </c:pt>
                <c:pt idx="1441">
                  <c:v>-0.22090000000000001</c:v>
                </c:pt>
                <c:pt idx="1442">
                  <c:v>-0.85894999999999999</c:v>
                </c:pt>
                <c:pt idx="1443">
                  <c:v>-0.94594999999999996</c:v>
                </c:pt>
                <c:pt idx="1444">
                  <c:v>0.13822999999999999</c:v>
                </c:pt>
                <c:pt idx="1445">
                  <c:v>3.5069999999999997E-2</c:v>
                </c:pt>
                <c:pt idx="1446">
                  <c:v>0.66254999999999997</c:v>
                </c:pt>
                <c:pt idx="1447">
                  <c:v>0.76493999999999995</c:v>
                </c:pt>
                <c:pt idx="1448">
                  <c:v>-0.23361999999999999</c:v>
                </c:pt>
                <c:pt idx="1449">
                  <c:v>-0.18185999999999999</c:v>
                </c:pt>
                <c:pt idx="1450">
                  <c:v>-0.61355000000000004</c:v>
                </c:pt>
                <c:pt idx="1451">
                  <c:v>-0.67710999999999999</c:v>
                </c:pt>
                <c:pt idx="1452">
                  <c:v>0.13822999999999999</c:v>
                </c:pt>
                <c:pt idx="1453">
                  <c:v>3.5069999999999997E-2</c:v>
                </c:pt>
                <c:pt idx="1454">
                  <c:v>0.66254999999999997</c:v>
                </c:pt>
                <c:pt idx="1455">
                  <c:v>0.76493999999999995</c:v>
                </c:pt>
                <c:pt idx="1456">
                  <c:v>-0.23361999999999999</c:v>
                </c:pt>
                <c:pt idx="1457">
                  <c:v>-0.18185999999999999</c:v>
                </c:pt>
                <c:pt idx="1458">
                  <c:v>-0.61355000000000004</c:v>
                </c:pt>
                <c:pt idx="1459">
                  <c:v>-0.67710999999999999</c:v>
                </c:pt>
                <c:pt idx="1460">
                  <c:v>0.20959</c:v>
                </c:pt>
                <c:pt idx="1461">
                  <c:v>7.0870000000000002E-2</c:v>
                </c:pt>
                <c:pt idx="1462">
                  <c:v>0.91095000000000004</c:v>
                </c:pt>
                <c:pt idx="1463">
                  <c:v>1.0375700000000001</c:v>
                </c:pt>
                <c:pt idx="1464">
                  <c:v>-0.30498999999999998</c:v>
                </c:pt>
                <c:pt idx="1465">
                  <c:v>-0.21765000000000001</c:v>
                </c:pt>
                <c:pt idx="1466">
                  <c:v>-0.86194999999999999</c:v>
                </c:pt>
                <c:pt idx="1467">
                  <c:v>-0.94974000000000003</c:v>
                </c:pt>
                <c:pt idx="1468">
                  <c:v>0.20959</c:v>
                </c:pt>
                <c:pt idx="1469">
                  <c:v>7.0870000000000002E-2</c:v>
                </c:pt>
                <c:pt idx="1470">
                  <c:v>0.91095000000000004</c:v>
                </c:pt>
                <c:pt idx="1471">
                  <c:v>1.0375700000000001</c:v>
                </c:pt>
                <c:pt idx="1472">
                  <c:v>-0.30498999999999998</c:v>
                </c:pt>
                <c:pt idx="1473">
                  <c:v>-0.21765000000000001</c:v>
                </c:pt>
                <c:pt idx="1474">
                  <c:v>-0.86194999999999999</c:v>
                </c:pt>
                <c:pt idx="1475">
                  <c:v>-0.94974000000000003</c:v>
                </c:pt>
                <c:pt idx="1476">
                  <c:v>0.13815</c:v>
                </c:pt>
                <c:pt idx="1477">
                  <c:v>3.5369999999999999E-2</c:v>
                </c:pt>
                <c:pt idx="1478">
                  <c:v>0.66207000000000005</c:v>
                </c:pt>
                <c:pt idx="1479">
                  <c:v>0.76397999999999999</c:v>
                </c:pt>
                <c:pt idx="1480">
                  <c:v>-0.23369999999999999</c:v>
                </c:pt>
                <c:pt idx="1481">
                  <c:v>-0.18156</c:v>
                </c:pt>
                <c:pt idx="1482">
                  <c:v>-0.61404000000000003</c:v>
                </c:pt>
                <c:pt idx="1483">
                  <c:v>-0.67806999999999995</c:v>
                </c:pt>
                <c:pt idx="1484">
                  <c:v>0.13815</c:v>
                </c:pt>
                <c:pt idx="1485">
                  <c:v>3.5369999999999999E-2</c:v>
                </c:pt>
                <c:pt idx="1486">
                  <c:v>0.66207000000000005</c:v>
                </c:pt>
                <c:pt idx="1487">
                  <c:v>0.76397999999999999</c:v>
                </c:pt>
                <c:pt idx="1488">
                  <c:v>-0.23369999999999999</c:v>
                </c:pt>
                <c:pt idx="1489">
                  <c:v>-0.18156</c:v>
                </c:pt>
                <c:pt idx="1490">
                  <c:v>-0.61404000000000003</c:v>
                </c:pt>
                <c:pt idx="1491">
                  <c:v>-0.67806999999999995</c:v>
                </c:pt>
                <c:pt idx="1492">
                  <c:v>0.20951</c:v>
                </c:pt>
                <c:pt idx="1493">
                  <c:v>7.1160000000000001E-2</c:v>
                </c:pt>
                <c:pt idx="1494">
                  <c:v>0.91046000000000005</c:v>
                </c:pt>
                <c:pt idx="1495">
                  <c:v>1.03661</c:v>
                </c:pt>
                <c:pt idx="1496">
                  <c:v>-0.30507000000000001</c:v>
                </c:pt>
                <c:pt idx="1497">
                  <c:v>-0.21736</c:v>
                </c:pt>
                <c:pt idx="1498">
                  <c:v>-0.86243000000000003</c:v>
                </c:pt>
                <c:pt idx="1499">
                  <c:v>-0.95069999999999999</c:v>
                </c:pt>
                <c:pt idx="1500">
                  <c:v>0.20951</c:v>
                </c:pt>
                <c:pt idx="1501">
                  <c:v>7.1160000000000001E-2</c:v>
                </c:pt>
                <c:pt idx="1502">
                  <c:v>0.91046000000000005</c:v>
                </c:pt>
                <c:pt idx="1503">
                  <c:v>1.03661</c:v>
                </c:pt>
                <c:pt idx="1504">
                  <c:v>-0.30507000000000001</c:v>
                </c:pt>
                <c:pt idx="1505">
                  <c:v>-0.21736</c:v>
                </c:pt>
                <c:pt idx="1506">
                  <c:v>-0.86243000000000003</c:v>
                </c:pt>
                <c:pt idx="1507">
                  <c:v>-0.95069999999999999</c:v>
                </c:pt>
                <c:pt idx="1508">
                  <c:v>0.15282000000000001</c:v>
                </c:pt>
                <c:pt idx="1509">
                  <c:v>5.8099999999999999E-2</c:v>
                </c:pt>
                <c:pt idx="1510">
                  <c:v>0.65312000000000003</c:v>
                </c:pt>
                <c:pt idx="1511">
                  <c:v>0.74912999999999996</c:v>
                </c:pt>
                <c:pt idx="1512">
                  <c:v>-0.21903</c:v>
                </c:pt>
                <c:pt idx="1513">
                  <c:v>-0.15884000000000001</c:v>
                </c:pt>
                <c:pt idx="1514">
                  <c:v>-0.62299000000000004</c:v>
                </c:pt>
                <c:pt idx="1515">
                  <c:v>-0.69291999999999998</c:v>
                </c:pt>
                <c:pt idx="1516">
                  <c:v>0.15282000000000001</c:v>
                </c:pt>
                <c:pt idx="1517">
                  <c:v>5.8099999999999999E-2</c:v>
                </c:pt>
                <c:pt idx="1518">
                  <c:v>0.65312000000000003</c:v>
                </c:pt>
                <c:pt idx="1519">
                  <c:v>0.74912999999999996</c:v>
                </c:pt>
                <c:pt idx="1520">
                  <c:v>-0.21903</c:v>
                </c:pt>
                <c:pt idx="1521">
                  <c:v>-0.15884000000000001</c:v>
                </c:pt>
                <c:pt idx="1522">
                  <c:v>-0.62299000000000004</c:v>
                </c:pt>
                <c:pt idx="1523">
                  <c:v>-0.69291999999999998</c:v>
                </c:pt>
                <c:pt idx="1524">
                  <c:v>0.22417999999999999</c:v>
                </c:pt>
                <c:pt idx="1525">
                  <c:v>9.3890000000000001E-2</c:v>
                </c:pt>
                <c:pt idx="1526">
                  <c:v>0.90151000000000003</c:v>
                </c:pt>
                <c:pt idx="1527">
                  <c:v>1.02176</c:v>
                </c:pt>
                <c:pt idx="1528">
                  <c:v>-0.29039999999999999</c:v>
                </c:pt>
                <c:pt idx="1529">
                  <c:v>-0.19463</c:v>
                </c:pt>
                <c:pt idx="1530">
                  <c:v>-0.87138000000000004</c:v>
                </c:pt>
                <c:pt idx="1531">
                  <c:v>-0.96555000000000002</c:v>
                </c:pt>
                <c:pt idx="1532">
                  <c:v>0.22417999999999999</c:v>
                </c:pt>
                <c:pt idx="1533">
                  <c:v>9.3890000000000001E-2</c:v>
                </c:pt>
                <c:pt idx="1534">
                  <c:v>0.90151000000000003</c:v>
                </c:pt>
                <c:pt idx="1535">
                  <c:v>1.02176</c:v>
                </c:pt>
                <c:pt idx="1536">
                  <c:v>-0.29039999999999999</c:v>
                </c:pt>
                <c:pt idx="1537">
                  <c:v>-0.19463</c:v>
                </c:pt>
                <c:pt idx="1538">
                  <c:v>-0.87138000000000004</c:v>
                </c:pt>
                <c:pt idx="1539">
                  <c:v>-0.96555000000000002</c:v>
                </c:pt>
                <c:pt idx="1540">
                  <c:v>-5.6899999999999999E-2</c:v>
                </c:pt>
                <c:pt idx="1541">
                  <c:v>-8.6400000000000001E-3</c:v>
                </c:pt>
                <c:pt idx="1542">
                  <c:v>0.12124</c:v>
                </c:pt>
                <c:pt idx="1543">
                  <c:v>6.7400000000000002E-2</c:v>
                </c:pt>
                <c:pt idx="1544">
                  <c:v>-5.5109999999999999E-2</c:v>
                </c:pt>
                <c:pt idx="1545">
                  <c:v>-1.086E-2</c:v>
                </c:pt>
                <c:pt idx="1546">
                  <c:v>0.10981</c:v>
                </c:pt>
                <c:pt idx="1547">
                  <c:v>6.053E-2</c:v>
                </c:pt>
                <c:pt idx="1548">
                  <c:v>-5.4899999999999997E-2</c:v>
                </c:pt>
                <c:pt idx="1549">
                  <c:v>-1.03E-2</c:v>
                </c:pt>
                <c:pt idx="1550">
                  <c:v>0.10939</c:v>
                </c:pt>
                <c:pt idx="1551">
                  <c:v>5.9639999999999999E-2</c:v>
                </c:pt>
                <c:pt idx="1552">
                  <c:v>0.33144000000000001</c:v>
                </c:pt>
                <c:pt idx="1553">
                  <c:v>0.4733</c:v>
                </c:pt>
                <c:pt idx="1554">
                  <c:v>1.1702900000000001</c:v>
                </c:pt>
                <c:pt idx="1555">
                  <c:v>1.0164500000000001</c:v>
                </c:pt>
                <c:pt idx="1556">
                  <c:v>-0.43195</c:v>
                </c:pt>
                <c:pt idx="1557">
                  <c:v>-0.49001</c:v>
                </c:pt>
                <c:pt idx="1558">
                  <c:v>-0.96118000000000003</c:v>
                </c:pt>
                <c:pt idx="1559">
                  <c:v>-0.90078999999999998</c:v>
                </c:pt>
                <c:pt idx="1560">
                  <c:v>0.33144000000000001</c:v>
                </c:pt>
                <c:pt idx="1561">
                  <c:v>0.4733</c:v>
                </c:pt>
                <c:pt idx="1562">
                  <c:v>1.1702900000000001</c:v>
                </c:pt>
                <c:pt idx="1563">
                  <c:v>1.0164500000000001</c:v>
                </c:pt>
                <c:pt idx="1564">
                  <c:v>-0.43195</c:v>
                </c:pt>
                <c:pt idx="1565">
                  <c:v>-0.49001</c:v>
                </c:pt>
                <c:pt idx="1566">
                  <c:v>-0.96118000000000003</c:v>
                </c:pt>
                <c:pt idx="1567">
                  <c:v>-0.90078999999999998</c:v>
                </c:pt>
                <c:pt idx="1568">
                  <c:v>0.47865000000000002</c:v>
                </c:pt>
                <c:pt idx="1569">
                  <c:v>0.67327000000000004</c:v>
                </c:pt>
                <c:pt idx="1570">
                  <c:v>1.5936900000000001</c:v>
                </c:pt>
                <c:pt idx="1571">
                  <c:v>1.3808400000000001</c:v>
                </c:pt>
                <c:pt idx="1572">
                  <c:v>-0.57916000000000001</c:v>
                </c:pt>
                <c:pt idx="1573">
                  <c:v>-0.68998000000000004</c:v>
                </c:pt>
                <c:pt idx="1574">
                  <c:v>-1.3845799999999999</c:v>
                </c:pt>
                <c:pt idx="1575">
                  <c:v>-1.26518</c:v>
                </c:pt>
                <c:pt idx="1576">
                  <c:v>0.47865000000000002</c:v>
                </c:pt>
                <c:pt idx="1577">
                  <c:v>0.67327000000000004</c:v>
                </c:pt>
                <c:pt idx="1578">
                  <c:v>1.5936900000000001</c:v>
                </c:pt>
                <c:pt idx="1579">
                  <c:v>1.3808400000000001</c:v>
                </c:pt>
                <c:pt idx="1580">
                  <c:v>-0.57916000000000001</c:v>
                </c:pt>
                <c:pt idx="1581">
                  <c:v>-0.68998000000000004</c:v>
                </c:pt>
                <c:pt idx="1582">
                  <c:v>-1.3845799999999999</c:v>
                </c:pt>
                <c:pt idx="1583">
                  <c:v>-1.26518</c:v>
                </c:pt>
                <c:pt idx="1584">
                  <c:v>0.33276</c:v>
                </c:pt>
                <c:pt idx="1585">
                  <c:v>0.47166999999999998</c:v>
                </c:pt>
                <c:pt idx="1586">
                  <c:v>1.1618900000000001</c:v>
                </c:pt>
                <c:pt idx="1587">
                  <c:v>1.0114099999999999</c:v>
                </c:pt>
                <c:pt idx="1588">
                  <c:v>-0.43063000000000001</c:v>
                </c:pt>
                <c:pt idx="1589">
                  <c:v>-0.49164000000000002</c:v>
                </c:pt>
                <c:pt idx="1590">
                  <c:v>-0.96958</c:v>
                </c:pt>
                <c:pt idx="1591">
                  <c:v>-0.90583999999999998</c:v>
                </c:pt>
                <c:pt idx="1592">
                  <c:v>0.33276</c:v>
                </c:pt>
                <c:pt idx="1593">
                  <c:v>0.47166999999999998</c:v>
                </c:pt>
                <c:pt idx="1594">
                  <c:v>1.1618900000000001</c:v>
                </c:pt>
                <c:pt idx="1595">
                  <c:v>1.0114099999999999</c:v>
                </c:pt>
                <c:pt idx="1596">
                  <c:v>-0.43063000000000001</c:v>
                </c:pt>
                <c:pt idx="1597">
                  <c:v>-0.49164000000000002</c:v>
                </c:pt>
                <c:pt idx="1598">
                  <c:v>-0.96958</c:v>
                </c:pt>
                <c:pt idx="1599">
                  <c:v>-0.90583999999999998</c:v>
                </c:pt>
                <c:pt idx="1600">
                  <c:v>0.47997000000000001</c:v>
                </c:pt>
                <c:pt idx="1601">
                  <c:v>0.67162999999999995</c:v>
                </c:pt>
                <c:pt idx="1602">
                  <c:v>1.5852900000000001</c:v>
                </c:pt>
                <c:pt idx="1603">
                  <c:v>1.3757900000000001</c:v>
                </c:pt>
                <c:pt idx="1604">
                  <c:v>-0.57784000000000002</c:v>
                </c:pt>
                <c:pt idx="1605">
                  <c:v>-0.69160999999999995</c:v>
                </c:pt>
                <c:pt idx="1606">
                  <c:v>-1.3929800000000001</c:v>
                </c:pt>
                <c:pt idx="1607">
                  <c:v>-1.27023</c:v>
                </c:pt>
                <c:pt idx="1608">
                  <c:v>0.47997000000000001</c:v>
                </c:pt>
                <c:pt idx="1609">
                  <c:v>0.67162999999999995</c:v>
                </c:pt>
                <c:pt idx="1610">
                  <c:v>1.5852900000000001</c:v>
                </c:pt>
                <c:pt idx="1611">
                  <c:v>1.3757900000000001</c:v>
                </c:pt>
                <c:pt idx="1612">
                  <c:v>-0.57784000000000002</c:v>
                </c:pt>
                <c:pt idx="1613">
                  <c:v>-0.69160999999999995</c:v>
                </c:pt>
                <c:pt idx="1614">
                  <c:v>-1.3929800000000001</c:v>
                </c:pt>
                <c:pt idx="1615">
                  <c:v>-1.27023</c:v>
                </c:pt>
                <c:pt idx="1616">
                  <c:v>0.33291999999999999</c:v>
                </c:pt>
                <c:pt idx="1617">
                  <c:v>0.47208</c:v>
                </c:pt>
                <c:pt idx="1618">
                  <c:v>1.1615800000000001</c:v>
                </c:pt>
                <c:pt idx="1619">
                  <c:v>1.01075</c:v>
                </c:pt>
                <c:pt idx="1620">
                  <c:v>-0.43047000000000002</c:v>
                </c:pt>
                <c:pt idx="1621">
                  <c:v>-0.49123</c:v>
                </c:pt>
                <c:pt idx="1622">
                  <c:v>-0.96987999999999996</c:v>
                </c:pt>
                <c:pt idx="1623">
                  <c:v>-0.90649999999999997</c:v>
                </c:pt>
                <c:pt idx="1624">
                  <c:v>0.33291999999999999</c:v>
                </c:pt>
                <c:pt idx="1625">
                  <c:v>0.47208</c:v>
                </c:pt>
                <c:pt idx="1626">
                  <c:v>1.1615800000000001</c:v>
                </c:pt>
                <c:pt idx="1627">
                  <c:v>1.01075</c:v>
                </c:pt>
                <c:pt idx="1628">
                  <c:v>-0.43047000000000002</c:v>
                </c:pt>
                <c:pt idx="1629">
                  <c:v>-0.49123</c:v>
                </c:pt>
                <c:pt idx="1630">
                  <c:v>-0.96987999999999996</c:v>
                </c:pt>
                <c:pt idx="1631">
                  <c:v>-0.90649999999999997</c:v>
                </c:pt>
                <c:pt idx="1632">
                  <c:v>0.48013</c:v>
                </c:pt>
                <c:pt idx="1633">
                  <c:v>0.67203999999999997</c:v>
                </c:pt>
                <c:pt idx="1634">
                  <c:v>1.5849800000000001</c:v>
                </c:pt>
                <c:pt idx="1635">
                  <c:v>1.37513</c:v>
                </c:pt>
                <c:pt idx="1636">
                  <c:v>-0.57767999999999997</c:v>
                </c:pt>
                <c:pt idx="1637">
                  <c:v>-0.69120000000000004</c:v>
                </c:pt>
                <c:pt idx="1638">
                  <c:v>-1.3932899999999999</c:v>
                </c:pt>
                <c:pt idx="1639">
                  <c:v>-1.2708900000000001</c:v>
                </c:pt>
                <c:pt idx="1640">
                  <c:v>0.48013</c:v>
                </c:pt>
                <c:pt idx="1641">
                  <c:v>0.67203999999999997</c:v>
                </c:pt>
                <c:pt idx="1642">
                  <c:v>1.5849800000000001</c:v>
                </c:pt>
                <c:pt idx="1643">
                  <c:v>1.37513</c:v>
                </c:pt>
                <c:pt idx="1644">
                  <c:v>-0.57767999999999997</c:v>
                </c:pt>
                <c:pt idx="1645">
                  <c:v>-0.69120000000000004</c:v>
                </c:pt>
                <c:pt idx="1646">
                  <c:v>-1.3932899999999999</c:v>
                </c:pt>
                <c:pt idx="1647">
                  <c:v>-1.2708900000000001</c:v>
                </c:pt>
                <c:pt idx="1648">
                  <c:v>0.34737000000000001</c:v>
                </c:pt>
                <c:pt idx="1649">
                  <c:v>0.47348000000000001</c:v>
                </c:pt>
                <c:pt idx="1650">
                  <c:v>1.1286099999999999</c:v>
                </c:pt>
                <c:pt idx="1651">
                  <c:v>0.99236999999999997</c:v>
                </c:pt>
                <c:pt idx="1652">
                  <c:v>-0.41602</c:v>
                </c:pt>
                <c:pt idx="1653">
                  <c:v>-0.48982999999999999</c:v>
                </c:pt>
                <c:pt idx="1654">
                  <c:v>-1.0028600000000001</c:v>
                </c:pt>
                <c:pt idx="1655">
                  <c:v>-0.92488000000000004</c:v>
                </c:pt>
                <c:pt idx="1656">
                  <c:v>0.34737000000000001</c:v>
                </c:pt>
                <c:pt idx="1657">
                  <c:v>0.47348000000000001</c:v>
                </c:pt>
                <c:pt idx="1658">
                  <c:v>1.1286099999999999</c:v>
                </c:pt>
                <c:pt idx="1659">
                  <c:v>0.99236999999999997</c:v>
                </c:pt>
                <c:pt idx="1660">
                  <c:v>-0.41602</c:v>
                </c:pt>
                <c:pt idx="1661">
                  <c:v>-0.48982999999999999</c:v>
                </c:pt>
                <c:pt idx="1662">
                  <c:v>-1.0028600000000001</c:v>
                </c:pt>
                <c:pt idx="1663">
                  <c:v>-0.92488000000000004</c:v>
                </c:pt>
                <c:pt idx="1664">
                  <c:v>0.49458000000000002</c:v>
                </c:pt>
                <c:pt idx="1665">
                  <c:v>0.67344999999999999</c:v>
                </c:pt>
                <c:pt idx="1666">
                  <c:v>1.5520099999999999</c:v>
                </c:pt>
                <c:pt idx="1667">
                  <c:v>1.3567499999999999</c:v>
                </c:pt>
                <c:pt idx="1668">
                  <c:v>-0.56323000000000001</c:v>
                </c:pt>
                <c:pt idx="1669">
                  <c:v>-0.68979999999999997</c:v>
                </c:pt>
                <c:pt idx="1670">
                  <c:v>-1.4262600000000001</c:v>
                </c:pt>
                <c:pt idx="1671">
                  <c:v>-1.2892699999999999</c:v>
                </c:pt>
                <c:pt idx="1672">
                  <c:v>0.49458000000000002</c:v>
                </c:pt>
                <c:pt idx="1673">
                  <c:v>0.67344999999999999</c:v>
                </c:pt>
                <c:pt idx="1674">
                  <c:v>1.5520099999999999</c:v>
                </c:pt>
                <c:pt idx="1675">
                  <c:v>1.3567499999999999</c:v>
                </c:pt>
                <c:pt idx="1676">
                  <c:v>-0.56323000000000001</c:v>
                </c:pt>
                <c:pt idx="1677">
                  <c:v>-0.68979999999999997</c:v>
                </c:pt>
                <c:pt idx="1678">
                  <c:v>-1.4262600000000001</c:v>
                </c:pt>
                <c:pt idx="1679">
                  <c:v>-1.2892699999999999</c:v>
                </c:pt>
                <c:pt idx="1680">
                  <c:v>-0.12881999999999999</c:v>
                </c:pt>
                <c:pt idx="1681">
                  <c:v>-0.35052</c:v>
                </c:pt>
                <c:pt idx="1682">
                  <c:v>-0.20782999999999999</c:v>
                </c:pt>
                <c:pt idx="1683">
                  <c:v>1.2099999999999999E-3</c:v>
                </c:pt>
                <c:pt idx="1684">
                  <c:v>-0.1197</c:v>
                </c:pt>
                <c:pt idx="1685">
                  <c:v>-0.3256</c:v>
                </c:pt>
                <c:pt idx="1686">
                  <c:v>-0.19333</c:v>
                </c:pt>
                <c:pt idx="1687">
                  <c:v>9.1E-4</c:v>
                </c:pt>
                <c:pt idx="1688">
                  <c:v>-0.12028</c:v>
                </c:pt>
                <c:pt idx="1689">
                  <c:v>-0.32591999999999999</c:v>
                </c:pt>
                <c:pt idx="1690">
                  <c:v>-0.19444</c:v>
                </c:pt>
                <c:pt idx="1691">
                  <c:v>-5.4000000000000001E-4</c:v>
                </c:pt>
                <c:pt idx="1692">
                  <c:v>8.337E-2</c:v>
                </c:pt>
                <c:pt idx="1693">
                  <c:v>0.38346000000000002</c:v>
                </c:pt>
                <c:pt idx="1694">
                  <c:v>-8.3790000000000003E-2</c:v>
                </c:pt>
                <c:pt idx="1695">
                  <c:v>0.40411999999999998</c:v>
                </c:pt>
                <c:pt idx="1696">
                  <c:v>-0.30790000000000001</c:v>
                </c:pt>
                <c:pt idx="1697">
                  <c:v>-0.99392000000000003</c:v>
                </c:pt>
                <c:pt idx="1698">
                  <c:v>-0.27865000000000001</c:v>
                </c:pt>
                <c:pt idx="1699">
                  <c:v>-0.40265000000000001</c:v>
                </c:pt>
                <c:pt idx="1700">
                  <c:v>8.337E-2</c:v>
                </c:pt>
                <c:pt idx="1701">
                  <c:v>0.38346000000000002</c:v>
                </c:pt>
                <c:pt idx="1702">
                  <c:v>-8.3790000000000003E-2</c:v>
                </c:pt>
                <c:pt idx="1703">
                  <c:v>0.40411999999999998</c:v>
                </c:pt>
                <c:pt idx="1704">
                  <c:v>-0.30790000000000001</c:v>
                </c:pt>
                <c:pt idx="1705">
                  <c:v>-0.99392000000000003</c:v>
                </c:pt>
                <c:pt idx="1706">
                  <c:v>-0.27865000000000001</c:v>
                </c:pt>
                <c:pt idx="1707">
                  <c:v>-0.40265000000000001</c:v>
                </c:pt>
                <c:pt idx="1708">
                  <c:v>0.14571999999999999</c:v>
                </c:pt>
                <c:pt idx="1709">
                  <c:v>0.65322000000000002</c:v>
                </c:pt>
                <c:pt idx="1710">
                  <c:v>-3.8350000000000002E-2</c:v>
                </c:pt>
                <c:pt idx="1711">
                  <c:v>0.55864999999999998</c:v>
                </c:pt>
                <c:pt idx="1712">
                  <c:v>-0.37025000000000002</c:v>
                </c:pt>
                <c:pt idx="1713">
                  <c:v>-1.2636799999999999</c:v>
                </c:pt>
                <c:pt idx="1714">
                  <c:v>-0.3241</c:v>
                </c:pt>
                <c:pt idx="1715">
                  <c:v>-0.55718999999999996</c:v>
                </c:pt>
                <c:pt idx="1716">
                  <c:v>0.14571999999999999</c:v>
                </c:pt>
                <c:pt idx="1717">
                  <c:v>0.65322000000000002</c:v>
                </c:pt>
                <c:pt idx="1718">
                  <c:v>-3.8350000000000002E-2</c:v>
                </c:pt>
                <c:pt idx="1719">
                  <c:v>0.55864999999999998</c:v>
                </c:pt>
                <c:pt idx="1720">
                  <c:v>-0.37025000000000002</c:v>
                </c:pt>
                <c:pt idx="1721">
                  <c:v>-1.2636799999999999</c:v>
                </c:pt>
                <c:pt idx="1722">
                  <c:v>-0.3241</c:v>
                </c:pt>
                <c:pt idx="1723">
                  <c:v>-0.55718999999999996</c:v>
                </c:pt>
                <c:pt idx="1724">
                  <c:v>9.0079999999999993E-2</c:v>
                </c:pt>
                <c:pt idx="1725">
                  <c:v>0.40178999999999998</c:v>
                </c:pt>
                <c:pt idx="1726">
                  <c:v>-7.3139999999999997E-2</c:v>
                </c:pt>
                <c:pt idx="1727">
                  <c:v>0.40389999999999998</c:v>
                </c:pt>
                <c:pt idx="1728">
                  <c:v>-0.30120000000000002</c:v>
                </c:pt>
                <c:pt idx="1729">
                  <c:v>-0.97558999999999996</c:v>
                </c:pt>
                <c:pt idx="1730">
                  <c:v>-0.26800000000000002</c:v>
                </c:pt>
                <c:pt idx="1731">
                  <c:v>-0.40287000000000001</c:v>
                </c:pt>
                <c:pt idx="1732">
                  <c:v>9.0079999999999993E-2</c:v>
                </c:pt>
                <c:pt idx="1733">
                  <c:v>0.40178999999999998</c:v>
                </c:pt>
                <c:pt idx="1734">
                  <c:v>-7.3139999999999997E-2</c:v>
                </c:pt>
                <c:pt idx="1735">
                  <c:v>0.40389999999999998</c:v>
                </c:pt>
                <c:pt idx="1736">
                  <c:v>-0.30120000000000002</c:v>
                </c:pt>
                <c:pt idx="1737">
                  <c:v>-0.97558999999999996</c:v>
                </c:pt>
                <c:pt idx="1738">
                  <c:v>-0.26800000000000002</c:v>
                </c:pt>
                <c:pt idx="1739">
                  <c:v>-0.40287000000000001</c:v>
                </c:pt>
                <c:pt idx="1740">
                  <c:v>0.15243000000000001</c:v>
                </c:pt>
                <c:pt idx="1741">
                  <c:v>0.67154999999999998</c:v>
                </c:pt>
                <c:pt idx="1742">
                  <c:v>-2.7689999999999999E-2</c:v>
                </c:pt>
                <c:pt idx="1743">
                  <c:v>0.55842999999999998</c:v>
                </c:pt>
                <c:pt idx="1744">
                  <c:v>-0.36354999999999998</c:v>
                </c:pt>
                <c:pt idx="1745">
                  <c:v>-1.24535</c:v>
                </c:pt>
                <c:pt idx="1746">
                  <c:v>-0.31344</c:v>
                </c:pt>
                <c:pt idx="1747">
                  <c:v>-0.55740999999999996</c:v>
                </c:pt>
                <c:pt idx="1748">
                  <c:v>0.15243000000000001</c:v>
                </c:pt>
                <c:pt idx="1749">
                  <c:v>0.67154999999999998</c:v>
                </c:pt>
                <c:pt idx="1750">
                  <c:v>-2.7689999999999999E-2</c:v>
                </c:pt>
                <c:pt idx="1751">
                  <c:v>0.55842999999999998</c:v>
                </c:pt>
                <c:pt idx="1752">
                  <c:v>-0.36354999999999998</c:v>
                </c:pt>
                <c:pt idx="1753">
                  <c:v>-1.24535</c:v>
                </c:pt>
                <c:pt idx="1754">
                  <c:v>-0.31344</c:v>
                </c:pt>
                <c:pt idx="1755">
                  <c:v>-0.55740999999999996</c:v>
                </c:pt>
                <c:pt idx="1756">
                  <c:v>8.9649999999999994E-2</c:v>
                </c:pt>
                <c:pt idx="1757">
                  <c:v>0.40155000000000002</c:v>
                </c:pt>
                <c:pt idx="1758">
                  <c:v>-7.3950000000000002E-2</c:v>
                </c:pt>
                <c:pt idx="1759">
                  <c:v>0.40283000000000002</c:v>
                </c:pt>
                <c:pt idx="1760">
                  <c:v>-0.30163000000000001</c:v>
                </c:pt>
                <c:pt idx="1761">
                  <c:v>-0.97582999999999998</c:v>
                </c:pt>
                <c:pt idx="1762">
                  <c:v>-0.26880999999999999</c:v>
                </c:pt>
                <c:pt idx="1763">
                  <c:v>-0.40394000000000002</c:v>
                </c:pt>
                <c:pt idx="1764">
                  <c:v>8.9649999999999994E-2</c:v>
                </c:pt>
                <c:pt idx="1765">
                  <c:v>0.40155000000000002</c:v>
                </c:pt>
                <c:pt idx="1766">
                  <c:v>-7.3950000000000002E-2</c:v>
                </c:pt>
                <c:pt idx="1767">
                  <c:v>0.40283000000000002</c:v>
                </c:pt>
                <c:pt idx="1768">
                  <c:v>-0.30163000000000001</c:v>
                </c:pt>
                <c:pt idx="1769">
                  <c:v>-0.97582999999999998</c:v>
                </c:pt>
                <c:pt idx="1770">
                  <c:v>-0.26880999999999999</c:v>
                </c:pt>
                <c:pt idx="1771">
                  <c:v>-0.40394000000000002</c:v>
                </c:pt>
                <c:pt idx="1772">
                  <c:v>0.152</c:v>
                </c:pt>
                <c:pt idx="1773">
                  <c:v>0.67130999999999996</c:v>
                </c:pt>
                <c:pt idx="1774">
                  <c:v>-2.8500000000000001E-2</c:v>
                </c:pt>
                <c:pt idx="1775">
                  <c:v>0.55735999999999997</c:v>
                </c:pt>
                <c:pt idx="1776">
                  <c:v>-0.36398000000000003</c:v>
                </c:pt>
                <c:pt idx="1777">
                  <c:v>-1.24559</c:v>
                </c:pt>
                <c:pt idx="1778">
                  <c:v>-0.31425999999999998</c:v>
                </c:pt>
                <c:pt idx="1779">
                  <c:v>-0.55847999999999998</c:v>
                </c:pt>
                <c:pt idx="1780">
                  <c:v>0.152</c:v>
                </c:pt>
                <c:pt idx="1781">
                  <c:v>0.67130999999999996</c:v>
                </c:pt>
                <c:pt idx="1782">
                  <c:v>-2.8500000000000001E-2</c:v>
                </c:pt>
                <c:pt idx="1783">
                  <c:v>0.55735999999999997</c:v>
                </c:pt>
                <c:pt idx="1784">
                  <c:v>-0.36398000000000003</c:v>
                </c:pt>
                <c:pt idx="1785">
                  <c:v>-1.24559</c:v>
                </c:pt>
                <c:pt idx="1786">
                  <c:v>-0.31425999999999998</c:v>
                </c:pt>
                <c:pt idx="1787">
                  <c:v>-0.55847999999999998</c:v>
                </c:pt>
                <c:pt idx="1788">
                  <c:v>0.12404</c:v>
                </c:pt>
                <c:pt idx="1789">
                  <c:v>0.49492000000000003</c:v>
                </c:pt>
                <c:pt idx="1790">
                  <c:v>-1.848E-2</c:v>
                </c:pt>
                <c:pt idx="1791">
                  <c:v>0.40273999999999999</c:v>
                </c:pt>
                <c:pt idx="1792">
                  <c:v>-0.26723000000000002</c:v>
                </c:pt>
                <c:pt idx="1793">
                  <c:v>-0.88246000000000002</c:v>
                </c:pt>
                <c:pt idx="1794">
                  <c:v>-0.21334</c:v>
                </c:pt>
                <c:pt idx="1795">
                  <c:v>-0.40403</c:v>
                </c:pt>
                <c:pt idx="1796">
                  <c:v>0.12404</c:v>
                </c:pt>
                <c:pt idx="1797">
                  <c:v>0.49492000000000003</c:v>
                </c:pt>
                <c:pt idx="1798">
                  <c:v>-1.848E-2</c:v>
                </c:pt>
                <c:pt idx="1799">
                  <c:v>0.40273999999999999</c:v>
                </c:pt>
                <c:pt idx="1800">
                  <c:v>-0.26723000000000002</c:v>
                </c:pt>
                <c:pt idx="1801">
                  <c:v>-0.88246000000000002</c:v>
                </c:pt>
                <c:pt idx="1802">
                  <c:v>-0.21334</c:v>
                </c:pt>
                <c:pt idx="1803">
                  <c:v>-0.40403</c:v>
                </c:pt>
                <c:pt idx="1804">
                  <c:v>0.18639</c:v>
                </c:pt>
                <c:pt idx="1805">
                  <c:v>0.76468000000000003</c:v>
                </c:pt>
                <c:pt idx="1806">
                  <c:v>2.6960000000000001E-2</c:v>
                </c:pt>
                <c:pt idx="1807">
                  <c:v>0.55728</c:v>
                </c:pt>
                <c:pt idx="1808">
                  <c:v>-0.32957999999999998</c:v>
                </c:pt>
                <c:pt idx="1809">
                  <c:v>-1.1522300000000001</c:v>
                </c:pt>
                <c:pt idx="1810">
                  <c:v>-0.25879000000000002</c:v>
                </c:pt>
                <c:pt idx="1811">
                  <c:v>-0.55855999999999995</c:v>
                </c:pt>
                <c:pt idx="1812">
                  <c:v>0.18639</c:v>
                </c:pt>
                <c:pt idx="1813">
                  <c:v>0.76468000000000003</c:v>
                </c:pt>
                <c:pt idx="1814">
                  <c:v>2.6960000000000001E-2</c:v>
                </c:pt>
                <c:pt idx="1815">
                  <c:v>0.55728</c:v>
                </c:pt>
                <c:pt idx="1816">
                  <c:v>-0.32957999999999998</c:v>
                </c:pt>
                <c:pt idx="1817">
                  <c:v>-1.1522300000000001</c:v>
                </c:pt>
                <c:pt idx="1818">
                  <c:v>-0.25879000000000002</c:v>
                </c:pt>
                <c:pt idx="1819">
                  <c:v>-0.55855999999999995</c:v>
                </c:pt>
                <c:pt idx="1820">
                  <c:v>-0.10407</c:v>
                </c:pt>
                <c:pt idx="1821">
                  <c:v>-0.11137</c:v>
                </c:pt>
                <c:pt idx="1822">
                  <c:v>3.6600000000000001E-2</c:v>
                </c:pt>
                <c:pt idx="1823">
                  <c:v>3.8199999999999998E-2</c:v>
                </c:pt>
                <c:pt idx="1824">
                  <c:v>-9.8430000000000004E-2</c:v>
                </c:pt>
                <c:pt idx="1825">
                  <c:v>-0.10528999999999999</c:v>
                </c:pt>
                <c:pt idx="1826">
                  <c:v>3.1890000000000002E-2</c:v>
                </c:pt>
                <c:pt idx="1827">
                  <c:v>3.3579999999999999E-2</c:v>
                </c:pt>
                <c:pt idx="1828">
                  <c:v>-9.8080000000000001E-2</c:v>
                </c:pt>
                <c:pt idx="1829">
                  <c:v>-0.10489999999999999</c:v>
                </c:pt>
                <c:pt idx="1830">
                  <c:v>3.15E-2</c:v>
                </c:pt>
                <c:pt idx="1831">
                  <c:v>3.3050000000000003E-2</c:v>
                </c:pt>
                <c:pt idx="1832">
                  <c:v>1.1E-4</c:v>
                </c:pt>
                <c:pt idx="1833">
                  <c:v>-5.2500000000000003E-3</c:v>
                </c:pt>
                <c:pt idx="1834">
                  <c:v>0.68525000000000003</c:v>
                </c:pt>
                <c:pt idx="1835">
                  <c:v>0.67325999999999997</c:v>
                </c:pt>
                <c:pt idx="1836">
                  <c:v>-0.18234</c:v>
                </c:pt>
                <c:pt idx="1837">
                  <c:v>-0.18972</c:v>
                </c:pt>
                <c:pt idx="1838">
                  <c:v>-0.62302000000000002</c:v>
                </c:pt>
                <c:pt idx="1839">
                  <c:v>-0.60814999999999997</c:v>
                </c:pt>
                <c:pt idx="1840">
                  <c:v>1.1E-4</c:v>
                </c:pt>
                <c:pt idx="1841">
                  <c:v>-5.2500000000000003E-3</c:v>
                </c:pt>
                <c:pt idx="1842">
                  <c:v>0.68525000000000003</c:v>
                </c:pt>
                <c:pt idx="1843">
                  <c:v>0.67325999999999997</c:v>
                </c:pt>
                <c:pt idx="1844">
                  <c:v>-0.18234</c:v>
                </c:pt>
                <c:pt idx="1845">
                  <c:v>-0.18972</c:v>
                </c:pt>
                <c:pt idx="1846">
                  <c:v>-0.62302000000000002</c:v>
                </c:pt>
                <c:pt idx="1847">
                  <c:v>-0.60814999999999997</c:v>
                </c:pt>
                <c:pt idx="1848">
                  <c:v>2.2839999999999999E-2</c:v>
                </c:pt>
                <c:pt idx="1849">
                  <c:v>1.039E-2</c:v>
                </c:pt>
                <c:pt idx="1850">
                  <c:v>0.94813999999999998</c:v>
                </c:pt>
                <c:pt idx="1851">
                  <c:v>0.92495000000000005</c:v>
                </c:pt>
                <c:pt idx="1852">
                  <c:v>-0.20507</c:v>
                </c:pt>
                <c:pt idx="1853">
                  <c:v>-0.20535999999999999</c:v>
                </c:pt>
                <c:pt idx="1854">
                  <c:v>-0.88590999999999998</c:v>
                </c:pt>
                <c:pt idx="1855">
                  <c:v>-0.85984000000000005</c:v>
                </c:pt>
                <c:pt idx="1856">
                  <c:v>2.2839999999999999E-2</c:v>
                </c:pt>
                <c:pt idx="1857">
                  <c:v>1.039E-2</c:v>
                </c:pt>
                <c:pt idx="1858">
                  <c:v>0.94813999999999998</c:v>
                </c:pt>
                <c:pt idx="1859">
                  <c:v>0.92495000000000005</c:v>
                </c:pt>
                <c:pt idx="1860">
                  <c:v>-0.20507</c:v>
                </c:pt>
                <c:pt idx="1861">
                  <c:v>-0.20535999999999999</c:v>
                </c:pt>
                <c:pt idx="1862">
                  <c:v>-0.88590999999999998</c:v>
                </c:pt>
                <c:pt idx="1863">
                  <c:v>-0.85984000000000005</c:v>
                </c:pt>
                <c:pt idx="1864">
                  <c:v>4.2599999999999999E-3</c:v>
                </c:pt>
                <c:pt idx="1865">
                  <c:v>-7.7999999999999999E-4</c:v>
                </c:pt>
                <c:pt idx="1866">
                  <c:v>0.68179000000000001</c:v>
                </c:pt>
                <c:pt idx="1867">
                  <c:v>0.66986000000000001</c:v>
                </c:pt>
                <c:pt idx="1868">
                  <c:v>-0.17818999999999999</c:v>
                </c:pt>
                <c:pt idx="1869">
                  <c:v>-0.18526000000000001</c:v>
                </c:pt>
                <c:pt idx="1870">
                  <c:v>-0.62648000000000004</c:v>
                </c:pt>
                <c:pt idx="1871">
                  <c:v>-0.61155000000000004</c:v>
                </c:pt>
                <c:pt idx="1872">
                  <c:v>4.2599999999999999E-3</c:v>
                </c:pt>
                <c:pt idx="1873">
                  <c:v>-7.7999999999999999E-4</c:v>
                </c:pt>
                <c:pt idx="1874">
                  <c:v>0.68179000000000001</c:v>
                </c:pt>
                <c:pt idx="1875">
                  <c:v>0.66986000000000001</c:v>
                </c:pt>
                <c:pt idx="1876">
                  <c:v>-0.17818999999999999</c:v>
                </c:pt>
                <c:pt idx="1877">
                  <c:v>-0.18526000000000001</c:v>
                </c:pt>
                <c:pt idx="1878">
                  <c:v>-0.62648000000000004</c:v>
                </c:pt>
                <c:pt idx="1879">
                  <c:v>-0.61155000000000004</c:v>
                </c:pt>
                <c:pt idx="1880">
                  <c:v>2.699E-2</c:v>
                </c:pt>
                <c:pt idx="1881">
                  <c:v>1.486E-2</c:v>
                </c:pt>
                <c:pt idx="1882">
                  <c:v>0.94467999999999996</c:v>
                </c:pt>
                <c:pt idx="1883">
                  <c:v>0.92154999999999998</c:v>
                </c:pt>
                <c:pt idx="1884">
                  <c:v>-0.20091999999999999</c:v>
                </c:pt>
                <c:pt idx="1885">
                  <c:v>-0.2009</c:v>
                </c:pt>
                <c:pt idx="1886">
                  <c:v>-0.88936999999999999</c:v>
                </c:pt>
                <c:pt idx="1887">
                  <c:v>-0.86324999999999996</c:v>
                </c:pt>
                <c:pt idx="1888">
                  <c:v>2.699E-2</c:v>
                </c:pt>
                <c:pt idx="1889">
                  <c:v>1.486E-2</c:v>
                </c:pt>
                <c:pt idx="1890">
                  <c:v>0.94467999999999996</c:v>
                </c:pt>
                <c:pt idx="1891">
                  <c:v>0.92154999999999998</c:v>
                </c:pt>
                <c:pt idx="1892">
                  <c:v>-0.20091999999999999</c:v>
                </c:pt>
                <c:pt idx="1893">
                  <c:v>-0.2009</c:v>
                </c:pt>
                <c:pt idx="1894">
                  <c:v>-0.88936999999999999</c:v>
                </c:pt>
                <c:pt idx="1895">
                  <c:v>-0.86324999999999996</c:v>
                </c:pt>
                <c:pt idx="1896">
                  <c:v>4.5199999999999997E-3</c:v>
                </c:pt>
                <c:pt idx="1897">
                  <c:v>-5.0000000000000001E-4</c:v>
                </c:pt>
                <c:pt idx="1898">
                  <c:v>0.68150999999999995</c:v>
                </c:pt>
                <c:pt idx="1899">
                  <c:v>0.66947000000000001</c:v>
                </c:pt>
                <c:pt idx="1900">
                  <c:v>-0.17793</c:v>
                </c:pt>
                <c:pt idx="1901">
                  <c:v>-0.18497</c:v>
                </c:pt>
                <c:pt idx="1902">
                  <c:v>-0.62677000000000005</c:v>
                </c:pt>
                <c:pt idx="1903">
                  <c:v>-0.61194000000000004</c:v>
                </c:pt>
                <c:pt idx="1904">
                  <c:v>4.5199999999999997E-3</c:v>
                </c:pt>
                <c:pt idx="1905">
                  <c:v>-5.0000000000000001E-4</c:v>
                </c:pt>
                <c:pt idx="1906">
                  <c:v>0.68150999999999995</c:v>
                </c:pt>
                <c:pt idx="1907">
                  <c:v>0.66947000000000001</c:v>
                </c:pt>
                <c:pt idx="1908">
                  <c:v>-0.17793</c:v>
                </c:pt>
                <c:pt idx="1909">
                  <c:v>-0.18497</c:v>
                </c:pt>
                <c:pt idx="1910">
                  <c:v>-0.62677000000000005</c:v>
                </c:pt>
                <c:pt idx="1911">
                  <c:v>-0.61194000000000004</c:v>
                </c:pt>
                <c:pt idx="1912">
                  <c:v>2.725E-2</c:v>
                </c:pt>
                <c:pt idx="1913">
                  <c:v>1.515E-2</c:v>
                </c:pt>
                <c:pt idx="1914">
                  <c:v>0.94440000000000002</c:v>
                </c:pt>
                <c:pt idx="1915">
                  <c:v>0.92115999999999998</c:v>
                </c:pt>
                <c:pt idx="1916">
                  <c:v>-0.20066000000000001</c:v>
                </c:pt>
                <c:pt idx="1917">
                  <c:v>-0.20061000000000001</c:v>
                </c:pt>
                <c:pt idx="1918">
                  <c:v>-0.88966000000000001</c:v>
                </c:pt>
                <c:pt idx="1919">
                  <c:v>-0.86363000000000001</c:v>
                </c:pt>
                <c:pt idx="1920">
                  <c:v>2.725E-2</c:v>
                </c:pt>
                <c:pt idx="1921">
                  <c:v>1.515E-2</c:v>
                </c:pt>
                <c:pt idx="1922">
                  <c:v>0.94440000000000002</c:v>
                </c:pt>
                <c:pt idx="1923">
                  <c:v>0.92115999999999998</c:v>
                </c:pt>
                <c:pt idx="1924">
                  <c:v>-0.20066000000000001</c:v>
                </c:pt>
                <c:pt idx="1925">
                  <c:v>-0.20061000000000001</c:v>
                </c:pt>
                <c:pt idx="1926">
                  <c:v>-0.88966000000000001</c:v>
                </c:pt>
                <c:pt idx="1927">
                  <c:v>-0.86363000000000001</c:v>
                </c:pt>
                <c:pt idx="1928">
                  <c:v>3.1699999999999999E-2</c:v>
                </c:pt>
                <c:pt idx="1929">
                  <c:v>2.8590000000000001E-2</c:v>
                </c:pt>
                <c:pt idx="1930">
                  <c:v>0.67130000000000001</c:v>
                </c:pt>
                <c:pt idx="1931">
                  <c:v>0.65891999999999995</c:v>
                </c:pt>
                <c:pt idx="1932">
                  <c:v>-0.15075</c:v>
                </c:pt>
                <c:pt idx="1933">
                  <c:v>-0.15587999999999999</c:v>
                </c:pt>
                <c:pt idx="1934">
                  <c:v>-0.63697999999999999</c:v>
                </c:pt>
                <c:pt idx="1935">
                  <c:v>-0.62250000000000005</c:v>
                </c:pt>
                <c:pt idx="1936">
                  <c:v>3.1699999999999999E-2</c:v>
                </c:pt>
                <c:pt idx="1937">
                  <c:v>2.8590000000000001E-2</c:v>
                </c:pt>
                <c:pt idx="1938">
                  <c:v>0.67130000000000001</c:v>
                </c:pt>
                <c:pt idx="1939">
                  <c:v>0.65891999999999995</c:v>
                </c:pt>
                <c:pt idx="1940">
                  <c:v>-0.15075</c:v>
                </c:pt>
                <c:pt idx="1941">
                  <c:v>-0.15587999999999999</c:v>
                </c:pt>
                <c:pt idx="1942">
                  <c:v>-0.63697999999999999</c:v>
                </c:pt>
                <c:pt idx="1943">
                  <c:v>-0.62250000000000005</c:v>
                </c:pt>
                <c:pt idx="1944">
                  <c:v>5.4429999999999999E-2</c:v>
                </c:pt>
                <c:pt idx="1945">
                  <c:v>4.4229999999999998E-2</c:v>
                </c:pt>
                <c:pt idx="1946">
                  <c:v>0.93418999999999996</c:v>
                </c:pt>
                <c:pt idx="1947">
                  <c:v>0.91061000000000003</c:v>
                </c:pt>
                <c:pt idx="1948">
                  <c:v>-0.17349000000000001</c:v>
                </c:pt>
                <c:pt idx="1949">
                  <c:v>-0.17152000000000001</c:v>
                </c:pt>
                <c:pt idx="1950">
                  <c:v>-0.89986999999999995</c:v>
                </c:pt>
                <c:pt idx="1951">
                  <c:v>-0.87419000000000002</c:v>
                </c:pt>
                <c:pt idx="1952">
                  <c:v>5.4429999999999999E-2</c:v>
                </c:pt>
                <c:pt idx="1953">
                  <c:v>4.4229999999999998E-2</c:v>
                </c:pt>
                <c:pt idx="1954">
                  <c:v>0.93418999999999996</c:v>
                </c:pt>
                <c:pt idx="1955">
                  <c:v>0.91061000000000003</c:v>
                </c:pt>
                <c:pt idx="1956">
                  <c:v>-0.17349000000000001</c:v>
                </c:pt>
                <c:pt idx="1957">
                  <c:v>-0.17152000000000001</c:v>
                </c:pt>
                <c:pt idx="1958">
                  <c:v>-0.89986999999999995</c:v>
                </c:pt>
                <c:pt idx="1959">
                  <c:v>-0.87419000000000002</c:v>
                </c:pt>
                <c:pt idx="1960">
                  <c:v>-9.0900000000000009E-3</c:v>
                </c:pt>
                <c:pt idx="1961">
                  <c:v>0.10609</c:v>
                </c:pt>
                <c:pt idx="1962">
                  <c:v>0.25155</c:v>
                </c:pt>
                <c:pt idx="1963">
                  <c:v>0.12656999999999999</c:v>
                </c:pt>
                <c:pt idx="1964">
                  <c:v>-1.1220000000000001E-2</c:v>
                </c:pt>
                <c:pt idx="1965">
                  <c:v>9.4549999999999995E-2</c:v>
                </c:pt>
                <c:pt idx="1966">
                  <c:v>0.22939000000000001</c:v>
                </c:pt>
                <c:pt idx="1967">
                  <c:v>0.11466</c:v>
                </c:pt>
                <c:pt idx="1968">
                  <c:v>-1.069E-2</c:v>
                </c:pt>
                <c:pt idx="1969">
                  <c:v>9.5960000000000004E-2</c:v>
                </c:pt>
                <c:pt idx="1970">
                  <c:v>0.23005</c:v>
                </c:pt>
                <c:pt idx="1971">
                  <c:v>0.11430999999999999</c:v>
                </c:pt>
                <c:pt idx="1972">
                  <c:v>0.46488000000000002</c:v>
                </c:pt>
                <c:pt idx="1973">
                  <c:v>0.77617000000000003</c:v>
                </c:pt>
                <c:pt idx="1974">
                  <c:v>1.5235000000000001</c:v>
                </c:pt>
                <c:pt idx="1975">
                  <c:v>1.1846699999999999</c:v>
                </c:pt>
                <c:pt idx="1976">
                  <c:v>-0.48233999999999999</c:v>
                </c:pt>
                <c:pt idx="1977">
                  <c:v>-0.59352000000000005</c:v>
                </c:pt>
                <c:pt idx="1978">
                  <c:v>-1.0880099999999999</c:v>
                </c:pt>
                <c:pt idx="1979">
                  <c:v>-0.96631</c:v>
                </c:pt>
                <c:pt idx="1980">
                  <c:v>0.46488000000000002</c:v>
                </c:pt>
                <c:pt idx="1981">
                  <c:v>0.77617000000000003</c:v>
                </c:pt>
                <c:pt idx="1982">
                  <c:v>1.5235000000000001</c:v>
                </c:pt>
                <c:pt idx="1983">
                  <c:v>1.1846699999999999</c:v>
                </c:pt>
                <c:pt idx="1984">
                  <c:v>-0.48233999999999999</c:v>
                </c:pt>
                <c:pt idx="1985">
                  <c:v>-0.59352000000000005</c:v>
                </c:pt>
                <c:pt idx="1986">
                  <c:v>-1.0880099999999999</c:v>
                </c:pt>
                <c:pt idx="1987">
                  <c:v>-0.96631</c:v>
                </c:pt>
                <c:pt idx="1988">
                  <c:v>0.66156000000000004</c:v>
                </c:pt>
                <c:pt idx="1989">
                  <c:v>1.0744199999999999</c:v>
                </c:pt>
                <c:pt idx="1990">
                  <c:v>2.0613100000000002</c:v>
                </c:pt>
                <c:pt idx="1991">
                  <c:v>1.6132500000000001</c:v>
                </c:pt>
                <c:pt idx="1992">
                  <c:v>-0.67901999999999996</c:v>
                </c:pt>
                <c:pt idx="1993">
                  <c:v>-0.89176999999999995</c:v>
                </c:pt>
                <c:pt idx="1994">
                  <c:v>-1.62581</c:v>
                </c:pt>
                <c:pt idx="1995">
                  <c:v>-1.39489</c:v>
                </c:pt>
                <c:pt idx="1996">
                  <c:v>0.66156000000000004</c:v>
                </c:pt>
                <c:pt idx="1997">
                  <c:v>1.0744199999999999</c:v>
                </c:pt>
                <c:pt idx="1998">
                  <c:v>2.0613100000000002</c:v>
                </c:pt>
                <c:pt idx="1999">
                  <c:v>1.6132500000000001</c:v>
                </c:pt>
                <c:pt idx="2000">
                  <c:v>-0.67901999999999996</c:v>
                </c:pt>
                <c:pt idx="2001">
                  <c:v>-0.89176999999999995</c:v>
                </c:pt>
                <c:pt idx="2002">
                  <c:v>-1.62581</c:v>
                </c:pt>
                <c:pt idx="2003">
                  <c:v>-1.39489</c:v>
                </c:pt>
                <c:pt idx="2004">
                  <c:v>0.46331</c:v>
                </c:pt>
                <c:pt idx="2005">
                  <c:v>0.76768999999999998</c:v>
                </c:pt>
                <c:pt idx="2006">
                  <c:v>1.5072099999999999</c:v>
                </c:pt>
                <c:pt idx="2007">
                  <c:v>1.17591</c:v>
                </c:pt>
                <c:pt idx="2008">
                  <c:v>-0.48391000000000001</c:v>
                </c:pt>
                <c:pt idx="2009">
                  <c:v>-0.60199999999999998</c:v>
                </c:pt>
                <c:pt idx="2010">
                  <c:v>-1.1043000000000001</c:v>
                </c:pt>
                <c:pt idx="2011">
                  <c:v>-0.97506999999999999</c:v>
                </c:pt>
                <c:pt idx="2012">
                  <c:v>0.46331</c:v>
                </c:pt>
                <c:pt idx="2013">
                  <c:v>0.76768999999999998</c:v>
                </c:pt>
                <c:pt idx="2014">
                  <c:v>1.5072099999999999</c:v>
                </c:pt>
                <c:pt idx="2015">
                  <c:v>1.17591</c:v>
                </c:pt>
                <c:pt idx="2016">
                  <c:v>-0.48391000000000001</c:v>
                </c:pt>
                <c:pt idx="2017">
                  <c:v>-0.60199999999999998</c:v>
                </c:pt>
                <c:pt idx="2018">
                  <c:v>-1.1043000000000001</c:v>
                </c:pt>
                <c:pt idx="2019">
                  <c:v>-0.97506999999999999</c:v>
                </c:pt>
                <c:pt idx="2020">
                  <c:v>0.65998999999999997</c:v>
                </c:pt>
                <c:pt idx="2021">
                  <c:v>1.06593</c:v>
                </c:pt>
                <c:pt idx="2022">
                  <c:v>2.0450200000000001</c:v>
                </c:pt>
                <c:pt idx="2023">
                  <c:v>1.60449</c:v>
                </c:pt>
                <c:pt idx="2024">
                  <c:v>-0.68059000000000003</c:v>
                </c:pt>
                <c:pt idx="2025">
                  <c:v>-0.90024999999999999</c:v>
                </c:pt>
                <c:pt idx="2026">
                  <c:v>-1.64211</c:v>
                </c:pt>
                <c:pt idx="2027">
                  <c:v>-1.4036500000000001</c:v>
                </c:pt>
                <c:pt idx="2028">
                  <c:v>0.65998999999999997</c:v>
                </c:pt>
                <c:pt idx="2029">
                  <c:v>1.06593</c:v>
                </c:pt>
                <c:pt idx="2030">
                  <c:v>2.0450200000000001</c:v>
                </c:pt>
                <c:pt idx="2031">
                  <c:v>1.60449</c:v>
                </c:pt>
                <c:pt idx="2032">
                  <c:v>-0.68059000000000003</c:v>
                </c:pt>
                <c:pt idx="2033">
                  <c:v>-0.90024999999999999</c:v>
                </c:pt>
                <c:pt idx="2034">
                  <c:v>-1.64211</c:v>
                </c:pt>
                <c:pt idx="2035">
                  <c:v>-1.4036500000000001</c:v>
                </c:pt>
                <c:pt idx="2036">
                  <c:v>0.4637</c:v>
                </c:pt>
                <c:pt idx="2037">
                  <c:v>0.76873000000000002</c:v>
                </c:pt>
                <c:pt idx="2038">
                  <c:v>1.50769</c:v>
                </c:pt>
                <c:pt idx="2039">
                  <c:v>1.1756500000000001</c:v>
                </c:pt>
                <c:pt idx="2040">
                  <c:v>-0.48351</c:v>
                </c:pt>
                <c:pt idx="2041">
                  <c:v>-0.60096000000000005</c:v>
                </c:pt>
                <c:pt idx="2042">
                  <c:v>-1.10382</c:v>
                </c:pt>
                <c:pt idx="2043">
                  <c:v>-0.97533000000000003</c:v>
                </c:pt>
                <c:pt idx="2044">
                  <c:v>0.4637</c:v>
                </c:pt>
                <c:pt idx="2045">
                  <c:v>0.76873000000000002</c:v>
                </c:pt>
                <c:pt idx="2046">
                  <c:v>1.50769</c:v>
                </c:pt>
                <c:pt idx="2047">
                  <c:v>1.1756500000000001</c:v>
                </c:pt>
                <c:pt idx="2048">
                  <c:v>-0.48351</c:v>
                </c:pt>
                <c:pt idx="2049">
                  <c:v>-0.60096000000000005</c:v>
                </c:pt>
                <c:pt idx="2050">
                  <c:v>-1.10382</c:v>
                </c:pt>
                <c:pt idx="2051">
                  <c:v>-0.97533000000000003</c:v>
                </c:pt>
                <c:pt idx="2052">
                  <c:v>0.66037999999999997</c:v>
                </c:pt>
                <c:pt idx="2053">
                  <c:v>1.06697</c:v>
                </c:pt>
                <c:pt idx="2054">
                  <c:v>2.0455000000000001</c:v>
                </c:pt>
                <c:pt idx="2055">
                  <c:v>1.60423</c:v>
                </c:pt>
                <c:pt idx="2056">
                  <c:v>-0.68020000000000003</c:v>
                </c:pt>
                <c:pt idx="2057">
                  <c:v>-0.89920999999999995</c:v>
                </c:pt>
                <c:pt idx="2058">
                  <c:v>-1.6416200000000001</c:v>
                </c:pt>
                <c:pt idx="2059">
                  <c:v>-1.4038999999999999</c:v>
                </c:pt>
                <c:pt idx="2060">
                  <c:v>0.66037999999999997</c:v>
                </c:pt>
                <c:pt idx="2061">
                  <c:v>1.06697</c:v>
                </c:pt>
                <c:pt idx="2062">
                  <c:v>2.0455000000000001</c:v>
                </c:pt>
                <c:pt idx="2063">
                  <c:v>1.60423</c:v>
                </c:pt>
                <c:pt idx="2064">
                  <c:v>-0.68020000000000003</c:v>
                </c:pt>
                <c:pt idx="2065">
                  <c:v>-0.89920999999999995</c:v>
                </c:pt>
                <c:pt idx="2066">
                  <c:v>-1.6416200000000001</c:v>
                </c:pt>
                <c:pt idx="2067">
                  <c:v>-1.4038999999999999</c:v>
                </c:pt>
                <c:pt idx="2068">
                  <c:v>0.46525</c:v>
                </c:pt>
                <c:pt idx="2069">
                  <c:v>0.73919999999999997</c:v>
                </c:pt>
                <c:pt idx="2070">
                  <c:v>1.4395199999999999</c:v>
                </c:pt>
                <c:pt idx="2071">
                  <c:v>1.14123</c:v>
                </c:pt>
                <c:pt idx="2072">
                  <c:v>-0.48197000000000001</c:v>
                </c:pt>
                <c:pt idx="2073">
                  <c:v>-0.63049999999999995</c:v>
                </c:pt>
                <c:pt idx="2074">
                  <c:v>-1.1719999999999999</c:v>
                </c:pt>
                <c:pt idx="2075">
                  <c:v>-1.00976</c:v>
                </c:pt>
                <c:pt idx="2076">
                  <c:v>0.46525</c:v>
                </c:pt>
                <c:pt idx="2077">
                  <c:v>0.73919999999999997</c:v>
                </c:pt>
                <c:pt idx="2078">
                  <c:v>1.4395199999999999</c:v>
                </c:pt>
                <c:pt idx="2079">
                  <c:v>1.14123</c:v>
                </c:pt>
                <c:pt idx="2080">
                  <c:v>-0.48197000000000001</c:v>
                </c:pt>
                <c:pt idx="2081">
                  <c:v>-0.63049999999999995</c:v>
                </c:pt>
                <c:pt idx="2082">
                  <c:v>-1.1719999999999999</c:v>
                </c:pt>
                <c:pt idx="2083">
                  <c:v>-1.00976</c:v>
                </c:pt>
                <c:pt idx="2084">
                  <c:v>0.66193000000000002</c:v>
                </c:pt>
                <c:pt idx="2085">
                  <c:v>1.0374399999999999</c:v>
                </c:pt>
                <c:pt idx="2086">
                  <c:v>1.97732</c:v>
                </c:pt>
                <c:pt idx="2087">
                  <c:v>1.5698000000000001</c:v>
                </c:pt>
                <c:pt idx="2088">
                  <c:v>-0.67864999999999998</c:v>
                </c:pt>
                <c:pt idx="2089">
                  <c:v>-0.92874000000000001</c:v>
                </c:pt>
                <c:pt idx="2090">
                  <c:v>-1.7098</c:v>
                </c:pt>
                <c:pt idx="2091">
                  <c:v>-1.4383300000000001</c:v>
                </c:pt>
                <c:pt idx="2092">
                  <c:v>0.66193000000000002</c:v>
                </c:pt>
                <c:pt idx="2093">
                  <c:v>1.0374399999999999</c:v>
                </c:pt>
                <c:pt idx="2094">
                  <c:v>1.97732</c:v>
                </c:pt>
                <c:pt idx="2095">
                  <c:v>1.5698000000000001</c:v>
                </c:pt>
                <c:pt idx="2096">
                  <c:v>-0.67864999999999998</c:v>
                </c:pt>
                <c:pt idx="2097">
                  <c:v>-0.92874000000000001</c:v>
                </c:pt>
                <c:pt idx="2098">
                  <c:v>-1.7098</c:v>
                </c:pt>
                <c:pt idx="2099">
                  <c:v>-1.4383300000000001</c:v>
                </c:pt>
              </c:numCache>
            </c:numRef>
          </c:xVal>
          <c:yVal>
            <c:numRef>
              <c:f>'MUROS DE CORTE'!$Q$39:$Q$2138</c:f>
              <c:numCache>
                <c:formatCode>General</c:formatCode>
                <c:ptCount val="2100"/>
                <c:pt idx="0">
                  <c:v>-69.573999999999998</c:v>
                </c:pt>
                <c:pt idx="1">
                  <c:v>-66.055000000000007</c:v>
                </c:pt>
                <c:pt idx="2">
                  <c:v>-63.752000000000002</c:v>
                </c:pt>
                <c:pt idx="3">
                  <c:v>-67.271000000000001</c:v>
                </c:pt>
                <c:pt idx="4">
                  <c:v>-61.127000000000002</c:v>
                </c:pt>
                <c:pt idx="5">
                  <c:v>-59.344999999999999</c:v>
                </c:pt>
                <c:pt idx="6">
                  <c:v>-57.274000000000001</c:v>
                </c:pt>
                <c:pt idx="7">
                  <c:v>-59.055999999999997</c:v>
                </c:pt>
                <c:pt idx="8">
                  <c:v>-66.498000000000005</c:v>
                </c:pt>
                <c:pt idx="9">
                  <c:v>-62.451000000000001</c:v>
                </c:pt>
                <c:pt idx="10">
                  <c:v>-60.255000000000003</c:v>
                </c:pt>
                <c:pt idx="11">
                  <c:v>-64.302999999999997</c:v>
                </c:pt>
                <c:pt idx="12">
                  <c:v>211.66499999999999</c:v>
                </c:pt>
                <c:pt idx="13">
                  <c:v>102.65600000000001</c:v>
                </c:pt>
                <c:pt idx="14">
                  <c:v>95.516000000000005</c:v>
                </c:pt>
                <c:pt idx="15">
                  <c:v>204.52500000000001</c:v>
                </c:pt>
                <c:pt idx="16">
                  <c:v>-332.12599999999998</c:v>
                </c:pt>
                <c:pt idx="17">
                  <c:v>-217.21899999999999</c:v>
                </c:pt>
                <c:pt idx="18">
                  <c:v>-206.07900000000001</c:v>
                </c:pt>
                <c:pt idx="19">
                  <c:v>-320.98500000000001</c:v>
                </c:pt>
                <c:pt idx="20">
                  <c:v>211.66499999999999</c:v>
                </c:pt>
                <c:pt idx="21">
                  <c:v>102.65600000000001</c:v>
                </c:pt>
                <c:pt idx="22">
                  <c:v>95.516000000000005</c:v>
                </c:pt>
                <c:pt idx="23">
                  <c:v>204.52500000000001</c:v>
                </c:pt>
                <c:pt idx="24">
                  <c:v>-332.12599999999998</c:v>
                </c:pt>
                <c:pt idx="25">
                  <c:v>-217.21899999999999</c:v>
                </c:pt>
                <c:pt idx="26">
                  <c:v>-206.07900000000001</c:v>
                </c:pt>
                <c:pt idx="27">
                  <c:v>-320.98500000000001</c:v>
                </c:pt>
                <c:pt idx="28">
                  <c:v>126.577</c:v>
                </c:pt>
                <c:pt idx="29">
                  <c:v>52.606000000000002</c:v>
                </c:pt>
                <c:pt idx="30">
                  <c:v>48.329000000000001</c:v>
                </c:pt>
                <c:pt idx="31">
                  <c:v>122.3</c:v>
                </c:pt>
                <c:pt idx="32">
                  <c:v>-247.03800000000001</c:v>
                </c:pt>
                <c:pt idx="33">
                  <c:v>-167.16900000000001</c:v>
                </c:pt>
                <c:pt idx="34">
                  <c:v>-158.892</c:v>
                </c:pt>
                <c:pt idx="35">
                  <c:v>-238.76</c:v>
                </c:pt>
                <c:pt idx="36">
                  <c:v>126.577</c:v>
                </c:pt>
                <c:pt idx="37">
                  <c:v>52.606000000000002</c:v>
                </c:pt>
                <c:pt idx="38">
                  <c:v>48.329000000000001</c:v>
                </c:pt>
                <c:pt idx="39">
                  <c:v>122.3</c:v>
                </c:pt>
                <c:pt idx="40">
                  <c:v>-247.03800000000001</c:v>
                </c:pt>
                <c:pt idx="41">
                  <c:v>-167.16900000000001</c:v>
                </c:pt>
                <c:pt idx="42">
                  <c:v>-158.892</c:v>
                </c:pt>
                <c:pt idx="43">
                  <c:v>-238.76</c:v>
                </c:pt>
                <c:pt idx="44">
                  <c:v>217.87700000000001</c:v>
                </c:pt>
                <c:pt idx="45">
                  <c:v>107.589</c:v>
                </c:pt>
                <c:pt idx="46">
                  <c:v>100.279</c:v>
                </c:pt>
                <c:pt idx="47">
                  <c:v>210.566</c:v>
                </c:pt>
                <c:pt idx="48">
                  <c:v>-325.91500000000002</c:v>
                </c:pt>
                <c:pt idx="49">
                  <c:v>-212.285</c:v>
                </c:pt>
                <c:pt idx="50">
                  <c:v>-201.316</c:v>
                </c:pt>
                <c:pt idx="51">
                  <c:v>-314.94400000000002</c:v>
                </c:pt>
                <c:pt idx="52">
                  <c:v>217.87700000000001</c:v>
                </c:pt>
                <c:pt idx="53">
                  <c:v>107.589</c:v>
                </c:pt>
                <c:pt idx="54">
                  <c:v>100.279</c:v>
                </c:pt>
                <c:pt idx="55">
                  <c:v>210.566</c:v>
                </c:pt>
                <c:pt idx="56">
                  <c:v>-325.91500000000002</c:v>
                </c:pt>
                <c:pt idx="57">
                  <c:v>-212.285</c:v>
                </c:pt>
                <c:pt idx="58">
                  <c:v>-201.316</c:v>
                </c:pt>
                <c:pt idx="59">
                  <c:v>-314.94400000000002</c:v>
                </c:pt>
                <c:pt idx="60">
                  <c:v>132.78899999999999</c:v>
                </c:pt>
                <c:pt idx="61">
                  <c:v>57.54</c:v>
                </c:pt>
                <c:pt idx="62">
                  <c:v>53.093000000000004</c:v>
                </c:pt>
                <c:pt idx="63">
                  <c:v>128.34100000000001</c:v>
                </c:pt>
                <c:pt idx="64">
                  <c:v>-240.827</c:v>
                </c:pt>
                <c:pt idx="65">
                  <c:v>-162.23500000000001</c:v>
                </c:pt>
                <c:pt idx="66">
                  <c:v>-154.12899999999999</c:v>
                </c:pt>
                <c:pt idx="67">
                  <c:v>-232.71899999999999</c:v>
                </c:pt>
                <c:pt idx="68">
                  <c:v>132.78899999999999</c:v>
                </c:pt>
                <c:pt idx="69">
                  <c:v>57.54</c:v>
                </c:pt>
                <c:pt idx="70">
                  <c:v>53.093000000000004</c:v>
                </c:pt>
                <c:pt idx="71">
                  <c:v>128.34100000000001</c:v>
                </c:pt>
                <c:pt idx="72">
                  <c:v>-240.827</c:v>
                </c:pt>
                <c:pt idx="73">
                  <c:v>-162.23500000000001</c:v>
                </c:pt>
                <c:pt idx="74">
                  <c:v>-154.12899999999999</c:v>
                </c:pt>
                <c:pt idx="75">
                  <c:v>-232.71899999999999</c:v>
                </c:pt>
                <c:pt idx="76">
                  <c:v>213.928</c:v>
                </c:pt>
                <c:pt idx="77">
                  <c:v>105.306</c:v>
                </c:pt>
                <c:pt idx="78">
                  <c:v>98.087000000000003</c:v>
                </c:pt>
                <c:pt idx="79">
                  <c:v>206.708</c:v>
                </c:pt>
                <c:pt idx="80">
                  <c:v>-329.86399999999998</c:v>
                </c:pt>
                <c:pt idx="81">
                  <c:v>-214.56800000000001</c:v>
                </c:pt>
                <c:pt idx="82">
                  <c:v>-203.50700000000001</c:v>
                </c:pt>
                <c:pt idx="83">
                  <c:v>-318.80200000000002</c:v>
                </c:pt>
                <c:pt idx="84">
                  <c:v>213.928</c:v>
                </c:pt>
                <c:pt idx="85">
                  <c:v>105.306</c:v>
                </c:pt>
                <c:pt idx="86">
                  <c:v>98.087000000000003</c:v>
                </c:pt>
                <c:pt idx="87">
                  <c:v>206.708</c:v>
                </c:pt>
                <c:pt idx="88">
                  <c:v>-329.86399999999998</c:v>
                </c:pt>
                <c:pt idx="89">
                  <c:v>-214.56800000000001</c:v>
                </c:pt>
                <c:pt idx="90">
                  <c:v>-203.50700000000001</c:v>
                </c:pt>
                <c:pt idx="91">
                  <c:v>-318.80200000000002</c:v>
                </c:pt>
                <c:pt idx="92">
                  <c:v>128.84</c:v>
                </c:pt>
                <c:pt idx="93">
                  <c:v>55.256</c:v>
                </c:pt>
                <c:pt idx="94">
                  <c:v>50.901000000000003</c:v>
                </c:pt>
                <c:pt idx="95">
                  <c:v>124.483</c:v>
                </c:pt>
                <c:pt idx="96">
                  <c:v>-244.77600000000001</c:v>
                </c:pt>
                <c:pt idx="97">
                  <c:v>-164.51900000000001</c:v>
                </c:pt>
                <c:pt idx="98">
                  <c:v>-156.321</c:v>
                </c:pt>
                <c:pt idx="99">
                  <c:v>-236.577</c:v>
                </c:pt>
                <c:pt idx="100">
                  <c:v>128.84</c:v>
                </c:pt>
                <c:pt idx="101">
                  <c:v>55.256</c:v>
                </c:pt>
                <c:pt idx="102">
                  <c:v>50.901000000000003</c:v>
                </c:pt>
                <c:pt idx="103">
                  <c:v>124.483</c:v>
                </c:pt>
                <c:pt idx="104">
                  <c:v>-244.77600000000001</c:v>
                </c:pt>
                <c:pt idx="105">
                  <c:v>-164.51900000000001</c:v>
                </c:pt>
                <c:pt idx="106">
                  <c:v>-156.321</c:v>
                </c:pt>
                <c:pt idx="107">
                  <c:v>-236.577</c:v>
                </c:pt>
                <c:pt idx="108">
                  <c:v>234.88</c:v>
                </c:pt>
                <c:pt idx="109">
                  <c:v>124.39400000000001</c:v>
                </c:pt>
                <c:pt idx="110">
                  <c:v>116.506</c:v>
                </c:pt>
                <c:pt idx="111">
                  <c:v>226.99100000000001</c:v>
                </c:pt>
                <c:pt idx="112">
                  <c:v>-308.91199999999998</c:v>
                </c:pt>
                <c:pt idx="113">
                  <c:v>-195.48</c:v>
                </c:pt>
                <c:pt idx="114">
                  <c:v>-185.08799999999999</c:v>
                </c:pt>
                <c:pt idx="115">
                  <c:v>-298.51900000000001</c:v>
                </c:pt>
                <c:pt idx="116">
                  <c:v>234.88</c:v>
                </c:pt>
                <c:pt idx="117">
                  <c:v>124.39400000000001</c:v>
                </c:pt>
                <c:pt idx="118">
                  <c:v>116.506</c:v>
                </c:pt>
                <c:pt idx="119">
                  <c:v>226.99100000000001</c:v>
                </c:pt>
                <c:pt idx="120">
                  <c:v>-308.91199999999998</c:v>
                </c:pt>
                <c:pt idx="121">
                  <c:v>-195.48</c:v>
                </c:pt>
                <c:pt idx="122">
                  <c:v>-185.08799999999999</c:v>
                </c:pt>
                <c:pt idx="123">
                  <c:v>-298.51900000000001</c:v>
                </c:pt>
                <c:pt idx="124">
                  <c:v>149.792</c:v>
                </c:pt>
                <c:pt idx="125">
                  <c:v>74.343999999999994</c:v>
                </c:pt>
                <c:pt idx="126">
                  <c:v>69.319999999999993</c:v>
                </c:pt>
                <c:pt idx="127">
                  <c:v>144.76599999999999</c:v>
                </c:pt>
                <c:pt idx="128">
                  <c:v>-223.82400000000001</c:v>
                </c:pt>
                <c:pt idx="129">
                  <c:v>-145.43100000000001</c:v>
                </c:pt>
                <c:pt idx="130">
                  <c:v>-137.90199999999999</c:v>
                </c:pt>
                <c:pt idx="131">
                  <c:v>-216.29400000000001</c:v>
                </c:pt>
                <c:pt idx="132">
                  <c:v>149.792</c:v>
                </c:pt>
                <c:pt idx="133">
                  <c:v>74.343999999999994</c:v>
                </c:pt>
                <c:pt idx="134">
                  <c:v>69.319999999999993</c:v>
                </c:pt>
                <c:pt idx="135">
                  <c:v>144.76599999999999</c:v>
                </c:pt>
                <c:pt idx="136">
                  <c:v>-223.82400000000001</c:v>
                </c:pt>
                <c:pt idx="137">
                  <c:v>-145.43100000000001</c:v>
                </c:pt>
                <c:pt idx="138">
                  <c:v>-137.90199999999999</c:v>
                </c:pt>
                <c:pt idx="139">
                  <c:v>-216.29400000000001</c:v>
                </c:pt>
                <c:pt idx="140">
                  <c:v>-67.445999999999998</c:v>
                </c:pt>
                <c:pt idx="141">
                  <c:v>-70.554000000000002</c:v>
                </c:pt>
                <c:pt idx="142">
                  <c:v>-70.527000000000001</c:v>
                </c:pt>
                <c:pt idx="143">
                  <c:v>-67.418999999999997</c:v>
                </c:pt>
                <c:pt idx="144">
                  <c:v>-59.725999999999999</c:v>
                </c:pt>
                <c:pt idx="145">
                  <c:v>-62.994</c:v>
                </c:pt>
                <c:pt idx="146">
                  <c:v>-62.993000000000002</c:v>
                </c:pt>
                <c:pt idx="147">
                  <c:v>-59.725000000000001</c:v>
                </c:pt>
                <c:pt idx="148">
                  <c:v>-64.543000000000006</c:v>
                </c:pt>
                <c:pt idx="149">
                  <c:v>-66.701999999999998</c:v>
                </c:pt>
                <c:pt idx="150">
                  <c:v>-66.691999999999993</c:v>
                </c:pt>
                <c:pt idx="151">
                  <c:v>-64.533000000000001</c:v>
                </c:pt>
                <c:pt idx="152">
                  <c:v>236.33500000000001</c:v>
                </c:pt>
                <c:pt idx="153">
                  <c:v>108.79600000000001</c:v>
                </c:pt>
                <c:pt idx="154">
                  <c:v>109.785</c:v>
                </c:pt>
                <c:pt idx="155">
                  <c:v>237.322</c:v>
                </c:pt>
                <c:pt idx="156">
                  <c:v>-353.28199999999998</c:v>
                </c:pt>
                <c:pt idx="157">
                  <c:v>-231.04300000000001</c:v>
                </c:pt>
                <c:pt idx="158">
                  <c:v>-231.99700000000001</c:v>
                </c:pt>
                <c:pt idx="159">
                  <c:v>-354.23500000000001</c:v>
                </c:pt>
                <c:pt idx="160">
                  <c:v>236.33500000000001</c:v>
                </c:pt>
                <c:pt idx="161">
                  <c:v>108.79600000000001</c:v>
                </c:pt>
                <c:pt idx="162">
                  <c:v>109.785</c:v>
                </c:pt>
                <c:pt idx="163">
                  <c:v>237.322</c:v>
                </c:pt>
                <c:pt idx="164">
                  <c:v>-353.28199999999998</c:v>
                </c:pt>
                <c:pt idx="165">
                  <c:v>-231.04300000000001</c:v>
                </c:pt>
                <c:pt idx="166">
                  <c:v>-231.99700000000001</c:v>
                </c:pt>
                <c:pt idx="167">
                  <c:v>-354.23500000000001</c:v>
                </c:pt>
                <c:pt idx="168">
                  <c:v>143.95400000000001</c:v>
                </c:pt>
                <c:pt idx="169">
                  <c:v>55.543999999999997</c:v>
                </c:pt>
                <c:pt idx="170">
                  <c:v>56.232999999999997</c:v>
                </c:pt>
                <c:pt idx="171">
                  <c:v>144.643</c:v>
                </c:pt>
                <c:pt idx="172">
                  <c:v>-260.90100000000001</c:v>
                </c:pt>
                <c:pt idx="173">
                  <c:v>-177.79</c:v>
                </c:pt>
                <c:pt idx="174">
                  <c:v>-178.44499999999999</c:v>
                </c:pt>
                <c:pt idx="175">
                  <c:v>-261.55599999999998</c:v>
                </c:pt>
                <c:pt idx="176">
                  <c:v>143.95400000000001</c:v>
                </c:pt>
                <c:pt idx="177">
                  <c:v>55.543999999999997</c:v>
                </c:pt>
                <c:pt idx="178">
                  <c:v>56.232999999999997</c:v>
                </c:pt>
                <c:pt idx="179">
                  <c:v>144.643</c:v>
                </c:pt>
                <c:pt idx="180">
                  <c:v>-260.90100000000001</c:v>
                </c:pt>
                <c:pt idx="181">
                  <c:v>-177.79</c:v>
                </c:pt>
                <c:pt idx="182">
                  <c:v>-178.44499999999999</c:v>
                </c:pt>
                <c:pt idx="183">
                  <c:v>-261.55599999999998</c:v>
                </c:pt>
                <c:pt idx="184">
                  <c:v>242.011</c:v>
                </c:pt>
                <c:pt idx="185">
                  <c:v>114.355</c:v>
                </c:pt>
                <c:pt idx="186">
                  <c:v>115.324</c:v>
                </c:pt>
                <c:pt idx="187">
                  <c:v>242.97900000000001</c:v>
                </c:pt>
                <c:pt idx="188">
                  <c:v>-347.60500000000002</c:v>
                </c:pt>
                <c:pt idx="189">
                  <c:v>-225.48400000000001</c:v>
                </c:pt>
                <c:pt idx="190">
                  <c:v>-226.458</c:v>
                </c:pt>
                <c:pt idx="191">
                  <c:v>-348.57799999999997</c:v>
                </c:pt>
                <c:pt idx="192">
                  <c:v>242.011</c:v>
                </c:pt>
                <c:pt idx="193">
                  <c:v>114.355</c:v>
                </c:pt>
                <c:pt idx="194">
                  <c:v>115.324</c:v>
                </c:pt>
                <c:pt idx="195">
                  <c:v>242.97900000000001</c:v>
                </c:pt>
                <c:pt idx="196">
                  <c:v>-347.60500000000002</c:v>
                </c:pt>
                <c:pt idx="197">
                  <c:v>-225.48400000000001</c:v>
                </c:pt>
                <c:pt idx="198">
                  <c:v>-226.458</c:v>
                </c:pt>
                <c:pt idx="199">
                  <c:v>-348.57799999999997</c:v>
                </c:pt>
                <c:pt idx="200">
                  <c:v>149.631</c:v>
                </c:pt>
                <c:pt idx="201">
                  <c:v>61.103000000000002</c:v>
                </c:pt>
                <c:pt idx="202">
                  <c:v>61.771999999999998</c:v>
                </c:pt>
                <c:pt idx="203">
                  <c:v>150.30099999999999</c:v>
                </c:pt>
                <c:pt idx="204">
                  <c:v>-255.22499999999999</c:v>
                </c:pt>
                <c:pt idx="205">
                  <c:v>-172.232</c:v>
                </c:pt>
                <c:pt idx="206">
                  <c:v>-172.90600000000001</c:v>
                </c:pt>
                <c:pt idx="207">
                  <c:v>-255.899</c:v>
                </c:pt>
                <c:pt idx="208">
                  <c:v>149.631</c:v>
                </c:pt>
                <c:pt idx="209">
                  <c:v>61.103000000000002</c:v>
                </c:pt>
                <c:pt idx="210">
                  <c:v>61.771999999999998</c:v>
                </c:pt>
                <c:pt idx="211">
                  <c:v>150.30099999999999</c:v>
                </c:pt>
                <c:pt idx="212">
                  <c:v>-255.22499999999999</c:v>
                </c:pt>
                <c:pt idx="213">
                  <c:v>-172.232</c:v>
                </c:pt>
                <c:pt idx="214">
                  <c:v>-172.90600000000001</c:v>
                </c:pt>
                <c:pt idx="215">
                  <c:v>-255.899</c:v>
                </c:pt>
                <c:pt idx="216">
                  <c:v>238.47</c:v>
                </c:pt>
                <c:pt idx="217">
                  <c:v>111.629</c:v>
                </c:pt>
                <c:pt idx="218">
                  <c:v>112.605</c:v>
                </c:pt>
                <c:pt idx="219">
                  <c:v>239.44399999999999</c:v>
                </c:pt>
                <c:pt idx="220">
                  <c:v>-351.14699999999999</c:v>
                </c:pt>
                <c:pt idx="221">
                  <c:v>-228.21100000000001</c:v>
                </c:pt>
                <c:pt idx="222">
                  <c:v>-229.17699999999999</c:v>
                </c:pt>
                <c:pt idx="223">
                  <c:v>-352.113</c:v>
                </c:pt>
                <c:pt idx="224">
                  <c:v>238.47</c:v>
                </c:pt>
                <c:pt idx="225">
                  <c:v>111.629</c:v>
                </c:pt>
                <c:pt idx="226">
                  <c:v>112.605</c:v>
                </c:pt>
                <c:pt idx="227">
                  <c:v>239.44399999999999</c:v>
                </c:pt>
                <c:pt idx="228">
                  <c:v>-351.14699999999999</c:v>
                </c:pt>
                <c:pt idx="229">
                  <c:v>-228.21100000000001</c:v>
                </c:pt>
                <c:pt idx="230">
                  <c:v>-229.17699999999999</c:v>
                </c:pt>
                <c:pt idx="231">
                  <c:v>-352.113</c:v>
                </c:pt>
                <c:pt idx="232">
                  <c:v>146.089</c:v>
                </c:pt>
                <c:pt idx="233">
                  <c:v>58.375999999999998</c:v>
                </c:pt>
                <c:pt idx="234">
                  <c:v>59.052999999999997</c:v>
                </c:pt>
                <c:pt idx="235">
                  <c:v>146.76599999999999</c:v>
                </c:pt>
                <c:pt idx="236">
                  <c:v>-258.76600000000002</c:v>
                </c:pt>
                <c:pt idx="237">
                  <c:v>-174.958</c:v>
                </c:pt>
                <c:pt idx="238">
                  <c:v>-175.625</c:v>
                </c:pt>
                <c:pt idx="239">
                  <c:v>-259.43400000000003</c:v>
                </c:pt>
                <c:pt idx="240">
                  <c:v>146.089</c:v>
                </c:pt>
                <c:pt idx="241">
                  <c:v>58.375999999999998</c:v>
                </c:pt>
                <c:pt idx="242">
                  <c:v>59.052999999999997</c:v>
                </c:pt>
                <c:pt idx="243">
                  <c:v>146.76599999999999</c:v>
                </c:pt>
                <c:pt idx="244">
                  <c:v>-258.76600000000002</c:v>
                </c:pt>
                <c:pt idx="245">
                  <c:v>-174.958</c:v>
                </c:pt>
                <c:pt idx="246">
                  <c:v>-175.625</c:v>
                </c:pt>
                <c:pt idx="247">
                  <c:v>-259.43400000000003</c:v>
                </c:pt>
                <c:pt idx="248">
                  <c:v>258.57499999999999</c:v>
                </c:pt>
                <c:pt idx="249">
                  <c:v>132.19900000000001</c:v>
                </c:pt>
                <c:pt idx="250">
                  <c:v>133.15799999999999</c:v>
                </c:pt>
                <c:pt idx="251">
                  <c:v>259.53399999999999</c:v>
                </c:pt>
                <c:pt idx="252">
                  <c:v>-331.04199999999997</c:v>
                </c:pt>
                <c:pt idx="253">
                  <c:v>-207.64099999999999</c:v>
                </c:pt>
                <c:pt idx="254">
                  <c:v>-208.624</c:v>
                </c:pt>
                <c:pt idx="255">
                  <c:v>-332.02300000000002</c:v>
                </c:pt>
                <c:pt idx="256">
                  <c:v>258.57499999999999</c:v>
                </c:pt>
                <c:pt idx="257">
                  <c:v>132.19900000000001</c:v>
                </c:pt>
                <c:pt idx="258">
                  <c:v>133.15799999999999</c:v>
                </c:pt>
                <c:pt idx="259">
                  <c:v>259.53399999999999</c:v>
                </c:pt>
                <c:pt idx="260">
                  <c:v>-331.04199999999997</c:v>
                </c:pt>
                <c:pt idx="261">
                  <c:v>-207.64099999999999</c:v>
                </c:pt>
                <c:pt idx="262">
                  <c:v>-208.624</c:v>
                </c:pt>
                <c:pt idx="263">
                  <c:v>-332.02300000000002</c:v>
                </c:pt>
                <c:pt idx="264">
                  <c:v>166.19399999999999</c:v>
                </c:pt>
                <c:pt idx="265">
                  <c:v>78.945999999999998</c:v>
                </c:pt>
                <c:pt idx="266">
                  <c:v>79.605999999999995</c:v>
                </c:pt>
                <c:pt idx="267">
                  <c:v>166.85499999999999</c:v>
                </c:pt>
                <c:pt idx="268">
                  <c:v>-238.661</c:v>
                </c:pt>
                <c:pt idx="269">
                  <c:v>-154.38800000000001</c:v>
                </c:pt>
                <c:pt idx="270">
                  <c:v>-155.072</c:v>
                </c:pt>
                <c:pt idx="271">
                  <c:v>-239.345</c:v>
                </c:pt>
                <c:pt idx="272">
                  <c:v>166.19399999999999</c:v>
                </c:pt>
                <c:pt idx="273">
                  <c:v>78.945999999999998</c:v>
                </c:pt>
                <c:pt idx="274">
                  <c:v>79.605999999999995</c:v>
                </c:pt>
                <c:pt idx="275">
                  <c:v>166.85499999999999</c:v>
                </c:pt>
                <c:pt idx="276">
                  <c:v>-238.661</c:v>
                </c:pt>
                <c:pt idx="277">
                  <c:v>-154.38800000000001</c:v>
                </c:pt>
                <c:pt idx="278">
                  <c:v>-155.072</c:v>
                </c:pt>
                <c:pt idx="279">
                  <c:v>-239.345</c:v>
                </c:pt>
                <c:pt idx="280">
                  <c:v>-75.117000000000004</c:v>
                </c:pt>
                <c:pt idx="281">
                  <c:v>-66.721999999999994</c:v>
                </c:pt>
                <c:pt idx="282">
                  <c:v>-69.052000000000007</c:v>
                </c:pt>
                <c:pt idx="283">
                  <c:v>-77.447000000000003</c:v>
                </c:pt>
                <c:pt idx="284">
                  <c:v>-66.951999999999998</c:v>
                </c:pt>
                <c:pt idx="285">
                  <c:v>-59.503</c:v>
                </c:pt>
                <c:pt idx="286">
                  <c:v>-61.573999999999998</c:v>
                </c:pt>
                <c:pt idx="287">
                  <c:v>-69.024000000000001</c:v>
                </c:pt>
                <c:pt idx="288">
                  <c:v>-71.98</c:v>
                </c:pt>
                <c:pt idx="289">
                  <c:v>-62.843000000000004</c:v>
                </c:pt>
                <c:pt idx="290">
                  <c:v>-65.048000000000002</c:v>
                </c:pt>
                <c:pt idx="291">
                  <c:v>-74.186000000000007</c:v>
                </c:pt>
                <c:pt idx="292">
                  <c:v>280.77800000000002</c:v>
                </c:pt>
                <c:pt idx="293">
                  <c:v>85.278999999999996</c:v>
                </c:pt>
                <c:pt idx="294">
                  <c:v>91.433000000000007</c:v>
                </c:pt>
                <c:pt idx="295">
                  <c:v>286.916</c:v>
                </c:pt>
                <c:pt idx="296">
                  <c:v>-411.19299999999998</c:v>
                </c:pt>
                <c:pt idx="297">
                  <c:v>-200.79599999999999</c:v>
                </c:pt>
                <c:pt idx="298">
                  <c:v>-210.98500000000001</c:v>
                </c:pt>
                <c:pt idx="299">
                  <c:v>-421.36500000000001</c:v>
                </c:pt>
                <c:pt idx="300">
                  <c:v>280.77800000000002</c:v>
                </c:pt>
                <c:pt idx="301">
                  <c:v>85.278999999999996</c:v>
                </c:pt>
                <c:pt idx="302">
                  <c:v>91.433000000000007</c:v>
                </c:pt>
                <c:pt idx="303">
                  <c:v>286.916</c:v>
                </c:pt>
                <c:pt idx="304">
                  <c:v>-411.19299999999998</c:v>
                </c:pt>
                <c:pt idx="305">
                  <c:v>-200.79599999999999</c:v>
                </c:pt>
                <c:pt idx="306">
                  <c:v>-210.98500000000001</c:v>
                </c:pt>
                <c:pt idx="307">
                  <c:v>-421.36500000000001</c:v>
                </c:pt>
                <c:pt idx="308">
                  <c:v>172.26599999999999</c:v>
                </c:pt>
                <c:pt idx="309">
                  <c:v>40.404000000000003</c:v>
                </c:pt>
                <c:pt idx="310">
                  <c:v>43.991999999999997</c:v>
                </c:pt>
                <c:pt idx="311">
                  <c:v>175.84200000000001</c:v>
                </c:pt>
                <c:pt idx="312">
                  <c:v>-302.68099999999998</c:v>
                </c:pt>
                <c:pt idx="313">
                  <c:v>-155.92099999999999</c:v>
                </c:pt>
                <c:pt idx="314">
                  <c:v>-163.54400000000001</c:v>
                </c:pt>
                <c:pt idx="315">
                  <c:v>-310.29199999999997</c:v>
                </c:pt>
                <c:pt idx="316">
                  <c:v>172.26599999999999</c:v>
                </c:pt>
                <c:pt idx="317">
                  <c:v>40.404000000000003</c:v>
                </c:pt>
                <c:pt idx="318">
                  <c:v>43.991999999999997</c:v>
                </c:pt>
                <c:pt idx="319">
                  <c:v>175.84200000000001</c:v>
                </c:pt>
                <c:pt idx="320">
                  <c:v>-302.68099999999998</c:v>
                </c:pt>
                <c:pt idx="321">
                  <c:v>-155.92099999999999</c:v>
                </c:pt>
                <c:pt idx="322">
                  <c:v>-163.54400000000001</c:v>
                </c:pt>
                <c:pt idx="323">
                  <c:v>-310.29199999999997</c:v>
                </c:pt>
                <c:pt idx="324">
                  <c:v>286.78100000000001</c:v>
                </c:pt>
                <c:pt idx="325">
                  <c:v>90.587999999999994</c:v>
                </c:pt>
                <c:pt idx="326">
                  <c:v>96.932000000000002</c:v>
                </c:pt>
                <c:pt idx="327">
                  <c:v>293.10899999999998</c:v>
                </c:pt>
                <c:pt idx="328">
                  <c:v>-405.18900000000002</c:v>
                </c:pt>
                <c:pt idx="329">
                  <c:v>-195.488</c:v>
                </c:pt>
                <c:pt idx="330">
                  <c:v>-205.48699999999999</c:v>
                </c:pt>
                <c:pt idx="331">
                  <c:v>-415.17200000000003</c:v>
                </c:pt>
                <c:pt idx="332">
                  <c:v>286.78100000000001</c:v>
                </c:pt>
                <c:pt idx="333">
                  <c:v>90.587999999999994</c:v>
                </c:pt>
                <c:pt idx="334">
                  <c:v>96.932000000000002</c:v>
                </c:pt>
                <c:pt idx="335">
                  <c:v>293.10899999999998</c:v>
                </c:pt>
                <c:pt idx="336">
                  <c:v>-405.18900000000002</c:v>
                </c:pt>
                <c:pt idx="337">
                  <c:v>-195.488</c:v>
                </c:pt>
                <c:pt idx="338">
                  <c:v>-205.48699999999999</c:v>
                </c:pt>
                <c:pt idx="339">
                  <c:v>-415.17200000000003</c:v>
                </c:pt>
                <c:pt idx="340">
                  <c:v>178.27</c:v>
                </c:pt>
                <c:pt idx="341">
                  <c:v>45.712000000000003</c:v>
                </c:pt>
                <c:pt idx="342">
                  <c:v>49.49</c:v>
                </c:pt>
                <c:pt idx="343">
                  <c:v>182.036</c:v>
                </c:pt>
                <c:pt idx="344">
                  <c:v>-296.67700000000002</c:v>
                </c:pt>
                <c:pt idx="345">
                  <c:v>-150.613</c:v>
                </c:pt>
                <c:pt idx="346">
                  <c:v>-158.04499999999999</c:v>
                </c:pt>
                <c:pt idx="347">
                  <c:v>-304.09800000000001</c:v>
                </c:pt>
                <c:pt idx="348">
                  <c:v>178.27</c:v>
                </c:pt>
                <c:pt idx="349">
                  <c:v>45.712000000000003</c:v>
                </c:pt>
                <c:pt idx="350">
                  <c:v>49.49</c:v>
                </c:pt>
                <c:pt idx="351">
                  <c:v>182.036</c:v>
                </c:pt>
                <c:pt idx="352">
                  <c:v>-296.67700000000002</c:v>
                </c:pt>
                <c:pt idx="353">
                  <c:v>-150.613</c:v>
                </c:pt>
                <c:pt idx="354">
                  <c:v>-158.04499999999999</c:v>
                </c:pt>
                <c:pt idx="355">
                  <c:v>-304.09800000000001</c:v>
                </c:pt>
                <c:pt idx="356">
                  <c:v>283.084</c:v>
                </c:pt>
                <c:pt idx="357">
                  <c:v>88.132000000000005</c:v>
                </c:pt>
                <c:pt idx="358">
                  <c:v>94.376999999999995</c:v>
                </c:pt>
                <c:pt idx="359">
                  <c:v>289.31299999999999</c:v>
                </c:pt>
                <c:pt idx="360">
                  <c:v>-408.887</c:v>
                </c:pt>
                <c:pt idx="361">
                  <c:v>-197.94399999999999</c:v>
                </c:pt>
                <c:pt idx="362">
                  <c:v>-208.041</c:v>
                </c:pt>
                <c:pt idx="363">
                  <c:v>-418.96699999999998</c:v>
                </c:pt>
                <c:pt idx="364">
                  <c:v>283.084</c:v>
                </c:pt>
                <c:pt idx="365">
                  <c:v>88.132000000000005</c:v>
                </c:pt>
                <c:pt idx="366">
                  <c:v>94.376999999999995</c:v>
                </c:pt>
                <c:pt idx="367">
                  <c:v>289.31299999999999</c:v>
                </c:pt>
                <c:pt idx="368">
                  <c:v>-408.887</c:v>
                </c:pt>
                <c:pt idx="369">
                  <c:v>-197.94399999999999</c:v>
                </c:pt>
                <c:pt idx="370">
                  <c:v>-208.041</c:v>
                </c:pt>
                <c:pt idx="371">
                  <c:v>-418.96699999999998</c:v>
                </c:pt>
                <c:pt idx="372">
                  <c:v>174.572</c:v>
                </c:pt>
                <c:pt idx="373">
                  <c:v>43.256</c:v>
                </c:pt>
                <c:pt idx="374">
                  <c:v>46.936</c:v>
                </c:pt>
                <c:pt idx="375">
                  <c:v>178.24</c:v>
                </c:pt>
                <c:pt idx="376">
                  <c:v>-300.375</c:v>
                </c:pt>
                <c:pt idx="377">
                  <c:v>-153.06899999999999</c:v>
                </c:pt>
                <c:pt idx="378">
                  <c:v>-160.6</c:v>
                </c:pt>
                <c:pt idx="379">
                  <c:v>-307.89400000000001</c:v>
                </c:pt>
                <c:pt idx="380">
                  <c:v>174.572</c:v>
                </c:pt>
                <c:pt idx="381">
                  <c:v>43.256</c:v>
                </c:pt>
                <c:pt idx="382">
                  <c:v>46.936</c:v>
                </c:pt>
                <c:pt idx="383">
                  <c:v>178.24</c:v>
                </c:pt>
                <c:pt idx="384">
                  <c:v>-300.375</c:v>
                </c:pt>
                <c:pt idx="385">
                  <c:v>-153.06899999999999</c:v>
                </c:pt>
                <c:pt idx="386">
                  <c:v>-160.6</c:v>
                </c:pt>
                <c:pt idx="387">
                  <c:v>-307.89400000000001</c:v>
                </c:pt>
                <c:pt idx="388">
                  <c:v>305.28899999999999</c:v>
                </c:pt>
                <c:pt idx="389">
                  <c:v>107.54900000000001</c:v>
                </c:pt>
                <c:pt idx="390">
                  <c:v>114.479</c:v>
                </c:pt>
                <c:pt idx="391">
                  <c:v>312.20299999999997</c:v>
                </c:pt>
                <c:pt idx="392">
                  <c:v>-386.68200000000002</c:v>
                </c:pt>
                <c:pt idx="393">
                  <c:v>-178.52699999999999</c:v>
                </c:pt>
                <c:pt idx="394">
                  <c:v>-187.93899999999999</c:v>
                </c:pt>
                <c:pt idx="395">
                  <c:v>-396.077</c:v>
                </c:pt>
                <c:pt idx="396">
                  <c:v>305.28899999999999</c:v>
                </c:pt>
                <c:pt idx="397">
                  <c:v>107.54900000000001</c:v>
                </c:pt>
                <c:pt idx="398">
                  <c:v>114.479</c:v>
                </c:pt>
                <c:pt idx="399">
                  <c:v>312.20299999999997</c:v>
                </c:pt>
                <c:pt idx="400">
                  <c:v>-386.68200000000002</c:v>
                </c:pt>
                <c:pt idx="401">
                  <c:v>-178.52699999999999</c:v>
                </c:pt>
                <c:pt idx="402">
                  <c:v>-187.93899999999999</c:v>
                </c:pt>
                <c:pt idx="403">
                  <c:v>-396.077</c:v>
                </c:pt>
                <c:pt idx="404">
                  <c:v>196.77699999999999</c:v>
                </c:pt>
                <c:pt idx="405">
                  <c:v>62.673000000000002</c:v>
                </c:pt>
                <c:pt idx="406">
                  <c:v>67.037999999999997</c:v>
                </c:pt>
                <c:pt idx="407">
                  <c:v>201.13</c:v>
                </c:pt>
                <c:pt idx="408">
                  <c:v>-278.17</c:v>
                </c:pt>
                <c:pt idx="409">
                  <c:v>-133.65100000000001</c:v>
                </c:pt>
                <c:pt idx="410">
                  <c:v>-140.49799999999999</c:v>
                </c:pt>
                <c:pt idx="411">
                  <c:v>-285.00400000000002</c:v>
                </c:pt>
                <c:pt idx="412">
                  <c:v>196.77699999999999</c:v>
                </c:pt>
                <c:pt idx="413">
                  <c:v>62.673000000000002</c:v>
                </c:pt>
                <c:pt idx="414">
                  <c:v>67.037999999999997</c:v>
                </c:pt>
                <c:pt idx="415">
                  <c:v>201.13</c:v>
                </c:pt>
                <c:pt idx="416">
                  <c:v>-278.17</c:v>
                </c:pt>
                <c:pt idx="417">
                  <c:v>-133.65100000000001</c:v>
                </c:pt>
                <c:pt idx="418">
                  <c:v>-140.49799999999999</c:v>
                </c:pt>
                <c:pt idx="419">
                  <c:v>-285.00400000000002</c:v>
                </c:pt>
                <c:pt idx="420">
                  <c:v>-66.055000000000007</c:v>
                </c:pt>
                <c:pt idx="421">
                  <c:v>-69.141000000000005</c:v>
                </c:pt>
                <c:pt idx="422">
                  <c:v>-68.114000000000004</c:v>
                </c:pt>
                <c:pt idx="423">
                  <c:v>-65.028000000000006</c:v>
                </c:pt>
                <c:pt idx="424">
                  <c:v>-59.344999999999999</c:v>
                </c:pt>
                <c:pt idx="425">
                  <c:v>-62.040999999999997</c:v>
                </c:pt>
                <c:pt idx="426">
                  <c:v>-61.076999999999998</c:v>
                </c:pt>
                <c:pt idx="427">
                  <c:v>-58.381</c:v>
                </c:pt>
                <c:pt idx="428">
                  <c:v>-62.451000000000001</c:v>
                </c:pt>
                <c:pt idx="429">
                  <c:v>-64.915999999999997</c:v>
                </c:pt>
                <c:pt idx="430">
                  <c:v>-63.960999999999999</c:v>
                </c:pt>
                <c:pt idx="431">
                  <c:v>-61.496000000000002</c:v>
                </c:pt>
                <c:pt idx="432">
                  <c:v>102.65600000000001</c:v>
                </c:pt>
                <c:pt idx="433">
                  <c:v>-1.25</c:v>
                </c:pt>
                <c:pt idx="434">
                  <c:v>-2.7149999999999999</c:v>
                </c:pt>
                <c:pt idx="435">
                  <c:v>101.191</c:v>
                </c:pt>
                <c:pt idx="436">
                  <c:v>-217.21899999999999</c:v>
                </c:pt>
                <c:pt idx="437">
                  <c:v>-118.503</c:v>
                </c:pt>
                <c:pt idx="438">
                  <c:v>-115.248</c:v>
                </c:pt>
                <c:pt idx="439">
                  <c:v>-213.965</c:v>
                </c:pt>
                <c:pt idx="440">
                  <c:v>102.65600000000001</c:v>
                </c:pt>
                <c:pt idx="441">
                  <c:v>-1.25</c:v>
                </c:pt>
                <c:pt idx="442">
                  <c:v>-2.7149999999999999</c:v>
                </c:pt>
                <c:pt idx="443">
                  <c:v>101.191</c:v>
                </c:pt>
                <c:pt idx="444">
                  <c:v>-217.21899999999999</c:v>
                </c:pt>
                <c:pt idx="445">
                  <c:v>-118.503</c:v>
                </c:pt>
                <c:pt idx="446">
                  <c:v>-115.248</c:v>
                </c:pt>
                <c:pt idx="447">
                  <c:v>-213.965</c:v>
                </c:pt>
                <c:pt idx="448">
                  <c:v>52.606000000000002</c:v>
                </c:pt>
                <c:pt idx="449">
                  <c:v>-19.48</c:v>
                </c:pt>
                <c:pt idx="450">
                  <c:v>-20.207000000000001</c:v>
                </c:pt>
                <c:pt idx="451">
                  <c:v>51.881</c:v>
                </c:pt>
                <c:pt idx="452">
                  <c:v>-167.16900000000001</c:v>
                </c:pt>
                <c:pt idx="453">
                  <c:v>-100.273</c:v>
                </c:pt>
                <c:pt idx="454">
                  <c:v>-97.756</c:v>
                </c:pt>
                <c:pt idx="455">
                  <c:v>-164.654</c:v>
                </c:pt>
                <c:pt idx="456">
                  <c:v>52.606000000000002</c:v>
                </c:pt>
                <c:pt idx="457">
                  <c:v>-19.48</c:v>
                </c:pt>
                <c:pt idx="458">
                  <c:v>-20.207000000000001</c:v>
                </c:pt>
                <c:pt idx="459">
                  <c:v>51.881</c:v>
                </c:pt>
                <c:pt idx="460">
                  <c:v>-167.16900000000001</c:v>
                </c:pt>
                <c:pt idx="461">
                  <c:v>-100.273</c:v>
                </c:pt>
                <c:pt idx="462">
                  <c:v>-97.756</c:v>
                </c:pt>
                <c:pt idx="463">
                  <c:v>-164.654</c:v>
                </c:pt>
                <c:pt idx="464">
                  <c:v>107.589</c:v>
                </c:pt>
                <c:pt idx="465">
                  <c:v>3.97</c:v>
                </c:pt>
                <c:pt idx="466">
                  <c:v>2.4590000000000001</c:v>
                </c:pt>
                <c:pt idx="467">
                  <c:v>106.07899999999999</c:v>
                </c:pt>
                <c:pt idx="468">
                  <c:v>-212.285</c:v>
                </c:pt>
                <c:pt idx="469">
                  <c:v>-113.283</c:v>
                </c:pt>
                <c:pt idx="470">
                  <c:v>-110.074</c:v>
                </c:pt>
                <c:pt idx="471">
                  <c:v>-209.077</c:v>
                </c:pt>
                <c:pt idx="472">
                  <c:v>107.589</c:v>
                </c:pt>
                <c:pt idx="473">
                  <c:v>3.97</c:v>
                </c:pt>
                <c:pt idx="474">
                  <c:v>2.4590000000000001</c:v>
                </c:pt>
                <c:pt idx="475">
                  <c:v>106.07899999999999</c:v>
                </c:pt>
                <c:pt idx="476">
                  <c:v>-212.285</c:v>
                </c:pt>
                <c:pt idx="477">
                  <c:v>-113.283</c:v>
                </c:pt>
                <c:pt idx="478">
                  <c:v>-110.074</c:v>
                </c:pt>
                <c:pt idx="479">
                  <c:v>-209.077</c:v>
                </c:pt>
                <c:pt idx="480">
                  <c:v>57.54</c:v>
                </c:pt>
                <c:pt idx="481">
                  <c:v>-14.259</c:v>
                </c:pt>
                <c:pt idx="482">
                  <c:v>-15.032999999999999</c:v>
                </c:pt>
                <c:pt idx="483">
                  <c:v>56.768000000000001</c:v>
                </c:pt>
                <c:pt idx="484">
                  <c:v>-162.23500000000001</c:v>
                </c:pt>
                <c:pt idx="485">
                  <c:v>-95.052999999999997</c:v>
                </c:pt>
                <c:pt idx="486">
                  <c:v>-92.581999999999994</c:v>
                </c:pt>
                <c:pt idx="487">
                  <c:v>-159.767</c:v>
                </c:pt>
                <c:pt idx="488">
                  <c:v>57.54</c:v>
                </c:pt>
                <c:pt idx="489">
                  <c:v>-14.259</c:v>
                </c:pt>
                <c:pt idx="490">
                  <c:v>-15.032999999999999</c:v>
                </c:pt>
                <c:pt idx="491">
                  <c:v>56.768000000000001</c:v>
                </c:pt>
                <c:pt idx="492">
                  <c:v>-162.23500000000001</c:v>
                </c:pt>
                <c:pt idx="493">
                  <c:v>-95.052999999999997</c:v>
                </c:pt>
                <c:pt idx="494">
                  <c:v>-92.581999999999994</c:v>
                </c:pt>
                <c:pt idx="495">
                  <c:v>-159.767</c:v>
                </c:pt>
                <c:pt idx="496">
                  <c:v>105.306</c:v>
                </c:pt>
                <c:pt idx="497">
                  <c:v>1.857</c:v>
                </c:pt>
                <c:pt idx="498">
                  <c:v>0.33900000000000002</c:v>
                </c:pt>
                <c:pt idx="499">
                  <c:v>103.789</c:v>
                </c:pt>
                <c:pt idx="500">
                  <c:v>-214.56800000000001</c:v>
                </c:pt>
                <c:pt idx="501">
                  <c:v>-115.396</c:v>
                </c:pt>
                <c:pt idx="502">
                  <c:v>-112.19499999999999</c:v>
                </c:pt>
                <c:pt idx="503">
                  <c:v>-211.36799999999999</c:v>
                </c:pt>
                <c:pt idx="504">
                  <c:v>105.306</c:v>
                </c:pt>
                <c:pt idx="505">
                  <c:v>1.857</c:v>
                </c:pt>
                <c:pt idx="506">
                  <c:v>0.33900000000000002</c:v>
                </c:pt>
                <c:pt idx="507">
                  <c:v>103.789</c:v>
                </c:pt>
                <c:pt idx="508">
                  <c:v>-214.56800000000001</c:v>
                </c:pt>
                <c:pt idx="509">
                  <c:v>-115.396</c:v>
                </c:pt>
                <c:pt idx="510">
                  <c:v>-112.19499999999999</c:v>
                </c:pt>
                <c:pt idx="511">
                  <c:v>-211.36799999999999</c:v>
                </c:pt>
                <c:pt idx="512">
                  <c:v>55.256</c:v>
                </c:pt>
                <c:pt idx="513">
                  <c:v>-16.373000000000001</c:v>
                </c:pt>
                <c:pt idx="514">
                  <c:v>-17.152999999999999</c:v>
                </c:pt>
                <c:pt idx="515">
                  <c:v>54.478000000000002</c:v>
                </c:pt>
                <c:pt idx="516">
                  <c:v>-164.51900000000001</c:v>
                </c:pt>
                <c:pt idx="517">
                  <c:v>-97.167000000000002</c:v>
                </c:pt>
                <c:pt idx="518">
                  <c:v>-94.703000000000003</c:v>
                </c:pt>
                <c:pt idx="519">
                  <c:v>-162.05699999999999</c:v>
                </c:pt>
                <c:pt idx="520">
                  <c:v>55.256</c:v>
                </c:pt>
                <c:pt idx="521">
                  <c:v>-16.373000000000001</c:v>
                </c:pt>
                <c:pt idx="522">
                  <c:v>-17.152999999999999</c:v>
                </c:pt>
                <c:pt idx="523">
                  <c:v>54.478000000000002</c:v>
                </c:pt>
                <c:pt idx="524">
                  <c:v>-164.51900000000001</c:v>
                </c:pt>
                <c:pt idx="525">
                  <c:v>-97.167000000000002</c:v>
                </c:pt>
                <c:pt idx="526">
                  <c:v>-94.703000000000003</c:v>
                </c:pt>
                <c:pt idx="527">
                  <c:v>-162.05699999999999</c:v>
                </c:pt>
                <c:pt idx="528">
                  <c:v>124.39400000000001</c:v>
                </c:pt>
                <c:pt idx="529">
                  <c:v>21.754000000000001</c:v>
                </c:pt>
                <c:pt idx="530">
                  <c:v>19.962</c:v>
                </c:pt>
                <c:pt idx="531">
                  <c:v>122.604</c:v>
                </c:pt>
                <c:pt idx="532">
                  <c:v>-195.48</c:v>
                </c:pt>
                <c:pt idx="533">
                  <c:v>-95.5</c:v>
                </c:pt>
                <c:pt idx="534">
                  <c:v>-92.570999999999998</c:v>
                </c:pt>
                <c:pt idx="535">
                  <c:v>-192.55199999999999</c:v>
                </c:pt>
                <c:pt idx="536">
                  <c:v>124.39400000000001</c:v>
                </c:pt>
                <c:pt idx="537">
                  <c:v>21.754000000000001</c:v>
                </c:pt>
                <c:pt idx="538">
                  <c:v>19.962</c:v>
                </c:pt>
                <c:pt idx="539">
                  <c:v>122.604</c:v>
                </c:pt>
                <c:pt idx="540">
                  <c:v>-195.48</c:v>
                </c:pt>
                <c:pt idx="541">
                  <c:v>-95.5</c:v>
                </c:pt>
                <c:pt idx="542">
                  <c:v>-92.570999999999998</c:v>
                </c:pt>
                <c:pt idx="543">
                  <c:v>-192.55199999999999</c:v>
                </c:pt>
                <c:pt idx="544">
                  <c:v>74.343999999999994</c:v>
                </c:pt>
                <c:pt idx="545">
                  <c:v>3.524</c:v>
                </c:pt>
                <c:pt idx="546">
                  <c:v>2.4710000000000001</c:v>
                </c:pt>
                <c:pt idx="547">
                  <c:v>73.293000000000006</c:v>
                </c:pt>
                <c:pt idx="548">
                  <c:v>-145.43100000000001</c:v>
                </c:pt>
                <c:pt idx="549">
                  <c:v>-77.27</c:v>
                </c:pt>
                <c:pt idx="550">
                  <c:v>-75.078999999999994</c:v>
                </c:pt>
                <c:pt idx="551">
                  <c:v>-143.24199999999999</c:v>
                </c:pt>
                <c:pt idx="552">
                  <c:v>74.343999999999994</c:v>
                </c:pt>
                <c:pt idx="553">
                  <c:v>3.524</c:v>
                </c:pt>
                <c:pt idx="554">
                  <c:v>2.4710000000000001</c:v>
                </c:pt>
                <c:pt idx="555">
                  <c:v>73.293000000000006</c:v>
                </c:pt>
                <c:pt idx="556">
                  <c:v>-145.43100000000001</c:v>
                </c:pt>
                <c:pt idx="557">
                  <c:v>-77.27</c:v>
                </c:pt>
                <c:pt idx="558">
                  <c:v>-75.078999999999994</c:v>
                </c:pt>
                <c:pt idx="559">
                  <c:v>-143.24199999999999</c:v>
                </c:pt>
                <c:pt idx="560">
                  <c:v>-71.83</c:v>
                </c:pt>
                <c:pt idx="561">
                  <c:v>-70.721000000000004</c:v>
                </c:pt>
                <c:pt idx="562">
                  <c:v>-70.757000000000005</c:v>
                </c:pt>
                <c:pt idx="563">
                  <c:v>-71.866</c:v>
                </c:pt>
                <c:pt idx="564">
                  <c:v>-64.099999999999994</c:v>
                </c:pt>
                <c:pt idx="565">
                  <c:v>-63.375999999999998</c:v>
                </c:pt>
                <c:pt idx="566">
                  <c:v>-63.433</c:v>
                </c:pt>
                <c:pt idx="567">
                  <c:v>-64.158000000000001</c:v>
                </c:pt>
                <c:pt idx="568">
                  <c:v>-67.941999999999993</c:v>
                </c:pt>
                <c:pt idx="569">
                  <c:v>-66.298000000000002</c:v>
                </c:pt>
                <c:pt idx="570">
                  <c:v>-66.341999999999999</c:v>
                </c:pt>
                <c:pt idx="571">
                  <c:v>-67.986000000000004</c:v>
                </c:pt>
                <c:pt idx="572">
                  <c:v>114.48099999999999</c:v>
                </c:pt>
                <c:pt idx="573">
                  <c:v>-8.8460000000000001</c:v>
                </c:pt>
                <c:pt idx="574">
                  <c:v>-7.3179999999999996</c:v>
                </c:pt>
                <c:pt idx="575">
                  <c:v>116.035</c:v>
                </c:pt>
                <c:pt idx="576">
                  <c:v>-238.93899999999999</c:v>
                </c:pt>
                <c:pt idx="577">
                  <c:v>-113.59099999999999</c:v>
                </c:pt>
                <c:pt idx="578">
                  <c:v>-115.193</c:v>
                </c:pt>
                <c:pt idx="579">
                  <c:v>-240.566</c:v>
                </c:pt>
                <c:pt idx="580">
                  <c:v>114.48099999999999</c:v>
                </c:pt>
                <c:pt idx="581">
                  <c:v>-8.8460000000000001</c:v>
                </c:pt>
                <c:pt idx="582">
                  <c:v>-7.3179999999999996</c:v>
                </c:pt>
                <c:pt idx="583">
                  <c:v>116.035</c:v>
                </c:pt>
                <c:pt idx="584">
                  <c:v>-238.93899999999999</c:v>
                </c:pt>
                <c:pt idx="585">
                  <c:v>-113.59099999999999</c:v>
                </c:pt>
                <c:pt idx="586">
                  <c:v>-115.193</c:v>
                </c:pt>
                <c:pt idx="587">
                  <c:v>-240.566</c:v>
                </c:pt>
                <c:pt idx="588">
                  <c:v>59.100999999999999</c:v>
                </c:pt>
                <c:pt idx="589">
                  <c:v>-25.071000000000002</c:v>
                </c:pt>
                <c:pt idx="590">
                  <c:v>-24.048999999999999</c:v>
                </c:pt>
                <c:pt idx="591">
                  <c:v>60.156999999999996</c:v>
                </c:pt>
                <c:pt idx="592">
                  <c:v>-183.559</c:v>
                </c:pt>
                <c:pt idx="593">
                  <c:v>-97.366</c:v>
                </c:pt>
                <c:pt idx="594">
                  <c:v>-98.462000000000003</c:v>
                </c:pt>
                <c:pt idx="595">
                  <c:v>-184.68799999999999</c:v>
                </c:pt>
                <c:pt idx="596">
                  <c:v>59.100999999999999</c:v>
                </c:pt>
                <c:pt idx="597">
                  <c:v>-25.071000000000002</c:v>
                </c:pt>
                <c:pt idx="598">
                  <c:v>-24.048999999999999</c:v>
                </c:pt>
                <c:pt idx="599">
                  <c:v>60.156999999999996</c:v>
                </c:pt>
                <c:pt idx="600">
                  <c:v>-183.559</c:v>
                </c:pt>
                <c:pt idx="601">
                  <c:v>-97.366</c:v>
                </c:pt>
                <c:pt idx="602">
                  <c:v>-98.462000000000003</c:v>
                </c:pt>
                <c:pt idx="603">
                  <c:v>-184.68799999999999</c:v>
                </c:pt>
                <c:pt idx="604">
                  <c:v>120.164</c:v>
                </c:pt>
                <c:pt idx="605">
                  <c:v>-3.4449999999999998</c:v>
                </c:pt>
                <c:pt idx="606">
                  <c:v>-1.9330000000000001</c:v>
                </c:pt>
                <c:pt idx="607">
                  <c:v>121.703</c:v>
                </c:pt>
                <c:pt idx="608">
                  <c:v>-233.255</c:v>
                </c:pt>
                <c:pt idx="609">
                  <c:v>-108.19</c:v>
                </c:pt>
                <c:pt idx="610">
                  <c:v>-109.807</c:v>
                </c:pt>
                <c:pt idx="611">
                  <c:v>-234.898</c:v>
                </c:pt>
                <c:pt idx="612">
                  <c:v>120.164</c:v>
                </c:pt>
                <c:pt idx="613">
                  <c:v>-3.4449999999999998</c:v>
                </c:pt>
                <c:pt idx="614">
                  <c:v>-1.9330000000000001</c:v>
                </c:pt>
                <c:pt idx="615">
                  <c:v>121.703</c:v>
                </c:pt>
                <c:pt idx="616">
                  <c:v>-233.255</c:v>
                </c:pt>
                <c:pt idx="617">
                  <c:v>-108.19</c:v>
                </c:pt>
                <c:pt idx="618">
                  <c:v>-109.807</c:v>
                </c:pt>
                <c:pt idx="619">
                  <c:v>-234.898</c:v>
                </c:pt>
                <c:pt idx="620">
                  <c:v>64.784000000000006</c:v>
                </c:pt>
                <c:pt idx="621">
                  <c:v>-19.670000000000002</c:v>
                </c:pt>
                <c:pt idx="622">
                  <c:v>-18.664000000000001</c:v>
                </c:pt>
                <c:pt idx="623">
                  <c:v>65.825000000000003</c:v>
                </c:pt>
                <c:pt idx="624">
                  <c:v>-177.875</c:v>
                </c:pt>
                <c:pt idx="625">
                  <c:v>-91.965000000000003</c:v>
                </c:pt>
                <c:pt idx="626">
                  <c:v>-93.075999999999993</c:v>
                </c:pt>
                <c:pt idx="627">
                  <c:v>-179.02</c:v>
                </c:pt>
                <c:pt idx="628">
                  <c:v>64.784000000000006</c:v>
                </c:pt>
                <c:pt idx="629">
                  <c:v>-19.670000000000002</c:v>
                </c:pt>
                <c:pt idx="630">
                  <c:v>-18.664000000000001</c:v>
                </c:pt>
                <c:pt idx="631">
                  <c:v>65.825000000000003</c:v>
                </c:pt>
                <c:pt idx="632">
                  <c:v>-177.875</c:v>
                </c:pt>
                <c:pt idx="633">
                  <c:v>-91.965000000000003</c:v>
                </c:pt>
                <c:pt idx="634">
                  <c:v>-93.075999999999993</c:v>
                </c:pt>
                <c:pt idx="635">
                  <c:v>-179.02</c:v>
                </c:pt>
                <c:pt idx="636">
                  <c:v>117.339</c:v>
                </c:pt>
                <c:pt idx="637">
                  <c:v>-5.5940000000000003</c:v>
                </c:pt>
                <c:pt idx="638">
                  <c:v>-4.0720000000000001</c:v>
                </c:pt>
                <c:pt idx="639">
                  <c:v>118.88800000000001</c:v>
                </c:pt>
                <c:pt idx="640">
                  <c:v>-236.08</c:v>
                </c:pt>
                <c:pt idx="641">
                  <c:v>-110.339</c:v>
                </c:pt>
                <c:pt idx="642">
                  <c:v>-111.946</c:v>
                </c:pt>
                <c:pt idx="643">
                  <c:v>-237.71299999999999</c:v>
                </c:pt>
                <c:pt idx="644">
                  <c:v>117.339</c:v>
                </c:pt>
                <c:pt idx="645">
                  <c:v>-5.5940000000000003</c:v>
                </c:pt>
                <c:pt idx="646">
                  <c:v>-4.0720000000000001</c:v>
                </c:pt>
                <c:pt idx="647">
                  <c:v>118.88800000000001</c:v>
                </c:pt>
                <c:pt idx="648">
                  <c:v>-236.08</c:v>
                </c:pt>
                <c:pt idx="649">
                  <c:v>-110.339</c:v>
                </c:pt>
                <c:pt idx="650">
                  <c:v>-111.946</c:v>
                </c:pt>
                <c:pt idx="651">
                  <c:v>-237.71299999999999</c:v>
                </c:pt>
                <c:pt idx="652">
                  <c:v>61.959000000000003</c:v>
                </c:pt>
                <c:pt idx="653">
                  <c:v>-21.818999999999999</c:v>
                </c:pt>
                <c:pt idx="654">
                  <c:v>-20.802</c:v>
                </c:pt>
                <c:pt idx="655">
                  <c:v>63.01</c:v>
                </c:pt>
                <c:pt idx="656">
                  <c:v>-180.7</c:v>
                </c:pt>
                <c:pt idx="657">
                  <c:v>-94.114000000000004</c:v>
                </c:pt>
                <c:pt idx="658">
                  <c:v>-95.215000000000003</c:v>
                </c:pt>
                <c:pt idx="659">
                  <c:v>-181.83500000000001</c:v>
                </c:pt>
                <c:pt idx="660">
                  <c:v>61.959000000000003</c:v>
                </c:pt>
                <c:pt idx="661">
                  <c:v>-21.818999999999999</c:v>
                </c:pt>
                <c:pt idx="662">
                  <c:v>-20.802</c:v>
                </c:pt>
                <c:pt idx="663">
                  <c:v>63.01</c:v>
                </c:pt>
                <c:pt idx="664">
                  <c:v>-180.7</c:v>
                </c:pt>
                <c:pt idx="665">
                  <c:v>-94.114000000000004</c:v>
                </c:pt>
                <c:pt idx="666">
                  <c:v>-95.215000000000003</c:v>
                </c:pt>
                <c:pt idx="667">
                  <c:v>-181.83500000000001</c:v>
                </c:pt>
                <c:pt idx="668">
                  <c:v>138.30500000000001</c:v>
                </c:pt>
                <c:pt idx="669">
                  <c:v>14.763</c:v>
                </c:pt>
                <c:pt idx="670">
                  <c:v>16.286000000000001</c:v>
                </c:pt>
                <c:pt idx="671">
                  <c:v>139.85499999999999</c:v>
                </c:pt>
                <c:pt idx="672">
                  <c:v>-215.114</c:v>
                </c:pt>
                <c:pt idx="673">
                  <c:v>-89.981999999999999</c:v>
                </c:pt>
                <c:pt idx="674">
                  <c:v>-91.587999999999994</c:v>
                </c:pt>
                <c:pt idx="675">
                  <c:v>-216.74600000000001</c:v>
                </c:pt>
                <c:pt idx="676">
                  <c:v>138.30500000000001</c:v>
                </c:pt>
                <c:pt idx="677">
                  <c:v>14.763</c:v>
                </c:pt>
                <c:pt idx="678">
                  <c:v>16.286000000000001</c:v>
                </c:pt>
                <c:pt idx="679">
                  <c:v>139.85499999999999</c:v>
                </c:pt>
                <c:pt idx="680">
                  <c:v>-215.114</c:v>
                </c:pt>
                <c:pt idx="681">
                  <c:v>-89.981999999999999</c:v>
                </c:pt>
                <c:pt idx="682">
                  <c:v>-91.587999999999994</c:v>
                </c:pt>
                <c:pt idx="683">
                  <c:v>-216.74600000000001</c:v>
                </c:pt>
                <c:pt idx="684">
                  <c:v>82.924999999999997</c:v>
                </c:pt>
                <c:pt idx="685">
                  <c:v>-1.462</c:v>
                </c:pt>
                <c:pt idx="686">
                  <c:v>-0.44400000000000001</c:v>
                </c:pt>
                <c:pt idx="687">
                  <c:v>83.977000000000004</c:v>
                </c:pt>
                <c:pt idx="688">
                  <c:v>-159.73400000000001</c:v>
                </c:pt>
                <c:pt idx="689">
                  <c:v>-73.757000000000005</c:v>
                </c:pt>
                <c:pt idx="690">
                  <c:v>-74.856999999999999</c:v>
                </c:pt>
                <c:pt idx="691">
                  <c:v>-160.86799999999999</c:v>
                </c:pt>
                <c:pt idx="692">
                  <c:v>82.924999999999997</c:v>
                </c:pt>
                <c:pt idx="693">
                  <c:v>-1.462</c:v>
                </c:pt>
                <c:pt idx="694">
                  <c:v>-0.44400000000000001</c:v>
                </c:pt>
                <c:pt idx="695">
                  <c:v>83.977000000000004</c:v>
                </c:pt>
                <c:pt idx="696">
                  <c:v>-159.73400000000001</c:v>
                </c:pt>
                <c:pt idx="697">
                  <c:v>-73.757000000000005</c:v>
                </c:pt>
                <c:pt idx="698">
                  <c:v>-74.856999999999999</c:v>
                </c:pt>
                <c:pt idx="699">
                  <c:v>-160.86799999999999</c:v>
                </c:pt>
                <c:pt idx="700">
                  <c:v>-68.061000000000007</c:v>
                </c:pt>
                <c:pt idx="701">
                  <c:v>-70.647999999999996</c:v>
                </c:pt>
                <c:pt idx="702">
                  <c:v>-71.638999999999996</c:v>
                </c:pt>
                <c:pt idx="703">
                  <c:v>-69.052000000000007</c:v>
                </c:pt>
                <c:pt idx="704">
                  <c:v>-60.667000000000002</c:v>
                </c:pt>
                <c:pt idx="705">
                  <c:v>-63.192</c:v>
                </c:pt>
                <c:pt idx="706">
                  <c:v>-64.099000000000004</c:v>
                </c:pt>
                <c:pt idx="707">
                  <c:v>-61.573999999999998</c:v>
                </c:pt>
                <c:pt idx="708">
                  <c:v>-64.137</c:v>
                </c:pt>
                <c:pt idx="709">
                  <c:v>-66.224000000000004</c:v>
                </c:pt>
                <c:pt idx="710">
                  <c:v>-67.135000000000005</c:v>
                </c:pt>
                <c:pt idx="711">
                  <c:v>-65.048000000000002</c:v>
                </c:pt>
                <c:pt idx="712">
                  <c:v>91.534999999999997</c:v>
                </c:pt>
                <c:pt idx="713">
                  <c:v>-10.167</c:v>
                </c:pt>
                <c:pt idx="714">
                  <c:v>-10.238</c:v>
                </c:pt>
                <c:pt idx="715">
                  <c:v>91.433000000000007</c:v>
                </c:pt>
                <c:pt idx="716">
                  <c:v>-209.37100000000001</c:v>
                </c:pt>
                <c:pt idx="717">
                  <c:v>-112.11</c:v>
                </c:pt>
                <c:pt idx="718">
                  <c:v>-113.755</c:v>
                </c:pt>
                <c:pt idx="719">
                  <c:v>-210.98500000000001</c:v>
                </c:pt>
                <c:pt idx="720">
                  <c:v>91.534999999999997</c:v>
                </c:pt>
                <c:pt idx="721">
                  <c:v>-10.167</c:v>
                </c:pt>
                <c:pt idx="722">
                  <c:v>-10.238</c:v>
                </c:pt>
                <c:pt idx="723">
                  <c:v>91.433000000000007</c:v>
                </c:pt>
                <c:pt idx="724">
                  <c:v>-209.37100000000001</c:v>
                </c:pt>
                <c:pt idx="725">
                  <c:v>-112.11</c:v>
                </c:pt>
                <c:pt idx="726">
                  <c:v>-113.755</c:v>
                </c:pt>
                <c:pt idx="727">
                  <c:v>-210.98500000000001</c:v>
                </c:pt>
                <c:pt idx="728">
                  <c:v>44.326000000000001</c:v>
                </c:pt>
                <c:pt idx="729">
                  <c:v>-25.95</c:v>
                </c:pt>
                <c:pt idx="730">
                  <c:v>-26.248999999999999</c:v>
                </c:pt>
                <c:pt idx="731">
                  <c:v>43.991999999999997</c:v>
                </c:pt>
                <c:pt idx="732">
                  <c:v>-162.16200000000001</c:v>
                </c:pt>
                <c:pt idx="733">
                  <c:v>-96.326999999999998</c:v>
                </c:pt>
                <c:pt idx="734">
                  <c:v>-97.744</c:v>
                </c:pt>
                <c:pt idx="735">
                  <c:v>-163.54400000000001</c:v>
                </c:pt>
                <c:pt idx="736">
                  <c:v>44.326000000000001</c:v>
                </c:pt>
                <c:pt idx="737">
                  <c:v>-25.95</c:v>
                </c:pt>
                <c:pt idx="738">
                  <c:v>-26.248999999999999</c:v>
                </c:pt>
                <c:pt idx="739">
                  <c:v>43.991999999999997</c:v>
                </c:pt>
                <c:pt idx="740">
                  <c:v>-162.16200000000001</c:v>
                </c:pt>
                <c:pt idx="741">
                  <c:v>-96.326999999999998</c:v>
                </c:pt>
                <c:pt idx="742">
                  <c:v>-97.744</c:v>
                </c:pt>
                <c:pt idx="743">
                  <c:v>-163.54400000000001</c:v>
                </c:pt>
                <c:pt idx="744">
                  <c:v>96.971999999999994</c:v>
                </c:pt>
                <c:pt idx="745">
                  <c:v>-4.6849999999999996</c:v>
                </c:pt>
                <c:pt idx="746">
                  <c:v>-4.694</c:v>
                </c:pt>
                <c:pt idx="747">
                  <c:v>96.932000000000002</c:v>
                </c:pt>
                <c:pt idx="748">
                  <c:v>-203.934</c:v>
                </c:pt>
                <c:pt idx="749">
                  <c:v>-106.628</c:v>
                </c:pt>
                <c:pt idx="750">
                  <c:v>-108.211</c:v>
                </c:pt>
                <c:pt idx="751">
                  <c:v>-205.48699999999999</c:v>
                </c:pt>
                <c:pt idx="752">
                  <c:v>96.971999999999994</c:v>
                </c:pt>
                <c:pt idx="753">
                  <c:v>-4.6849999999999996</c:v>
                </c:pt>
                <c:pt idx="754">
                  <c:v>-4.694</c:v>
                </c:pt>
                <c:pt idx="755">
                  <c:v>96.932000000000002</c:v>
                </c:pt>
                <c:pt idx="756">
                  <c:v>-203.934</c:v>
                </c:pt>
                <c:pt idx="757">
                  <c:v>-106.628</c:v>
                </c:pt>
                <c:pt idx="758">
                  <c:v>-108.211</c:v>
                </c:pt>
                <c:pt idx="759">
                  <c:v>-205.48699999999999</c:v>
                </c:pt>
                <c:pt idx="760">
                  <c:v>49.762999999999998</c:v>
                </c:pt>
                <c:pt idx="761">
                  <c:v>-20.468</c:v>
                </c:pt>
                <c:pt idx="762">
                  <c:v>-20.704999999999998</c:v>
                </c:pt>
                <c:pt idx="763">
                  <c:v>49.49</c:v>
                </c:pt>
                <c:pt idx="764">
                  <c:v>-156.72499999999999</c:v>
                </c:pt>
                <c:pt idx="765">
                  <c:v>-90.843999999999994</c:v>
                </c:pt>
                <c:pt idx="766">
                  <c:v>-92.2</c:v>
                </c:pt>
                <c:pt idx="767">
                  <c:v>-158.04499999999999</c:v>
                </c:pt>
                <c:pt idx="768">
                  <c:v>49.762999999999998</c:v>
                </c:pt>
                <c:pt idx="769">
                  <c:v>-20.468</c:v>
                </c:pt>
                <c:pt idx="770">
                  <c:v>-20.704999999999998</c:v>
                </c:pt>
                <c:pt idx="771">
                  <c:v>49.49</c:v>
                </c:pt>
                <c:pt idx="772">
                  <c:v>-156.72499999999999</c:v>
                </c:pt>
                <c:pt idx="773">
                  <c:v>-90.843999999999994</c:v>
                </c:pt>
                <c:pt idx="774">
                  <c:v>-92.2</c:v>
                </c:pt>
                <c:pt idx="775">
                  <c:v>-158.04499999999999</c:v>
                </c:pt>
                <c:pt idx="776">
                  <c:v>94.421000000000006</c:v>
                </c:pt>
                <c:pt idx="777">
                  <c:v>-6.9139999999999997</c:v>
                </c:pt>
                <c:pt idx="778">
                  <c:v>-6.9269999999999996</c:v>
                </c:pt>
                <c:pt idx="779">
                  <c:v>94.376999999999995</c:v>
                </c:pt>
                <c:pt idx="780">
                  <c:v>-206.48599999999999</c:v>
                </c:pt>
                <c:pt idx="781">
                  <c:v>-108.857</c:v>
                </c:pt>
                <c:pt idx="782">
                  <c:v>-110.443</c:v>
                </c:pt>
                <c:pt idx="783">
                  <c:v>-208.041</c:v>
                </c:pt>
                <c:pt idx="784">
                  <c:v>94.421000000000006</c:v>
                </c:pt>
                <c:pt idx="785">
                  <c:v>-6.9139999999999997</c:v>
                </c:pt>
                <c:pt idx="786">
                  <c:v>-6.9269999999999996</c:v>
                </c:pt>
                <c:pt idx="787">
                  <c:v>94.376999999999995</c:v>
                </c:pt>
                <c:pt idx="788">
                  <c:v>-206.48599999999999</c:v>
                </c:pt>
                <c:pt idx="789">
                  <c:v>-108.857</c:v>
                </c:pt>
                <c:pt idx="790">
                  <c:v>-110.443</c:v>
                </c:pt>
                <c:pt idx="791">
                  <c:v>-208.041</c:v>
                </c:pt>
                <c:pt idx="792">
                  <c:v>47.212000000000003</c:v>
                </c:pt>
                <c:pt idx="793">
                  <c:v>-22.698</c:v>
                </c:pt>
                <c:pt idx="794">
                  <c:v>-22.937999999999999</c:v>
                </c:pt>
                <c:pt idx="795">
                  <c:v>46.936</c:v>
                </c:pt>
                <c:pt idx="796">
                  <c:v>-159.27699999999999</c:v>
                </c:pt>
                <c:pt idx="797">
                  <c:v>-93.073999999999998</c:v>
                </c:pt>
                <c:pt idx="798">
                  <c:v>-94.433000000000007</c:v>
                </c:pt>
                <c:pt idx="799">
                  <c:v>-160.6</c:v>
                </c:pt>
                <c:pt idx="800">
                  <c:v>47.212000000000003</c:v>
                </c:pt>
                <c:pt idx="801">
                  <c:v>-22.698</c:v>
                </c:pt>
                <c:pt idx="802">
                  <c:v>-22.937999999999999</c:v>
                </c:pt>
                <c:pt idx="803">
                  <c:v>46.936</c:v>
                </c:pt>
                <c:pt idx="804">
                  <c:v>-159.27699999999999</c:v>
                </c:pt>
                <c:pt idx="805">
                  <c:v>-93.073999999999998</c:v>
                </c:pt>
                <c:pt idx="806">
                  <c:v>-94.433000000000007</c:v>
                </c:pt>
                <c:pt idx="807">
                  <c:v>-160.6</c:v>
                </c:pt>
                <c:pt idx="808">
                  <c:v>114.251</c:v>
                </c:pt>
                <c:pt idx="809">
                  <c:v>13.47</c:v>
                </c:pt>
                <c:pt idx="810">
                  <c:v>13.728999999999999</c:v>
                </c:pt>
                <c:pt idx="811">
                  <c:v>114.479</c:v>
                </c:pt>
                <c:pt idx="812">
                  <c:v>-186.655</c:v>
                </c:pt>
                <c:pt idx="813">
                  <c:v>-88.472999999999999</c:v>
                </c:pt>
                <c:pt idx="814">
                  <c:v>-89.787999999999997</c:v>
                </c:pt>
                <c:pt idx="815">
                  <c:v>-187.93899999999999</c:v>
                </c:pt>
                <c:pt idx="816">
                  <c:v>114.251</c:v>
                </c:pt>
                <c:pt idx="817">
                  <c:v>13.47</c:v>
                </c:pt>
                <c:pt idx="818">
                  <c:v>13.728999999999999</c:v>
                </c:pt>
                <c:pt idx="819">
                  <c:v>114.479</c:v>
                </c:pt>
                <c:pt idx="820">
                  <c:v>-186.655</c:v>
                </c:pt>
                <c:pt idx="821">
                  <c:v>-88.472999999999999</c:v>
                </c:pt>
                <c:pt idx="822">
                  <c:v>-89.787999999999997</c:v>
                </c:pt>
                <c:pt idx="823">
                  <c:v>-187.93899999999999</c:v>
                </c:pt>
                <c:pt idx="824">
                  <c:v>67.042000000000002</c:v>
                </c:pt>
                <c:pt idx="825">
                  <c:v>-2.3130000000000002</c:v>
                </c:pt>
                <c:pt idx="826">
                  <c:v>-2.282</c:v>
                </c:pt>
                <c:pt idx="827">
                  <c:v>67.037999999999997</c:v>
                </c:pt>
                <c:pt idx="828">
                  <c:v>-139.446</c:v>
                </c:pt>
                <c:pt idx="829">
                  <c:v>-72.69</c:v>
                </c:pt>
                <c:pt idx="830">
                  <c:v>-73.777000000000001</c:v>
                </c:pt>
                <c:pt idx="831">
                  <c:v>-140.49799999999999</c:v>
                </c:pt>
                <c:pt idx="832">
                  <c:v>67.042000000000002</c:v>
                </c:pt>
                <c:pt idx="833">
                  <c:v>-2.3130000000000002</c:v>
                </c:pt>
                <c:pt idx="834">
                  <c:v>-2.282</c:v>
                </c:pt>
                <c:pt idx="835">
                  <c:v>67.037999999999997</c:v>
                </c:pt>
                <c:pt idx="836">
                  <c:v>-139.446</c:v>
                </c:pt>
                <c:pt idx="837">
                  <c:v>-72.69</c:v>
                </c:pt>
                <c:pt idx="838">
                  <c:v>-73.777000000000001</c:v>
                </c:pt>
                <c:pt idx="839">
                  <c:v>-140.49799999999999</c:v>
                </c:pt>
                <c:pt idx="840">
                  <c:v>-69.141000000000005</c:v>
                </c:pt>
                <c:pt idx="841">
                  <c:v>-73.591999999999999</c:v>
                </c:pt>
                <c:pt idx="842">
                  <c:v>-72.801000000000002</c:v>
                </c:pt>
                <c:pt idx="843">
                  <c:v>-68.349999999999994</c:v>
                </c:pt>
                <c:pt idx="844">
                  <c:v>-62.040999999999997</c:v>
                </c:pt>
                <c:pt idx="845">
                  <c:v>-66.055999999999997</c:v>
                </c:pt>
                <c:pt idx="846">
                  <c:v>-65.314999999999998</c:v>
                </c:pt>
                <c:pt idx="847">
                  <c:v>-61.301000000000002</c:v>
                </c:pt>
                <c:pt idx="848">
                  <c:v>-64.915999999999997</c:v>
                </c:pt>
                <c:pt idx="849">
                  <c:v>-68.680999999999997</c:v>
                </c:pt>
                <c:pt idx="850">
                  <c:v>-67.960999999999999</c:v>
                </c:pt>
                <c:pt idx="851">
                  <c:v>-64.195999999999998</c:v>
                </c:pt>
                <c:pt idx="852">
                  <c:v>-1.25</c:v>
                </c:pt>
                <c:pt idx="853">
                  <c:v>-27.332999999999998</c:v>
                </c:pt>
                <c:pt idx="854">
                  <c:v>-27.596</c:v>
                </c:pt>
                <c:pt idx="855">
                  <c:v>0.35199999999999998</c:v>
                </c:pt>
                <c:pt idx="856">
                  <c:v>-118.503</c:v>
                </c:pt>
                <c:pt idx="857">
                  <c:v>-100.012</c:v>
                </c:pt>
                <c:pt idx="858">
                  <c:v>-98.376000000000005</c:v>
                </c:pt>
                <c:pt idx="859">
                  <c:v>-118.733</c:v>
                </c:pt>
                <c:pt idx="860">
                  <c:v>-1.25</c:v>
                </c:pt>
                <c:pt idx="861">
                  <c:v>-27.332999999999998</c:v>
                </c:pt>
                <c:pt idx="862">
                  <c:v>-27.596</c:v>
                </c:pt>
                <c:pt idx="863">
                  <c:v>0.35199999999999998</c:v>
                </c:pt>
                <c:pt idx="864">
                  <c:v>-118.503</c:v>
                </c:pt>
                <c:pt idx="865">
                  <c:v>-100.012</c:v>
                </c:pt>
                <c:pt idx="866">
                  <c:v>-98.376000000000005</c:v>
                </c:pt>
                <c:pt idx="867">
                  <c:v>-118.733</c:v>
                </c:pt>
                <c:pt idx="868">
                  <c:v>-19.48</c:v>
                </c:pt>
                <c:pt idx="869">
                  <c:v>-38.222999999999999</c:v>
                </c:pt>
                <c:pt idx="870">
                  <c:v>-38.204000000000001</c:v>
                </c:pt>
                <c:pt idx="871">
                  <c:v>-18.175999999999998</c:v>
                </c:pt>
                <c:pt idx="872">
                  <c:v>-100.273</c:v>
                </c:pt>
                <c:pt idx="873">
                  <c:v>-89.122</c:v>
                </c:pt>
                <c:pt idx="874">
                  <c:v>-87.768000000000001</c:v>
                </c:pt>
                <c:pt idx="875">
                  <c:v>-100.205</c:v>
                </c:pt>
                <c:pt idx="876">
                  <c:v>-19.48</c:v>
                </c:pt>
                <c:pt idx="877">
                  <c:v>-38.222999999999999</c:v>
                </c:pt>
                <c:pt idx="878">
                  <c:v>-38.204000000000001</c:v>
                </c:pt>
                <c:pt idx="879">
                  <c:v>-18.175999999999998</c:v>
                </c:pt>
                <c:pt idx="880">
                  <c:v>-100.273</c:v>
                </c:pt>
                <c:pt idx="881">
                  <c:v>-89.122</c:v>
                </c:pt>
                <c:pt idx="882">
                  <c:v>-87.768000000000001</c:v>
                </c:pt>
                <c:pt idx="883">
                  <c:v>-100.205</c:v>
                </c:pt>
                <c:pt idx="884">
                  <c:v>3.97</c:v>
                </c:pt>
                <c:pt idx="885">
                  <c:v>-21.792000000000002</c:v>
                </c:pt>
                <c:pt idx="886">
                  <c:v>-22.091999999999999</c:v>
                </c:pt>
                <c:pt idx="887">
                  <c:v>5.5359999999999996</c:v>
                </c:pt>
                <c:pt idx="888">
                  <c:v>-113.283</c:v>
                </c:pt>
                <c:pt idx="889">
                  <c:v>-94.47</c:v>
                </c:pt>
                <c:pt idx="890">
                  <c:v>-92.872</c:v>
                </c:pt>
                <c:pt idx="891">
                  <c:v>-113.55</c:v>
                </c:pt>
                <c:pt idx="892">
                  <c:v>3.97</c:v>
                </c:pt>
                <c:pt idx="893">
                  <c:v>-21.792000000000002</c:v>
                </c:pt>
                <c:pt idx="894">
                  <c:v>-22.091999999999999</c:v>
                </c:pt>
                <c:pt idx="895">
                  <c:v>5.5359999999999996</c:v>
                </c:pt>
                <c:pt idx="896">
                  <c:v>-113.283</c:v>
                </c:pt>
                <c:pt idx="897">
                  <c:v>-94.47</c:v>
                </c:pt>
                <c:pt idx="898">
                  <c:v>-92.872</c:v>
                </c:pt>
                <c:pt idx="899">
                  <c:v>-113.55</c:v>
                </c:pt>
                <c:pt idx="900">
                  <c:v>-14.259</c:v>
                </c:pt>
                <c:pt idx="901">
                  <c:v>-32.682000000000002</c:v>
                </c:pt>
                <c:pt idx="902">
                  <c:v>-32.700000000000003</c:v>
                </c:pt>
                <c:pt idx="903">
                  <c:v>-12.993</c:v>
                </c:pt>
                <c:pt idx="904">
                  <c:v>-95.052999999999997</c:v>
                </c:pt>
                <c:pt idx="905">
                  <c:v>-83.58</c:v>
                </c:pt>
                <c:pt idx="906">
                  <c:v>-82.263999999999996</c:v>
                </c:pt>
                <c:pt idx="907">
                  <c:v>-95.022000000000006</c:v>
                </c:pt>
                <c:pt idx="908">
                  <c:v>-14.259</c:v>
                </c:pt>
                <c:pt idx="909">
                  <c:v>-32.682000000000002</c:v>
                </c:pt>
                <c:pt idx="910">
                  <c:v>-32.700000000000003</c:v>
                </c:pt>
                <c:pt idx="911">
                  <c:v>-12.993</c:v>
                </c:pt>
                <c:pt idx="912">
                  <c:v>-95.052999999999997</c:v>
                </c:pt>
                <c:pt idx="913">
                  <c:v>-83.58</c:v>
                </c:pt>
                <c:pt idx="914">
                  <c:v>-82.263999999999996</c:v>
                </c:pt>
                <c:pt idx="915">
                  <c:v>-95.022000000000006</c:v>
                </c:pt>
                <c:pt idx="916">
                  <c:v>1.857</c:v>
                </c:pt>
                <c:pt idx="917">
                  <c:v>-23.722000000000001</c:v>
                </c:pt>
                <c:pt idx="918">
                  <c:v>-24.036999999999999</c:v>
                </c:pt>
                <c:pt idx="919">
                  <c:v>3.407</c:v>
                </c:pt>
                <c:pt idx="920">
                  <c:v>-115.396</c:v>
                </c:pt>
                <c:pt idx="921">
                  <c:v>-96.400999999999996</c:v>
                </c:pt>
                <c:pt idx="922">
                  <c:v>-94.816999999999993</c:v>
                </c:pt>
                <c:pt idx="923">
                  <c:v>-115.678</c:v>
                </c:pt>
                <c:pt idx="924">
                  <c:v>1.857</c:v>
                </c:pt>
                <c:pt idx="925">
                  <c:v>-23.722000000000001</c:v>
                </c:pt>
                <c:pt idx="926">
                  <c:v>-24.036999999999999</c:v>
                </c:pt>
                <c:pt idx="927">
                  <c:v>3.407</c:v>
                </c:pt>
                <c:pt idx="928">
                  <c:v>-115.396</c:v>
                </c:pt>
                <c:pt idx="929">
                  <c:v>-96.400999999999996</c:v>
                </c:pt>
                <c:pt idx="930">
                  <c:v>-94.816999999999993</c:v>
                </c:pt>
                <c:pt idx="931">
                  <c:v>-115.678</c:v>
                </c:pt>
                <c:pt idx="932">
                  <c:v>-16.373000000000001</c:v>
                </c:pt>
                <c:pt idx="933">
                  <c:v>-34.612000000000002</c:v>
                </c:pt>
                <c:pt idx="934">
                  <c:v>-34.645000000000003</c:v>
                </c:pt>
                <c:pt idx="935">
                  <c:v>-15.121</c:v>
                </c:pt>
                <c:pt idx="936">
                  <c:v>-97.167000000000002</c:v>
                </c:pt>
                <c:pt idx="937">
                  <c:v>-85.510999999999996</c:v>
                </c:pt>
                <c:pt idx="938">
                  <c:v>-84.209000000000003</c:v>
                </c:pt>
                <c:pt idx="939">
                  <c:v>-97.15</c:v>
                </c:pt>
                <c:pt idx="940">
                  <c:v>-16.373000000000001</c:v>
                </c:pt>
                <c:pt idx="941">
                  <c:v>-34.612000000000002</c:v>
                </c:pt>
                <c:pt idx="942">
                  <c:v>-34.645000000000003</c:v>
                </c:pt>
                <c:pt idx="943">
                  <c:v>-15.121</c:v>
                </c:pt>
                <c:pt idx="944">
                  <c:v>-97.167000000000002</c:v>
                </c:pt>
                <c:pt idx="945">
                  <c:v>-85.510999999999996</c:v>
                </c:pt>
                <c:pt idx="946">
                  <c:v>-84.209000000000003</c:v>
                </c:pt>
                <c:pt idx="947">
                  <c:v>-97.15</c:v>
                </c:pt>
                <c:pt idx="948">
                  <c:v>21.754000000000001</c:v>
                </c:pt>
                <c:pt idx="949">
                  <c:v>-2.6680000000000001</c:v>
                </c:pt>
                <c:pt idx="950">
                  <c:v>-3.19</c:v>
                </c:pt>
                <c:pt idx="951">
                  <c:v>23.097000000000001</c:v>
                </c:pt>
                <c:pt idx="952">
                  <c:v>-95.5</c:v>
                </c:pt>
                <c:pt idx="953">
                  <c:v>-75.346999999999994</c:v>
                </c:pt>
                <c:pt idx="954">
                  <c:v>-73.97</c:v>
                </c:pt>
                <c:pt idx="955">
                  <c:v>-95.989000000000004</c:v>
                </c:pt>
                <c:pt idx="956">
                  <c:v>21.754000000000001</c:v>
                </c:pt>
                <c:pt idx="957">
                  <c:v>-2.6680000000000001</c:v>
                </c:pt>
                <c:pt idx="958">
                  <c:v>-3.19</c:v>
                </c:pt>
                <c:pt idx="959">
                  <c:v>23.097000000000001</c:v>
                </c:pt>
                <c:pt idx="960">
                  <c:v>-95.5</c:v>
                </c:pt>
                <c:pt idx="961">
                  <c:v>-75.346999999999994</c:v>
                </c:pt>
                <c:pt idx="962">
                  <c:v>-73.97</c:v>
                </c:pt>
                <c:pt idx="963">
                  <c:v>-95.989000000000004</c:v>
                </c:pt>
                <c:pt idx="964">
                  <c:v>3.524</c:v>
                </c:pt>
                <c:pt idx="965">
                  <c:v>-13.558</c:v>
                </c:pt>
                <c:pt idx="966">
                  <c:v>-13.798</c:v>
                </c:pt>
                <c:pt idx="967">
                  <c:v>4.569</c:v>
                </c:pt>
                <c:pt idx="968">
                  <c:v>-77.27</c:v>
                </c:pt>
                <c:pt idx="969">
                  <c:v>-64.456999999999994</c:v>
                </c:pt>
                <c:pt idx="970">
                  <c:v>-63.362000000000002</c:v>
                </c:pt>
                <c:pt idx="971">
                  <c:v>-77.460999999999999</c:v>
                </c:pt>
                <c:pt idx="972">
                  <c:v>3.524</c:v>
                </c:pt>
                <c:pt idx="973">
                  <c:v>-13.558</c:v>
                </c:pt>
                <c:pt idx="974">
                  <c:v>-13.798</c:v>
                </c:pt>
                <c:pt idx="975">
                  <c:v>4.569</c:v>
                </c:pt>
                <c:pt idx="976">
                  <c:v>-77.27</c:v>
                </c:pt>
                <c:pt idx="977">
                  <c:v>-64.456999999999994</c:v>
                </c:pt>
                <c:pt idx="978">
                  <c:v>-63.362000000000002</c:v>
                </c:pt>
                <c:pt idx="979">
                  <c:v>-77.460999999999999</c:v>
                </c:pt>
                <c:pt idx="980">
                  <c:v>-70.956999999999994</c:v>
                </c:pt>
                <c:pt idx="981">
                  <c:v>-74.510000000000005</c:v>
                </c:pt>
                <c:pt idx="982">
                  <c:v>-74.605999999999995</c:v>
                </c:pt>
                <c:pt idx="983">
                  <c:v>-71.054000000000002</c:v>
                </c:pt>
                <c:pt idx="984">
                  <c:v>-63.6</c:v>
                </c:pt>
                <c:pt idx="985">
                  <c:v>-66.784000000000006</c:v>
                </c:pt>
                <c:pt idx="986">
                  <c:v>-66.861999999999995</c:v>
                </c:pt>
                <c:pt idx="987">
                  <c:v>-63.679000000000002</c:v>
                </c:pt>
                <c:pt idx="988">
                  <c:v>-66.533000000000001</c:v>
                </c:pt>
                <c:pt idx="989">
                  <c:v>-69.507000000000005</c:v>
                </c:pt>
                <c:pt idx="990">
                  <c:v>-69.593000000000004</c:v>
                </c:pt>
                <c:pt idx="991">
                  <c:v>-66.619</c:v>
                </c:pt>
                <c:pt idx="992">
                  <c:v>-5.7770000000000001</c:v>
                </c:pt>
                <c:pt idx="993">
                  <c:v>-21.276</c:v>
                </c:pt>
                <c:pt idx="994">
                  <c:v>-21.373999999999999</c:v>
                </c:pt>
                <c:pt idx="995">
                  <c:v>-5.8419999999999996</c:v>
                </c:pt>
                <c:pt idx="996">
                  <c:v>-117.078</c:v>
                </c:pt>
                <c:pt idx="997">
                  <c:v>-107.621</c:v>
                </c:pt>
                <c:pt idx="998">
                  <c:v>-107.68600000000001</c:v>
                </c:pt>
                <c:pt idx="999">
                  <c:v>-117.176</c:v>
                </c:pt>
                <c:pt idx="1000">
                  <c:v>-5.7770000000000001</c:v>
                </c:pt>
                <c:pt idx="1001">
                  <c:v>-21.276</c:v>
                </c:pt>
                <c:pt idx="1002">
                  <c:v>-21.373999999999999</c:v>
                </c:pt>
                <c:pt idx="1003">
                  <c:v>-5.8419999999999996</c:v>
                </c:pt>
                <c:pt idx="1004">
                  <c:v>-117.078</c:v>
                </c:pt>
                <c:pt idx="1005">
                  <c:v>-107.621</c:v>
                </c:pt>
                <c:pt idx="1006">
                  <c:v>-107.68600000000001</c:v>
                </c:pt>
                <c:pt idx="1007">
                  <c:v>-117.176</c:v>
                </c:pt>
                <c:pt idx="1008">
                  <c:v>-23.045000000000002</c:v>
                </c:pt>
                <c:pt idx="1009">
                  <c:v>-34.378</c:v>
                </c:pt>
                <c:pt idx="1010">
                  <c:v>-34.469000000000001</c:v>
                </c:pt>
                <c:pt idx="1011">
                  <c:v>-23.114999999999998</c:v>
                </c:pt>
                <c:pt idx="1012">
                  <c:v>-99.81</c:v>
                </c:pt>
                <c:pt idx="1013">
                  <c:v>-94.519000000000005</c:v>
                </c:pt>
                <c:pt idx="1014">
                  <c:v>-94.590999999999994</c:v>
                </c:pt>
                <c:pt idx="1015">
                  <c:v>-99.903000000000006</c:v>
                </c:pt>
                <c:pt idx="1016">
                  <c:v>-23.045000000000002</c:v>
                </c:pt>
                <c:pt idx="1017">
                  <c:v>-34.378</c:v>
                </c:pt>
                <c:pt idx="1018">
                  <c:v>-34.469000000000001</c:v>
                </c:pt>
                <c:pt idx="1019">
                  <c:v>-23.114999999999998</c:v>
                </c:pt>
                <c:pt idx="1020">
                  <c:v>-99.81</c:v>
                </c:pt>
                <c:pt idx="1021">
                  <c:v>-94.519000000000005</c:v>
                </c:pt>
                <c:pt idx="1022">
                  <c:v>-94.590999999999994</c:v>
                </c:pt>
                <c:pt idx="1023">
                  <c:v>-99.903000000000006</c:v>
                </c:pt>
                <c:pt idx="1024">
                  <c:v>-0.36699999999999999</c:v>
                </c:pt>
                <c:pt idx="1025">
                  <c:v>-15.595000000000001</c:v>
                </c:pt>
                <c:pt idx="1026">
                  <c:v>-15.68</c:v>
                </c:pt>
                <c:pt idx="1027">
                  <c:v>-0.41899999999999998</c:v>
                </c:pt>
                <c:pt idx="1028">
                  <c:v>-111.66800000000001</c:v>
                </c:pt>
                <c:pt idx="1029">
                  <c:v>-101.94</c:v>
                </c:pt>
                <c:pt idx="1030">
                  <c:v>-101.991</c:v>
                </c:pt>
                <c:pt idx="1031">
                  <c:v>-111.753</c:v>
                </c:pt>
                <c:pt idx="1032">
                  <c:v>-0.36699999999999999</c:v>
                </c:pt>
                <c:pt idx="1033">
                  <c:v>-15.595000000000001</c:v>
                </c:pt>
                <c:pt idx="1034">
                  <c:v>-15.68</c:v>
                </c:pt>
                <c:pt idx="1035">
                  <c:v>-0.41899999999999998</c:v>
                </c:pt>
                <c:pt idx="1036">
                  <c:v>-111.66800000000001</c:v>
                </c:pt>
                <c:pt idx="1037">
                  <c:v>-101.94</c:v>
                </c:pt>
                <c:pt idx="1038">
                  <c:v>-101.991</c:v>
                </c:pt>
                <c:pt idx="1039">
                  <c:v>-111.753</c:v>
                </c:pt>
                <c:pt idx="1040">
                  <c:v>-17.635000000000002</c:v>
                </c:pt>
                <c:pt idx="1041">
                  <c:v>-28.696999999999999</c:v>
                </c:pt>
                <c:pt idx="1042">
                  <c:v>-28.774999999999999</c:v>
                </c:pt>
                <c:pt idx="1043">
                  <c:v>-17.692</c:v>
                </c:pt>
                <c:pt idx="1044">
                  <c:v>-94.4</c:v>
                </c:pt>
                <c:pt idx="1045">
                  <c:v>-88.837999999999994</c:v>
                </c:pt>
                <c:pt idx="1046">
                  <c:v>-88.896000000000001</c:v>
                </c:pt>
                <c:pt idx="1047">
                  <c:v>-94.48</c:v>
                </c:pt>
                <c:pt idx="1048">
                  <c:v>-17.635000000000002</c:v>
                </c:pt>
                <c:pt idx="1049">
                  <c:v>-28.696999999999999</c:v>
                </c:pt>
                <c:pt idx="1050">
                  <c:v>-28.774999999999999</c:v>
                </c:pt>
                <c:pt idx="1051">
                  <c:v>-17.692</c:v>
                </c:pt>
                <c:pt idx="1052">
                  <c:v>-94.4</c:v>
                </c:pt>
                <c:pt idx="1053">
                  <c:v>-88.837999999999994</c:v>
                </c:pt>
                <c:pt idx="1054">
                  <c:v>-88.896000000000001</c:v>
                </c:pt>
                <c:pt idx="1055">
                  <c:v>-94.48</c:v>
                </c:pt>
                <c:pt idx="1056">
                  <c:v>-2.524</c:v>
                </c:pt>
                <c:pt idx="1057">
                  <c:v>-17.597000000000001</c:v>
                </c:pt>
                <c:pt idx="1058">
                  <c:v>-17.687999999999999</c:v>
                </c:pt>
                <c:pt idx="1059">
                  <c:v>-2.581</c:v>
                </c:pt>
                <c:pt idx="1060">
                  <c:v>-113.824</c:v>
                </c:pt>
                <c:pt idx="1061">
                  <c:v>-103.94199999999999</c:v>
                </c:pt>
                <c:pt idx="1062">
                  <c:v>-103.999</c:v>
                </c:pt>
                <c:pt idx="1063">
                  <c:v>-113.91500000000001</c:v>
                </c:pt>
                <c:pt idx="1064">
                  <c:v>-2.524</c:v>
                </c:pt>
                <c:pt idx="1065">
                  <c:v>-17.597000000000001</c:v>
                </c:pt>
                <c:pt idx="1066">
                  <c:v>-17.687999999999999</c:v>
                </c:pt>
                <c:pt idx="1067">
                  <c:v>-2.581</c:v>
                </c:pt>
                <c:pt idx="1068">
                  <c:v>-113.824</c:v>
                </c:pt>
                <c:pt idx="1069">
                  <c:v>-103.94199999999999</c:v>
                </c:pt>
                <c:pt idx="1070">
                  <c:v>-103.999</c:v>
                </c:pt>
                <c:pt idx="1071">
                  <c:v>-113.91500000000001</c:v>
                </c:pt>
                <c:pt idx="1072">
                  <c:v>-19.791</c:v>
                </c:pt>
                <c:pt idx="1073">
                  <c:v>-30.699000000000002</c:v>
                </c:pt>
                <c:pt idx="1074">
                  <c:v>-30.783000000000001</c:v>
                </c:pt>
                <c:pt idx="1075">
                  <c:v>-19.853999999999999</c:v>
                </c:pt>
                <c:pt idx="1076">
                  <c:v>-96.555999999999997</c:v>
                </c:pt>
                <c:pt idx="1077">
                  <c:v>-90.84</c:v>
                </c:pt>
                <c:pt idx="1078">
                  <c:v>-90.903999999999996</c:v>
                </c:pt>
                <c:pt idx="1079">
                  <c:v>-96.641999999999996</c:v>
                </c:pt>
                <c:pt idx="1080">
                  <c:v>-19.791</c:v>
                </c:pt>
                <c:pt idx="1081">
                  <c:v>-30.699000000000002</c:v>
                </c:pt>
                <c:pt idx="1082">
                  <c:v>-30.783000000000001</c:v>
                </c:pt>
                <c:pt idx="1083">
                  <c:v>-19.853999999999999</c:v>
                </c:pt>
                <c:pt idx="1084">
                  <c:v>-96.555999999999997</c:v>
                </c:pt>
                <c:pt idx="1085">
                  <c:v>-90.84</c:v>
                </c:pt>
                <c:pt idx="1086">
                  <c:v>-90.903999999999996</c:v>
                </c:pt>
                <c:pt idx="1087">
                  <c:v>-96.641999999999996</c:v>
                </c:pt>
                <c:pt idx="1088">
                  <c:v>17.899000000000001</c:v>
                </c:pt>
                <c:pt idx="1089">
                  <c:v>3.7519999999999998</c:v>
                </c:pt>
                <c:pt idx="1090">
                  <c:v>3.6909999999999998</c:v>
                </c:pt>
                <c:pt idx="1091">
                  <c:v>17.872</c:v>
                </c:pt>
                <c:pt idx="1092">
                  <c:v>-93.402000000000001</c:v>
                </c:pt>
                <c:pt idx="1093">
                  <c:v>-82.593000000000004</c:v>
                </c:pt>
                <c:pt idx="1094">
                  <c:v>-82.62</c:v>
                </c:pt>
                <c:pt idx="1095">
                  <c:v>-93.462000000000003</c:v>
                </c:pt>
                <c:pt idx="1096">
                  <c:v>17.899000000000001</c:v>
                </c:pt>
                <c:pt idx="1097">
                  <c:v>3.7519999999999998</c:v>
                </c:pt>
                <c:pt idx="1098">
                  <c:v>3.6909999999999998</c:v>
                </c:pt>
                <c:pt idx="1099">
                  <c:v>17.872</c:v>
                </c:pt>
                <c:pt idx="1100">
                  <c:v>-93.402000000000001</c:v>
                </c:pt>
                <c:pt idx="1101">
                  <c:v>-82.593000000000004</c:v>
                </c:pt>
                <c:pt idx="1102">
                  <c:v>-82.62</c:v>
                </c:pt>
                <c:pt idx="1103">
                  <c:v>-93.462000000000003</c:v>
                </c:pt>
                <c:pt idx="1104">
                  <c:v>0.63100000000000001</c:v>
                </c:pt>
                <c:pt idx="1105">
                  <c:v>-9.35</c:v>
                </c:pt>
                <c:pt idx="1106">
                  <c:v>-9.4039999999999999</c:v>
                </c:pt>
                <c:pt idx="1107">
                  <c:v>0.59899999999999998</c:v>
                </c:pt>
                <c:pt idx="1108">
                  <c:v>-76.134</c:v>
                </c:pt>
                <c:pt idx="1109">
                  <c:v>-69.491</c:v>
                </c:pt>
                <c:pt idx="1110">
                  <c:v>-69.525000000000006</c:v>
                </c:pt>
                <c:pt idx="1111">
                  <c:v>-76.188999999999993</c:v>
                </c:pt>
                <c:pt idx="1112">
                  <c:v>0.63100000000000001</c:v>
                </c:pt>
                <c:pt idx="1113">
                  <c:v>-9.35</c:v>
                </c:pt>
                <c:pt idx="1114">
                  <c:v>-9.4039999999999999</c:v>
                </c:pt>
                <c:pt idx="1115">
                  <c:v>0.59899999999999998</c:v>
                </c:pt>
                <c:pt idx="1116">
                  <c:v>-76.134</c:v>
                </c:pt>
                <c:pt idx="1117">
                  <c:v>-69.491</c:v>
                </c:pt>
                <c:pt idx="1118">
                  <c:v>-69.525000000000006</c:v>
                </c:pt>
                <c:pt idx="1119">
                  <c:v>-76.188999999999993</c:v>
                </c:pt>
                <c:pt idx="1120">
                  <c:v>-70.944000000000003</c:v>
                </c:pt>
                <c:pt idx="1121">
                  <c:v>-74.361000000000004</c:v>
                </c:pt>
                <c:pt idx="1122">
                  <c:v>-75.055999999999997</c:v>
                </c:pt>
                <c:pt idx="1123">
                  <c:v>-71.638999999999996</c:v>
                </c:pt>
                <c:pt idx="1124">
                  <c:v>-63.438000000000002</c:v>
                </c:pt>
                <c:pt idx="1125">
                  <c:v>-66.471999999999994</c:v>
                </c:pt>
                <c:pt idx="1126">
                  <c:v>-67.132999999999996</c:v>
                </c:pt>
                <c:pt idx="1127">
                  <c:v>-64.099000000000004</c:v>
                </c:pt>
                <c:pt idx="1128">
                  <c:v>-66.501000000000005</c:v>
                </c:pt>
                <c:pt idx="1129">
                  <c:v>-69.331999999999994</c:v>
                </c:pt>
                <c:pt idx="1130">
                  <c:v>-69.965999999999994</c:v>
                </c:pt>
                <c:pt idx="1131">
                  <c:v>-67.135000000000005</c:v>
                </c:pt>
                <c:pt idx="1132">
                  <c:v>-8.6950000000000003</c:v>
                </c:pt>
                <c:pt idx="1133">
                  <c:v>-17.228999999999999</c:v>
                </c:pt>
                <c:pt idx="1134">
                  <c:v>-16.864999999999998</c:v>
                </c:pt>
                <c:pt idx="1135">
                  <c:v>-10.238</c:v>
                </c:pt>
                <c:pt idx="1136">
                  <c:v>-114.089</c:v>
                </c:pt>
                <c:pt idx="1137">
                  <c:v>-111.349</c:v>
                </c:pt>
                <c:pt idx="1138">
                  <c:v>-112.923</c:v>
                </c:pt>
                <c:pt idx="1139">
                  <c:v>-113.755</c:v>
                </c:pt>
                <c:pt idx="1140">
                  <c:v>-8.6950000000000003</c:v>
                </c:pt>
                <c:pt idx="1141">
                  <c:v>-17.228999999999999</c:v>
                </c:pt>
                <c:pt idx="1142">
                  <c:v>-16.864999999999998</c:v>
                </c:pt>
                <c:pt idx="1143">
                  <c:v>-10.238</c:v>
                </c:pt>
                <c:pt idx="1144">
                  <c:v>-114.089</c:v>
                </c:pt>
                <c:pt idx="1145">
                  <c:v>-111.349</c:v>
                </c:pt>
                <c:pt idx="1146">
                  <c:v>-112.923</c:v>
                </c:pt>
                <c:pt idx="1147">
                  <c:v>-113.755</c:v>
                </c:pt>
                <c:pt idx="1148">
                  <c:v>-25.018999999999998</c:v>
                </c:pt>
                <c:pt idx="1149">
                  <c:v>-31.614999999999998</c:v>
                </c:pt>
                <c:pt idx="1150">
                  <c:v>-31.541</c:v>
                </c:pt>
                <c:pt idx="1151">
                  <c:v>-26.248999999999999</c:v>
                </c:pt>
                <c:pt idx="1152">
                  <c:v>-97.763999999999996</c:v>
                </c:pt>
                <c:pt idx="1153">
                  <c:v>-96.962000000000003</c:v>
                </c:pt>
                <c:pt idx="1154">
                  <c:v>-98.245999999999995</c:v>
                </c:pt>
                <c:pt idx="1155">
                  <c:v>-97.744</c:v>
                </c:pt>
                <c:pt idx="1156">
                  <c:v>-25.018999999999998</c:v>
                </c:pt>
                <c:pt idx="1157">
                  <c:v>-31.614999999999998</c:v>
                </c:pt>
                <c:pt idx="1158">
                  <c:v>-31.541</c:v>
                </c:pt>
                <c:pt idx="1159">
                  <c:v>-26.248999999999999</c:v>
                </c:pt>
                <c:pt idx="1160">
                  <c:v>-97.763999999999996</c:v>
                </c:pt>
                <c:pt idx="1161">
                  <c:v>-96.962000000000003</c:v>
                </c:pt>
                <c:pt idx="1162">
                  <c:v>-98.245999999999995</c:v>
                </c:pt>
                <c:pt idx="1163">
                  <c:v>-97.744</c:v>
                </c:pt>
                <c:pt idx="1164">
                  <c:v>-3.1749999999999998</c:v>
                </c:pt>
                <c:pt idx="1165">
                  <c:v>-11.428000000000001</c:v>
                </c:pt>
                <c:pt idx="1166">
                  <c:v>-11.039</c:v>
                </c:pt>
                <c:pt idx="1167">
                  <c:v>-4.694</c:v>
                </c:pt>
                <c:pt idx="1168">
                  <c:v>-108.569</c:v>
                </c:pt>
                <c:pt idx="1169">
                  <c:v>-105.547</c:v>
                </c:pt>
                <c:pt idx="1170">
                  <c:v>-107.09699999999999</c:v>
                </c:pt>
                <c:pt idx="1171">
                  <c:v>-108.211</c:v>
                </c:pt>
                <c:pt idx="1172">
                  <c:v>-3.1749999999999998</c:v>
                </c:pt>
                <c:pt idx="1173">
                  <c:v>-11.428000000000001</c:v>
                </c:pt>
                <c:pt idx="1174">
                  <c:v>-11.039</c:v>
                </c:pt>
                <c:pt idx="1175">
                  <c:v>-4.694</c:v>
                </c:pt>
                <c:pt idx="1176">
                  <c:v>-108.569</c:v>
                </c:pt>
                <c:pt idx="1177">
                  <c:v>-105.547</c:v>
                </c:pt>
                <c:pt idx="1178">
                  <c:v>-107.09699999999999</c:v>
                </c:pt>
                <c:pt idx="1179">
                  <c:v>-108.211</c:v>
                </c:pt>
                <c:pt idx="1180">
                  <c:v>-19.5</c:v>
                </c:pt>
                <c:pt idx="1181">
                  <c:v>-25.814</c:v>
                </c:pt>
                <c:pt idx="1182">
                  <c:v>-25.715</c:v>
                </c:pt>
                <c:pt idx="1183">
                  <c:v>-20.704999999999998</c:v>
                </c:pt>
                <c:pt idx="1184">
                  <c:v>-92.245000000000005</c:v>
                </c:pt>
                <c:pt idx="1185">
                  <c:v>-91.161000000000001</c:v>
                </c:pt>
                <c:pt idx="1186">
                  <c:v>-92.42</c:v>
                </c:pt>
                <c:pt idx="1187">
                  <c:v>-92.2</c:v>
                </c:pt>
                <c:pt idx="1188">
                  <c:v>-19.5</c:v>
                </c:pt>
                <c:pt idx="1189">
                  <c:v>-25.814</c:v>
                </c:pt>
                <c:pt idx="1190">
                  <c:v>-25.715</c:v>
                </c:pt>
                <c:pt idx="1191">
                  <c:v>-20.704999999999998</c:v>
                </c:pt>
                <c:pt idx="1192">
                  <c:v>-92.245000000000005</c:v>
                </c:pt>
                <c:pt idx="1193">
                  <c:v>-91.161000000000001</c:v>
                </c:pt>
                <c:pt idx="1194">
                  <c:v>-92.42</c:v>
                </c:pt>
                <c:pt idx="1195">
                  <c:v>-92.2</c:v>
                </c:pt>
                <c:pt idx="1196">
                  <c:v>-5.4279999999999999</c:v>
                </c:pt>
                <c:pt idx="1197">
                  <c:v>-13.531000000000001</c:v>
                </c:pt>
                <c:pt idx="1198">
                  <c:v>-13.122</c:v>
                </c:pt>
                <c:pt idx="1199">
                  <c:v>-6.9269999999999996</c:v>
                </c:pt>
                <c:pt idx="1200">
                  <c:v>-110.822</c:v>
                </c:pt>
                <c:pt idx="1201">
                  <c:v>-107.651</c:v>
                </c:pt>
                <c:pt idx="1202">
                  <c:v>-109.18</c:v>
                </c:pt>
                <c:pt idx="1203">
                  <c:v>-110.443</c:v>
                </c:pt>
                <c:pt idx="1204">
                  <c:v>-5.4279999999999999</c:v>
                </c:pt>
                <c:pt idx="1205">
                  <c:v>-13.531000000000001</c:v>
                </c:pt>
                <c:pt idx="1206">
                  <c:v>-13.122</c:v>
                </c:pt>
                <c:pt idx="1207">
                  <c:v>-6.9269999999999996</c:v>
                </c:pt>
                <c:pt idx="1208">
                  <c:v>-110.822</c:v>
                </c:pt>
                <c:pt idx="1209">
                  <c:v>-107.651</c:v>
                </c:pt>
                <c:pt idx="1210">
                  <c:v>-109.18</c:v>
                </c:pt>
                <c:pt idx="1211">
                  <c:v>-110.443</c:v>
                </c:pt>
                <c:pt idx="1212">
                  <c:v>-21.751999999999999</c:v>
                </c:pt>
                <c:pt idx="1213">
                  <c:v>-27.917000000000002</c:v>
                </c:pt>
                <c:pt idx="1214">
                  <c:v>-27.798999999999999</c:v>
                </c:pt>
                <c:pt idx="1215">
                  <c:v>-22.937999999999999</c:v>
                </c:pt>
                <c:pt idx="1216">
                  <c:v>-94.497</c:v>
                </c:pt>
                <c:pt idx="1217">
                  <c:v>-93.263999999999996</c:v>
                </c:pt>
                <c:pt idx="1218">
                  <c:v>-94.504000000000005</c:v>
                </c:pt>
                <c:pt idx="1219">
                  <c:v>-94.433000000000007</c:v>
                </c:pt>
                <c:pt idx="1220">
                  <c:v>-21.751999999999999</c:v>
                </c:pt>
                <c:pt idx="1221">
                  <c:v>-27.917000000000002</c:v>
                </c:pt>
                <c:pt idx="1222">
                  <c:v>-27.798999999999999</c:v>
                </c:pt>
                <c:pt idx="1223">
                  <c:v>-22.937999999999999</c:v>
                </c:pt>
                <c:pt idx="1224">
                  <c:v>-94.497</c:v>
                </c:pt>
                <c:pt idx="1225">
                  <c:v>-93.263999999999996</c:v>
                </c:pt>
                <c:pt idx="1226">
                  <c:v>-94.504000000000005</c:v>
                </c:pt>
                <c:pt idx="1227">
                  <c:v>-94.433000000000007</c:v>
                </c:pt>
                <c:pt idx="1228">
                  <c:v>15.051</c:v>
                </c:pt>
                <c:pt idx="1229">
                  <c:v>7.8449999999999998</c:v>
                </c:pt>
                <c:pt idx="1230">
                  <c:v>8.4309999999999992</c:v>
                </c:pt>
                <c:pt idx="1231">
                  <c:v>13.728999999999999</c:v>
                </c:pt>
                <c:pt idx="1232">
                  <c:v>-90.343000000000004</c:v>
                </c:pt>
                <c:pt idx="1233">
                  <c:v>-86.274000000000001</c:v>
                </c:pt>
                <c:pt idx="1234">
                  <c:v>-87.626999999999995</c:v>
                </c:pt>
                <c:pt idx="1235">
                  <c:v>-89.787999999999997</c:v>
                </c:pt>
                <c:pt idx="1236">
                  <c:v>15.051</c:v>
                </c:pt>
                <c:pt idx="1237">
                  <c:v>7.8449999999999998</c:v>
                </c:pt>
                <c:pt idx="1238">
                  <c:v>8.4309999999999992</c:v>
                </c:pt>
                <c:pt idx="1239">
                  <c:v>13.728999999999999</c:v>
                </c:pt>
                <c:pt idx="1240">
                  <c:v>-90.343000000000004</c:v>
                </c:pt>
                <c:pt idx="1241">
                  <c:v>-86.274000000000001</c:v>
                </c:pt>
                <c:pt idx="1242">
                  <c:v>-87.626999999999995</c:v>
                </c:pt>
                <c:pt idx="1243">
                  <c:v>-89.787999999999997</c:v>
                </c:pt>
                <c:pt idx="1244">
                  <c:v>-1.2729999999999999</c:v>
                </c:pt>
                <c:pt idx="1245">
                  <c:v>-6.5410000000000004</c:v>
                </c:pt>
                <c:pt idx="1246">
                  <c:v>-6.2450000000000001</c:v>
                </c:pt>
                <c:pt idx="1247">
                  <c:v>-2.282</c:v>
                </c:pt>
                <c:pt idx="1248">
                  <c:v>-74.019000000000005</c:v>
                </c:pt>
                <c:pt idx="1249">
                  <c:v>-71.888000000000005</c:v>
                </c:pt>
                <c:pt idx="1250">
                  <c:v>-72.95</c:v>
                </c:pt>
                <c:pt idx="1251">
                  <c:v>-73.777000000000001</c:v>
                </c:pt>
                <c:pt idx="1252">
                  <c:v>-1.2729999999999999</c:v>
                </c:pt>
                <c:pt idx="1253">
                  <c:v>-6.5410000000000004</c:v>
                </c:pt>
                <c:pt idx="1254">
                  <c:v>-6.2450000000000001</c:v>
                </c:pt>
                <c:pt idx="1255">
                  <c:v>-2.282</c:v>
                </c:pt>
                <c:pt idx="1256">
                  <c:v>-74.019000000000005</c:v>
                </c:pt>
                <c:pt idx="1257">
                  <c:v>-71.888000000000005</c:v>
                </c:pt>
                <c:pt idx="1258">
                  <c:v>-72.95</c:v>
                </c:pt>
                <c:pt idx="1259">
                  <c:v>-73.777000000000001</c:v>
                </c:pt>
                <c:pt idx="1260">
                  <c:v>-73.591999999999999</c:v>
                </c:pt>
                <c:pt idx="1261">
                  <c:v>-72.847999999999999</c:v>
                </c:pt>
                <c:pt idx="1262">
                  <c:v>-71.739999999999995</c:v>
                </c:pt>
                <c:pt idx="1263">
                  <c:v>-72.483999999999995</c:v>
                </c:pt>
                <c:pt idx="1264">
                  <c:v>-66.055999999999997</c:v>
                </c:pt>
                <c:pt idx="1265">
                  <c:v>-65.48</c:v>
                </c:pt>
                <c:pt idx="1266">
                  <c:v>-64.436999999999998</c:v>
                </c:pt>
                <c:pt idx="1267">
                  <c:v>-65.013000000000005</c:v>
                </c:pt>
                <c:pt idx="1268">
                  <c:v>-68.680999999999997</c:v>
                </c:pt>
                <c:pt idx="1269">
                  <c:v>-67.888999999999996</c:v>
                </c:pt>
                <c:pt idx="1270">
                  <c:v>-66.86</c:v>
                </c:pt>
                <c:pt idx="1271">
                  <c:v>-67.653000000000006</c:v>
                </c:pt>
                <c:pt idx="1272">
                  <c:v>-27.332999999999998</c:v>
                </c:pt>
                <c:pt idx="1273">
                  <c:v>71.602000000000004</c:v>
                </c:pt>
                <c:pt idx="1274">
                  <c:v>69.06</c:v>
                </c:pt>
                <c:pt idx="1275">
                  <c:v>-29.861999999999998</c:v>
                </c:pt>
                <c:pt idx="1276">
                  <c:v>-100.012</c:v>
                </c:pt>
                <c:pt idx="1277">
                  <c:v>-197.654</c:v>
                </c:pt>
                <c:pt idx="1278">
                  <c:v>-193.18199999999999</c:v>
                </c:pt>
                <c:pt idx="1279">
                  <c:v>-95.552999999999997</c:v>
                </c:pt>
                <c:pt idx="1280">
                  <c:v>-27.332999999999998</c:v>
                </c:pt>
                <c:pt idx="1281">
                  <c:v>71.602000000000004</c:v>
                </c:pt>
                <c:pt idx="1282">
                  <c:v>69.06</c:v>
                </c:pt>
                <c:pt idx="1283">
                  <c:v>-29.861999999999998</c:v>
                </c:pt>
                <c:pt idx="1284">
                  <c:v>-100.012</c:v>
                </c:pt>
                <c:pt idx="1285">
                  <c:v>-197.654</c:v>
                </c:pt>
                <c:pt idx="1286">
                  <c:v>-193.18199999999999</c:v>
                </c:pt>
                <c:pt idx="1287">
                  <c:v>-95.552999999999997</c:v>
                </c:pt>
                <c:pt idx="1288">
                  <c:v>-38.222999999999999</c:v>
                </c:pt>
                <c:pt idx="1289">
                  <c:v>29.681999999999999</c:v>
                </c:pt>
                <c:pt idx="1290">
                  <c:v>28.233000000000001</c:v>
                </c:pt>
                <c:pt idx="1291">
                  <c:v>-39.642000000000003</c:v>
                </c:pt>
                <c:pt idx="1292">
                  <c:v>-89.122</c:v>
                </c:pt>
                <c:pt idx="1293">
                  <c:v>-155.73400000000001</c:v>
                </c:pt>
                <c:pt idx="1294">
                  <c:v>-152.35499999999999</c:v>
                </c:pt>
                <c:pt idx="1295">
                  <c:v>-85.772000000000006</c:v>
                </c:pt>
                <c:pt idx="1296">
                  <c:v>-38.222999999999999</c:v>
                </c:pt>
                <c:pt idx="1297">
                  <c:v>29.681999999999999</c:v>
                </c:pt>
                <c:pt idx="1298">
                  <c:v>28.233000000000001</c:v>
                </c:pt>
                <c:pt idx="1299">
                  <c:v>-39.642000000000003</c:v>
                </c:pt>
                <c:pt idx="1300">
                  <c:v>-89.122</c:v>
                </c:pt>
                <c:pt idx="1301">
                  <c:v>-155.73400000000001</c:v>
                </c:pt>
                <c:pt idx="1302">
                  <c:v>-152.35499999999999</c:v>
                </c:pt>
                <c:pt idx="1303">
                  <c:v>-85.772000000000006</c:v>
                </c:pt>
                <c:pt idx="1304">
                  <c:v>-21.792000000000002</c:v>
                </c:pt>
                <c:pt idx="1305">
                  <c:v>77.02</c:v>
                </c:pt>
                <c:pt idx="1306">
                  <c:v>74.430000000000007</c:v>
                </c:pt>
                <c:pt idx="1307">
                  <c:v>-24.367999999999999</c:v>
                </c:pt>
                <c:pt idx="1308">
                  <c:v>-94.47</c:v>
                </c:pt>
                <c:pt idx="1309">
                  <c:v>-192.23599999999999</c:v>
                </c:pt>
                <c:pt idx="1310">
                  <c:v>-187.81200000000001</c:v>
                </c:pt>
                <c:pt idx="1311">
                  <c:v>-90.058999999999997</c:v>
                </c:pt>
                <c:pt idx="1312">
                  <c:v>-21.792000000000002</c:v>
                </c:pt>
                <c:pt idx="1313">
                  <c:v>77.02</c:v>
                </c:pt>
                <c:pt idx="1314">
                  <c:v>74.430000000000007</c:v>
                </c:pt>
                <c:pt idx="1315">
                  <c:v>-24.367999999999999</c:v>
                </c:pt>
                <c:pt idx="1316">
                  <c:v>-94.47</c:v>
                </c:pt>
                <c:pt idx="1317">
                  <c:v>-192.23599999999999</c:v>
                </c:pt>
                <c:pt idx="1318">
                  <c:v>-187.81200000000001</c:v>
                </c:pt>
                <c:pt idx="1319">
                  <c:v>-90.058999999999997</c:v>
                </c:pt>
                <c:pt idx="1320">
                  <c:v>-32.682000000000002</c:v>
                </c:pt>
                <c:pt idx="1321">
                  <c:v>35.1</c:v>
                </c:pt>
                <c:pt idx="1322">
                  <c:v>33.603000000000002</c:v>
                </c:pt>
                <c:pt idx="1323">
                  <c:v>-34.149000000000001</c:v>
                </c:pt>
                <c:pt idx="1324">
                  <c:v>-83.58</c:v>
                </c:pt>
                <c:pt idx="1325">
                  <c:v>-150.316</c:v>
                </c:pt>
                <c:pt idx="1326">
                  <c:v>-146.98500000000001</c:v>
                </c:pt>
                <c:pt idx="1327">
                  <c:v>-80.278999999999996</c:v>
                </c:pt>
                <c:pt idx="1328">
                  <c:v>-32.682000000000002</c:v>
                </c:pt>
                <c:pt idx="1329">
                  <c:v>35.1</c:v>
                </c:pt>
                <c:pt idx="1330">
                  <c:v>33.603000000000002</c:v>
                </c:pt>
                <c:pt idx="1331">
                  <c:v>-34.149000000000001</c:v>
                </c:pt>
                <c:pt idx="1332">
                  <c:v>-83.58</c:v>
                </c:pt>
                <c:pt idx="1333">
                  <c:v>-150.316</c:v>
                </c:pt>
                <c:pt idx="1334">
                  <c:v>-146.98500000000001</c:v>
                </c:pt>
                <c:pt idx="1335">
                  <c:v>-80.278999999999996</c:v>
                </c:pt>
                <c:pt idx="1336">
                  <c:v>-23.722000000000001</c:v>
                </c:pt>
                <c:pt idx="1337">
                  <c:v>75.248999999999995</c:v>
                </c:pt>
                <c:pt idx="1338">
                  <c:v>72.647999999999996</c:v>
                </c:pt>
                <c:pt idx="1339">
                  <c:v>-26.309000000000001</c:v>
                </c:pt>
                <c:pt idx="1340">
                  <c:v>-96.400999999999996</c:v>
                </c:pt>
                <c:pt idx="1341">
                  <c:v>-194.00700000000001</c:v>
                </c:pt>
                <c:pt idx="1342">
                  <c:v>-189.59299999999999</c:v>
                </c:pt>
                <c:pt idx="1343">
                  <c:v>-92</c:v>
                </c:pt>
                <c:pt idx="1344">
                  <c:v>-23.722000000000001</c:v>
                </c:pt>
                <c:pt idx="1345">
                  <c:v>75.248999999999995</c:v>
                </c:pt>
                <c:pt idx="1346">
                  <c:v>72.647999999999996</c:v>
                </c:pt>
                <c:pt idx="1347">
                  <c:v>-26.309000000000001</c:v>
                </c:pt>
                <c:pt idx="1348">
                  <c:v>-96.400999999999996</c:v>
                </c:pt>
                <c:pt idx="1349">
                  <c:v>-194.00700000000001</c:v>
                </c:pt>
                <c:pt idx="1350">
                  <c:v>-189.59299999999999</c:v>
                </c:pt>
                <c:pt idx="1351">
                  <c:v>-92</c:v>
                </c:pt>
                <c:pt idx="1352">
                  <c:v>-34.612000000000002</c:v>
                </c:pt>
                <c:pt idx="1353">
                  <c:v>33.329000000000001</c:v>
                </c:pt>
                <c:pt idx="1354">
                  <c:v>31.821999999999999</c:v>
                </c:pt>
                <c:pt idx="1355">
                  <c:v>-36.090000000000003</c:v>
                </c:pt>
                <c:pt idx="1356">
                  <c:v>-85.510999999999996</c:v>
                </c:pt>
                <c:pt idx="1357">
                  <c:v>-152.08699999999999</c:v>
                </c:pt>
                <c:pt idx="1358">
                  <c:v>-148.767</c:v>
                </c:pt>
                <c:pt idx="1359">
                  <c:v>-82.22</c:v>
                </c:pt>
                <c:pt idx="1360">
                  <c:v>-34.612000000000002</c:v>
                </c:pt>
                <c:pt idx="1361">
                  <c:v>33.329000000000001</c:v>
                </c:pt>
                <c:pt idx="1362">
                  <c:v>31.821999999999999</c:v>
                </c:pt>
                <c:pt idx="1363">
                  <c:v>-36.090000000000003</c:v>
                </c:pt>
                <c:pt idx="1364">
                  <c:v>-85.510999999999996</c:v>
                </c:pt>
                <c:pt idx="1365">
                  <c:v>-152.08699999999999</c:v>
                </c:pt>
                <c:pt idx="1366">
                  <c:v>-148.767</c:v>
                </c:pt>
                <c:pt idx="1367">
                  <c:v>-82.22</c:v>
                </c:pt>
                <c:pt idx="1368">
                  <c:v>-2.6680000000000001</c:v>
                </c:pt>
                <c:pt idx="1369">
                  <c:v>96.025999999999996</c:v>
                </c:pt>
                <c:pt idx="1370">
                  <c:v>93.132999999999996</c:v>
                </c:pt>
                <c:pt idx="1371">
                  <c:v>-5.548</c:v>
                </c:pt>
                <c:pt idx="1372">
                  <c:v>-75.346999999999994</c:v>
                </c:pt>
                <c:pt idx="1373">
                  <c:v>-173.23</c:v>
                </c:pt>
                <c:pt idx="1374">
                  <c:v>-169.108</c:v>
                </c:pt>
                <c:pt idx="1375">
                  <c:v>-71.239000000000004</c:v>
                </c:pt>
                <c:pt idx="1376">
                  <c:v>-2.6680000000000001</c:v>
                </c:pt>
                <c:pt idx="1377">
                  <c:v>96.025999999999996</c:v>
                </c:pt>
                <c:pt idx="1378">
                  <c:v>93.132999999999996</c:v>
                </c:pt>
                <c:pt idx="1379">
                  <c:v>-5.548</c:v>
                </c:pt>
                <c:pt idx="1380">
                  <c:v>-75.346999999999994</c:v>
                </c:pt>
                <c:pt idx="1381">
                  <c:v>-173.23</c:v>
                </c:pt>
                <c:pt idx="1382">
                  <c:v>-169.108</c:v>
                </c:pt>
                <c:pt idx="1383">
                  <c:v>-71.239000000000004</c:v>
                </c:pt>
                <c:pt idx="1384">
                  <c:v>-13.558</c:v>
                </c:pt>
                <c:pt idx="1385">
                  <c:v>54.106000000000002</c:v>
                </c:pt>
                <c:pt idx="1386">
                  <c:v>52.305999999999997</c:v>
                </c:pt>
                <c:pt idx="1387">
                  <c:v>-15.327999999999999</c:v>
                </c:pt>
                <c:pt idx="1388">
                  <c:v>-64.456999999999994</c:v>
                </c:pt>
                <c:pt idx="1389">
                  <c:v>-131.31</c:v>
                </c:pt>
                <c:pt idx="1390">
                  <c:v>-128.28200000000001</c:v>
                </c:pt>
                <c:pt idx="1391">
                  <c:v>-61.457999999999998</c:v>
                </c:pt>
                <c:pt idx="1392">
                  <c:v>-13.558</c:v>
                </c:pt>
                <c:pt idx="1393">
                  <c:v>54.106000000000002</c:v>
                </c:pt>
                <c:pt idx="1394">
                  <c:v>52.305999999999997</c:v>
                </c:pt>
                <c:pt idx="1395">
                  <c:v>-15.327999999999999</c:v>
                </c:pt>
                <c:pt idx="1396">
                  <c:v>-64.456999999999994</c:v>
                </c:pt>
                <c:pt idx="1397">
                  <c:v>-131.31</c:v>
                </c:pt>
                <c:pt idx="1398">
                  <c:v>-128.28200000000001</c:v>
                </c:pt>
                <c:pt idx="1399">
                  <c:v>-61.457999999999998</c:v>
                </c:pt>
                <c:pt idx="1400">
                  <c:v>-74.192999999999998</c:v>
                </c:pt>
                <c:pt idx="1401">
                  <c:v>-82.247</c:v>
                </c:pt>
                <c:pt idx="1402">
                  <c:v>-81.881</c:v>
                </c:pt>
                <c:pt idx="1403">
                  <c:v>-73.826999999999998</c:v>
                </c:pt>
                <c:pt idx="1404">
                  <c:v>-66.480999999999995</c:v>
                </c:pt>
                <c:pt idx="1405">
                  <c:v>-73.427000000000007</c:v>
                </c:pt>
                <c:pt idx="1406">
                  <c:v>-73.135999999999996</c:v>
                </c:pt>
                <c:pt idx="1407">
                  <c:v>-66.188999999999993</c:v>
                </c:pt>
                <c:pt idx="1408">
                  <c:v>-69.197999999999993</c:v>
                </c:pt>
                <c:pt idx="1409">
                  <c:v>-76.391999999999996</c:v>
                </c:pt>
                <c:pt idx="1410">
                  <c:v>-76.075000000000003</c:v>
                </c:pt>
                <c:pt idx="1411">
                  <c:v>-68.882000000000005</c:v>
                </c:pt>
                <c:pt idx="1412">
                  <c:v>-23.536000000000001</c:v>
                </c:pt>
                <c:pt idx="1413">
                  <c:v>78.542000000000002</c:v>
                </c:pt>
                <c:pt idx="1414">
                  <c:v>79.528999999999996</c:v>
                </c:pt>
                <c:pt idx="1415">
                  <c:v>-22.542000000000002</c:v>
                </c:pt>
                <c:pt idx="1416">
                  <c:v>-104.804</c:v>
                </c:pt>
                <c:pt idx="1417">
                  <c:v>-220.63300000000001</c:v>
                </c:pt>
                <c:pt idx="1418">
                  <c:v>-221.006</c:v>
                </c:pt>
                <c:pt idx="1419">
                  <c:v>-105.18300000000001</c:v>
                </c:pt>
                <c:pt idx="1420">
                  <c:v>-23.536000000000001</c:v>
                </c:pt>
                <c:pt idx="1421">
                  <c:v>78.542000000000002</c:v>
                </c:pt>
                <c:pt idx="1422">
                  <c:v>79.528999999999996</c:v>
                </c:pt>
                <c:pt idx="1423">
                  <c:v>-22.542000000000002</c:v>
                </c:pt>
                <c:pt idx="1424">
                  <c:v>-104.804</c:v>
                </c:pt>
                <c:pt idx="1425">
                  <c:v>-220.63300000000001</c:v>
                </c:pt>
                <c:pt idx="1426">
                  <c:v>-221.006</c:v>
                </c:pt>
                <c:pt idx="1427">
                  <c:v>-105.18300000000001</c:v>
                </c:pt>
                <c:pt idx="1428">
                  <c:v>-35.819000000000003</c:v>
                </c:pt>
                <c:pt idx="1429">
                  <c:v>31.873999999999999</c:v>
                </c:pt>
                <c:pt idx="1430">
                  <c:v>32.648000000000003</c:v>
                </c:pt>
                <c:pt idx="1431">
                  <c:v>-35.043999999999997</c:v>
                </c:pt>
                <c:pt idx="1432">
                  <c:v>-92.52</c:v>
                </c:pt>
                <c:pt idx="1433">
                  <c:v>-173.965</c:v>
                </c:pt>
                <c:pt idx="1434">
                  <c:v>-174.125</c:v>
                </c:pt>
                <c:pt idx="1435">
                  <c:v>-92.680999999999997</c:v>
                </c:pt>
                <c:pt idx="1436">
                  <c:v>-35.819000000000003</c:v>
                </c:pt>
                <c:pt idx="1437">
                  <c:v>31.873999999999999</c:v>
                </c:pt>
                <c:pt idx="1438">
                  <c:v>32.648000000000003</c:v>
                </c:pt>
                <c:pt idx="1439">
                  <c:v>-35.043999999999997</c:v>
                </c:pt>
                <c:pt idx="1440">
                  <c:v>-92.52</c:v>
                </c:pt>
                <c:pt idx="1441">
                  <c:v>-173.965</c:v>
                </c:pt>
                <c:pt idx="1442">
                  <c:v>-174.125</c:v>
                </c:pt>
                <c:pt idx="1443">
                  <c:v>-92.680999999999997</c:v>
                </c:pt>
                <c:pt idx="1444">
                  <c:v>-17.864999999999998</c:v>
                </c:pt>
                <c:pt idx="1445">
                  <c:v>85.027000000000001</c:v>
                </c:pt>
                <c:pt idx="1446">
                  <c:v>85.96</c:v>
                </c:pt>
                <c:pt idx="1447">
                  <c:v>-16.925999999999998</c:v>
                </c:pt>
                <c:pt idx="1448">
                  <c:v>-99.132999999999996</c:v>
                </c:pt>
                <c:pt idx="1449">
                  <c:v>-214.148</c:v>
                </c:pt>
                <c:pt idx="1450">
                  <c:v>-214.57499999999999</c:v>
                </c:pt>
                <c:pt idx="1451">
                  <c:v>-99.566999999999993</c:v>
                </c:pt>
                <c:pt idx="1452">
                  <c:v>-17.864999999999998</c:v>
                </c:pt>
                <c:pt idx="1453">
                  <c:v>85.027000000000001</c:v>
                </c:pt>
                <c:pt idx="1454">
                  <c:v>85.96</c:v>
                </c:pt>
                <c:pt idx="1455">
                  <c:v>-16.925999999999998</c:v>
                </c:pt>
                <c:pt idx="1456">
                  <c:v>-99.132999999999996</c:v>
                </c:pt>
                <c:pt idx="1457">
                  <c:v>-214.148</c:v>
                </c:pt>
                <c:pt idx="1458">
                  <c:v>-214.57499999999999</c:v>
                </c:pt>
                <c:pt idx="1459">
                  <c:v>-99.566999999999993</c:v>
                </c:pt>
                <c:pt idx="1460">
                  <c:v>-30.149000000000001</c:v>
                </c:pt>
                <c:pt idx="1461">
                  <c:v>38.359000000000002</c:v>
                </c:pt>
                <c:pt idx="1462">
                  <c:v>39.079000000000001</c:v>
                </c:pt>
                <c:pt idx="1463">
                  <c:v>-29.428000000000001</c:v>
                </c:pt>
                <c:pt idx="1464">
                  <c:v>-86.849000000000004</c:v>
                </c:pt>
                <c:pt idx="1465">
                  <c:v>-167.48</c:v>
                </c:pt>
                <c:pt idx="1466">
                  <c:v>-167.69399999999999</c:v>
                </c:pt>
                <c:pt idx="1467">
                  <c:v>-87.064999999999998</c:v>
                </c:pt>
                <c:pt idx="1468">
                  <c:v>-30.149000000000001</c:v>
                </c:pt>
                <c:pt idx="1469">
                  <c:v>38.359000000000002</c:v>
                </c:pt>
                <c:pt idx="1470">
                  <c:v>39.079000000000001</c:v>
                </c:pt>
                <c:pt idx="1471">
                  <c:v>-29.428000000000001</c:v>
                </c:pt>
                <c:pt idx="1472">
                  <c:v>-86.849000000000004</c:v>
                </c:pt>
                <c:pt idx="1473">
                  <c:v>-167.48</c:v>
                </c:pt>
                <c:pt idx="1474">
                  <c:v>-167.69399999999999</c:v>
                </c:pt>
                <c:pt idx="1475">
                  <c:v>-87.064999999999998</c:v>
                </c:pt>
                <c:pt idx="1476">
                  <c:v>-19.863</c:v>
                </c:pt>
                <c:pt idx="1477">
                  <c:v>82.847999999999999</c:v>
                </c:pt>
                <c:pt idx="1478">
                  <c:v>83.799000000000007</c:v>
                </c:pt>
                <c:pt idx="1479">
                  <c:v>-18.905999999999999</c:v>
                </c:pt>
                <c:pt idx="1480">
                  <c:v>-101.131</c:v>
                </c:pt>
                <c:pt idx="1481">
                  <c:v>-216.328</c:v>
                </c:pt>
                <c:pt idx="1482">
                  <c:v>-216.73699999999999</c:v>
                </c:pt>
                <c:pt idx="1483">
                  <c:v>-101.547</c:v>
                </c:pt>
                <c:pt idx="1484">
                  <c:v>-19.863</c:v>
                </c:pt>
                <c:pt idx="1485">
                  <c:v>82.847999999999999</c:v>
                </c:pt>
                <c:pt idx="1486">
                  <c:v>83.799000000000007</c:v>
                </c:pt>
                <c:pt idx="1487">
                  <c:v>-18.905999999999999</c:v>
                </c:pt>
                <c:pt idx="1488">
                  <c:v>-101.131</c:v>
                </c:pt>
                <c:pt idx="1489">
                  <c:v>-216.328</c:v>
                </c:pt>
                <c:pt idx="1490">
                  <c:v>-216.73699999999999</c:v>
                </c:pt>
                <c:pt idx="1491">
                  <c:v>-101.547</c:v>
                </c:pt>
                <c:pt idx="1492">
                  <c:v>-32.146999999999998</c:v>
                </c:pt>
                <c:pt idx="1493">
                  <c:v>36.179000000000002</c:v>
                </c:pt>
                <c:pt idx="1494">
                  <c:v>36.917000000000002</c:v>
                </c:pt>
                <c:pt idx="1495">
                  <c:v>-31.408000000000001</c:v>
                </c:pt>
                <c:pt idx="1496">
                  <c:v>-88.846999999999994</c:v>
                </c:pt>
                <c:pt idx="1497">
                  <c:v>-169.65899999999999</c:v>
                </c:pt>
                <c:pt idx="1498">
                  <c:v>-169.85599999999999</c:v>
                </c:pt>
                <c:pt idx="1499">
                  <c:v>-89.045000000000002</c:v>
                </c:pt>
                <c:pt idx="1500">
                  <c:v>-32.146999999999998</c:v>
                </c:pt>
                <c:pt idx="1501">
                  <c:v>36.179000000000002</c:v>
                </c:pt>
                <c:pt idx="1502">
                  <c:v>36.917000000000002</c:v>
                </c:pt>
                <c:pt idx="1503">
                  <c:v>-31.408000000000001</c:v>
                </c:pt>
                <c:pt idx="1504">
                  <c:v>-88.846999999999994</c:v>
                </c:pt>
                <c:pt idx="1505">
                  <c:v>-169.65899999999999</c:v>
                </c:pt>
                <c:pt idx="1506">
                  <c:v>-169.85599999999999</c:v>
                </c:pt>
                <c:pt idx="1507">
                  <c:v>-89.045000000000002</c:v>
                </c:pt>
                <c:pt idx="1508">
                  <c:v>1.4</c:v>
                </c:pt>
                <c:pt idx="1509">
                  <c:v>106.46299999999999</c:v>
                </c:pt>
                <c:pt idx="1510">
                  <c:v>107.29900000000001</c:v>
                </c:pt>
                <c:pt idx="1511">
                  <c:v>2.2429999999999999</c:v>
                </c:pt>
                <c:pt idx="1512">
                  <c:v>-79.867000000000004</c:v>
                </c:pt>
                <c:pt idx="1513">
                  <c:v>-192.71199999999999</c:v>
                </c:pt>
                <c:pt idx="1514">
                  <c:v>-193.23599999999999</c:v>
                </c:pt>
                <c:pt idx="1515">
                  <c:v>-80.397999999999996</c:v>
                </c:pt>
                <c:pt idx="1516">
                  <c:v>1.4</c:v>
                </c:pt>
                <c:pt idx="1517">
                  <c:v>106.46299999999999</c:v>
                </c:pt>
                <c:pt idx="1518">
                  <c:v>107.29900000000001</c:v>
                </c:pt>
                <c:pt idx="1519">
                  <c:v>2.2429999999999999</c:v>
                </c:pt>
                <c:pt idx="1520">
                  <c:v>-79.867000000000004</c:v>
                </c:pt>
                <c:pt idx="1521">
                  <c:v>-192.71199999999999</c:v>
                </c:pt>
                <c:pt idx="1522">
                  <c:v>-193.23599999999999</c:v>
                </c:pt>
                <c:pt idx="1523">
                  <c:v>-80.397999999999996</c:v>
                </c:pt>
                <c:pt idx="1524">
                  <c:v>-10.882999999999999</c:v>
                </c:pt>
                <c:pt idx="1525">
                  <c:v>59.795000000000002</c:v>
                </c:pt>
                <c:pt idx="1526">
                  <c:v>60.417999999999999</c:v>
                </c:pt>
                <c:pt idx="1527">
                  <c:v>-10.259</c:v>
                </c:pt>
                <c:pt idx="1528">
                  <c:v>-67.584000000000003</c:v>
                </c:pt>
                <c:pt idx="1529">
                  <c:v>-146.04400000000001</c:v>
                </c:pt>
                <c:pt idx="1530">
                  <c:v>-146.35499999999999</c:v>
                </c:pt>
                <c:pt idx="1531">
                  <c:v>-67.896000000000001</c:v>
                </c:pt>
                <c:pt idx="1532">
                  <c:v>-10.882999999999999</c:v>
                </c:pt>
                <c:pt idx="1533">
                  <c:v>59.795000000000002</c:v>
                </c:pt>
                <c:pt idx="1534">
                  <c:v>60.417999999999999</c:v>
                </c:pt>
                <c:pt idx="1535">
                  <c:v>-10.259</c:v>
                </c:pt>
                <c:pt idx="1536">
                  <c:v>-67.584000000000003</c:v>
                </c:pt>
                <c:pt idx="1537">
                  <c:v>-146.04400000000001</c:v>
                </c:pt>
                <c:pt idx="1538">
                  <c:v>-146.35499999999999</c:v>
                </c:pt>
                <c:pt idx="1539">
                  <c:v>-67.896000000000001</c:v>
                </c:pt>
                <c:pt idx="1540">
                  <c:v>-73.582999999999998</c:v>
                </c:pt>
                <c:pt idx="1541">
                  <c:v>-81.356999999999999</c:v>
                </c:pt>
                <c:pt idx="1542">
                  <c:v>-82.831000000000003</c:v>
                </c:pt>
                <c:pt idx="1543">
                  <c:v>-75.055999999999997</c:v>
                </c:pt>
                <c:pt idx="1544">
                  <c:v>-65.799000000000007</c:v>
                </c:pt>
                <c:pt idx="1545">
                  <c:v>-72.540000000000006</c:v>
                </c:pt>
                <c:pt idx="1546">
                  <c:v>-73.873999999999995</c:v>
                </c:pt>
                <c:pt idx="1547">
                  <c:v>-67.132999999999996</c:v>
                </c:pt>
                <c:pt idx="1548">
                  <c:v>-68.620999999999995</c:v>
                </c:pt>
                <c:pt idx="1549">
                  <c:v>-75.352000000000004</c:v>
                </c:pt>
                <c:pt idx="1550">
                  <c:v>-76.697000000000003</c:v>
                </c:pt>
                <c:pt idx="1551">
                  <c:v>-69.965999999999994</c:v>
                </c:pt>
                <c:pt idx="1552">
                  <c:v>-18.381</c:v>
                </c:pt>
                <c:pt idx="1553">
                  <c:v>66.536000000000001</c:v>
                </c:pt>
                <c:pt idx="1554">
                  <c:v>68.084000000000003</c:v>
                </c:pt>
                <c:pt idx="1555">
                  <c:v>-16.864999999999998</c:v>
                </c:pt>
                <c:pt idx="1556">
                  <c:v>-108.86199999999999</c:v>
                </c:pt>
                <c:pt idx="1557">
                  <c:v>-207.00299999999999</c:v>
                </c:pt>
                <c:pt idx="1558">
                  <c:v>-211.096</c:v>
                </c:pt>
                <c:pt idx="1559">
                  <c:v>-112.923</c:v>
                </c:pt>
                <c:pt idx="1560">
                  <c:v>-18.381</c:v>
                </c:pt>
                <c:pt idx="1561">
                  <c:v>66.536000000000001</c:v>
                </c:pt>
                <c:pt idx="1562">
                  <c:v>68.084000000000003</c:v>
                </c:pt>
                <c:pt idx="1563">
                  <c:v>-16.864999999999998</c:v>
                </c:pt>
                <c:pt idx="1564">
                  <c:v>-108.86199999999999</c:v>
                </c:pt>
                <c:pt idx="1565">
                  <c:v>-207.00299999999999</c:v>
                </c:pt>
                <c:pt idx="1566">
                  <c:v>-211.096</c:v>
                </c:pt>
                <c:pt idx="1567">
                  <c:v>-112.923</c:v>
                </c:pt>
                <c:pt idx="1568">
                  <c:v>-32.182000000000002</c:v>
                </c:pt>
                <c:pt idx="1569">
                  <c:v>23.815000000000001</c:v>
                </c:pt>
                <c:pt idx="1570">
                  <c:v>24.484999999999999</c:v>
                </c:pt>
                <c:pt idx="1571">
                  <c:v>-31.541</c:v>
                </c:pt>
                <c:pt idx="1572">
                  <c:v>-95.06</c:v>
                </c:pt>
                <c:pt idx="1573">
                  <c:v>-164.28200000000001</c:v>
                </c:pt>
                <c:pt idx="1574">
                  <c:v>-167.49700000000001</c:v>
                </c:pt>
                <c:pt idx="1575">
                  <c:v>-98.245999999999995</c:v>
                </c:pt>
                <c:pt idx="1576">
                  <c:v>-32.182000000000002</c:v>
                </c:pt>
                <c:pt idx="1577">
                  <c:v>23.815000000000001</c:v>
                </c:pt>
                <c:pt idx="1578">
                  <c:v>24.484999999999999</c:v>
                </c:pt>
                <c:pt idx="1579">
                  <c:v>-31.541</c:v>
                </c:pt>
                <c:pt idx="1580">
                  <c:v>-95.06</c:v>
                </c:pt>
                <c:pt idx="1581">
                  <c:v>-164.28200000000001</c:v>
                </c:pt>
                <c:pt idx="1582">
                  <c:v>-167.49700000000001</c:v>
                </c:pt>
                <c:pt idx="1583">
                  <c:v>-98.245999999999995</c:v>
                </c:pt>
                <c:pt idx="1584">
                  <c:v>-12.657</c:v>
                </c:pt>
                <c:pt idx="1585">
                  <c:v>73.019000000000005</c:v>
                </c:pt>
                <c:pt idx="1586">
                  <c:v>74.668999999999997</c:v>
                </c:pt>
                <c:pt idx="1587">
                  <c:v>-11.039</c:v>
                </c:pt>
                <c:pt idx="1588">
                  <c:v>-103.139</c:v>
                </c:pt>
                <c:pt idx="1589">
                  <c:v>-200.52</c:v>
                </c:pt>
                <c:pt idx="1590">
                  <c:v>-204.51</c:v>
                </c:pt>
                <c:pt idx="1591">
                  <c:v>-107.09699999999999</c:v>
                </c:pt>
                <c:pt idx="1592">
                  <c:v>-12.657</c:v>
                </c:pt>
                <c:pt idx="1593">
                  <c:v>73.019000000000005</c:v>
                </c:pt>
                <c:pt idx="1594">
                  <c:v>74.668999999999997</c:v>
                </c:pt>
                <c:pt idx="1595">
                  <c:v>-11.039</c:v>
                </c:pt>
                <c:pt idx="1596">
                  <c:v>-103.139</c:v>
                </c:pt>
                <c:pt idx="1597">
                  <c:v>-200.52</c:v>
                </c:pt>
                <c:pt idx="1598">
                  <c:v>-204.51</c:v>
                </c:pt>
                <c:pt idx="1599">
                  <c:v>-107.09699999999999</c:v>
                </c:pt>
                <c:pt idx="1600">
                  <c:v>-26.459</c:v>
                </c:pt>
                <c:pt idx="1601">
                  <c:v>30.297999999999998</c:v>
                </c:pt>
                <c:pt idx="1602">
                  <c:v>31.07</c:v>
                </c:pt>
                <c:pt idx="1603">
                  <c:v>-25.715</c:v>
                </c:pt>
                <c:pt idx="1604">
                  <c:v>-89.337000000000003</c:v>
                </c:pt>
                <c:pt idx="1605">
                  <c:v>-157.79900000000001</c:v>
                </c:pt>
                <c:pt idx="1606">
                  <c:v>-160.911</c:v>
                </c:pt>
                <c:pt idx="1607">
                  <c:v>-92.42</c:v>
                </c:pt>
                <c:pt idx="1608">
                  <c:v>-26.459</c:v>
                </c:pt>
                <c:pt idx="1609">
                  <c:v>30.297999999999998</c:v>
                </c:pt>
                <c:pt idx="1610">
                  <c:v>31.07</c:v>
                </c:pt>
                <c:pt idx="1611">
                  <c:v>-25.715</c:v>
                </c:pt>
                <c:pt idx="1612">
                  <c:v>-89.337000000000003</c:v>
                </c:pt>
                <c:pt idx="1613">
                  <c:v>-157.79900000000001</c:v>
                </c:pt>
                <c:pt idx="1614">
                  <c:v>-160.911</c:v>
                </c:pt>
                <c:pt idx="1615">
                  <c:v>-92.42</c:v>
                </c:pt>
                <c:pt idx="1616">
                  <c:v>-14.733000000000001</c:v>
                </c:pt>
                <c:pt idx="1617">
                  <c:v>70.950999999999993</c:v>
                </c:pt>
                <c:pt idx="1618">
                  <c:v>72.593000000000004</c:v>
                </c:pt>
                <c:pt idx="1619">
                  <c:v>-13.122</c:v>
                </c:pt>
                <c:pt idx="1620">
                  <c:v>-105.214</c:v>
                </c:pt>
                <c:pt idx="1621">
                  <c:v>-202.58799999999999</c:v>
                </c:pt>
                <c:pt idx="1622">
                  <c:v>-206.58600000000001</c:v>
                </c:pt>
                <c:pt idx="1623">
                  <c:v>-109.18</c:v>
                </c:pt>
                <c:pt idx="1624">
                  <c:v>-14.733000000000001</c:v>
                </c:pt>
                <c:pt idx="1625">
                  <c:v>70.950999999999993</c:v>
                </c:pt>
                <c:pt idx="1626">
                  <c:v>72.593000000000004</c:v>
                </c:pt>
                <c:pt idx="1627">
                  <c:v>-13.122</c:v>
                </c:pt>
                <c:pt idx="1628">
                  <c:v>-105.214</c:v>
                </c:pt>
                <c:pt idx="1629">
                  <c:v>-202.58799999999999</c:v>
                </c:pt>
                <c:pt idx="1630">
                  <c:v>-206.58600000000001</c:v>
                </c:pt>
                <c:pt idx="1631">
                  <c:v>-109.18</c:v>
                </c:pt>
                <c:pt idx="1632">
                  <c:v>-28.533999999999999</c:v>
                </c:pt>
                <c:pt idx="1633">
                  <c:v>28.23</c:v>
                </c:pt>
                <c:pt idx="1634">
                  <c:v>28.995000000000001</c:v>
                </c:pt>
                <c:pt idx="1635">
                  <c:v>-27.798999999999999</c:v>
                </c:pt>
                <c:pt idx="1636">
                  <c:v>-91.412000000000006</c:v>
                </c:pt>
                <c:pt idx="1637">
                  <c:v>-159.86699999999999</c:v>
                </c:pt>
                <c:pt idx="1638">
                  <c:v>-162.98699999999999</c:v>
                </c:pt>
                <c:pt idx="1639">
                  <c:v>-94.504000000000005</c:v>
                </c:pt>
                <c:pt idx="1640">
                  <c:v>-28.533999999999999</c:v>
                </c:pt>
                <c:pt idx="1641">
                  <c:v>28.23</c:v>
                </c:pt>
                <c:pt idx="1642">
                  <c:v>28.995000000000001</c:v>
                </c:pt>
                <c:pt idx="1643">
                  <c:v>-27.798999999999999</c:v>
                </c:pt>
                <c:pt idx="1644">
                  <c:v>-91.412000000000006</c:v>
                </c:pt>
                <c:pt idx="1645">
                  <c:v>-159.86699999999999</c:v>
                </c:pt>
                <c:pt idx="1646">
                  <c:v>-162.98699999999999</c:v>
                </c:pt>
                <c:pt idx="1647">
                  <c:v>-94.504000000000005</c:v>
                </c:pt>
                <c:pt idx="1648">
                  <c:v>6.4130000000000003</c:v>
                </c:pt>
                <c:pt idx="1649">
                  <c:v>94.287000000000006</c:v>
                </c:pt>
                <c:pt idx="1650">
                  <c:v>96.337000000000003</c:v>
                </c:pt>
                <c:pt idx="1651">
                  <c:v>8.4309999999999992</c:v>
                </c:pt>
                <c:pt idx="1652">
                  <c:v>-84.067999999999998</c:v>
                </c:pt>
                <c:pt idx="1653">
                  <c:v>-179.25200000000001</c:v>
                </c:pt>
                <c:pt idx="1654">
                  <c:v>-182.84299999999999</c:v>
                </c:pt>
                <c:pt idx="1655">
                  <c:v>-87.626999999999995</c:v>
                </c:pt>
                <c:pt idx="1656">
                  <c:v>6.4130000000000003</c:v>
                </c:pt>
                <c:pt idx="1657">
                  <c:v>94.287000000000006</c:v>
                </c:pt>
                <c:pt idx="1658">
                  <c:v>96.337000000000003</c:v>
                </c:pt>
                <c:pt idx="1659">
                  <c:v>8.4309999999999992</c:v>
                </c:pt>
                <c:pt idx="1660">
                  <c:v>-84.067999999999998</c:v>
                </c:pt>
                <c:pt idx="1661">
                  <c:v>-179.25200000000001</c:v>
                </c:pt>
                <c:pt idx="1662">
                  <c:v>-182.84299999999999</c:v>
                </c:pt>
                <c:pt idx="1663">
                  <c:v>-87.626999999999995</c:v>
                </c:pt>
                <c:pt idx="1664">
                  <c:v>-7.3890000000000002</c:v>
                </c:pt>
                <c:pt idx="1665">
                  <c:v>51.566000000000003</c:v>
                </c:pt>
                <c:pt idx="1666">
                  <c:v>52.738</c:v>
                </c:pt>
                <c:pt idx="1667">
                  <c:v>-6.2450000000000001</c:v>
                </c:pt>
                <c:pt idx="1668">
                  <c:v>-70.266999999999996</c:v>
                </c:pt>
                <c:pt idx="1669">
                  <c:v>-136.53100000000001</c:v>
                </c:pt>
                <c:pt idx="1670">
                  <c:v>-139.244</c:v>
                </c:pt>
                <c:pt idx="1671">
                  <c:v>-72.95</c:v>
                </c:pt>
                <c:pt idx="1672">
                  <c:v>-7.3890000000000002</c:v>
                </c:pt>
                <c:pt idx="1673">
                  <c:v>51.566000000000003</c:v>
                </c:pt>
                <c:pt idx="1674">
                  <c:v>52.738</c:v>
                </c:pt>
                <c:pt idx="1675">
                  <c:v>-6.2450000000000001</c:v>
                </c:pt>
                <c:pt idx="1676">
                  <c:v>-70.266999999999996</c:v>
                </c:pt>
                <c:pt idx="1677">
                  <c:v>-136.53100000000001</c:v>
                </c:pt>
                <c:pt idx="1678">
                  <c:v>-139.244</c:v>
                </c:pt>
                <c:pt idx="1679">
                  <c:v>-72.95</c:v>
                </c:pt>
                <c:pt idx="1680">
                  <c:v>-72.847999999999999</c:v>
                </c:pt>
                <c:pt idx="1681">
                  <c:v>-93.555999999999997</c:v>
                </c:pt>
                <c:pt idx="1682">
                  <c:v>-91.465000000000003</c:v>
                </c:pt>
                <c:pt idx="1683">
                  <c:v>-70.757000000000005</c:v>
                </c:pt>
                <c:pt idx="1684">
                  <c:v>-65.48</c:v>
                </c:pt>
                <c:pt idx="1685">
                  <c:v>-82.450999999999993</c:v>
                </c:pt>
                <c:pt idx="1686">
                  <c:v>-80.581999999999994</c:v>
                </c:pt>
                <c:pt idx="1687">
                  <c:v>-63.610999999999997</c:v>
                </c:pt>
                <c:pt idx="1688">
                  <c:v>-67.888999999999996</c:v>
                </c:pt>
                <c:pt idx="1689">
                  <c:v>-86.248000000000005</c:v>
                </c:pt>
                <c:pt idx="1690">
                  <c:v>-84.29</c:v>
                </c:pt>
                <c:pt idx="1691">
                  <c:v>-65.930000000000007</c:v>
                </c:pt>
                <c:pt idx="1692">
                  <c:v>71.602000000000004</c:v>
                </c:pt>
                <c:pt idx="1693">
                  <c:v>146.59299999999999</c:v>
                </c:pt>
                <c:pt idx="1694">
                  <c:v>138.52799999999999</c:v>
                </c:pt>
                <c:pt idx="1695">
                  <c:v>63.524000000000001</c:v>
                </c:pt>
                <c:pt idx="1696">
                  <c:v>-197.654</c:v>
                </c:pt>
                <c:pt idx="1697">
                  <c:v>-307.69499999999999</c:v>
                </c:pt>
                <c:pt idx="1698">
                  <c:v>-296.012</c:v>
                </c:pt>
                <c:pt idx="1699">
                  <c:v>-185.958</c:v>
                </c:pt>
                <c:pt idx="1700">
                  <c:v>71.602000000000004</c:v>
                </c:pt>
                <c:pt idx="1701">
                  <c:v>146.59299999999999</c:v>
                </c:pt>
                <c:pt idx="1702">
                  <c:v>138.52799999999999</c:v>
                </c:pt>
                <c:pt idx="1703">
                  <c:v>63.524000000000001</c:v>
                </c:pt>
                <c:pt idx="1704">
                  <c:v>-197.654</c:v>
                </c:pt>
                <c:pt idx="1705">
                  <c:v>-307.69499999999999</c:v>
                </c:pt>
                <c:pt idx="1706">
                  <c:v>-296.012</c:v>
                </c:pt>
                <c:pt idx="1707">
                  <c:v>-185.958</c:v>
                </c:pt>
                <c:pt idx="1708">
                  <c:v>29.681999999999999</c:v>
                </c:pt>
                <c:pt idx="1709">
                  <c:v>75.722999999999999</c:v>
                </c:pt>
                <c:pt idx="1710">
                  <c:v>70.748000000000005</c:v>
                </c:pt>
                <c:pt idx="1711">
                  <c:v>24.701000000000001</c:v>
                </c:pt>
                <c:pt idx="1712">
                  <c:v>-155.73400000000001</c:v>
                </c:pt>
                <c:pt idx="1713">
                  <c:v>-236.82499999999999</c:v>
                </c:pt>
                <c:pt idx="1714">
                  <c:v>-228.233</c:v>
                </c:pt>
                <c:pt idx="1715">
                  <c:v>-147.136</c:v>
                </c:pt>
                <c:pt idx="1716">
                  <c:v>29.681999999999999</c:v>
                </c:pt>
                <c:pt idx="1717">
                  <c:v>75.722999999999999</c:v>
                </c:pt>
                <c:pt idx="1718">
                  <c:v>70.748000000000005</c:v>
                </c:pt>
                <c:pt idx="1719">
                  <c:v>24.701000000000001</c:v>
                </c:pt>
                <c:pt idx="1720">
                  <c:v>-155.73400000000001</c:v>
                </c:pt>
                <c:pt idx="1721">
                  <c:v>-236.82499999999999</c:v>
                </c:pt>
                <c:pt idx="1722">
                  <c:v>-228.233</c:v>
                </c:pt>
                <c:pt idx="1723">
                  <c:v>-147.136</c:v>
                </c:pt>
                <c:pt idx="1724">
                  <c:v>77.02</c:v>
                </c:pt>
                <c:pt idx="1725">
                  <c:v>154.75899999999999</c:v>
                </c:pt>
                <c:pt idx="1726">
                  <c:v>146.53</c:v>
                </c:pt>
                <c:pt idx="1727">
                  <c:v>68.778999999999996</c:v>
                </c:pt>
                <c:pt idx="1728">
                  <c:v>-192.23599999999999</c:v>
                </c:pt>
                <c:pt idx="1729">
                  <c:v>-299.52999999999997</c:v>
                </c:pt>
                <c:pt idx="1730">
                  <c:v>-288.01</c:v>
                </c:pt>
                <c:pt idx="1731">
                  <c:v>-180.70400000000001</c:v>
                </c:pt>
                <c:pt idx="1732">
                  <c:v>77.02</c:v>
                </c:pt>
                <c:pt idx="1733">
                  <c:v>154.75899999999999</c:v>
                </c:pt>
                <c:pt idx="1734">
                  <c:v>146.53</c:v>
                </c:pt>
                <c:pt idx="1735">
                  <c:v>68.778999999999996</c:v>
                </c:pt>
                <c:pt idx="1736">
                  <c:v>-192.23599999999999</c:v>
                </c:pt>
                <c:pt idx="1737">
                  <c:v>-299.52999999999997</c:v>
                </c:pt>
                <c:pt idx="1738">
                  <c:v>-288.01</c:v>
                </c:pt>
                <c:pt idx="1739">
                  <c:v>-180.70400000000001</c:v>
                </c:pt>
                <c:pt idx="1740">
                  <c:v>35.1</c:v>
                </c:pt>
                <c:pt idx="1741">
                  <c:v>83.888999999999996</c:v>
                </c:pt>
                <c:pt idx="1742">
                  <c:v>78.751000000000005</c:v>
                </c:pt>
                <c:pt idx="1743">
                  <c:v>29.956</c:v>
                </c:pt>
                <c:pt idx="1744">
                  <c:v>-150.316</c:v>
                </c:pt>
                <c:pt idx="1745">
                  <c:v>-228.65899999999999</c:v>
                </c:pt>
                <c:pt idx="1746">
                  <c:v>-220.23</c:v>
                </c:pt>
                <c:pt idx="1747">
                  <c:v>-141.881</c:v>
                </c:pt>
                <c:pt idx="1748">
                  <c:v>35.1</c:v>
                </c:pt>
                <c:pt idx="1749">
                  <c:v>83.888999999999996</c:v>
                </c:pt>
                <c:pt idx="1750">
                  <c:v>78.751000000000005</c:v>
                </c:pt>
                <c:pt idx="1751">
                  <c:v>29.956</c:v>
                </c:pt>
                <c:pt idx="1752">
                  <c:v>-150.316</c:v>
                </c:pt>
                <c:pt idx="1753">
                  <c:v>-228.65899999999999</c:v>
                </c:pt>
                <c:pt idx="1754">
                  <c:v>-220.23</c:v>
                </c:pt>
                <c:pt idx="1755">
                  <c:v>-141.881</c:v>
                </c:pt>
                <c:pt idx="1756">
                  <c:v>75.248999999999995</c:v>
                </c:pt>
                <c:pt idx="1757">
                  <c:v>151.96700000000001</c:v>
                </c:pt>
                <c:pt idx="1758">
                  <c:v>143.804</c:v>
                </c:pt>
                <c:pt idx="1759">
                  <c:v>67.072999999999993</c:v>
                </c:pt>
                <c:pt idx="1760">
                  <c:v>-194.00700000000001</c:v>
                </c:pt>
                <c:pt idx="1761">
                  <c:v>-302.322</c:v>
                </c:pt>
                <c:pt idx="1762">
                  <c:v>-290.73700000000002</c:v>
                </c:pt>
                <c:pt idx="1763">
                  <c:v>-182.40899999999999</c:v>
                </c:pt>
                <c:pt idx="1764">
                  <c:v>75.248999999999995</c:v>
                </c:pt>
                <c:pt idx="1765">
                  <c:v>151.96700000000001</c:v>
                </c:pt>
                <c:pt idx="1766">
                  <c:v>143.804</c:v>
                </c:pt>
                <c:pt idx="1767">
                  <c:v>67.072999999999993</c:v>
                </c:pt>
                <c:pt idx="1768">
                  <c:v>-194.00700000000001</c:v>
                </c:pt>
                <c:pt idx="1769">
                  <c:v>-302.322</c:v>
                </c:pt>
                <c:pt idx="1770">
                  <c:v>-290.73700000000002</c:v>
                </c:pt>
                <c:pt idx="1771">
                  <c:v>-182.40899999999999</c:v>
                </c:pt>
                <c:pt idx="1772">
                  <c:v>33.329000000000001</c:v>
                </c:pt>
                <c:pt idx="1773">
                  <c:v>81.096000000000004</c:v>
                </c:pt>
                <c:pt idx="1774">
                  <c:v>76.024000000000001</c:v>
                </c:pt>
                <c:pt idx="1775">
                  <c:v>28.25</c:v>
                </c:pt>
                <c:pt idx="1776">
                  <c:v>-152.08699999999999</c:v>
                </c:pt>
                <c:pt idx="1777">
                  <c:v>-231.452</c:v>
                </c:pt>
                <c:pt idx="1778">
                  <c:v>-222.95699999999999</c:v>
                </c:pt>
                <c:pt idx="1779">
                  <c:v>-143.58699999999999</c:v>
                </c:pt>
                <c:pt idx="1780">
                  <c:v>33.329000000000001</c:v>
                </c:pt>
                <c:pt idx="1781">
                  <c:v>81.096000000000004</c:v>
                </c:pt>
                <c:pt idx="1782">
                  <c:v>76.024000000000001</c:v>
                </c:pt>
                <c:pt idx="1783">
                  <c:v>28.25</c:v>
                </c:pt>
                <c:pt idx="1784">
                  <c:v>-152.08699999999999</c:v>
                </c:pt>
                <c:pt idx="1785">
                  <c:v>-231.452</c:v>
                </c:pt>
                <c:pt idx="1786">
                  <c:v>-222.95699999999999</c:v>
                </c:pt>
                <c:pt idx="1787">
                  <c:v>-143.58699999999999</c:v>
                </c:pt>
                <c:pt idx="1788">
                  <c:v>96.025999999999996</c:v>
                </c:pt>
                <c:pt idx="1789">
                  <c:v>179.16399999999999</c:v>
                </c:pt>
                <c:pt idx="1790">
                  <c:v>170.39599999999999</c:v>
                </c:pt>
                <c:pt idx="1791">
                  <c:v>87.245000000000005</c:v>
                </c:pt>
                <c:pt idx="1792">
                  <c:v>-173.23</c:v>
                </c:pt>
                <c:pt idx="1793">
                  <c:v>-275.125</c:v>
                </c:pt>
                <c:pt idx="1794">
                  <c:v>-264.14499999999998</c:v>
                </c:pt>
                <c:pt idx="1795">
                  <c:v>-162.23699999999999</c:v>
                </c:pt>
                <c:pt idx="1796">
                  <c:v>96.025999999999996</c:v>
                </c:pt>
                <c:pt idx="1797">
                  <c:v>179.16399999999999</c:v>
                </c:pt>
                <c:pt idx="1798">
                  <c:v>170.39599999999999</c:v>
                </c:pt>
                <c:pt idx="1799">
                  <c:v>87.245000000000005</c:v>
                </c:pt>
                <c:pt idx="1800">
                  <c:v>-173.23</c:v>
                </c:pt>
                <c:pt idx="1801">
                  <c:v>-275.125</c:v>
                </c:pt>
                <c:pt idx="1802">
                  <c:v>-264.14499999999998</c:v>
                </c:pt>
                <c:pt idx="1803">
                  <c:v>-162.23699999999999</c:v>
                </c:pt>
                <c:pt idx="1804">
                  <c:v>54.106000000000002</c:v>
                </c:pt>
                <c:pt idx="1805">
                  <c:v>108.294</c:v>
                </c:pt>
                <c:pt idx="1806">
                  <c:v>102.616</c:v>
                </c:pt>
                <c:pt idx="1807">
                  <c:v>48.423000000000002</c:v>
                </c:pt>
                <c:pt idx="1808">
                  <c:v>-131.31</c:v>
                </c:pt>
                <c:pt idx="1809">
                  <c:v>-204.25399999999999</c:v>
                </c:pt>
                <c:pt idx="1810">
                  <c:v>-196.36500000000001</c:v>
                </c:pt>
                <c:pt idx="1811">
                  <c:v>-123.414</c:v>
                </c:pt>
                <c:pt idx="1812">
                  <c:v>54.106000000000002</c:v>
                </c:pt>
                <c:pt idx="1813">
                  <c:v>108.294</c:v>
                </c:pt>
                <c:pt idx="1814">
                  <c:v>102.616</c:v>
                </c:pt>
                <c:pt idx="1815">
                  <c:v>48.423000000000002</c:v>
                </c:pt>
                <c:pt idx="1816">
                  <c:v>-131.31</c:v>
                </c:pt>
                <c:pt idx="1817">
                  <c:v>-204.25399999999999</c:v>
                </c:pt>
                <c:pt idx="1818">
                  <c:v>-196.36500000000001</c:v>
                </c:pt>
                <c:pt idx="1819">
                  <c:v>-123.414</c:v>
                </c:pt>
                <c:pt idx="1820">
                  <c:v>-81.263999999999996</c:v>
                </c:pt>
                <c:pt idx="1821">
                  <c:v>-82.117000000000004</c:v>
                </c:pt>
                <c:pt idx="1822">
                  <c:v>-80.811000000000007</c:v>
                </c:pt>
                <c:pt idx="1823">
                  <c:v>-79.956999999999994</c:v>
                </c:pt>
                <c:pt idx="1824">
                  <c:v>-72.600999999999999</c:v>
                </c:pt>
                <c:pt idx="1825">
                  <c:v>-72.878</c:v>
                </c:pt>
                <c:pt idx="1826">
                  <c:v>-71.706999999999994</c:v>
                </c:pt>
                <c:pt idx="1827">
                  <c:v>-71.430000000000007</c:v>
                </c:pt>
                <c:pt idx="1828">
                  <c:v>-75.462000000000003</c:v>
                </c:pt>
                <c:pt idx="1829">
                  <c:v>-76.004000000000005</c:v>
                </c:pt>
                <c:pt idx="1830">
                  <c:v>-74.840999999999994</c:v>
                </c:pt>
                <c:pt idx="1831">
                  <c:v>-74.299000000000007</c:v>
                </c:pt>
                <c:pt idx="1832">
                  <c:v>72.998999999999995</c:v>
                </c:pt>
                <c:pt idx="1833">
                  <c:v>171.05</c:v>
                </c:pt>
                <c:pt idx="1834">
                  <c:v>175.53299999999999</c:v>
                </c:pt>
                <c:pt idx="1835">
                  <c:v>77.481999999999999</c:v>
                </c:pt>
                <c:pt idx="1836">
                  <c:v>-213.40299999999999</c:v>
                </c:pt>
                <c:pt idx="1837">
                  <c:v>-312.702</c:v>
                </c:pt>
                <c:pt idx="1838">
                  <c:v>-314.93900000000002</c:v>
                </c:pt>
                <c:pt idx="1839">
                  <c:v>-215.64099999999999</c:v>
                </c:pt>
                <c:pt idx="1840">
                  <c:v>72.998999999999995</c:v>
                </c:pt>
                <c:pt idx="1841">
                  <c:v>171.05</c:v>
                </c:pt>
                <c:pt idx="1842">
                  <c:v>175.53299999999999</c:v>
                </c:pt>
                <c:pt idx="1843">
                  <c:v>77.481999999999999</c:v>
                </c:pt>
                <c:pt idx="1844">
                  <c:v>-213.40299999999999</c:v>
                </c:pt>
                <c:pt idx="1845">
                  <c:v>-312.702</c:v>
                </c:pt>
                <c:pt idx="1846">
                  <c:v>-314.93900000000002</c:v>
                </c:pt>
                <c:pt idx="1847">
                  <c:v>-215.64099999999999</c:v>
                </c:pt>
                <c:pt idx="1848">
                  <c:v>28.337</c:v>
                </c:pt>
                <c:pt idx="1849">
                  <c:v>95.412999999999997</c:v>
                </c:pt>
                <c:pt idx="1850">
                  <c:v>98.837000000000003</c:v>
                </c:pt>
                <c:pt idx="1851">
                  <c:v>31.759</c:v>
                </c:pt>
                <c:pt idx="1852">
                  <c:v>-168.74</c:v>
                </c:pt>
                <c:pt idx="1853">
                  <c:v>-237.065</c:v>
                </c:pt>
                <c:pt idx="1854">
                  <c:v>-238.244</c:v>
                </c:pt>
                <c:pt idx="1855">
                  <c:v>-169.917</c:v>
                </c:pt>
                <c:pt idx="1856">
                  <c:v>28.337</c:v>
                </c:pt>
                <c:pt idx="1857">
                  <c:v>95.412999999999997</c:v>
                </c:pt>
                <c:pt idx="1858">
                  <c:v>98.837000000000003</c:v>
                </c:pt>
                <c:pt idx="1859">
                  <c:v>31.759</c:v>
                </c:pt>
                <c:pt idx="1860">
                  <c:v>-168.74</c:v>
                </c:pt>
                <c:pt idx="1861">
                  <c:v>-237.065</c:v>
                </c:pt>
                <c:pt idx="1862">
                  <c:v>-238.244</c:v>
                </c:pt>
                <c:pt idx="1863">
                  <c:v>-169.917</c:v>
                </c:pt>
                <c:pt idx="1864">
                  <c:v>79.369</c:v>
                </c:pt>
                <c:pt idx="1865">
                  <c:v>177.84299999999999</c:v>
                </c:pt>
                <c:pt idx="1866">
                  <c:v>182.226</c:v>
                </c:pt>
                <c:pt idx="1867">
                  <c:v>83.753</c:v>
                </c:pt>
                <c:pt idx="1868">
                  <c:v>-207.03299999999999</c:v>
                </c:pt>
                <c:pt idx="1869">
                  <c:v>-305.90800000000002</c:v>
                </c:pt>
                <c:pt idx="1870">
                  <c:v>-308.24599999999998</c:v>
                </c:pt>
                <c:pt idx="1871">
                  <c:v>-209.37100000000001</c:v>
                </c:pt>
                <c:pt idx="1872">
                  <c:v>79.369</c:v>
                </c:pt>
                <c:pt idx="1873">
                  <c:v>177.84299999999999</c:v>
                </c:pt>
                <c:pt idx="1874">
                  <c:v>182.226</c:v>
                </c:pt>
                <c:pt idx="1875">
                  <c:v>83.753</c:v>
                </c:pt>
                <c:pt idx="1876">
                  <c:v>-207.03299999999999</c:v>
                </c:pt>
                <c:pt idx="1877">
                  <c:v>-305.90800000000002</c:v>
                </c:pt>
                <c:pt idx="1878">
                  <c:v>-308.24599999999998</c:v>
                </c:pt>
                <c:pt idx="1879">
                  <c:v>-209.37100000000001</c:v>
                </c:pt>
                <c:pt idx="1880">
                  <c:v>34.707000000000001</c:v>
                </c:pt>
                <c:pt idx="1881">
                  <c:v>102.206</c:v>
                </c:pt>
                <c:pt idx="1882">
                  <c:v>105.53100000000001</c:v>
                </c:pt>
                <c:pt idx="1883">
                  <c:v>38.029000000000003</c:v>
                </c:pt>
                <c:pt idx="1884">
                  <c:v>-162.37100000000001</c:v>
                </c:pt>
                <c:pt idx="1885">
                  <c:v>-230.27099999999999</c:v>
                </c:pt>
                <c:pt idx="1886">
                  <c:v>-231.55</c:v>
                </c:pt>
                <c:pt idx="1887">
                  <c:v>-163.64699999999999</c:v>
                </c:pt>
                <c:pt idx="1888">
                  <c:v>34.707000000000001</c:v>
                </c:pt>
                <c:pt idx="1889">
                  <c:v>102.206</c:v>
                </c:pt>
                <c:pt idx="1890">
                  <c:v>105.53100000000001</c:v>
                </c:pt>
                <c:pt idx="1891">
                  <c:v>38.029000000000003</c:v>
                </c:pt>
                <c:pt idx="1892">
                  <c:v>-162.37100000000001</c:v>
                </c:pt>
                <c:pt idx="1893">
                  <c:v>-230.27099999999999</c:v>
                </c:pt>
                <c:pt idx="1894">
                  <c:v>-231.55</c:v>
                </c:pt>
                <c:pt idx="1895">
                  <c:v>-163.64699999999999</c:v>
                </c:pt>
                <c:pt idx="1896">
                  <c:v>77.265000000000001</c:v>
                </c:pt>
                <c:pt idx="1897">
                  <c:v>175.54400000000001</c:v>
                </c:pt>
                <c:pt idx="1898">
                  <c:v>179.922</c:v>
                </c:pt>
                <c:pt idx="1899">
                  <c:v>81.643000000000001</c:v>
                </c:pt>
                <c:pt idx="1900">
                  <c:v>-209.137</c:v>
                </c:pt>
                <c:pt idx="1901">
                  <c:v>-308.20699999999999</c:v>
                </c:pt>
                <c:pt idx="1902">
                  <c:v>-310.55</c:v>
                </c:pt>
                <c:pt idx="1903">
                  <c:v>-211.48</c:v>
                </c:pt>
                <c:pt idx="1904">
                  <c:v>77.265000000000001</c:v>
                </c:pt>
                <c:pt idx="1905">
                  <c:v>175.54400000000001</c:v>
                </c:pt>
                <c:pt idx="1906">
                  <c:v>179.922</c:v>
                </c:pt>
                <c:pt idx="1907">
                  <c:v>81.643000000000001</c:v>
                </c:pt>
                <c:pt idx="1908">
                  <c:v>-209.137</c:v>
                </c:pt>
                <c:pt idx="1909">
                  <c:v>-308.20699999999999</c:v>
                </c:pt>
                <c:pt idx="1910">
                  <c:v>-310.55</c:v>
                </c:pt>
                <c:pt idx="1911">
                  <c:v>-211.48</c:v>
                </c:pt>
                <c:pt idx="1912">
                  <c:v>32.603000000000002</c:v>
                </c:pt>
                <c:pt idx="1913">
                  <c:v>99.906999999999996</c:v>
                </c:pt>
                <c:pt idx="1914">
                  <c:v>103.226</c:v>
                </c:pt>
                <c:pt idx="1915">
                  <c:v>35.918999999999997</c:v>
                </c:pt>
                <c:pt idx="1916">
                  <c:v>-164.47399999999999</c:v>
                </c:pt>
                <c:pt idx="1917">
                  <c:v>-232.57</c:v>
                </c:pt>
                <c:pt idx="1918">
                  <c:v>-233.85499999999999</c:v>
                </c:pt>
                <c:pt idx="1919">
                  <c:v>-165.75700000000001</c:v>
                </c:pt>
                <c:pt idx="1920">
                  <c:v>32.603000000000002</c:v>
                </c:pt>
                <c:pt idx="1921">
                  <c:v>99.906999999999996</c:v>
                </c:pt>
                <c:pt idx="1922">
                  <c:v>103.226</c:v>
                </c:pt>
                <c:pt idx="1923">
                  <c:v>35.918999999999997</c:v>
                </c:pt>
                <c:pt idx="1924">
                  <c:v>-164.47399999999999</c:v>
                </c:pt>
                <c:pt idx="1925">
                  <c:v>-232.57</c:v>
                </c:pt>
                <c:pt idx="1926">
                  <c:v>-233.85499999999999</c:v>
                </c:pt>
                <c:pt idx="1927">
                  <c:v>-165.75700000000001</c:v>
                </c:pt>
                <c:pt idx="1928">
                  <c:v>100.568</c:v>
                </c:pt>
                <c:pt idx="1929">
                  <c:v>199.25700000000001</c:v>
                </c:pt>
                <c:pt idx="1930">
                  <c:v>203.27799999999999</c:v>
                </c:pt>
                <c:pt idx="1931">
                  <c:v>104.589</c:v>
                </c:pt>
                <c:pt idx="1932">
                  <c:v>-185.834</c:v>
                </c:pt>
                <c:pt idx="1933">
                  <c:v>-284.49400000000003</c:v>
                </c:pt>
                <c:pt idx="1934">
                  <c:v>-287.19400000000002</c:v>
                </c:pt>
                <c:pt idx="1935">
                  <c:v>-188.53399999999999</c:v>
                </c:pt>
                <c:pt idx="1936">
                  <c:v>100.568</c:v>
                </c:pt>
                <c:pt idx="1937">
                  <c:v>199.25700000000001</c:v>
                </c:pt>
                <c:pt idx="1938">
                  <c:v>203.27799999999999</c:v>
                </c:pt>
                <c:pt idx="1939">
                  <c:v>104.589</c:v>
                </c:pt>
                <c:pt idx="1940">
                  <c:v>-185.834</c:v>
                </c:pt>
                <c:pt idx="1941">
                  <c:v>-284.49400000000003</c:v>
                </c:pt>
                <c:pt idx="1942">
                  <c:v>-287.19400000000002</c:v>
                </c:pt>
                <c:pt idx="1943">
                  <c:v>-188.53399999999999</c:v>
                </c:pt>
                <c:pt idx="1944">
                  <c:v>55.905999999999999</c:v>
                </c:pt>
                <c:pt idx="1945">
                  <c:v>123.62</c:v>
                </c:pt>
                <c:pt idx="1946">
                  <c:v>126.58199999999999</c:v>
                </c:pt>
                <c:pt idx="1947">
                  <c:v>58.866</c:v>
                </c:pt>
                <c:pt idx="1948">
                  <c:v>-141.17099999999999</c:v>
                </c:pt>
                <c:pt idx="1949">
                  <c:v>-208.857</c:v>
                </c:pt>
                <c:pt idx="1950">
                  <c:v>-210.499</c:v>
                </c:pt>
                <c:pt idx="1951">
                  <c:v>-142.81</c:v>
                </c:pt>
                <c:pt idx="1952">
                  <c:v>55.905999999999999</c:v>
                </c:pt>
                <c:pt idx="1953">
                  <c:v>123.62</c:v>
                </c:pt>
                <c:pt idx="1954">
                  <c:v>126.58199999999999</c:v>
                </c:pt>
                <c:pt idx="1955">
                  <c:v>58.866</c:v>
                </c:pt>
                <c:pt idx="1956">
                  <c:v>-141.17099999999999</c:v>
                </c:pt>
                <c:pt idx="1957">
                  <c:v>-208.857</c:v>
                </c:pt>
                <c:pt idx="1958">
                  <c:v>-210.499</c:v>
                </c:pt>
                <c:pt idx="1959">
                  <c:v>-142.81</c:v>
                </c:pt>
                <c:pt idx="1960">
                  <c:v>-79.433000000000007</c:v>
                </c:pt>
                <c:pt idx="1961">
                  <c:v>-78.298000000000002</c:v>
                </c:pt>
                <c:pt idx="1962">
                  <c:v>-81.694999999999993</c:v>
                </c:pt>
                <c:pt idx="1963">
                  <c:v>-82.831000000000003</c:v>
                </c:pt>
                <c:pt idx="1964">
                  <c:v>-70.834000000000003</c:v>
                </c:pt>
                <c:pt idx="1965">
                  <c:v>-69.941999999999993</c:v>
                </c:pt>
                <c:pt idx="1966">
                  <c:v>-72.981999999999999</c:v>
                </c:pt>
                <c:pt idx="1967">
                  <c:v>-73.873999999999995</c:v>
                </c:pt>
                <c:pt idx="1968">
                  <c:v>-73.575999999999993</c:v>
                </c:pt>
                <c:pt idx="1969">
                  <c:v>-72.971000000000004</c:v>
                </c:pt>
                <c:pt idx="1970">
                  <c:v>-76.091999999999999</c:v>
                </c:pt>
                <c:pt idx="1971">
                  <c:v>-76.697000000000003</c:v>
                </c:pt>
                <c:pt idx="1972">
                  <c:v>64.492999999999995</c:v>
                </c:pt>
                <c:pt idx="1973">
                  <c:v>210.68299999999999</c:v>
                </c:pt>
                <c:pt idx="1974">
                  <c:v>214.26400000000001</c:v>
                </c:pt>
                <c:pt idx="1975">
                  <c:v>68.084000000000003</c:v>
                </c:pt>
                <c:pt idx="1976">
                  <c:v>-201.643</c:v>
                </c:pt>
                <c:pt idx="1977">
                  <c:v>-346.03399999999999</c:v>
                </c:pt>
                <c:pt idx="1978">
                  <c:v>-355.47800000000001</c:v>
                </c:pt>
                <c:pt idx="1979">
                  <c:v>-211.096</c:v>
                </c:pt>
                <c:pt idx="1980">
                  <c:v>64.492999999999995</c:v>
                </c:pt>
                <c:pt idx="1981">
                  <c:v>210.68299999999999</c:v>
                </c:pt>
                <c:pt idx="1982">
                  <c:v>214.26400000000001</c:v>
                </c:pt>
                <c:pt idx="1983">
                  <c:v>68.084000000000003</c:v>
                </c:pt>
                <c:pt idx="1984">
                  <c:v>-201.643</c:v>
                </c:pt>
                <c:pt idx="1985">
                  <c:v>-346.03399999999999</c:v>
                </c:pt>
                <c:pt idx="1986">
                  <c:v>-355.47800000000001</c:v>
                </c:pt>
                <c:pt idx="1987">
                  <c:v>-211.096</c:v>
                </c:pt>
                <c:pt idx="1988">
                  <c:v>22.928000000000001</c:v>
                </c:pt>
                <c:pt idx="1989">
                  <c:v>123.46</c:v>
                </c:pt>
                <c:pt idx="1990">
                  <c:v>125.01</c:v>
                </c:pt>
                <c:pt idx="1991">
                  <c:v>24.484999999999999</c:v>
                </c:pt>
                <c:pt idx="1992">
                  <c:v>-160.078</c:v>
                </c:pt>
                <c:pt idx="1993">
                  <c:v>-258.81099999999998</c:v>
                </c:pt>
                <c:pt idx="1994">
                  <c:v>-266.22399999999999</c:v>
                </c:pt>
                <c:pt idx="1995">
                  <c:v>-167.49700000000001</c:v>
                </c:pt>
                <c:pt idx="1996">
                  <c:v>22.928000000000001</c:v>
                </c:pt>
                <c:pt idx="1997">
                  <c:v>123.46</c:v>
                </c:pt>
                <c:pt idx="1998">
                  <c:v>125.01</c:v>
                </c:pt>
                <c:pt idx="1999">
                  <c:v>24.484999999999999</c:v>
                </c:pt>
                <c:pt idx="2000">
                  <c:v>-160.078</c:v>
                </c:pt>
                <c:pt idx="2001">
                  <c:v>-258.81099999999998</c:v>
                </c:pt>
                <c:pt idx="2002">
                  <c:v>-266.22399999999999</c:v>
                </c:pt>
                <c:pt idx="2003">
                  <c:v>-167.49700000000001</c:v>
                </c:pt>
                <c:pt idx="2004">
                  <c:v>70.816000000000003</c:v>
                </c:pt>
                <c:pt idx="2005">
                  <c:v>216.827</c:v>
                </c:pt>
                <c:pt idx="2006">
                  <c:v>220.672</c:v>
                </c:pt>
                <c:pt idx="2007">
                  <c:v>74.668999999999997</c:v>
                </c:pt>
                <c:pt idx="2008">
                  <c:v>-195.32</c:v>
                </c:pt>
                <c:pt idx="2009">
                  <c:v>-339.89</c:v>
                </c:pt>
                <c:pt idx="2010">
                  <c:v>-349.07100000000003</c:v>
                </c:pt>
                <c:pt idx="2011">
                  <c:v>-204.51</c:v>
                </c:pt>
                <c:pt idx="2012">
                  <c:v>70.816000000000003</c:v>
                </c:pt>
                <c:pt idx="2013">
                  <c:v>216.827</c:v>
                </c:pt>
                <c:pt idx="2014">
                  <c:v>220.672</c:v>
                </c:pt>
                <c:pt idx="2015">
                  <c:v>74.668999999999997</c:v>
                </c:pt>
                <c:pt idx="2016">
                  <c:v>-195.32</c:v>
                </c:pt>
                <c:pt idx="2017">
                  <c:v>-339.89</c:v>
                </c:pt>
                <c:pt idx="2018">
                  <c:v>-349.07100000000003</c:v>
                </c:pt>
                <c:pt idx="2019">
                  <c:v>-204.51</c:v>
                </c:pt>
                <c:pt idx="2020">
                  <c:v>29.251000000000001</c:v>
                </c:pt>
                <c:pt idx="2021">
                  <c:v>129.60400000000001</c:v>
                </c:pt>
                <c:pt idx="2022">
                  <c:v>131.417</c:v>
                </c:pt>
                <c:pt idx="2023">
                  <c:v>31.07</c:v>
                </c:pt>
                <c:pt idx="2024">
                  <c:v>-153.755</c:v>
                </c:pt>
                <c:pt idx="2025">
                  <c:v>-252.667</c:v>
                </c:pt>
                <c:pt idx="2026">
                  <c:v>-259.81700000000001</c:v>
                </c:pt>
                <c:pt idx="2027">
                  <c:v>-160.911</c:v>
                </c:pt>
                <c:pt idx="2028">
                  <c:v>29.251000000000001</c:v>
                </c:pt>
                <c:pt idx="2029">
                  <c:v>129.60400000000001</c:v>
                </c:pt>
                <c:pt idx="2030">
                  <c:v>131.417</c:v>
                </c:pt>
                <c:pt idx="2031">
                  <c:v>31.07</c:v>
                </c:pt>
                <c:pt idx="2032">
                  <c:v>-153.755</c:v>
                </c:pt>
                <c:pt idx="2033">
                  <c:v>-252.667</c:v>
                </c:pt>
                <c:pt idx="2034">
                  <c:v>-259.81700000000001</c:v>
                </c:pt>
                <c:pt idx="2035">
                  <c:v>-160.911</c:v>
                </c:pt>
                <c:pt idx="2036">
                  <c:v>68.8</c:v>
                </c:pt>
                <c:pt idx="2037">
                  <c:v>214.6</c:v>
                </c:pt>
                <c:pt idx="2038">
                  <c:v>218.38499999999999</c:v>
                </c:pt>
                <c:pt idx="2039">
                  <c:v>72.593000000000004</c:v>
                </c:pt>
                <c:pt idx="2040">
                  <c:v>-197.33600000000001</c:v>
                </c:pt>
                <c:pt idx="2041">
                  <c:v>-342.11700000000002</c:v>
                </c:pt>
                <c:pt idx="2042">
                  <c:v>-351.358</c:v>
                </c:pt>
                <c:pt idx="2043">
                  <c:v>-206.58600000000001</c:v>
                </c:pt>
                <c:pt idx="2044">
                  <c:v>68.8</c:v>
                </c:pt>
                <c:pt idx="2045">
                  <c:v>214.6</c:v>
                </c:pt>
                <c:pt idx="2046">
                  <c:v>218.38499999999999</c:v>
                </c:pt>
                <c:pt idx="2047">
                  <c:v>72.593000000000004</c:v>
                </c:pt>
                <c:pt idx="2048">
                  <c:v>-197.33600000000001</c:v>
                </c:pt>
                <c:pt idx="2049">
                  <c:v>-342.11700000000002</c:v>
                </c:pt>
                <c:pt idx="2050">
                  <c:v>-351.358</c:v>
                </c:pt>
                <c:pt idx="2051">
                  <c:v>-206.58600000000001</c:v>
                </c:pt>
                <c:pt idx="2052">
                  <c:v>27.234999999999999</c:v>
                </c:pt>
                <c:pt idx="2053">
                  <c:v>127.377</c:v>
                </c:pt>
                <c:pt idx="2054">
                  <c:v>129.13</c:v>
                </c:pt>
                <c:pt idx="2055">
                  <c:v>28.995000000000001</c:v>
                </c:pt>
                <c:pt idx="2056">
                  <c:v>-155.77099999999999</c:v>
                </c:pt>
                <c:pt idx="2057">
                  <c:v>-254.89400000000001</c:v>
                </c:pt>
                <c:pt idx="2058">
                  <c:v>-262.10399999999998</c:v>
                </c:pt>
                <c:pt idx="2059">
                  <c:v>-162.98699999999999</c:v>
                </c:pt>
                <c:pt idx="2060">
                  <c:v>27.234999999999999</c:v>
                </c:pt>
                <c:pt idx="2061">
                  <c:v>127.377</c:v>
                </c:pt>
                <c:pt idx="2062">
                  <c:v>129.13</c:v>
                </c:pt>
                <c:pt idx="2063">
                  <c:v>28.995000000000001</c:v>
                </c:pt>
                <c:pt idx="2064">
                  <c:v>-155.77099999999999</c:v>
                </c:pt>
                <c:pt idx="2065">
                  <c:v>-254.89400000000001</c:v>
                </c:pt>
                <c:pt idx="2066">
                  <c:v>-262.10399999999998</c:v>
                </c:pt>
                <c:pt idx="2067">
                  <c:v>-162.98699999999999</c:v>
                </c:pt>
                <c:pt idx="2068">
                  <c:v>91.581000000000003</c:v>
                </c:pt>
                <c:pt idx="2069">
                  <c:v>237.13499999999999</c:v>
                </c:pt>
                <c:pt idx="2070">
                  <c:v>241.88200000000001</c:v>
                </c:pt>
                <c:pt idx="2071">
                  <c:v>96.337000000000003</c:v>
                </c:pt>
                <c:pt idx="2072">
                  <c:v>-174.55500000000001</c:v>
                </c:pt>
                <c:pt idx="2073">
                  <c:v>-319.58199999999999</c:v>
                </c:pt>
                <c:pt idx="2074">
                  <c:v>-327.86099999999999</c:v>
                </c:pt>
                <c:pt idx="2075">
                  <c:v>-182.84299999999999</c:v>
                </c:pt>
                <c:pt idx="2076">
                  <c:v>91.581000000000003</c:v>
                </c:pt>
                <c:pt idx="2077">
                  <c:v>237.13499999999999</c:v>
                </c:pt>
                <c:pt idx="2078">
                  <c:v>241.88200000000001</c:v>
                </c:pt>
                <c:pt idx="2079">
                  <c:v>96.337000000000003</c:v>
                </c:pt>
                <c:pt idx="2080">
                  <c:v>-174.55500000000001</c:v>
                </c:pt>
                <c:pt idx="2081">
                  <c:v>-319.58199999999999</c:v>
                </c:pt>
                <c:pt idx="2082">
                  <c:v>-327.86099999999999</c:v>
                </c:pt>
                <c:pt idx="2083">
                  <c:v>-182.84299999999999</c:v>
                </c:pt>
                <c:pt idx="2084">
                  <c:v>50.017000000000003</c:v>
                </c:pt>
                <c:pt idx="2085">
                  <c:v>149.91200000000001</c:v>
                </c:pt>
                <c:pt idx="2086">
                  <c:v>152.62700000000001</c:v>
                </c:pt>
                <c:pt idx="2087">
                  <c:v>52.738</c:v>
                </c:pt>
                <c:pt idx="2088">
                  <c:v>-132.99</c:v>
                </c:pt>
                <c:pt idx="2089">
                  <c:v>-232.35900000000001</c:v>
                </c:pt>
                <c:pt idx="2090">
                  <c:v>-238.607</c:v>
                </c:pt>
                <c:pt idx="2091">
                  <c:v>-139.244</c:v>
                </c:pt>
                <c:pt idx="2092">
                  <c:v>50.017000000000003</c:v>
                </c:pt>
                <c:pt idx="2093">
                  <c:v>149.91200000000001</c:v>
                </c:pt>
                <c:pt idx="2094">
                  <c:v>152.62700000000001</c:v>
                </c:pt>
                <c:pt idx="2095">
                  <c:v>52.738</c:v>
                </c:pt>
                <c:pt idx="2096">
                  <c:v>-132.99</c:v>
                </c:pt>
                <c:pt idx="2097">
                  <c:v>-232.35900000000001</c:v>
                </c:pt>
                <c:pt idx="2098">
                  <c:v>-238.607</c:v>
                </c:pt>
                <c:pt idx="2099">
                  <c:v>-139.244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A11-4C2B-AE38-4986F801FAFD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'MUROS DE CORTE'!$T$39:$T$528</c:f>
              <c:numCache>
                <c:formatCode>General</c:formatCode>
                <c:ptCount val="490"/>
                <c:pt idx="0">
                  <c:v>0.59655000000000002</c:v>
                </c:pt>
                <c:pt idx="1">
                  <c:v>-0.45484999999999998</c:v>
                </c:pt>
                <c:pt idx="2">
                  <c:v>-0.24764</c:v>
                </c:pt>
                <c:pt idx="3">
                  <c:v>-0.30434</c:v>
                </c:pt>
                <c:pt idx="4">
                  <c:v>-0.36104999999999998</c:v>
                </c:pt>
                <c:pt idx="5">
                  <c:v>-0.32401000000000002</c:v>
                </c:pt>
                <c:pt idx="6">
                  <c:v>0.41010999999999997</c:v>
                </c:pt>
                <c:pt idx="7">
                  <c:v>0.55872999999999995</c:v>
                </c:pt>
                <c:pt idx="8">
                  <c:v>-0.41094999999999998</c:v>
                </c:pt>
                <c:pt idx="9">
                  <c:v>-0.21981999999999999</c:v>
                </c:pt>
                <c:pt idx="10">
                  <c:v>-0.27693000000000001</c:v>
                </c:pt>
                <c:pt idx="11">
                  <c:v>-0.33402999999999999</c:v>
                </c:pt>
                <c:pt idx="12">
                  <c:v>-0.28615000000000002</c:v>
                </c:pt>
                <c:pt idx="13">
                  <c:v>0.33814</c:v>
                </c:pt>
                <c:pt idx="14">
                  <c:v>0.59101999999999999</c:v>
                </c:pt>
                <c:pt idx="15">
                  <c:v>-0.42476999999999998</c:v>
                </c:pt>
                <c:pt idx="16">
                  <c:v>-0.22649</c:v>
                </c:pt>
                <c:pt idx="17">
                  <c:v>-0.28064</c:v>
                </c:pt>
                <c:pt idx="18">
                  <c:v>-0.33479999999999999</c:v>
                </c:pt>
                <c:pt idx="19">
                  <c:v>-0.30031999999999998</c:v>
                </c:pt>
                <c:pt idx="20">
                  <c:v>0.38383</c:v>
                </c:pt>
                <c:pt idx="21">
                  <c:v>7.3217800000000004</c:v>
                </c:pt>
                <c:pt idx="22">
                  <c:v>0.11978</c:v>
                </c:pt>
                <c:pt idx="23">
                  <c:v>1.0185900000000001</c:v>
                </c:pt>
                <c:pt idx="24">
                  <c:v>7.7119999999999994E-2</c:v>
                </c:pt>
                <c:pt idx="25">
                  <c:v>0.28924</c:v>
                </c:pt>
                <c:pt idx="26">
                  <c:v>1.0291999999999999</c:v>
                </c:pt>
                <c:pt idx="27">
                  <c:v>1.9535100000000001</c:v>
                </c:pt>
                <c:pt idx="28">
                  <c:v>-6.2711600000000001</c:v>
                </c:pt>
                <c:pt idx="29">
                  <c:v>-0.90783000000000003</c:v>
                </c:pt>
                <c:pt idx="30">
                  <c:v>-1.4450499999999999</c:v>
                </c:pt>
                <c:pt idx="31">
                  <c:v>-0.60389999999999999</c:v>
                </c:pt>
                <c:pt idx="32">
                  <c:v>-0.91632999999999998</c:v>
                </c:pt>
                <c:pt idx="33">
                  <c:v>-1.5877600000000001</c:v>
                </c:pt>
                <c:pt idx="34">
                  <c:v>-1.25343</c:v>
                </c:pt>
                <c:pt idx="35">
                  <c:v>7.3217800000000004</c:v>
                </c:pt>
                <c:pt idx="36">
                  <c:v>0.11978</c:v>
                </c:pt>
                <c:pt idx="37">
                  <c:v>1.0185900000000001</c:v>
                </c:pt>
                <c:pt idx="38">
                  <c:v>7.7119999999999994E-2</c:v>
                </c:pt>
                <c:pt idx="39">
                  <c:v>0.28924</c:v>
                </c:pt>
                <c:pt idx="40">
                  <c:v>1.0291999999999999</c:v>
                </c:pt>
                <c:pt idx="41">
                  <c:v>1.9535100000000001</c:v>
                </c:pt>
                <c:pt idx="42">
                  <c:v>-6.2711600000000001</c:v>
                </c:pt>
                <c:pt idx="43">
                  <c:v>-0.90783000000000003</c:v>
                </c:pt>
                <c:pt idx="44">
                  <c:v>-1.4450499999999999</c:v>
                </c:pt>
                <c:pt idx="45">
                  <c:v>-0.60389999999999999</c:v>
                </c:pt>
                <c:pt idx="46">
                  <c:v>-0.91632999999999998</c:v>
                </c:pt>
                <c:pt idx="47">
                  <c:v>-1.5877600000000001</c:v>
                </c:pt>
                <c:pt idx="48">
                  <c:v>-1.25343</c:v>
                </c:pt>
                <c:pt idx="49">
                  <c:v>5.1915300000000002</c:v>
                </c:pt>
                <c:pt idx="50">
                  <c:v>-4.6059999999999997E-2</c:v>
                </c:pt>
                <c:pt idx="51">
                  <c:v>0.63288999999999995</c:v>
                </c:pt>
                <c:pt idx="52">
                  <c:v>-2.7439999999999999E-2</c:v>
                </c:pt>
                <c:pt idx="53">
                  <c:v>9.6869999999999998E-2</c:v>
                </c:pt>
                <c:pt idx="54">
                  <c:v>0.61653999999999998</c:v>
                </c:pt>
                <c:pt idx="55">
                  <c:v>1.45502</c:v>
                </c:pt>
                <c:pt idx="56">
                  <c:v>-4.1409000000000002</c:v>
                </c:pt>
                <c:pt idx="57">
                  <c:v>-0.74199000000000004</c:v>
                </c:pt>
                <c:pt idx="58">
                  <c:v>-1.05935</c:v>
                </c:pt>
                <c:pt idx="59">
                  <c:v>-0.49934000000000001</c:v>
                </c:pt>
                <c:pt idx="60">
                  <c:v>-0.72396000000000005</c:v>
                </c:pt>
                <c:pt idx="61">
                  <c:v>-1.17509</c:v>
                </c:pt>
                <c:pt idx="62">
                  <c:v>-0.75494000000000006</c:v>
                </c:pt>
                <c:pt idx="63">
                  <c:v>5.1915300000000002</c:v>
                </c:pt>
                <c:pt idx="64">
                  <c:v>-4.6059999999999997E-2</c:v>
                </c:pt>
                <c:pt idx="65">
                  <c:v>0.63288999999999995</c:v>
                </c:pt>
                <c:pt idx="66">
                  <c:v>-2.7439999999999999E-2</c:v>
                </c:pt>
                <c:pt idx="67">
                  <c:v>9.6869999999999998E-2</c:v>
                </c:pt>
                <c:pt idx="68">
                  <c:v>0.61653999999999998</c:v>
                </c:pt>
                <c:pt idx="69">
                  <c:v>1.45502</c:v>
                </c:pt>
                <c:pt idx="70">
                  <c:v>-4.1409000000000002</c:v>
                </c:pt>
                <c:pt idx="71">
                  <c:v>-0.74199000000000004</c:v>
                </c:pt>
                <c:pt idx="72">
                  <c:v>-1.05935</c:v>
                </c:pt>
                <c:pt idx="73">
                  <c:v>-0.49934000000000001</c:v>
                </c:pt>
                <c:pt idx="74">
                  <c:v>-0.72396000000000005</c:v>
                </c:pt>
                <c:pt idx="75">
                  <c:v>-1.17509</c:v>
                </c:pt>
                <c:pt idx="76">
                  <c:v>-0.75494000000000006</c:v>
                </c:pt>
                <c:pt idx="77">
                  <c:v>7.2939800000000004</c:v>
                </c:pt>
                <c:pt idx="78">
                  <c:v>0.15206</c:v>
                </c:pt>
                <c:pt idx="79">
                  <c:v>1.03904</c:v>
                </c:pt>
                <c:pt idx="80">
                  <c:v>9.7280000000000005E-2</c:v>
                </c:pt>
                <c:pt idx="81">
                  <c:v>0.30909999999999999</c:v>
                </c:pt>
                <c:pt idx="82">
                  <c:v>1.05704</c:v>
                </c:pt>
                <c:pt idx="83">
                  <c:v>1.90059</c:v>
                </c:pt>
                <c:pt idx="84">
                  <c:v>-6.2989600000000001</c:v>
                </c:pt>
                <c:pt idx="85">
                  <c:v>-0.87555000000000005</c:v>
                </c:pt>
                <c:pt idx="86">
                  <c:v>-1.42459</c:v>
                </c:pt>
                <c:pt idx="87">
                  <c:v>-0.58374000000000004</c:v>
                </c:pt>
                <c:pt idx="88">
                  <c:v>-0.89646999999999999</c:v>
                </c:pt>
                <c:pt idx="89">
                  <c:v>-1.55992</c:v>
                </c:pt>
                <c:pt idx="90">
                  <c:v>-1.3063499999999999</c:v>
                </c:pt>
                <c:pt idx="91">
                  <c:v>7.2939800000000004</c:v>
                </c:pt>
                <c:pt idx="92">
                  <c:v>0.15206</c:v>
                </c:pt>
                <c:pt idx="93">
                  <c:v>1.03904</c:v>
                </c:pt>
                <c:pt idx="94">
                  <c:v>9.7280000000000005E-2</c:v>
                </c:pt>
                <c:pt idx="95">
                  <c:v>0.30909999999999999</c:v>
                </c:pt>
                <c:pt idx="96">
                  <c:v>1.05704</c:v>
                </c:pt>
                <c:pt idx="97">
                  <c:v>1.90059</c:v>
                </c:pt>
                <c:pt idx="98">
                  <c:v>-6.2989600000000001</c:v>
                </c:pt>
                <c:pt idx="99">
                  <c:v>-0.87555000000000005</c:v>
                </c:pt>
                <c:pt idx="100">
                  <c:v>-1.42459</c:v>
                </c:pt>
                <c:pt idx="101">
                  <c:v>-0.58374000000000004</c:v>
                </c:pt>
                <c:pt idx="102">
                  <c:v>-0.89646999999999999</c:v>
                </c:pt>
                <c:pt idx="103">
                  <c:v>-1.55992</c:v>
                </c:pt>
                <c:pt idx="104">
                  <c:v>-1.3063499999999999</c:v>
                </c:pt>
                <c:pt idx="105">
                  <c:v>5.1637199999999996</c:v>
                </c:pt>
                <c:pt idx="106">
                  <c:v>-1.3780000000000001E-2</c:v>
                </c:pt>
                <c:pt idx="107">
                  <c:v>0.65334000000000003</c:v>
                </c:pt>
                <c:pt idx="108">
                  <c:v>-7.28E-3</c:v>
                </c:pt>
                <c:pt idx="109">
                  <c:v>0.11673</c:v>
                </c:pt>
                <c:pt idx="110">
                  <c:v>0.64437</c:v>
                </c:pt>
                <c:pt idx="111">
                  <c:v>1.4020999999999999</c:v>
                </c:pt>
                <c:pt idx="112">
                  <c:v>-4.1687000000000003</c:v>
                </c:pt>
                <c:pt idx="113">
                  <c:v>-0.70970999999999995</c:v>
                </c:pt>
                <c:pt idx="114">
                  <c:v>-1.0388900000000001</c:v>
                </c:pt>
                <c:pt idx="115">
                  <c:v>-0.47917999999999999</c:v>
                </c:pt>
                <c:pt idx="116">
                  <c:v>-0.70409999999999995</c:v>
                </c:pt>
                <c:pt idx="117">
                  <c:v>-1.1472599999999999</c:v>
                </c:pt>
                <c:pt idx="118">
                  <c:v>-0.80786000000000002</c:v>
                </c:pt>
                <c:pt idx="119">
                  <c:v>5.1637199999999996</c:v>
                </c:pt>
                <c:pt idx="120">
                  <c:v>-1.3780000000000001E-2</c:v>
                </c:pt>
                <c:pt idx="121">
                  <c:v>0.65334000000000003</c:v>
                </c:pt>
                <c:pt idx="122">
                  <c:v>-7.28E-3</c:v>
                </c:pt>
                <c:pt idx="123">
                  <c:v>0.11673</c:v>
                </c:pt>
                <c:pt idx="124">
                  <c:v>0.64437</c:v>
                </c:pt>
                <c:pt idx="125">
                  <c:v>1.4020999999999999</c:v>
                </c:pt>
                <c:pt idx="126">
                  <c:v>-4.1687000000000003</c:v>
                </c:pt>
                <c:pt idx="127">
                  <c:v>-0.70970999999999995</c:v>
                </c:pt>
                <c:pt idx="128">
                  <c:v>-1.0388900000000001</c:v>
                </c:pt>
                <c:pt idx="129">
                  <c:v>-0.47917999999999999</c:v>
                </c:pt>
                <c:pt idx="130">
                  <c:v>-0.70409999999999995</c:v>
                </c:pt>
                <c:pt idx="131">
                  <c:v>-1.1472599999999999</c:v>
                </c:pt>
                <c:pt idx="132">
                  <c:v>-0.80786000000000002</c:v>
                </c:pt>
                <c:pt idx="133">
                  <c:v>7.3177199999999996</c:v>
                </c:pt>
                <c:pt idx="134">
                  <c:v>0.14188999999999999</c:v>
                </c:pt>
                <c:pt idx="135">
                  <c:v>1.0341400000000001</c:v>
                </c:pt>
                <c:pt idx="136">
                  <c:v>9.4549999999999995E-2</c:v>
                </c:pt>
                <c:pt idx="137">
                  <c:v>0.30853999999999998</c:v>
                </c:pt>
                <c:pt idx="138">
                  <c:v>1.0466200000000001</c:v>
                </c:pt>
                <c:pt idx="139">
                  <c:v>1.93418</c:v>
                </c:pt>
                <c:pt idx="140">
                  <c:v>-6.27522</c:v>
                </c:pt>
                <c:pt idx="141">
                  <c:v>-0.88571999999999995</c:v>
                </c:pt>
                <c:pt idx="142">
                  <c:v>-1.4295</c:v>
                </c:pt>
                <c:pt idx="143">
                  <c:v>-0.58647000000000005</c:v>
                </c:pt>
                <c:pt idx="144">
                  <c:v>-0.89702999999999999</c:v>
                </c:pt>
                <c:pt idx="145">
                  <c:v>-1.5703400000000001</c:v>
                </c:pt>
                <c:pt idx="146">
                  <c:v>-1.27275</c:v>
                </c:pt>
                <c:pt idx="147">
                  <c:v>7.3177199999999996</c:v>
                </c:pt>
                <c:pt idx="148">
                  <c:v>0.14188999999999999</c:v>
                </c:pt>
                <c:pt idx="149">
                  <c:v>1.0341400000000001</c:v>
                </c:pt>
                <c:pt idx="150">
                  <c:v>9.4549999999999995E-2</c:v>
                </c:pt>
                <c:pt idx="151">
                  <c:v>0.30853999999999998</c:v>
                </c:pt>
                <c:pt idx="152">
                  <c:v>1.0466200000000001</c:v>
                </c:pt>
                <c:pt idx="153">
                  <c:v>1.93418</c:v>
                </c:pt>
                <c:pt idx="154">
                  <c:v>-6.27522</c:v>
                </c:pt>
                <c:pt idx="155">
                  <c:v>-0.88571999999999995</c:v>
                </c:pt>
                <c:pt idx="156">
                  <c:v>-1.4295</c:v>
                </c:pt>
                <c:pt idx="157">
                  <c:v>-0.58647000000000005</c:v>
                </c:pt>
                <c:pt idx="158">
                  <c:v>-0.89702999999999999</c:v>
                </c:pt>
                <c:pt idx="159">
                  <c:v>-1.5703400000000001</c:v>
                </c:pt>
                <c:pt idx="160">
                  <c:v>-1.27275</c:v>
                </c:pt>
                <c:pt idx="161">
                  <c:v>5.1874599999999997</c:v>
                </c:pt>
                <c:pt idx="162">
                  <c:v>-2.3949999999999999E-2</c:v>
                </c:pt>
                <c:pt idx="163">
                  <c:v>0.64844000000000002</c:v>
                </c:pt>
                <c:pt idx="164">
                  <c:v>-1.0019999999999999E-2</c:v>
                </c:pt>
                <c:pt idx="165">
                  <c:v>0.11617</c:v>
                </c:pt>
                <c:pt idx="166">
                  <c:v>0.63395000000000001</c:v>
                </c:pt>
                <c:pt idx="167">
                  <c:v>1.4357</c:v>
                </c:pt>
                <c:pt idx="168">
                  <c:v>-4.1449600000000002</c:v>
                </c:pt>
                <c:pt idx="169">
                  <c:v>-0.71987999999999996</c:v>
                </c:pt>
                <c:pt idx="170">
                  <c:v>-1.0438000000000001</c:v>
                </c:pt>
                <c:pt idx="171">
                  <c:v>-0.48191000000000001</c:v>
                </c:pt>
                <c:pt idx="172">
                  <c:v>-0.70465999999999995</c:v>
                </c:pt>
                <c:pt idx="173">
                  <c:v>-1.15767</c:v>
                </c:pt>
                <c:pt idx="174">
                  <c:v>-0.77425999999999995</c:v>
                </c:pt>
                <c:pt idx="175">
                  <c:v>5.1874599999999997</c:v>
                </c:pt>
                <c:pt idx="176">
                  <c:v>-2.3949999999999999E-2</c:v>
                </c:pt>
                <c:pt idx="177">
                  <c:v>0.64844000000000002</c:v>
                </c:pt>
                <c:pt idx="178">
                  <c:v>-1.0019999999999999E-2</c:v>
                </c:pt>
                <c:pt idx="179">
                  <c:v>0.11617</c:v>
                </c:pt>
                <c:pt idx="180">
                  <c:v>0.63395000000000001</c:v>
                </c:pt>
                <c:pt idx="181">
                  <c:v>1.4357</c:v>
                </c:pt>
                <c:pt idx="182">
                  <c:v>-4.1449600000000002</c:v>
                </c:pt>
                <c:pt idx="183">
                  <c:v>-0.71987999999999996</c:v>
                </c:pt>
                <c:pt idx="184">
                  <c:v>-1.0438000000000001</c:v>
                </c:pt>
                <c:pt idx="185">
                  <c:v>-0.48191000000000001</c:v>
                </c:pt>
                <c:pt idx="186">
                  <c:v>-0.70465999999999995</c:v>
                </c:pt>
                <c:pt idx="187">
                  <c:v>-1.15767</c:v>
                </c:pt>
                <c:pt idx="188">
                  <c:v>-0.77425999999999995</c:v>
                </c:pt>
                <c:pt idx="189">
                  <c:v>7.1501099999999997</c:v>
                </c:pt>
                <c:pt idx="190">
                  <c:v>0.27072000000000002</c:v>
                </c:pt>
                <c:pt idx="191">
                  <c:v>1.1047499999999999</c:v>
                </c:pt>
                <c:pt idx="192">
                  <c:v>0.17891000000000001</c:v>
                </c:pt>
                <c:pt idx="193">
                  <c:v>0.40665000000000001</c:v>
                </c:pt>
                <c:pt idx="194">
                  <c:v>1.1410499999999999</c:v>
                </c:pt>
                <c:pt idx="195">
                  <c:v>1.8012999999999999</c:v>
                </c:pt>
                <c:pt idx="196">
                  <c:v>-6.4428299999999998</c:v>
                </c:pt>
                <c:pt idx="197">
                  <c:v>-0.75688999999999995</c:v>
                </c:pt>
                <c:pt idx="198">
                  <c:v>-1.3588800000000001</c:v>
                </c:pt>
                <c:pt idx="199">
                  <c:v>-0.50210999999999995</c:v>
                </c:pt>
                <c:pt idx="200">
                  <c:v>-0.79891999999999996</c:v>
                </c:pt>
                <c:pt idx="201">
                  <c:v>-1.4759</c:v>
                </c:pt>
                <c:pt idx="202">
                  <c:v>-1.40564</c:v>
                </c:pt>
                <c:pt idx="203">
                  <c:v>7.1501099999999997</c:v>
                </c:pt>
                <c:pt idx="204">
                  <c:v>0.27072000000000002</c:v>
                </c:pt>
                <c:pt idx="205">
                  <c:v>1.1047499999999999</c:v>
                </c:pt>
                <c:pt idx="206">
                  <c:v>0.17891000000000001</c:v>
                </c:pt>
                <c:pt idx="207">
                  <c:v>0.40665000000000001</c:v>
                </c:pt>
                <c:pt idx="208">
                  <c:v>1.1410499999999999</c:v>
                </c:pt>
                <c:pt idx="209">
                  <c:v>1.8012999999999999</c:v>
                </c:pt>
                <c:pt idx="210">
                  <c:v>-6.4428299999999998</c:v>
                </c:pt>
                <c:pt idx="211">
                  <c:v>-0.75688999999999995</c:v>
                </c:pt>
                <c:pt idx="212">
                  <c:v>-1.3588800000000001</c:v>
                </c:pt>
                <c:pt idx="213">
                  <c:v>-0.50210999999999995</c:v>
                </c:pt>
                <c:pt idx="214">
                  <c:v>-0.79891999999999996</c:v>
                </c:pt>
                <c:pt idx="215">
                  <c:v>-1.4759</c:v>
                </c:pt>
                <c:pt idx="216">
                  <c:v>-1.40564</c:v>
                </c:pt>
                <c:pt idx="217">
                  <c:v>5.0198499999999999</c:v>
                </c:pt>
                <c:pt idx="218">
                  <c:v>0.10488</c:v>
                </c:pt>
                <c:pt idx="219">
                  <c:v>0.71904999999999997</c:v>
                </c:pt>
                <c:pt idx="220">
                  <c:v>7.4349999999999999E-2</c:v>
                </c:pt>
                <c:pt idx="221">
                  <c:v>0.21428</c:v>
                </c:pt>
                <c:pt idx="222">
                  <c:v>0.72838999999999998</c:v>
                </c:pt>
                <c:pt idx="223">
                  <c:v>1.30281</c:v>
                </c:pt>
                <c:pt idx="224">
                  <c:v>-4.31257</c:v>
                </c:pt>
                <c:pt idx="225">
                  <c:v>-0.59104999999999996</c:v>
                </c:pt>
                <c:pt idx="226">
                  <c:v>-0.97319</c:v>
                </c:pt>
                <c:pt idx="227">
                  <c:v>-0.39755000000000001</c:v>
                </c:pt>
                <c:pt idx="228">
                  <c:v>-0.60655000000000003</c:v>
                </c:pt>
                <c:pt idx="229">
                  <c:v>-1.06324</c:v>
                </c:pt>
                <c:pt idx="230">
                  <c:v>-0.90715000000000001</c:v>
                </c:pt>
                <c:pt idx="231">
                  <c:v>5.0198499999999999</c:v>
                </c:pt>
                <c:pt idx="232">
                  <c:v>0.10488</c:v>
                </c:pt>
                <c:pt idx="233">
                  <c:v>0.71904999999999997</c:v>
                </c:pt>
                <c:pt idx="234">
                  <c:v>7.4349999999999999E-2</c:v>
                </c:pt>
                <c:pt idx="235">
                  <c:v>0.21428</c:v>
                </c:pt>
                <c:pt idx="236">
                  <c:v>0.72838999999999998</c:v>
                </c:pt>
                <c:pt idx="237">
                  <c:v>1.30281</c:v>
                </c:pt>
                <c:pt idx="238">
                  <c:v>-4.31257</c:v>
                </c:pt>
                <c:pt idx="239">
                  <c:v>-0.59104999999999996</c:v>
                </c:pt>
                <c:pt idx="240">
                  <c:v>-0.97319</c:v>
                </c:pt>
                <c:pt idx="241">
                  <c:v>-0.39755000000000001</c:v>
                </c:pt>
                <c:pt idx="242">
                  <c:v>-0.60655000000000003</c:v>
                </c:pt>
                <c:pt idx="243">
                  <c:v>-1.06324</c:v>
                </c:pt>
                <c:pt idx="244">
                  <c:v>-0.90715000000000001</c:v>
                </c:pt>
                <c:pt idx="245">
                  <c:v>-7.7200000000000003E-3</c:v>
                </c:pt>
                <c:pt idx="246">
                  <c:v>0.26166</c:v>
                </c:pt>
                <c:pt idx="247">
                  <c:v>0.43097000000000002</c:v>
                </c:pt>
                <c:pt idx="248">
                  <c:v>0.40188000000000001</c:v>
                </c:pt>
                <c:pt idx="249">
                  <c:v>0.37278</c:v>
                </c:pt>
                <c:pt idx="250">
                  <c:v>0.4965</c:v>
                </c:pt>
                <c:pt idx="251">
                  <c:v>-2.4765899999999998</c:v>
                </c:pt>
                <c:pt idx="252">
                  <c:v>-1.18E-2</c:v>
                </c:pt>
                <c:pt idx="253">
                  <c:v>0.23932</c:v>
                </c:pt>
                <c:pt idx="254">
                  <c:v>0.37685000000000002</c:v>
                </c:pt>
                <c:pt idx="255">
                  <c:v>0.36437000000000003</c:v>
                </c:pt>
                <c:pt idx="256">
                  <c:v>0.35189999999999999</c:v>
                </c:pt>
                <c:pt idx="257">
                  <c:v>0.43926999999999999</c:v>
                </c:pt>
                <c:pt idx="258">
                  <c:v>-2.2094100000000001</c:v>
                </c:pt>
                <c:pt idx="259">
                  <c:v>-4.24E-2</c:v>
                </c:pt>
                <c:pt idx="260">
                  <c:v>0.25324999999999998</c:v>
                </c:pt>
                <c:pt idx="261">
                  <c:v>0.39671000000000001</c:v>
                </c:pt>
                <c:pt idx="262">
                  <c:v>0.37334000000000001</c:v>
                </c:pt>
                <c:pt idx="263">
                  <c:v>0.34998000000000001</c:v>
                </c:pt>
                <c:pt idx="264">
                  <c:v>0.46048</c:v>
                </c:pt>
                <c:pt idx="265">
                  <c:v>-2.2340100000000001</c:v>
                </c:pt>
                <c:pt idx="266">
                  <c:v>7.3049200000000001</c:v>
                </c:pt>
                <c:pt idx="267">
                  <c:v>0.74441999999999997</c:v>
                </c:pt>
                <c:pt idx="268">
                  <c:v>1.0928100000000001</c:v>
                </c:pt>
                <c:pt idx="269">
                  <c:v>0.84443999999999997</c:v>
                </c:pt>
                <c:pt idx="270">
                  <c:v>0.72996000000000005</c:v>
                </c:pt>
                <c:pt idx="271">
                  <c:v>1.65646</c:v>
                </c:pt>
                <c:pt idx="272">
                  <c:v>1.9699999999999999E-2</c:v>
                </c:pt>
                <c:pt idx="273">
                  <c:v>-7.3292299999999999</c:v>
                </c:pt>
                <c:pt idx="274">
                  <c:v>-0.28760000000000002</c:v>
                </c:pt>
                <c:pt idx="275">
                  <c:v>-0.35175000000000001</c:v>
                </c:pt>
                <c:pt idx="276">
                  <c:v>-0.14832000000000001</c:v>
                </c:pt>
                <c:pt idx="277">
                  <c:v>-7.8770000000000007E-2</c:v>
                </c:pt>
                <c:pt idx="278">
                  <c:v>-0.80006999999999995</c:v>
                </c:pt>
                <c:pt idx="279">
                  <c:v>-4.27956</c:v>
                </c:pt>
                <c:pt idx="280">
                  <c:v>7.3049200000000001</c:v>
                </c:pt>
                <c:pt idx="281">
                  <c:v>0.74441999999999997</c:v>
                </c:pt>
                <c:pt idx="282">
                  <c:v>1.0928100000000001</c:v>
                </c:pt>
                <c:pt idx="283">
                  <c:v>0.84443999999999997</c:v>
                </c:pt>
                <c:pt idx="284">
                  <c:v>0.72996000000000005</c:v>
                </c:pt>
                <c:pt idx="285">
                  <c:v>1.65646</c:v>
                </c:pt>
                <c:pt idx="286">
                  <c:v>1.9699999999999999E-2</c:v>
                </c:pt>
                <c:pt idx="287">
                  <c:v>-7.3292299999999999</c:v>
                </c:pt>
                <c:pt idx="288">
                  <c:v>-0.28760000000000002</c:v>
                </c:pt>
                <c:pt idx="289">
                  <c:v>-0.35175000000000001</c:v>
                </c:pt>
                <c:pt idx="290">
                  <c:v>-0.14832000000000001</c:v>
                </c:pt>
                <c:pt idx="291">
                  <c:v>-7.8770000000000007E-2</c:v>
                </c:pt>
                <c:pt idx="292">
                  <c:v>-0.80006999999999995</c:v>
                </c:pt>
                <c:pt idx="293">
                  <c:v>-4.27956</c:v>
                </c:pt>
                <c:pt idx="294">
                  <c:v>4.9988000000000001</c:v>
                </c:pt>
                <c:pt idx="295">
                  <c:v>0.57701999999999998</c:v>
                </c:pt>
                <c:pt idx="296">
                  <c:v>0.86373999999999995</c:v>
                </c:pt>
                <c:pt idx="297">
                  <c:v>0.68928999999999996</c:v>
                </c:pt>
                <c:pt idx="298">
                  <c:v>0.60546999999999995</c:v>
                </c:pt>
                <c:pt idx="299">
                  <c:v>1.2672099999999999</c:v>
                </c:pt>
                <c:pt idx="300">
                  <c:v>-0.66605000000000003</c:v>
                </c:pt>
                <c:pt idx="301">
                  <c:v>-5.02311</c:v>
                </c:pt>
                <c:pt idx="302">
                  <c:v>-0.1202</c:v>
                </c:pt>
                <c:pt idx="303">
                  <c:v>-0.12268</c:v>
                </c:pt>
                <c:pt idx="304">
                  <c:v>6.8300000000000001E-3</c:v>
                </c:pt>
                <c:pt idx="305">
                  <c:v>4.5710000000000001E-2</c:v>
                </c:pt>
                <c:pt idx="306">
                  <c:v>-0.41082000000000002</c:v>
                </c:pt>
                <c:pt idx="307">
                  <c:v>-3.5938099999999999</c:v>
                </c:pt>
                <c:pt idx="308">
                  <c:v>4.9988000000000001</c:v>
                </c:pt>
                <c:pt idx="309">
                  <c:v>0.57701999999999998</c:v>
                </c:pt>
                <c:pt idx="310">
                  <c:v>0.86373999999999995</c:v>
                </c:pt>
                <c:pt idx="311">
                  <c:v>0.68928999999999996</c:v>
                </c:pt>
                <c:pt idx="312">
                  <c:v>0.60546999999999995</c:v>
                </c:pt>
                <c:pt idx="313">
                  <c:v>1.2672099999999999</c:v>
                </c:pt>
                <c:pt idx="314">
                  <c:v>-0.66605000000000003</c:v>
                </c:pt>
                <c:pt idx="315">
                  <c:v>-5.02311</c:v>
                </c:pt>
                <c:pt idx="316">
                  <c:v>-0.1202</c:v>
                </c:pt>
                <c:pt idx="317">
                  <c:v>-0.12268</c:v>
                </c:pt>
                <c:pt idx="318">
                  <c:v>6.8300000000000001E-3</c:v>
                </c:pt>
                <c:pt idx="319">
                  <c:v>4.5710000000000001E-2</c:v>
                </c:pt>
                <c:pt idx="320">
                  <c:v>-0.41082000000000002</c:v>
                </c:pt>
                <c:pt idx="321">
                  <c:v>-3.5938099999999999</c:v>
                </c:pt>
                <c:pt idx="322">
                  <c:v>7.30192</c:v>
                </c:pt>
                <c:pt idx="323">
                  <c:v>0.72799000000000003</c:v>
                </c:pt>
                <c:pt idx="324">
                  <c:v>1.05301</c:v>
                </c:pt>
                <c:pt idx="325">
                  <c:v>0.81686000000000003</c:v>
                </c:pt>
                <c:pt idx="326">
                  <c:v>0.71460000000000001</c:v>
                </c:pt>
                <c:pt idx="327">
                  <c:v>1.61439</c:v>
                </c:pt>
                <c:pt idx="328">
                  <c:v>0.21615999999999999</c:v>
                </c:pt>
                <c:pt idx="329">
                  <c:v>-7.33223</c:v>
                </c:pt>
                <c:pt idx="330">
                  <c:v>-0.30403000000000002</c:v>
                </c:pt>
                <c:pt idx="331">
                  <c:v>-0.39155000000000001</c:v>
                </c:pt>
                <c:pt idx="332">
                  <c:v>-0.17588999999999999</c:v>
                </c:pt>
                <c:pt idx="333">
                  <c:v>-9.4130000000000005E-2</c:v>
                </c:pt>
                <c:pt idx="334">
                  <c:v>-0.84214999999999995</c:v>
                </c:pt>
                <c:pt idx="335">
                  <c:v>-4.0831</c:v>
                </c:pt>
                <c:pt idx="336">
                  <c:v>7.30192</c:v>
                </c:pt>
                <c:pt idx="337">
                  <c:v>0.72799000000000003</c:v>
                </c:pt>
                <c:pt idx="338">
                  <c:v>1.05301</c:v>
                </c:pt>
                <c:pt idx="339">
                  <c:v>0.81686000000000003</c:v>
                </c:pt>
                <c:pt idx="340">
                  <c:v>0.71460000000000001</c:v>
                </c:pt>
                <c:pt idx="341">
                  <c:v>1.61439</c:v>
                </c:pt>
                <c:pt idx="342">
                  <c:v>0.21615999999999999</c:v>
                </c:pt>
                <c:pt idx="343">
                  <c:v>-7.33223</c:v>
                </c:pt>
                <c:pt idx="344">
                  <c:v>-0.30403000000000002</c:v>
                </c:pt>
                <c:pt idx="345">
                  <c:v>-0.39155000000000001</c:v>
                </c:pt>
                <c:pt idx="346">
                  <c:v>-0.17588999999999999</c:v>
                </c:pt>
                <c:pt idx="347">
                  <c:v>-9.4130000000000005E-2</c:v>
                </c:pt>
                <c:pt idx="348">
                  <c:v>-0.84214999999999995</c:v>
                </c:pt>
                <c:pt idx="349">
                  <c:v>-4.0831</c:v>
                </c:pt>
                <c:pt idx="350">
                  <c:v>4.9958</c:v>
                </c:pt>
                <c:pt idx="351">
                  <c:v>0.56059000000000003</c:v>
                </c:pt>
                <c:pt idx="352">
                  <c:v>0.82394000000000001</c:v>
                </c:pt>
                <c:pt idx="353">
                  <c:v>0.66171999999999997</c:v>
                </c:pt>
                <c:pt idx="354">
                  <c:v>0.59011999999999998</c:v>
                </c:pt>
                <c:pt idx="355">
                  <c:v>1.2251300000000001</c:v>
                </c:pt>
                <c:pt idx="356">
                  <c:v>-0.46959000000000001</c:v>
                </c:pt>
                <c:pt idx="357">
                  <c:v>-5.0261100000000001</c:v>
                </c:pt>
                <c:pt idx="358">
                  <c:v>-0.13663</c:v>
                </c:pt>
                <c:pt idx="359">
                  <c:v>-0.16248000000000001</c:v>
                </c:pt>
                <c:pt idx="360">
                  <c:v>-2.0750000000000001E-2</c:v>
                </c:pt>
                <c:pt idx="361">
                  <c:v>3.0349999999999999E-2</c:v>
                </c:pt>
                <c:pt idx="362">
                  <c:v>-0.45290000000000002</c:v>
                </c:pt>
                <c:pt idx="363">
                  <c:v>-3.3973499999999999</c:v>
                </c:pt>
                <c:pt idx="364">
                  <c:v>4.9958</c:v>
                </c:pt>
                <c:pt idx="365">
                  <c:v>0.56059000000000003</c:v>
                </c:pt>
                <c:pt idx="366">
                  <c:v>0.82394000000000001</c:v>
                </c:pt>
                <c:pt idx="367">
                  <c:v>0.66171999999999997</c:v>
                </c:pt>
                <c:pt idx="368">
                  <c:v>0.59011999999999998</c:v>
                </c:pt>
                <c:pt idx="369">
                  <c:v>1.2251300000000001</c:v>
                </c:pt>
                <c:pt idx="370">
                  <c:v>-0.46959000000000001</c:v>
                </c:pt>
                <c:pt idx="371">
                  <c:v>-5.0261100000000001</c:v>
                </c:pt>
                <c:pt idx="372">
                  <c:v>-0.13663</c:v>
                </c:pt>
                <c:pt idx="373">
                  <c:v>-0.16248000000000001</c:v>
                </c:pt>
                <c:pt idx="374">
                  <c:v>-2.0750000000000001E-2</c:v>
                </c:pt>
                <c:pt idx="375">
                  <c:v>3.0349999999999999E-2</c:v>
                </c:pt>
                <c:pt idx="376">
                  <c:v>-0.45290000000000002</c:v>
                </c:pt>
                <c:pt idx="377">
                  <c:v>-3.3973499999999999</c:v>
                </c:pt>
                <c:pt idx="378">
                  <c:v>7.27942</c:v>
                </c:pt>
                <c:pt idx="379">
                  <c:v>0.73824000000000001</c:v>
                </c:pt>
                <c:pt idx="380">
                  <c:v>1.0676099999999999</c:v>
                </c:pt>
                <c:pt idx="381">
                  <c:v>0.82345999999999997</c:v>
                </c:pt>
                <c:pt idx="382">
                  <c:v>0.71318999999999999</c:v>
                </c:pt>
                <c:pt idx="383">
                  <c:v>1.62998</c:v>
                </c:pt>
                <c:pt idx="384">
                  <c:v>0.19807</c:v>
                </c:pt>
                <c:pt idx="385">
                  <c:v>-7.35473</c:v>
                </c:pt>
                <c:pt idx="386">
                  <c:v>-0.29379</c:v>
                </c:pt>
                <c:pt idx="387">
                  <c:v>-0.37695000000000001</c:v>
                </c:pt>
                <c:pt idx="388">
                  <c:v>-0.16930000000000001</c:v>
                </c:pt>
                <c:pt idx="389">
                  <c:v>-9.554E-2</c:v>
                </c:pt>
                <c:pt idx="390">
                  <c:v>-0.82655000000000001</c:v>
                </c:pt>
                <c:pt idx="391">
                  <c:v>-4.1011899999999999</c:v>
                </c:pt>
                <c:pt idx="392">
                  <c:v>7.27942</c:v>
                </c:pt>
                <c:pt idx="393">
                  <c:v>0.73824000000000001</c:v>
                </c:pt>
                <c:pt idx="394">
                  <c:v>1.0676099999999999</c:v>
                </c:pt>
                <c:pt idx="395">
                  <c:v>0.82345999999999997</c:v>
                </c:pt>
                <c:pt idx="396">
                  <c:v>0.71318999999999999</c:v>
                </c:pt>
                <c:pt idx="397">
                  <c:v>1.62998</c:v>
                </c:pt>
                <c:pt idx="398">
                  <c:v>0.19807</c:v>
                </c:pt>
                <c:pt idx="399">
                  <c:v>-7.35473</c:v>
                </c:pt>
                <c:pt idx="400">
                  <c:v>-0.29379</c:v>
                </c:pt>
                <c:pt idx="401">
                  <c:v>-0.37695000000000001</c:v>
                </c:pt>
                <c:pt idx="402">
                  <c:v>-0.16930000000000001</c:v>
                </c:pt>
                <c:pt idx="403">
                  <c:v>-9.554E-2</c:v>
                </c:pt>
                <c:pt idx="404">
                  <c:v>-0.82655000000000001</c:v>
                </c:pt>
                <c:pt idx="405">
                  <c:v>-4.1011899999999999</c:v>
                </c:pt>
                <c:pt idx="406">
                  <c:v>4.9733000000000001</c:v>
                </c:pt>
                <c:pt idx="407">
                  <c:v>0.57084000000000001</c:v>
                </c:pt>
                <c:pt idx="408">
                  <c:v>0.83853999999999995</c:v>
                </c:pt>
                <c:pt idx="409">
                  <c:v>0.66830999999999996</c:v>
                </c:pt>
                <c:pt idx="410">
                  <c:v>0.58870999999999996</c:v>
                </c:pt>
                <c:pt idx="411">
                  <c:v>1.2407300000000001</c:v>
                </c:pt>
                <c:pt idx="412">
                  <c:v>-0.48768</c:v>
                </c:pt>
                <c:pt idx="413">
                  <c:v>-5.04861</c:v>
                </c:pt>
                <c:pt idx="414">
                  <c:v>-0.12639</c:v>
                </c:pt>
                <c:pt idx="415">
                  <c:v>-0.14788000000000001</c:v>
                </c:pt>
                <c:pt idx="416">
                  <c:v>-1.4149999999999999E-2</c:v>
                </c:pt>
                <c:pt idx="417">
                  <c:v>2.894E-2</c:v>
                </c:pt>
                <c:pt idx="418">
                  <c:v>-0.43730000000000002</c:v>
                </c:pt>
                <c:pt idx="419">
                  <c:v>-3.4154399999999998</c:v>
                </c:pt>
                <c:pt idx="420">
                  <c:v>4.9733000000000001</c:v>
                </c:pt>
                <c:pt idx="421">
                  <c:v>0.57084000000000001</c:v>
                </c:pt>
                <c:pt idx="422">
                  <c:v>0.83853999999999995</c:v>
                </c:pt>
                <c:pt idx="423">
                  <c:v>0.66830999999999996</c:v>
                </c:pt>
                <c:pt idx="424">
                  <c:v>0.58870999999999996</c:v>
                </c:pt>
                <c:pt idx="425">
                  <c:v>1.2407300000000001</c:v>
                </c:pt>
                <c:pt idx="426">
                  <c:v>-0.48768</c:v>
                </c:pt>
                <c:pt idx="427">
                  <c:v>-5.04861</c:v>
                </c:pt>
                <c:pt idx="428">
                  <c:v>-0.12639</c:v>
                </c:pt>
                <c:pt idx="429">
                  <c:v>-0.14788000000000001</c:v>
                </c:pt>
                <c:pt idx="430">
                  <c:v>-1.4149999999999999E-2</c:v>
                </c:pt>
                <c:pt idx="431">
                  <c:v>2.894E-2</c:v>
                </c:pt>
                <c:pt idx="432">
                  <c:v>-0.43730000000000002</c:v>
                </c:pt>
                <c:pt idx="433">
                  <c:v>-3.4154399999999998</c:v>
                </c:pt>
                <c:pt idx="434">
                  <c:v>7.2906399999999998</c:v>
                </c:pt>
                <c:pt idx="435">
                  <c:v>0.66293999999999997</c:v>
                </c:pt>
                <c:pt idx="436">
                  <c:v>0.94111999999999996</c:v>
                </c:pt>
                <c:pt idx="437">
                  <c:v>0.71082999999999996</c:v>
                </c:pt>
                <c:pt idx="438">
                  <c:v>0.61443000000000003</c:v>
                </c:pt>
                <c:pt idx="439">
                  <c:v>1.48583</c:v>
                </c:pt>
                <c:pt idx="440">
                  <c:v>0.88929999999999998</c:v>
                </c:pt>
                <c:pt idx="441">
                  <c:v>-7.3435100000000002</c:v>
                </c:pt>
                <c:pt idx="442">
                  <c:v>-0.36908999999999997</c:v>
                </c:pt>
                <c:pt idx="443">
                  <c:v>-0.50344</c:v>
                </c:pt>
                <c:pt idx="444">
                  <c:v>-0.28193000000000001</c:v>
                </c:pt>
                <c:pt idx="445">
                  <c:v>-0.1943</c:v>
                </c:pt>
                <c:pt idx="446">
                  <c:v>-0.97070000000000001</c:v>
                </c:pt>
                <c:pt idx="447">
                  <c:v>-3.4099599999999999</c:v>
                </c:pt>
                <c:pt idx="448">
                  <c:v>7.2906399999999998</c:v>
                </c:pt>
                <c:pt idx="449">
                  <c:v>0.66293999999999997</c:v>
                </c:pt>
                <c:pt idx="450">
                  <c:v>0.94111999999999996</c:v>
                </c:pt>
                <c:pt idx="451">
                  <c:v>0.71082999999999996</c:v>
                </c:pt>
                <c:pt idx="452">
                  <c:v>0.61443000000000003</c:v>
                </c:pt>
                <c:pt idx="453">
                  <c:v>1.48583</c:v>
                </c:pt>
                <c:pt idx="454">
                  <c:v>0.88929999999999998</c:v>
                </c:pt>
                <c:pt idx="455">
                  <c:v>-7.3435100000000002</c:v>
                </c:pt>
                <c:pt idx="456">
                  <c:v>-0.36908999999999997</c:v>
                </c:pt>
                <c:pt idx="457">
                  <c:v>-0.50344</c:v>
                </c:pt>
                <c:pt idx="458">
                  <c:v>-0.28193000000000001</c:v>
                </c:pt>
                <c:pt idx="459">
                  <c:v>-0.1943</c:v>
                </c:pt>
                <c:pt idx="460">
                  <c:v>-0.97070000000000001</c:v>
                </c:pt>
                <c:pt idx="461">
                  <c:v>-3.4099599999999999</c:v>
                </c:pt>
                <c:pt idx="462">
                  <c:v>4.9845199999999998</c:v>
                </c:pt>
                <c:pt idx="463">
                  <c:v>0.49553999999999998</c:v>
                </c:pt>
                <c:pt idx="464">
                  <c:v>0.71204999999999996</c:v>
                </c:pt>
                <c:pt idx="465">
                  <c:v>0.55567999999999995</c:v>
                </c:pt>
                <c:pt idx="466">
                  <c:v>0.48995</c:v>
                </c:pt>
                <c:pt idx="467">
                  <c:v>1.0965800000000001</c:v>
                </c:pt>
                <c:pt idx="468">
                  <c:v>0.20355000000000001</c:v>
                </c:pt>
                <c:pt idx="469">
                  <c:v>-5.0373900000000003</c:v>
                </c:pt>
                <c:pt idx="470">
                  <c:v>-0.20169000000000001</c:v>
                </c:pt>
                <c:pt idx="471">
                  <c:v>-0.27437</c:v>
                </c:pt>
                <c:pt idx="472">
                  <c:v>-0.12678</c:v>
                </c:pt>
                <c:pt idx="473">
                  <c:v>-6.9819999999999993E-2</c:v>
                </c:pt>
                <c:pt idx="474">
                  <c:v>-0.58145000000000002</c:v>
                </c:pt>
                <c:pt idx="475">
                  <c:v>-2.7242199999999999</c:v>
                </c:pt>
                <c:pt idx="476">
                  <c:v>4.9845199999999998</c:v>
                </c:pt>
                <c:pt idx="477">
                  <c:v>0.49553999999999998</c:v>
                </c:pt>
                <c:pt idx="478">
                  <c:v>0.71204999999999996</c:v>
                </c:pt>
                <c:pt idx="479">
                  <c:v>0.55567999999999995</c:v>
                </c:pt>
                <c:pt idx="480">
                  <c:v>0.48995</c:v>
                </c:pt>
                <c:pt idx="481">
                  <c:v>1.0965800000000001</c:v>
                </c:pt>
                <c:pt idx="482">
                  <c:v>0.20355000000000001</c:v>
                </c:pt>
                <c:pt idx="483">
                  <c:v>-5.0373900000000003</c:v>
                </c:pt>
                <c:pt idx="484">
                  <c:v>-0.20169000000000001</c:v>
                </c:pt>
                <c:pt idx="485">
                  <c:v>-0.27437</c:v>
                </c:pt>
                <c:pt idx="486">
                  <c:v>-0.12678</c:v>
                </c:pt>
                <c:pt idx="487">
                  <c:v>-6.9819999999999993E-2</c:v>
                </c:pt>
                <c:pt idx="488">
                  <c:v>-0.58145000000000002</c:v>
                </c:pt>
                <c:pt idx="489">
                  <c:v>-2.7242199999999999</c:v>
                </c:pt>
              </c:numCache>
            </c:numRef>
          </c:xVal>
          <c:yVal>
            <c:numRef>
              <c:f>'MUROS DE CORTE'!$S$39:$S$528</c:f>
              <c:numCache>
                <c:formatCode>General</c:formatCode>
                <c:ptCount val="490"/>
                <c:pt idx="0">
                  <c:v>-59.8155</c:v>
                </c:pt>
                <c:pt idx="1">
                  <c:v>-59.142699999999998</c:v>
                </c:pt>
                <c:pt idx="2">
                  <c:v>-53.904000000000003</c:v>
                </c:pt>
                <c:pt idx="3">
                  <c:v>-53.567599999999999</c:v>
                </c:pt>
                <c:pt idx="4">
                  <c:v>-53.231200000000001</c:v>
                </c:pt>
                <c:pt idx="5">
                  <c:v>-53.769599999999997</c:v>
                </c:pt>
                <c:pt idx="6">
                  <c:v>-53.096800000000002</c:v>
                </c:pt>
                <c:pt idx="7">
                  <c:v>-53.346499999999999</c:v>
                </c:pt>
                <c:pt idx="8">
                  <c:v>-52.673699999999997</c:v>
                </c:pt>
                <c:pt idx="9">
                  <c:v>-47.796500000000002</c:v>
                </c:pt>
                <c:pt idx="10">
                  <c:v>-47.460099999999997</c:v>
                </c:pt>
                <c:pt idx="11">
                  <c:v>-47.123699999999999</c:v>
                </c:pt>
                <c:pt idx="12">
                  <c:v>-47.281999999999996</c:v>
                </c:pt>
                <c:pt idx="13">
                  <c:v>-46.609299999999998</c:v>
                </c:pt>
                <c:pt idx="14">
                  <c:v>-57.310899999999997</c:v>
                </c:pt>
                <c:pt idx="15">
                  <c:v>-56.638100000000001</c:v>
                </c:pt>
                <c:pt idx="16">
                  <c:v>-51.591000000000001</c:v>
                </c:pt>
                <c:pt idx="17">
                  <c:v>-51.2547</c:v>
                </c:pt>
                <c:pt idx="18">
                  <c:v>-50.918300000000002</c:v>
                </c:pt>
                <c:pt idx="19">
                  <c:v>-51.406799999999997</c:v>
                </c:pt>
                <c:pt idx="20">
                  <c:v>-50.734000000000002</c:v>
                </c:pt>
                <c:pt idx="21">
                  <c:v>220.05080000000001</c:v>
                </c:pt>
                <c:pt idx="22">
                  <c:v>220.6515</c:v>
                </c:pt>
                <c:pt idx="23">
                  <c:v>186.68940000000001</c:v>
                </c:pt>
                <c:pt idx="24">
                  <c:v>186.9898</c:v>
                </c:pt>
                <c:pt idx="25">
                  <c:v>187.2901</c:v>
                </c:pt>
                <c:pt idx="26">
                  <c:v>162.2587</c:v>
                </c:pt>
                <c:pt idx="27">
                  <c:v>162.85939999999999</c:v>
                </c:pt>
                <c:pt idx="28">
                  <c:v>-323.90879999999999</c:v>
                </c:pt>
                <c:pt idx="29">
                  <c:v>-323.30810000000002</c:v>
                </c:pt>
                <c:pt idx="30">
                  <c:v>-280.17829999999998</c:v>
                </c:pt>
                <c:pt idx="31">
                  <c:v>-279.87790000000001</c:v>
                </c:pt>
                <c:pt idx="32">
                  <c:v>-279.57760000000002</c:v>
                </c:pt>
                <c:pt idx="33">
                  <c:v>-255.37299999999999</c:v>
                </c:pt>
                <c:pt idx="34">
                  <c:v>-254.7723</c:v>
                </c:pt>
                <c:pt idx="35">
                  <c:v>220.05080000000001</c:v>
                </c:pt>
                <c:pt idx="36">
                  <c:v>220.6515</c:v>
                </c:pt>
                <c:pt idx="37">
                  <c:v>186.68940000000001</c:v>
                </c:pt>
                <c:pt idx="38">
                  <c:v>186.9898</c:v>
                </c:pt>
                <c:pt idx="39">
                  <c:v>187.2901</c:v>
                </c:pt>
                <c:pt idx="40">
                  <c:v>162.2587</c:v>
                </c:pt>
                <c:pt idx="41">
                  <c:v>162.85939999999999</c:v>
                </c:pt>
                <c:pt idx="42">
                  <c:v>-323.90879999999999</c:v>
                </c:pt>
                <c:pt idx="43">
                  <c:v>-323.30810000000002</c:v>
                </c:pt>
                <c:pt idx="44">
                  <c:v>-280.17829999999998</c:v>
                </c:pt>
                <c:pt idx="45">
                  <c:v>-279.87790000000001</c:v>
                </c:pt>
                <c:pt idx="46">
                  <c:v>-279.57760000000002</c:v>
                </c:pt>
                <c:pt idx="47">
                  <c:v>-255.37299999999999</c:v>
                </c:pt>
                <c:pt idx="48">
                  <c:v>-254.7723</c:v>
                </c:pt>
                <c:pt idx="49">
                  <c:v>134.74639999999999</c:v>
                </c:pt>
                <c:pt idx="50">
                  <c:v>135.34710000000001</c:v>
                </c:pt>
                <c:pt idx="51">
                  <c:v>113.5416</c:v>
                </c:pt>
                <c:pt idx="52">
                  <c:v>113.842</c:v>
                </c:pt>
                <c:pt idx="53">
                  <c:v>114.14230000000001</c:v>
                </c:pt>
                <c:pt idx="54">
                  <c:v>96.911100000000005</c:v>
                </c:pt>
                <c:pt idx="55">
                  <c:v>97.511799999999994</c:v>
                </c:pt>
                <c:pt idx="56">
                  <c:v>-238.6045</c:v>
                </c:pt>
                <c:pt idx="57">
                  <c:v>-238.00380000000001</c:v>
                </c:pt>
                <c:pt idx="58">
                  <c:v>-207.03049999999999</c:v>
                </c:pt>
                <c:pt idx="59">
                  <c:v>-206.73009999999999</c:v>
                </c:pt>
                <c:pt idx="60">
                  <c:v>-206.4298</c:v>
                </c:pt>
                <c:pt idx="61">
                  <c:v>-190.02549999999999</c:v>
                </c:pt>
                <c:pt idx="62">
                  <c:v>-189.4248</c:v>
                </c:pt>
                <c:pt idx="63">
                  <c:v>134.74639999999999</c:v>
                </c:pt>
                <c:pt idx="64">
                  <c:v>135.34710000000001</c:v>
                </c:pt>
                <c:pt idx="65">
                  <c:v>113.5416</c:v>
                </c:pt>
                <c:pt idx="66">
                  <c:v>113.842</c:v>
                </c:pt>
                <c:pt idx="67">
                  <c:v>114.14230000000001</c:v>
                </c:pt>
                <c:pt idx="68">
                  <c:v>96.911100000000005</c:v>
                </c:pt>
                <c:pt idx="69">
                  <c:v>97.511799999999994</c:v>
                </c:pt>
                <c:pt idx="70">
                  <c:v>-238.6045</c:v>
                </c:pt>
                <c:pt idx="71">
                  <c:v>-238.00380000000001</c:v>
                </c:pt>
                <c:pt idx="72">
                  <c:v>-207.03049999999999</c:v>
                </c:pt>
                <c:pt idx="73">
                  <c:v>-206.73009999999999</c:v>
                </c:pt>
                <c:pt idx="74">
                  <c:v>-206.4298</c:v>
                </c:pt>
                <c:pt idx="75">
                  <c:v>-190.02549999999999</c:v>
                </c:pt>
                <c:pt idx="76">
                  <c:v>-189.4248</c:v>
                </c:pt>
                <c:pt idx="77">
                  <c:v>224.8074</c:v>
                </c:pt>
                <c:pt idx="78">
                  <c:v>225.40809999999999</c:v>
                </c:pt>
                <c:pt idx="79">
                  <c:v>191.18020000000001</c:v>
                </c:pt>
                <c:pt idx="80">
                  <c:v>191.48060000000001</c:v>
                </c:pt>
                <c:pt idx="81">
                  <c:v>191.7809</c:v>
                </c:pt>
                <c:pt idx="82">
                  <c:v>167.02889999999999</c:v>
                </c:pt>
                <c:pt idx="83">
                  <c:v>167.62960000000001</c:v>
                </c:pt>
                <c:pt idx="84">
                  <c:v>-319.15219999999999</c:v>
                </c:pt>
                <c:pt idx="85">
                  <c:v>-318.55149999999998</c:v>
                </c:pt>
                <c:pt idx="86">
                  <c:v>-275.6875</c:v>
                </c:pt>
                <c:pt idx="87">
                  <c:v>-275.38720000000001</c:v>
                </c:pt>
                <c:pt idx="88">
                  <c:v>-275.08679999999998</c:v>
                </c:pt>
                <c:pt idx="89">
                  <c:v>-250.6028</c:v>
                </c:pt>
                <c:pt idx="90">
                  <c:v>-250.00210000000001</c:v>
                </c:pt>
                <c:pt idx="91">
                  <c:v>224.8074</c:v>
                </c:pt>
                <c:pt idx="92">
                  <c:v>225.40809999999999</c:v>
                </c:pt>
                <c:pt idx="93">
                  <c:v>191.18020000000001</c:v>
                </c:pt>
                <c:pt idx="94">
                  <c:v>191.48060000000001</c:v>
                </c:pt>
                <c:pt idx="95">
                  <c:v>191.7809</c:v>
                </c:pt>
                <c:pt idx="96">
                  <c:v>167.02889999999999</c:v>
                </c:pt>
                <c:pt idx="97">
                  <c:v>167.62960000000001</c:v>
                </c:pt>
                <c:pt idx="98">
                  <c:v>-319.15219999999999</c:v>
                </c:pt>
                <c:pt idx="99">
                  <c:v>-318.55149999999998</c:v>
                </c:pt>
                <c:pt idx="100">
                  <c:v>-275.6875</c:v>
                </c:pt>
                <c:pt idx="101">
                  <c:v>-275.38720000000001</c:v>
                </c:pt>
                <c:pt idx="102">
                  <c:v>-275.08679999999998</c:v>
                </c:pt>
                <c:pt idx="103">
                  <c:v>-250.6028</c:v>
                </c:pt>
                <c:pt idx="104">
                  <c:v>-250.00210000000001</c:v>
                </c:pt>
                <c:pt idx="105">
                  <c:v>139.50309999999999</c:v>
                </c:pt>
                <c:pt idx="106">
                  <c:v>140.1037</c:v>
                </c:pt>
                <c:pt idx="107">
                  <c:v>118.0324</c:v>
                </c:pt>
                <c:pt idx="108">
                  <c:v>118.3327</c:v>
                </c:pt>
                <c:pt idx="109">
                  <c:v>118.6331</c:v>
                </c:pt>
                <c:pt idx="110">
                  <c:v>101.68129999999999</c:v>
                </c:pt>
                <c:pt idx="111">
                  <c:v>102.282</c:v>
                </c:pt>
                <c:pt idx="112">
                  <c:v>-233.84790000000001</c:v>
                </c:pt>
                <c:pt idx="113">
                  <c:v>-233.24719999999999</c:v>
                </c:pt>
                <c:pt idx="114">
                  <c:v>-202.53970000000001</c:v>
                </c:pt>
                <c:pt idx="115">
                  <c:v>-202.23929999999999</c:v>
                </c:pt>
                <c:pt idx="116">
                  <c:v>-201.93899999999999</c:v>
                </c:pt>
                <c:pt idx="117">
                  <c:v>-185.2552</c:v>
                </c:pt>
                <c:pt idx="118">
                  <c:v>-184.65450000000001</c:v>
                </c:pt>
                <c:pt idx="119">
                  <c:v>139.50309999999999</c:v>
                </c:pt>
                <c:pt idx="120">
                  <c:v>140.1037</c:v>
                </c:pt>
                <c:pt idx="121">
                  <c:v>118.0324</c:v>
                </c:pt>
                <c:pt idx="122">
                  <c:v>118.3327</c:v>
                </c:pt>
                <c:pt idx="123">
                  <c:v>118.6331</c:v>
                </c:pt>
                <c:pt idx="124">
                  <c:v>101.68129999999999</c:v>
                </c:pt>
                <c:pt idx="125">
                  <c:v>102.282</c:v>
                </c:pt>
                <c:pt idx="126">
                  <c:v>-233.84790000000001</c:v>
                </c:pt>
                <c:pt idx="127">
                  <c:v>-233.24719999999999</c:v>
                </c:pt>
                <c:pt idx="128">
                  <c:v>-202.53970000000001</c:v>
                </c:pt>
                <c:pt idx="129">
                  <c:v>-202.23929999999999</c:v>
                </c:pt>
                <c:pt idx="130">
                  <c:v>-201.93899999999999</c:v>
                </c:pt>
                <c:pt idx="131">
                  <c:v>-185.2552</c:v>
                </c:pt>
                <c:pt idx="132">
                  <c:v>-184.65450000000001</c:v>
                </c:pt>
                <c:pt idx="133">
                  <c:v>221.89240000000001</c:v>
                </c:pt>
                <c:pt idx="134">
                  <c:v>222.4931</c:v>
                </c:pt>
                <c:pt idx="135">
                  <c:v>188.39009999999999</c:v>
                </c:pt>
                <c:pt idx="136">
                  <c:v>188.69049999999999</c:v>
                </c:pt>
                <c:pt idx="137">
                  <c:v>188.99080000000001</c:v>
                </c:pt>
                <c:pt idx="138">
                  <c:v>163.99600000000001</c:v>
                </c:pt>
                <c:pt idx="139">
                  <c:v>164.5967</c:v>
                </c:pt>
                <c:pt idx="140">
                  <c:v>-322.06720000000001</c:v>
                </c:pt>
                <c:pt idx="141">
                  <c:v>-321.4665</c:v>
                </c:pt>
                <c:pt idx="142">
                  <c:v>-278.4776</c:v>
                </c:pt>
                <c:pt idx="143">
                  <c:v>-278.1773</c:v>
                </c:pt>
                <c:pt idx="144">
                  <c:v>-277.87689999999998</c:v>
                </c:pt>
                <c:pt idx="145">
                  <c:v>-253.63570000000001</c:v>
                </c:pt>
                <c:pt idx="146">
                  <c:v>-253.035</c:v>
                </c:pt>
                <c:pt idx="147">
                  <c:v>221.89240000000001</c:v>
                </c:pt>
                <c:pt idx="148">
                  <c:v>222.4931</c:v>
                </c:pt>
                <c:pt idx="149">
                  <c:v>188.39009999999999</c:v>
                </c:pt>
                <c:pt idx="150">
                  <c:v>188.69049999999999</c:v>
                </c:pt>
                <c:pt idx="151">
                  <c:v>188.99080000000001</c:v>
                </c:pt>
                <c:pt idx="152">
                  <c:v>163.99600000000001</c:v>
                </c:pt>
                <c:pt idx="153">
                  <c:v>164.5967</c:v>
                </c:pt>
                <c:pt idx="154">
                  <c:v>-322.06720000000001</c:v>
                </c:pt>
                <c:pt idx="155">
                  <c:v>-321.4665</c:v>
                </c:pt>
                <c:pt idx="156">
                  <c:v>-278.4776</c:v>
                </c:pt>
                <c:pt idx="157">
                  <c:v>-278.1773</c:v>
                </c:pt>
                <c:pt idx="158">
                  <c:v>-277.87689999999998</c:v>
                </c:pt>
                <c:pt idx="159">
                  <c:v>-253.63570000000001</c:v>
                </c:pt>
                <c:pt idx="160">
                  <c:v>-253.035</c:v>
                </c:pt>
                <c:pt idx="161">
                  <c:v>136.58799999999999</c:v>
                </c:pt>
                <c:pt idx="162">
                  <c:v>137.18870000000001</c:v>
                </c:pt>
                <c:pt idx="163">
                  <c:v>115.2423</c:v>
                </c:pt>
                <c:pt idx="164">
                  <c:v>115.54259999999999</c:v>
                </c:pt>
                <c:pt idx="165">
                  <c:v>115.843</c:v>
                </c:pt>
                <c:pt idx="166">
                  <c:v>98.648399999999995</c:v>
                </c:pt>
                <c:pt idx="167">
                  <c:v>99.249099999999999</c:v>
                </c:pt>
                <c:pt idx="168">
                  <c:v>-236.7629</c:v>
                </c:pt>
                <c:pt idx="169">
                  <c:v>-236.16220000000001</c:v>
                </c:pt>
                <c:pt idx="170">
                  <c:v>-205.32980000000001</c:v>
                </c:pt>
                <c:pt idx="171">
                  <c:v>-205.02940000000001</c:v>
                </c:pt>
                <c:pt idx="172">
                  <c:v>-204.72909999999999</c:v>
                </c:pt>
                <c:pt idx="173">
                  <c:v>-188.28809999999999</c:v>
                </c:pt>
                <c:pt idx="174">
                  <c:v>-187.6874</c:v>
                </c:pt>
                <c:pt idx="175">
                  <c:v>136.58799999999999</c:v>
                </c:pt>
                <c:pt idx="176">
                  <c:v>137.18870000000001</c:v>
                </c:pt>
                <c:pt idx="177">
                  <c:v>115.2423</c:v>
                </c:pt>
                <c:pt idx="178">
                  <c:v>115.54259999999999</c:v>
                </c:pt>
                <c:pt idx="179">
                  <c:v>115.843</c:v>
                </c:pt>
                <c:pt idx="180">
                  <c:v>98.648399999999995</c:v>
                </c:pt>
                <c:pt idx="181">
                  <c:v>99.249099999999999</c:v>
                </c:pt>
                <c:pt idx="182">
                  <c:v>-236.7629</c:v>
                </c:pt>
                <c:pt idx="183">
                  <c:v>-236.16220000000001</c:v>
                </c:pt>
                <c:pt idx="184">
                  <c:v>-205.32980000000001</c:v>
                </c:pt>
                <c:pt idx="185">
                  <c:v>-205.02940000000001</c:v>
                </c:pt>
                <c:pt idx="186">
                  <c:v>-204.72909999999999</c:v>
                </c:pt>
                <c:pt idx="187">
                  <c:v>-188.28809999999999</c:v>
                </c:pt>
                <c:pt idx="188">
                  <c:v>-187.6874</c:v>
                </c:pt>
                <c:pt idx="189">
                  <c:v>239.55590000000001</c:v>
                </c:pt>
                <c:pt idx="190">
                  <c:v>239.98840000000001</c:v>
                </c:pt>
                <c:pt idx="191">
                  <c:v>204.42850000000001</c:v>
                </c:pt>
                <c:pt idx="192">
                  <c:v>204.6448</c:v>
                </c:pt>
                <c:pt idx="193">
                  <c:v>204.86099999999999</c:v>
                </c:pt>
                <c:pt idx="194">
                  <c:v>180.1713</c:v>
                </c:pt>
                <c:pt idx="195">
                  <c:v>180.60380000000001</c:v>
                </c:pt>
                <c:pt idx="196">
                  <c:v>-304.40370000000001</c:v>
                </c:pt>
                <c:pt idx="197">
                  <c:v>-303.97120000000001</c:v>
                </c:pt>
                <c:pt idx="198">
                  <c:v>-262.43920000000003</c:v>
                </c:pt>
                <c:pt idx="199">
                  <c:v>-262.22289999999998</c:v>
                </c:pt>
                <c:pt idx="200">
                  <c:v>-262.00670000000002</c:v>
                </c:pt>
                <c:pt idx="201">
                  <c:v>-237.46039999999999</c:v>
                </c:pt>
                <c:pt idx="202">
                  <c:v>-237.02789999999999</c:v>
                </c:pt>
                <c:pt idx="203">
                  <c:v>239.55590000000001</c:v>
                </c:pt>
                <c:pt idx="204">
                  <c:v>239.98840000000001</c:v>
                </c:pt>
                <c:pt idx="205">
                  <c:v>204.42850000000001</c:v>
                </c:pt>
                <c:pt idx="206">
                  <c:v>204.6448</c:v>
                </c:pt>
                <c:pt idx="207">
                  <c:v>204.86099999999999</c:v>
                </c:pt>
                <c:pt idx="208">
                  <c:v>180.1713</c:v>
                </c:pt>
                <c:pt idx="209">
                  <c:v>180.60380000000001</c:v>
                </c:pt>
                <c:pt idx="210">
                  <c:v>-304.40370000000001</c:v>
                </c:pt>
                <c:pt idx="211">
                  <c:v>-303.97120000000001</c:v>
                </c:pt>
                <c:pt idx="212">
                  <c:v>-262.43920000000003</c:v>
                </c:pt>
                <c:pt idx="213">
                  <c:v>-262.22289999999998</c:v>
                </c:pt>
                <c:pt idx="214">
                  <c:v>-262.00670000000002</c:v>
                </c:pt>
                <c:pt idx="215">
                  <c:v>-237.46039999999999</c:v>
                </c:pt>
                <c:pt idx="216">
                  <c:v>-237.02789999999999</c:v>
                </c:pt>
                <c:pt idx="217">
                  <c:v>154.25149999999999</c:v>
                </c:pt>
                <c:pt idx="218">
                  <c:v>154.684</c:v>
                </c:pt>
                <c:pt idx="219">
                  <c:v>131.2807</c:v>
                </c:pt>
                <c:pt idx="220">
                  <c:v>131.49700000000001</c:v>
                </c:pt>
                <c:pt idx="221">
                  <c:v>131.7132</c:v>
                </c:pt>
                <c:pt idx="222">
                  <c:v>114.8237</c:v>
                </c:pt>
                <c:pt idx="223">
                  <c:v>115.25620000000001</c:v>
                </c:pt>
                <c:pt idx="224">
                  <c:v>-219.0994</c:v>
                </c:pt>
                <c:pt idx="225">
                  <c:v>-218.6669</c:v>
                </c:pt>
                <c:pt idx="226">
                  <c:v>-189.29140000000001</c:v>
                </c:pt>
                <c:pt idx="227">
                  <c:v>-189.07509999999999</c:v>
                </c:pt>
                <c:pt idx="228">
                  <c:v>-188.85890000000001</c:v>
                </c:pt>
                <c:pt idx="229">
                  <c:v>-172.1129</c:v>
                </c:pt>
                <c:pt idx="230">
                  <c:v>-171.68039999999999</c:v>
                </c:pt>
                <c:pt idx="231">
                  <c:v>154.25149999999999</c:v>
                </c:pt>
                <c:pt idx="232">
                  <c:v>154.684</c:v>
                </c:pt>
                <c:pt idx="233">
                  <c:v>131.2807</c:v>
                </c:pt>
                <c:pt idx="234">
                  <c:v>131.49700000000001</c:v>
                </c:pt>
                <c:pt idx="235">
                  <c:v>131.7132</c:v>
                </c:pt>
                <c:pt idx="236">
                  <c:v>114.8237</c:v>
                </c:pt>
                <c:pt idx="237">
                  <c:v>115.25620000000001</c:v>
                </c:pt>
                <c:pt idx="238">
                  <c:v>-219.0994</c:v>
                </c:pt>
                <c:pt idx="239">
                  <c:v>-218.6669</c:v>
                </c:pt>
                <c:pt idx="240">
                  <c:v>-189.29140000000001</c:v>
                </c:pt>
                <c:pt idx="241">
                  <c:v>-189.07509999999999</c:v>
                </c:pt>
                <c:pt idx="242">
                  <c:v>-188.85890000000001</c:v>
                </c:pt>
                <c:pt idx="243">
                  <c:v>-172.1129</c:v>
                </c:pt>
                <c:pt idx="244">
                  <c:v>-171.68039999999999</c:v>
                </c:pt>
                <c:pt idx="245">
                  <c:v>-63.078499999999998</c:v>
                </c:pt>
                <c:pt idx="246">
                  <c:v>-62.405700000000003</c:v>
                </c:pt>
                <c:pt idx="247">
                  <c:v>-65.008399999999995</c:v>
                </c:pt>
                <c:pt idx="248">
                  <c:v>-64.671999999999997</c:v>
                </c:pt>
                <c:pt idx="249">
                  <c:v>-64.335599999999999</c:v>
                </c:pt>
                <c:pt idx="250">
                  <c:v>-72.187299999999993</c:v>
                </c:pt>
                <c:pt idx="251">
                  <c:v>-71.514499999999998</c:v>
                </c:pt>
                <c:pt idx="252">
                  <c:v>-56.386400000000002</c:v>
                </c:pt>
                <c:pt idx="253">
                  <c:v>-55.7136</c:v>
                </c:pt>
                <c:pt idx="254">
                  <c:v>-57.742199999999997</c:v>
                </c:pt>
                <c:pt idx="255">
                  <c:v>-57.405799999999999</c:v>
                </c:pt>
                <c:pt idx="256">
                  <c:v>-57.069400000000002</c:v>
                </c:pt>
                <c:pt idx="257">
                  <c:v>-63.658499999999997</c:v>
                </c:pt>
                <c:pt idx="258">
                  <c:v>-62.985700000000001</c:v>
                </c:pt>
                <c:pt idx="259">
                  <c:v>-58.775199999999998</c:v>
                </c:pt>
                <c:pt idx="260">
                  <c:v>-58.102400000000003</c:v>
                </c:pt>
                <c:pt idx="261">
                  <c:v>-60.2119</c:v>
                </c:pt>
                <c:pt idx="262">
                  <c:v>-59.875500000000002</c:v>
                </c:pt>
                <c:pt idx="263">
                  <c:v>-59.539099999999998</c:v>
                </c:pt>
                <c:pt idx="264">
                  <c:v>-66.575100000000006</c:v>
                </c:pt>
                <c:pt idx="265">
                  <c:v>-65.9024</c:v>
                </c:pt>
                <c:pt idx="266">
                  <c:v>164.25479999999999</c:v>
                </c:pt>
                <c:pt idx="267">
                  <c:v>164.85550000000001</c:v>
                </c:pt>
                <c:pt idx="268">
                  <c:v>137.27670000000001</c:v>
                </c:pt>
                <c:pt idx="269">
                  <c:v>137.577</c:v>
                </c:pt>
                <c:pt idx="270">
                  <c:v>137.87739999999999</c:v>
                </c:pt>
                <c:pt idx="271">
                  <c:v>112.2833</c:v>
                </c:pt>
                <c:pt idx="272">
                  <c:v>112.884</c:v>
                </c:pt>
                <c:pt idx="273">
                  <c:v>-273.30770000000001</c:v>
                </c:pt>
                <c:pt idx="274">
                  <c:v>-272.70699999999999</c:v>
                </c:pt>
                <c:pt idx="275">
                  <c:v>-249.4443</c:v>
                </c:pt>
                <c:pt idx="276">
                  <c:v>-249.14400000000001</c:v>
                </c:pt>
                <c:pt idx="277">
                  <c:v>-248.84360000000001</c:v>
                </c:pt>
                <c:pt idx="278">
                  <c:v>-236.6103</c:v>
                </c:pt>
                <c:pt idx="279">
                  <c:v>-236.00970000000001</c:v>
                </c:pt>
                <c:pt idx="280">
                  <c:v>164.25479999999999</c:v>
                </c:pt>
                <c:pt idx="281">
                  <c:v>164.85550000000001</c:v>
                </c:pt>
                <c:pt idx="282">
                  <c:v>137.27670000000001</c:v>
                </c:pt>
                <c:pt idx="283">
                  <c:v>137.577</c:v>
                </c:pt>
                <c:pt idx="284">
                  <c:v>137.87739999999999</c:v>
                </c:pt>
                <c:pt idx="285">
                  <c:v>112.2833</c:v>
                </c:pt>
                <c:pt idx="286">
                  <c:v>112.884</c:v>
                </c:pt>
                <c:pt idx="287">
                  <c:v>-273.30770000000001</c:v>
                </c:pt>
                <c:pt idx="288">
                  <c:v>-272.70699999999999</c:v>
                </c:pt>
                <c:pt idx="289">
                  <c:v>-249.4443</c:v>
                </c:pt>
                <c:pt idx="290">
                  <c:v>-249.14400000000001</c:v>
                </c:pt>
                <c:pt idx="291">
                  <c:v>-248.84360000000001</c:v>
                </c:pt>
                <c:pt idx="292">
                  <c:v>-236.6103</c:v>
                </c:pt>
                <c:pt idx="293">
                  <c:v>-236.00970000000001</c:v>
                </c:pt>
                <c:pt idx="294">
                  <c:v>95.707300000000004</c:v>
                </c:pt>
                <c:pt idx="295">
                  <c:v>96.307900000000004</c:v>
                </c:pt>
                <c:pt idx="296">
                  <c:v>76.808599999999998</c:v>
                </c:pt>
                <c:pt idx="297">
                  <c:v>77.108900000000006</c:v>
                </c:pt>
                <c:pt idx="298">
                  <c:v>77.409199999999998</c:v>
                </c:pt>
                <c:pt idx="299">
                  <c:v>57.854900000000001</c:v>
                </c:pt>
                <c:pt idx="300">
                  <c:v>58.455599999999997</c:v>
                </c:pt>
                <c:pt idx="301">
                  <c:v>-204.7602</c:v>
                </c:pt>
                <c:pt idx="302">
                  <c:v>-204.15950000000001</c:v>
                </c:pt>
                <c:pt idx="303">
                  <c:v>-188.97620000000001</c:v>
                </c:pt>
                <c:pt idx="304">
                  <c:v>-188.67590000000001</c:v>
                </c:pt>
                <c:pt idx="305">
                  <c:v>-188.37549999999999</c:v>
                </c:pt>
                <c:pt idx="306">
                  <c:v>-182.18190000000001</c:v>
                </c:pt>
                <c:pt idx="307">
                  <c:v>-181.5812</c:v>
                </c:pt>
                <c:pt idx="308">
                  <c:v>95.707300000000004</c:v>
                </c:pt>
                <c:pt idx="309">
                  <c:v>96.307900000000004</c:v>
                </c:pt>
                <c:pt idx="310">
                  <c:v>76.808599999999998</c:v>
                </c:pt>
                <c:pt idx="311">
                  <c:v>77.108900000000006</c:v>
                </c:pt>
                <c:pt idx="312">
                  <c:v>77.409199999999998</c:v>
                </c:pt>
                <c:pt idx="313">
                  <c:v>57.854900000000001</c:v>
                </c:pt>
                <c:pt idx="314">
                  <c:v>58.455599999999997</c:v>
                </c:pt>
                <c:pt idx="315">
                  <c:v>-204.7602</c:v>
                </c:pt>
                <c:pt idx="316">
                  <c:v>-204.15950000000001</c:v>
                </c:pt>
                <c:pt idx="317">
                  <c:v>-188.97620000000001</c:v>
                </c:pt>
                <c:pt idx="318">
                  <c:v>-188.67590000000001</c:v>
                </c:pt>
                <c:pt idx="319">
                  <c:v>-188.37549999999999</c:v>
                </c:pt>
                <c:pt idx="320">
                  <c:v>-182.18190000000001</c:v>
                </c:pt>
                <c:pt idx="321">
                  <c:v>-181.5812</c:v>
                </c:pt>
                <c:pt idx="322">
                  <c:v>169.1755</c:v>
                </c:pt>
                <c:pt idx="323">
                  <c:v>169.77619999999999</c:v>
                </c:pt>
                <c:pt idx="324">
                  <c:v>142.61949999999999</c:v>
                </c:pt>
                <c:pt idx="325">
                  <c:v>142.91980000000001</c:v>
                </c:pt>
                <c:pt idx="326">
                  <c:v>143.22020000000001</c:v>
                </c:pt>
                <c:pt idx="327">
                  <c:v>118.5545</c:v>
                </c:pt>
                <c:pt idx="328">
                  <c:v>119.15519999999999</c:v>
                </c:pt>
                <c:pt idx="329">
                  <c:v>-268.387</c:v>
                </c:pt>
                <c:pt idx="330">
                  <c:v>-267.78629999999998</c:v>
                </c:pt>
                <c:pt idx="331">
                  <c:v>-244.10149999999999</c:v>
                </c:pt>
                <c:pt idx="332">
                  <c:v>-243.80119999999999</c:v>
                </c:pt>
                <c:pt idx="333">
                  <c:v>-243.5008</c:v>
                </c:pt>
                <c:pt idx="334">
                  <c:v>-230.33920000000001</c:v>
                </c:pt>
                <c:pt idx="335">
                  <c:v>-229.73849999999999</c:v>
                </c:pt>
                <c:pt idx="336">
                  <c:v>169.1755</c:v>
                </c:pt>
                <c:pt idx="337">
                  <c:v>169.77619999999999</c:v>
                </c:pt>
                <c:pt idx="338">
                  <c:v>142.61949999999999</c:v>
                </c:pt>
                <c:pt idx="339">
                  <c:v>142.91980000000001</c:v>
                </c:pt>
                <c:pt idx="340">
                  <c:v>143.22020000000001</c:v>
                </c:pt>
                <c:pt idx="341">
                  <c:v>118.5545</c:v>
                </c:pt>
                <c:pt idx="342">
                  <c:v>119.15519999999999</c:v>
                </c:pt>
                <c:pt idx="343">
                  <c:v>-268.387</c:v>
                </c:pt>
                <c:pt idx="344">
                  <c:v>-267.78629999999998</c:v>
                </c:pt>
                <c:pt idx="345">
                  <c:v>-244.10149999999999</c:v>
                </c:pt>
                <c:pt idx="346">
                  <c:v>-243.80119999999999</c:v>
                </c:pt>
                <c:pt idx="347">
                  <c:v>-243.5008</c:v>
                </c:pt>
                <c:pt idx="348">
                  <c:v>-230.33920000000001</c:v>
                </c:pt>
                <c:pt idx="349">
                  <c:v>-229.73849999999999</c:v>
                </c:pt>
                <c:pt idx="350">
                  <c:v>100.6279</c:v>
                </c:pt>
                <c:pt idx="351">
                  <c:v>101.2286</c:v>
                </c:pt>
                <c:pt idx="352">
                  <c:v>82.151300000000006</c:v>
                </c:pt>
                <c:pt idx="353">
                  <c:v>82.451700000000002</c:v>
                </c:pt>
                <c:pt idx="354">
                  <c:v>82.751999999999995</c:v>
                </c:pt>
                <c:pt idx="355">
                  <c:v>64.126099999999994</c:v>
                </c:pt>
                <c:pt idx="356">
                  <c:v>64.726799999999997</c:v>
                </c:pt>
                <c:pt idx="357">
                  <c:v>-199.83949999999999</c:v>
                </c:pt>
                <c:pt idx="358">
                  <c:v>-199.2388</c:v>
                </c:pt>
                <c:pt idx="359">
                  <c:v>-183.63339999999999</c:v>
                </c:pt>
                <c:pt idx="360">
                  <c:v>-183.3331</c:v>
                </c:pt>
                <c:pt idx="361">
                  <c:v>-183.03270000000001</c:v>
                </c:pt>
                <c:pt idx="362">
                  <c:v>-175.91069999999999</c:v>
                </c:pt>
                <c:pt idx="363">
                  <c:v>-175.31</c:v>
                </c:pt>
                <c:pt idx="364">
                  <c:v>100.6279</c:v>
                </c:pt>
                <c:pt idx="365">
                  <c:v>101.2286</c:v>
                </c:pt>
                <c:pt idx="366">
                  <c:v>82.151300000000006</c:v>
                </c:pt>
                <c:pt idx="367">
                  <c:v>82.451700000000002</c:v>
                </c:pt>
                <c:pt idx="368">
                  <c:v>82.751999999999995</c:v>
                </c:pt>
                <c:pt idx="369">
                  <c:v>64.126099999999994</c:v>
                </c:pt>
                <c:pt idx="370">
                  <c:v>64.726799999999997</c:v>
                </c:pt>
                <c:pt idx="371">
                  <c:v>-199.83949999999999</c:v>
                </c:pt>
                <c:pt idx="372">
                  <c:v>-199.2388</c:v>
                </c:pt>
                <c:pt idx="373">
                  <c:v>-183.63339999999999</c:v>
                </c:pt>
                <c:pt idx="374">
                  <c:v>-183.3331</c:v>
                </c:pt>
                <c:pt idx="375">
                  <c:v>-183.03270000000001</c:v>
                </c:pt>
                <c:pt idx="376">
                  <c:v>-175.91069999999999</c:v>
                </c:pt>
                <c:pt idx="377">
                  <c:v>-175.31</c:v>
                </c:pt>
                <c:pt idx="378">
                  <c:v>167.41900000000001</c:v>
                </c:pt>
                <c:pt idx="379">
                  <c:v>168.0197</c:v>
                </c:pt>
                <c:pt idx="380">
                  <c:v>140.80350000000001</c:v>
                </c:pt>
                <c:pt idx="381">
                  <c:v>141.10390000000001</c:v>
                </c:pt>
                <c:pt idx="382">
                  <c:v>141.4042</c:v>
                </c:pt>
                <c:pt idx="383">
                  <c:v>116.40989999999999</c:v>
                </c:pt>
                <c:pt idx="384">
                  <c:v>117.0106</c:v>
                </c:pt>
                <c:pt idx="385">
                  <c:v>-270.14350000000002</c:v>
                </c:pt>
                <c:pt idx="386">
                  <c:v>-269.5428</c:v>
                </c:pt>
                <c:pt idx="387">
                  <c:v>-245.91749999999999</c:v>
                </c:pt>
                <c:pt idx="388">
                  <c:v>-245.61709999999999</c:v>
                </c:pt>
                <c:pt idx="389">
                  <c:v>-245.3168</c:v>
                </c:pt>
                <c:pt idx="390">
                  <c:v>-232.4838</c:v>
                </c:pt>
                <c:pt idx="391">
                  <c:v>-231.88310000000001</c:v>
                </c:pt>
                <c:pt idx="392">
                  <c:v>167.41900000000001</c:v>
                </c:pt>
                <c:pt idx="393">
                  <c:v>168.0197</c:v>
                </c:pt>
                <c:pt idx="394">
                  <c:v>140.80350000000001</c:v>
                </c:pt>
                <c:pt idx="395">
                  <c:v>141.10390000000001</c:v>
                </c:pt>
                <c:pt idx="396">
                  <c:v>141.4042</c:v>
                </c:pt>
                <c:pt idx="397">
                  <c:v>116.40989999999999</c:v>
                </c:pt>
                <c:pt idx="398">
                  <c:v>117.0106</c:v>
                </c:pt>
                <c:pt idx="399">
                  <c:v>-270.14350000000002</c:v>
                </c:pt>
                <c:pt idx="400">
                  <c:v>-269.5428</c:v>
                </c:pt>
                <c:pt idx="401">
                  <c:v>-245.91749999999999</c:v>
                </c:pt>
                <c:pt idx="402">
                  <c:v>-245.61709999999999</c:v>
                </c:pt>
                <c:pt idx="403">
                  <c:v>-245.3168</c:v>
                </c:pt>
                <c:pt idx="404">
                  <c:v>-232.4838</c:v>
                </c:pt>
                <c:pt idx="405">
                  <c:v>-231.88310000000001</c:v>
                </c:pt>
                <c:pt idx="406">
                  <c:v>98.871399999999994</c:v>
                </c:pt>
                <c:pt idx="407">
                  <c:v>99.472099999999998</c:v>
                </c:pt>
                <c:pt idx="408">
                  <c:v>80.335400000000007</c:v>
                </c:pt>
                <c:pt idx="409">
                  <c:v>80.635800000000003</c:v>
                </c:pt>
                <c:pt idx="410">
                  <c:v>80.936099999999996</c:v>
                </c:pt>
                <c:pt idx="411">
                  <c:v>61.981499999999997</c:v>
                </c:pt>
                <c:pt idx="412">
                  <c:v>62.5822</c:v>
                </c:pt>
                <c:pt idx="413">
                  <c:v>-201.596</c:v>
                </c:pt>
                <c:pt idx="414">
                  <c:v>-200.99529999999999</c:v>
                </c:pt>
                <c:pt idx="415">
                  <c:v>-185.44929999999999</c:v>
                </c:pt>
                <c:pt idx="416">
                  <c:v>-185.149</c:v>
                </c:pt>
                <c:pt idx="417">
                  <c:v>-184.8486</c:v>
                </c:pt>
                <c:pt idx="418">
                  <c:v>-178.05529999999999</c:v>
                </c:pt>
                <c:pt idx="419">
                  <c:v>-177.4546</c:v>
                </c:pt>
                <c:pt idx="420">
                  <c:v>98.871399999999994</c:v>
                </c:pt>
                <c:pt idx="421">
                  <c:v>99.472099999999998</c:v>
                </c:pt>
                <c:pt idx="422">
                  <c:v>80.335400000000007</c:v>
                </c:pt>
                <c:pt idx="423">
                  <c:v>80.635800000000003</c:v>
                </c:pt>
                <c:pt idx="424">
                  <c:v>80.936099999999996</c:v>
                </c:pt>
                <c:pt idx="425">
                  <c:v>61.981499999999997</c:v>
                </c:pt>
                <c:pt idx="426">
                  <c:v>62.5822</c:v>
                </c:pt>
                <c:pt idx="427">
                  <c:v>-201.596</c:v>
                </c:pt>
                <c:pt idx="428">
                  <c:v>-200.99529999999999</c:v>
                </c:pt>
                <c:pt idx="429">
                  <c:v>-185.44929999999999</c:v>
                </c:pt>
                <c:pt idx="430">
                  <c:v>-185.149</c:v>
                </c:pt>
                <c:pt idx="431">
                  <c:v>-184.8486</c:v>
                </c:pt>
                <c:pt idx="432">
                  <c:v>-178.05529999999999</c:v>
                </c:pt>
                <c:pt idx="433">
                  <c:v>-177.4546</c:v>
                </c:pt>
                <c:pt idx="434">
                  <c:v>185.5488</c:v>
                </c:pt>
                <c:pt idx="435">
                  <c:v>185.9813</c:v>
                </c:pt>
                <c:pt idx="436">
                  <c:v>159.56370000000001</c:v>
                </c:pt>
                <c:pt idx="437">
                  <c:v>159.78</c:v>
                </c:pt>
                <c:pt idx="438">
                  <c:v>159.99619999999999</c:v>
                </c:pt>
                <c:pt idx="439">
                  <c:v>137.3817</c:v>
                </c:pt>
                <c:pt idx="440">
                  <c:v>137.8142</c:v>
                </c:pt>
                <c:pt idx="441">
                  <c:v>-252.0137</c:v>
                </c:pt>
                <c:pt idx="442">
                  <c:v>-251.5812</c:v>
                </c:pt>
                <c:pt idx="443">
                  <c:v>-227.15729999999999</c:v>
                </c:pt>
                <c:pt idx="444">
                  <c:v>-226.941</c:v>
                </c:pt>
                <c:pt idx="445">
                  <c:v>-226.72479999999999</c:v>
                </c:pt>
                <c:pt idx="446">
                  <c:v>-211.512</c:v>
                </c:pt>
                <c:pt idx="447">
                  <c:v>-211.0795</c:v>
                </c:pt>
                <c:pt idx="448">
                  <c:v>185.5488</c:v>
                </c:pt>
                <c:pt idx="449">
                  <c:v>185.9813</c:v>
                </c:pt>
                <c:pt idx="450">
                  <c:v>159.56370000000001</c:v>
                </c:pt>
                <c:pt idx="451">
                  <c:v>159.78</c:v>
                </c:pt>
                <c:pt idx="452">
                  <c:v>159.99619999999999</c:v>
                </c:pt>
                <c:pt idx="453">
                  <c:v>137.3817</c:v>
                </c:pt>
                <c:pt idx="454">
                  <c:v>137.8142</c:v>
                </c:pt>
                <c:pt idx="455">
                  <c:v>-252.0137</c:v>
                </c:pt>
                <c:pt idx="456">
                  <c:v>-251.5812</c:v>
                </c:pt>
                <c:pt idx="457">
                  <c:v>-227.15729999999999</c:v>
                </c:pt>
                <c:pt idx="458">
                  <c:v>-226.941</c:v>
                </c:pt>
                <c:pt idx="459">
                  <c:v>-226.72479999999999</c:v>
                </c:pt>
                <c:pt idx="460">
                  <c:v>-211.512</c:v>
                </c:pt>
                <c:pt idx="461">
                  <c:v>-211.0795</c:v>
                </c:pt>
                <c:pt idx="462">
                  <c:v>117.0013</c:v>
                </c:pt>
                <c:pt idx="463">
                  <c:v>117.43380000000001</c:v>
                </c:pt>
                <c:pt idx="464">
                  <c:v>99.095600000000005</c:v>
                </c:pt>
                <c:pt idx="465">
                  <c:v>99.311899999999994</c:v>
                </c:pt>
                <c:pt idx="466">
                  <c:v>99.528099999999995</c:v>
                </c:pt>
                <c:pt idx="467">
                  <c:v>82.953199999999995</c:v>
                </c:pt>
                <c:pt idx="468">
                  <c:v>83.3857</c:v>
                </c:pt>
                <c:pt idx="469">
                  <c:v>-183.46610000000001</c:v>
                </c:pt>
                <c:pt idx="470">
                  <c:v>-183.03360000000001</c:v>
                </c:pt>
                <c:pt idx="471">
                  <c:v>-166.6891</c:v>
                </c:pt>
                <c:pt idx="472">
                  <c:v>-166.47290000000001</c:v>
                </c:pt>
                <c:pt idx="473">
                  <c:v>-166.25659999999999</c:v>
                </c:pt>
                <c:pt idx="474">
                  <c:v>-157.08359999999999</c:v>
                </c:pt>
                <c:pt idx="475">
                  <c:v>-156.65110000000001</c:v>
                </c:pt>
                <c:pt idx="476">
                  <c:v>117.0013</c:v>
                </c:pt>
                <c:pt idx="477">
                  <c:v>117.43380000000001</c:v>
                </c:pt>
                <c:pt idx="478">
                  <c:v>99.095600000000005</c:v>
                </c:pt>
                <c:pt idx="479">
                  <c:v>99.311899999999994</c:v>
                </c:pt>
                <c:pt idx="480">
                  <c:v>99.528099999999995</c:v>
                </c:pt>
                <c:pt idx="481">
                  <c:v>82.953199999999995</c:v>
                </c:pt>
                <c:pt idx="482">
                  <c:v>83.3857</c:v>
                </c:pt>
                <c:pt idx="483">
                  <c:v>-183.46610000000001</c:v>
                </c:pt>
                <c:pt idx="484">
                  <c:v>-183.03360000000001</c:v>
                </c:pt>
                <c:pt idx="485">
                  <c:v>-166.6891</c:v>
                </c:pt>
                <c:pt idx="486">
                  <c:v>-166.47290000000001</c:v>
                </c:pt>
                <c:pt idx="487">
                  <c:v>-166.25659999999999</c:v>
                </c:pt>
                <c:pt idx="488">
                  <c:v>-157.08359999999999</c:v>
                </c:pt>
                <c:pt idx="489">
                  <c:v>-156.65110000000001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A11-4C2B-AE38-4986F801F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938751"/>
        <c:axId val="1384939231"/>
      </c:scatterChart>
      <c:valAx>
        <c:axId val="138493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84939231"/>
        <c:crosses val="autoZero"/>
        <c:crossBetween val="midCat"/>
      </c:valAx>
      <c:valAx>
        <c:axId val="138493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84938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7" Type="http://schemas.openxmlformats.org/officeDocument/2006/relationships/image" Target="../media/image23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6" Type="http://schemas.openxmlformats.org/officeDocument/2006/relationships/image" Target="../media/image22.png"/><Relationship Id="rId5" Type="http://schemas.openxmlformats.org/officeDocument/2006/relationships/image" Target="../media/image21.png"/><Relationship Id="rId4" Type="http://schemas.openxmlformats.org/officeDocument/2006/relationships/image" Target="../media/image20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.png"/><Relationship Id="rId3" Type="http://schemas.openxmlformats.org/officeDocument/2006/relationships/chart" Target="../charts/chart2.xml"/><Relationship Id="rId7" Type="http://schemas.openxmlformats.org/officeDocument/2006/relationships/image" Target="../media/image28.png"/><Relationship Id="rId2" Type="http://schemas.openxmlformats.org/officeDocument/2006/relationships/chart" Target="../charts/chart1.xml"/><Relationship Id="rId1" Type="http://schemas.openxmlformats.org/officeDocument/2006/relationships/image" Target="../media/image24.png"/><Relationship Id="rId6" Type="http://schemas.openxmlformats.org/officeDocument/2006/relationships/image" Target="../media/image27.png"/><Relationship Id="rId5" Type="http://schemas.openxmlformats.org/officeDocument/2006/relationships/image" Target="../media/image26.png"/><Relationship Id="rId4" Type="http://schemas.openxmlformats.org/officeDocument/2006/relationships/image" Target="../media/image25.png"/><Relationship Id="rId9" Type="http://schemas.openxmlformats.org/officeDocument/2006/relationships/image" Target="../media/image30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png"/><Relationship Id="rId2" Type="http://schemas.openxmlformats.org/officeDocument/2006/relationships/chart" Target="../charts/chart3.xml"/><Relationship Id="rId1" Type="http://schemas.openxmlformats.org/officeDocument/2006/relationships/image" Target="../media/image3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2" Type="http://schemas.openxmlformats.org/officeDocument/2006/relationships/image" Target="../media/image34.png"/><Relationship Id="rId1" Type="http://schemas.openxmlformats.org/officeDocument/2006/relationships/image" Target="../media/image3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271097</xdr:colOff>
      <xdr:row>5</xdr:row>
      <xdr:rowOff>139211</xdr:rowOff>
    </xdr:from>
    <xdr:to>
      <xdr:col>6</xdr:col>
      <xdr:colOff>92709</xdr:colOff>
      <xdr:row>7</xdr:row>
      <xdr:rowOff>90232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6835E2-16C8-44FE-3707-5DAE40AB1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7097" y="1091711"/>
          <a:ext cx="2107612" cy="332021"/>
        </a:xfrm>
        <a:prstGeom prst="rect">
          <a:avLst/>
        </a:prstGeom>
      </xdr:spPr>
    </xdr:pic>
    <xdr:clientData/>
  </xdr:twoCellAnchor>
  <xdr:twoCellAnchor editAs="oneCell">
    <xdr:from>
      <xdr:col>3</xdr:col>
      <xdr:colOff>212482</xdr:colOff>
      <xdr:row>16</xdr:row>
      <xdr:rowOff>21981</xdr:rowOff>
    </xdr:from>
    <xdr:to>
      <xdr:col>6</xdr:col>
      <xdr:colOff>674078</xdr:colOff>
      <xdr:row>17</xdr:row>
      <xdr:rowOff>69462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850C88-33A1-F049-F787-402E333FD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8482" y="3069981"/>
          <a:ext cx="2747596" cy="2379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6</xdr:col>
      <xdr:colOff>208375</xdr:colOff>
      <xdr:row>6</xdr:row>
      <xdr:rowOff>138359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957AEE-F4AC-27CA-8137-70F209DB4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571500"/>
          <a:ext cx="4320000" cy="7098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6</xdr:col>
      <xdr:colOff>208375</xdr:colOff>
      <xdr:row>22</xdr:row>
      <xdr:rowOff>46500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A41356-4108-76C8-A13C-291B29979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0375" y="3238500"/>
          <a:ext cx="4320000" cy="999000"/>
        </a:xfrm>
        <a:prstGeom prst="rect">
          <a:avLst/>
        </a:prstGeom>
      </xdr:spPr>
    </xdr:pic>
    <xdr:clientData/>
  </xdr:twoCellAnchor>
  <xdr:twoCellAnchor editAs="oneCell">
    <xdr:from>
      <xdr:col>1</xdr:col>
      <xdr:colOff>277813</xdr:colOff>
      <xdr:row>22</xdr:row>
      <xdr:rowOff>182562</xdr:rowOff>
    </xdr:from>
    <xdr:to>
      <xdr:col>5</xdr:col>
      <xdr:colOff>686938</xdr:colOff>
      <xdr:row>32</xdr:row>
      <xdr:rowOff>80388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5A612E8-AB4C-664A-C20F-1127D464B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8188" y="4373562"/>
          <a:ext cx="3600000" cy="18028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234</xdr:row>
      <xdr:rowOff>1</xdr:rowOff>
    </xdr:from>
    <xdr:to>
      <xdr:col>6</xdr:col>
      <xdr:colOff>208375</xdr:colOff>
      <xdr:row>243</xdr:row>
      <xdr:rowOff>72778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08B083A-8C66-2E82-0D4A-8F24CE3AA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0375" y="44656376"/>
          <a:ext cx="4320000" cy="1787277"/>
        </a:xfrm>
        <a:prstGeom prst="rect">
          <a:avLst/>
        </a:prstGeom>
      </xdr:spPr>
    </xdr:pic>
    <xdr:clientData/>
  </xdr:twoCellAnchor>
  <xdr:twoCellAnchor editAs="oneCell">
    <xdr:from>
      <xdr:col>11</xdr:col>
      <xdr:colOff>244765</xdr:colOff>
      <xdr:row>243</xdr:row>
      <xdr:rowOff>47626</xdr:rowOff>
    </xdr:from>
    <xdr:to>
      <xdr:col>12</xdr:col>
      <xdr:colOff>467015</xdr:colOff>
      <xdr:row>248</xdr:row>
      <xdr:rowOff>79376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7205069-2F6D-A435-F558-E08CD84B9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47390" y="46418501"/>
          <a:ext cx="984250" cy="984250"/>
        </a:xfrm>
        <a:prstGeom prst="rect">
          <a:avLst/>
        </a:prstGeom>
      </xdr:spPr>
    </xdr:pic>
    <xdr:clientData/>
  </xdr:twoCellAnchor>
  <xdr:twoCellAnchor editAs="oneCell">
    <xdr:from>
      <xdr:col>1</xdr:col>
      <xdr:colOff>7937</xdr:colOff>
      <xdr:row>285</xdr:row>
      <xdr:rowOff>79376</xdr:rowOff>
    </xdr:from>
    <xdr:to>
      <xdr:col>6</xdr:col>
      <xdr:colOff>216312</xdr:colOff>
      <xdr:row>290</xdr:row>
      <xdr:rowOff>102943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CC99845-0DD3-5BA9-4C5B-BB3D6B9D4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68312" y="54681439"/>
          <a:ext cx="4320000" cy="9760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305</xdr:row>
      <xdr:rowOff>71438</xdr:rowOff>
    </xdr:from>
    <xdr:to>
      <xdr:col>6</xdr:col>
      <xdr:colOff>208375</xdr:colOff>
      <xdr:row>309</xdr:row>
      <xdr:rowOff>114407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7E9DE39-C7DC-85F7-EB64-0112B4F87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60375" y="58483501"/>
          <a:ext cx="4320000" cy="8049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324</xdr:row>
      <xdr:rowOff>0</xdr:rowOff>
    </xdr:from>
    <xdr:to>
      <xdr:col>6</xdr:col>
      <xdr:colOff>208375</xdr:colOff>
      <xdr:row>329</xdr:row>
      <xdr:rowOff>51317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26FC7C4-DB8A-C688-849D-373B97AAB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60375" y="62031563"/>
          <a:ext cx="4320000" cy="10038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362</xdr:row>
      <xdr:rowOff>63500</xdr:rowOff>
    </xdr:from>
    <xdr:to>
      <xdr:col>6</xdr:col>
      <xdr:colOff>208375</xdr:colOff>
      <xdr:row>368</xdr:row>
      <xdr:rowOff>92943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63979E1-C012-8160-9934-95271921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60375" y="69334063"/>
          <a:ext cx="4320000" cy="11724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373</xdr:row>
      <xdr:rowOff>0</xdr:rowOff>
    </xdr:from>
    <xdr:to>
      <xdr:col>6</xdr:col>
      <xdr:colOff>208375</xdr:colOff>
      <xdr:row>383</xdr:row>
      <xdr:rowOff>29059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F6B6B111-6366-C334-A834-81F2DC202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60375" y="71366063"/>
          <a:ext cx="4320000" cy="19340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558</xdr:row>
      <xdr:rowOff>0</xdr:rowOff>
    </xdr:from>
    <xdr:to>
      <xdr:col>6</xdr:col>
      <xdr:colOff>208375</xdr:colOff>
      <xdr:row>561</xdr:row>
      <xdr:rowOff>173947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CE906039-9FA5-8E26-E753-6B2C34766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60375" y="106687938"/>
          <a:ext cx="4320000" cy="7454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595</xdr:row>
      <xdr:rowOff>0</xdr:rowOff>
    </xdr:from>
    <xdr:to>
      <xdr:col>6</xdr:col>
      <xdr:colOff>208375</xdr:colOff>
      <xdr:row>604</xdr:row>
      <xdr:rowOff>22595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47FA6747-E9E3-CB92-261A-1CBA423E3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60375" y="113736438"/>
          <a:ext cx="4320000" cy="17370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608</xdr:row>
      <xdr:rowOff>1</xdr:rowOff>
    </xdr:from>
    <xdr:to>
      <xdr:col>6</xdr:col>
      <xdr:colOff>208375</xdr:colOff>
      <xdr:row>614</xdr:row>
      <xdr:rowOff>6606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59D7BBD3-0685-0B02-59B5-7D85761DE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60375" y="116212939"/>
          <a:ext cx="4320000" cy="11496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620</xdr:row>
      <xdr:rowOff>0</xdr:rowOff>
    </xdr:from>
    <xdr:to>
      <xdr:col>5</xdr:col>
      <xdr:colOff>650875</xdr:colOff>
      <xdr:row>627</xdr:row>
      <xdr:rowOff>86102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A97A187-75BA-29F5-EE52-546C3825B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60375" y="118498938"/>
          <a:ext cx="3841750" cy="14196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228600</xdr:colOff>
      <xdr:row>1</xdr:row>
      <xdr:rowOff>14287</xdr:rowOff>
    </xdr:from>
    <xdr:ext cx="1068498" cy="42421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ABE2298A-142C-4651-9975-90915F630573}"/>
                </a:ext>
              </a:extLst>
            </xdr:cNvPr>
            <xdr:cNvSpPr txBox="1"/>
          </xdr:nvSpPr>
          <xdr:spPr>
            <a:xfrm>
              <a:off x="4076700" y="204787"/>
              <a:ext cx="1068498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𝐴𝑠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𝑀𝑢</m:t>
                        </m:r>
                      </m:num>
                      <m:den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∅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𝑓𝑦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num>
                          <m:den>
                            <m:r>
                              <a:rPr lang="es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PE" sz="1100"/>
            </a:p>
          </xdr:txBody>
        </xdr:sp>
      </mc:Choice>
      <mc:Fallback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ABE2298A-142C-4651-9975-90915F630573}"/>
                </a:ext>
              </a:extLst>
            </xdr:cNvPr>
            <xdr:cNvSpPr txBox="1"/>
          </xdr:nvSpPr>
          <xdr:spPr>
            <a:xfrm>
              <a:off x="4076700" y="204787"/>
              <a:ext cx="1068498" cy="424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sz="1100" b="0" i="0">
                  <a:latin typeface="Cambria Math" panose="02040503050406030204" pitchFamily="18" charset="0"/>
                </a:rPr>
                <a:t>𝐴𝑠=𝑀𝑢/(</a:t>
              </a:r>
              <a:r>
                <a:rPr lang="es-E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∅𝑓𝑦(𝑑−𝑎/2))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5</xdr:col>
      <xdr:colOff>333375</xdr:colOff>
      <xdr:row>4</xdr:row>
      <xdr:rowOff>33337</xdr:rowOff>
    </xdr:from>
    <xdr:ext cx="937501" cy="35150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04BA884E-3025-497E-A17C-927D3D7919BB}"/>
                </a:ext>
              </a:extLst>
            </xdr:cNvPr>
            <xdr:cNvSpPr txBox="1"/>
          </xdr:nvSpPr>
          <xdr:spPr>
            <a:xfrm>
              <a:off x="4181475" y="795337"/>
              <a:ext cx="937501" cy="3515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𝐴𝑠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.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𝑓𝑦</m:t>
                        </m:r>
                      </m:num>
                      <m:den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0.85.</m:t>
                        </m:r>
                        <m:sSup>
                          <m:sSupPr>
                            <m:ctrlPr>
                              <a:rPr lang="es-E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e>
                          <m:sup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′</m:t>
                            </m:r>
                          </m:sup>
                        </m:sSup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𝑐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.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den>
                    </m:f>
                  </m:oMath>
                </m:oMathPara>
              </a14:m>
              <a:endParaRPr lang="es-PE" sz="1100"/>
            </a:p>
          </xdr:txBody>
        </xdr:sp>
      </mc:Choice>
      <mc:Fallback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04BA884E-3025-497E-A17C-927D3D7919BB}"/>
                </a:ext>
              </a:extLst>
            </xdr:cNvPr>
            <xdr:cNvSpPr txBox="1"/>
          </xdr:nvSpPr>
          <xdr:spPr>
            <a:xfrm>
              <a:off x="4181475" y="795337"/>
              <a:ext cx="937501" cy="3515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sz="1100" b="0" i="0">
                  <a:latin typeface="Cambria Math" panose="02040503050406030204" pitchFamily="18" charset="0"/>
                </a:rPr>
                <a:t>𝑎=(𝐴𝑠.𝑓𝑦)/(0.85.𝑓^′ 𝑐.𝑏)</a:t>
              </a:r>
              <a:endParaRPr lang="es-PE" sz="1100"/>
            </a:p>
          </xdr:txBody>
        </xdr:sp>
      </mc:Fallback>
    </mc:AlternateContent>
    <xdr:clientData/>
  </xdr:oneCellAnchor>
  <xdr:twoCellAnchor>
    <xdr:from>
      <xdr:col>10</xdr:col>
      <xdr:colOff>590550</xdr:colOff>
      <xdr:row>20</xdr:row>
      <xdr:rowOff>47625</xdr:rowOff>
    </xdr:from>
    <xdr:to>
      <xdr:col>19</xdr:col>
      <xdr:colOff>38100</xdr:colOff>
      <xdr:row>20</xdr:row>
      <xdr:rowOff>57150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AFB775EE-8EB7-497A-B481-FAAB39E038FB}"/>
            </a:ext>
          </a:extLst>
        </xdr:cNvPr>
        <xdr:cNvCxnSpPr/>
      </xdr:nvCxnSpPr>
      <xdr:spPr>
        <a:xfrm>
          <a:off x="8496300" y="3857625"/>
          <a:ext cx="6305550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590550</xdr:colOff>
      <xdr:row>17</xdr:row>
      <xdr:rowOff>66675</xdr:rowOff>
    </xdr:from>
    <xdr:to>
      <xdr:col>10</xdr:col>
      <xdr:colOff>590550</xdr:colOff>
      <xdr:row>20</xdr:row>
      <xdr:rowOff>47625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B6533821-625A-435F-86D8-21AD515DAA0B}"/>
            </a:ext>
          </a:extLst>
        </xdr:cNvPr>
        <xdr:cNvCxnSpPr/>
      </xdr:nvCxnSpPr>
      <xdr:spPr>
        <a:xfrm flipV="1">
          <a:off x="8496300" y="3305175"/>
          <a:ext cx="0" cy="5524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590550</xdr:colOff>
      <xdr:row>24</xdr:row>
      <xdr:rowOff>104775</xdr:rowOff>
    </xdr:from>
    <xdr:to>
      <xdr:col>19</xdr:col>
      <xdr:colOff>38100</xdr:colOff>
      <xdr:row>24</xdr:row>
      <xdr:rowOff>114300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65C0D928-0CE0-4AD3-A1EB-0BB8B0E433A6}"/>
            </a:ext>
          </a:extLst>
        </xdr:cNvPr>
        <xdr:cNvCxnSpPr/>
      </xdr:nvCxnSpPr>
      <xdr:spPr>
        <a:xfrm>
          <a:off x="8496300" y="4676775"/>
          <a:ext cx="6305550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24</xdr:row>
      <xdr:rowOff>95250</xdr:rowOff>
    </xdr:from>
    <xdr:to>
      <xdr:col>10</xdr:col>
      <xdr:colOff>600075</xdr:colOff>
      <xdr:row>27</xdr:row>
      <xdr:rowOff>76200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CA37EAC6-54B1-4CB7-8597-BAC477157ECE}"/>
            </a:ext>
          </a:extLst>
        </xdr:cNvPr>
        <xdr:cNvCxnSpPr/>
      </xdr:nvCxnSpPr>
      <xdr:spPr>
        <a:xfrm flipV="1">
          <a:off x="8505825" y="4667250"/>
          <a:ext cx="0" cy="5524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9525</xdr:colOff>
      <xdr:row>17</xdr:row>
      <xdr:rowOff>76200</xdr:rowOff>
    </xdr:from>
    <xdr:to>
      <xdr:col>19</xdr:col>
      <xdr:colOff>9525</xdr:colOff>
      <xdr:row>20</xdr:row>
      <xdr:rowOff>57150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821AE692-45A3-4E51-9FE2-B582C4486E91}"/>
            </a:ext>
          </a:extLst>
        </xdr:cNvPr>
        <xdr:cNvCxnSpPr/>
      </xdr:nvCxnSpPr>
      <xdr:spPr>
        <a:xfrm flipV="1">
          <a:off x="14773275" y="3314700"/>
          <a:ext cx="0" cy="5524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24</xdr:row>
      <xdr:rowOff>104775</xdr:rowOff>
    </xdr:from>
    <xdr:to>
      <xdr:col>19</xdr:col>
      <xdr:colOff>19050</xdr:colOff>
      <xdr:row>27</xdr:row>
      <xdr:rowOff>85725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87310A03-498E-43B4-888E-63D73B534410}"/>
            </a:ext>
          </a:extLst>
        </xdr:cNvPr>
        <xdr:cNvCxnSpPr/>
      </xdr:nvCxnSpPr>
      <xdr:spPr>
        <a:xfrm flipV="1">
          <a:off x="14782800" y="4676775"/>
          <a:ext cx="0" cy="5524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95250</xdr:colOff>
      <xdr:row>17</xdr:row>
      <xdr:rowOff>76200</xdr:rowOff>
    </xdr:from>
    <xdr:to>
      <xdr:col>20</xdr:col>
      <xdr:colOff>95250</xdr:colOff>
      <xdr:row>27</xdr:row>
      <xdr:rowOff>9525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2E2268AC-C643-4AE1-8BBA-13061BFA5B6B}"/>
            </a:ext>
          </a:extLst>
        </xdr:cNvPr>
        <xdr:cNvCxnSpPr/>
      </xdr:nvCxnSpPr>
      <xdr:spPr>
        <a:xfrm flipV="1">
          <a:off x="15621000" y="3314700"/>
          <a:ext cx="0" cy="18383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20</xdr:row>
      <xdr:rowOff>47625</xdr:rowOff>
    </xdr:from>
    <xdr:to>
      <xdr:col>9</xdr:col>
      <xdr:colOff>514350</xdr:colOff>
      <xdr:row>20</xdr:row>
      <xdr:rowOff>57150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387A9274-319A-42F5-A76A-6BD3BCCBD840}"/>
            </a:ext>
          </a:extLst>
        </xdr:cNvPr>
        <xdr:cNvCxnSpPr/>
      </xdr:nvCxnSpPr>
      <xdr:spPr>
        <a:xfrm>
          <a:off x="6153150" y="3857625"/>
          <a:ext cx="1504950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723900</xdr:colOff>
      <xdr:row>24</xdr:row>
      <xdr:rowOff>114300</xdr:rowOff>
    </xdr:from>
    <xdr:to>
      <xdr:col>9</xdr:col>
      <xdr:colOff>514350</xdr:colOff>
      <xdr:row>24</xdr:row>
      <xdr:rowOff>114300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4A414AD7-673B-4F64-B031-709371E67766}"/>
            </a:ext>
          </a:extLst>
        </xdr:cNvPr>
        <xdr:cNvCxnSpPr/>
      </xdr:nvCxnSpPr>
      <xdr:spPr>
        <a:xfrm>
          <a:off x="6096000" y="4686300"/>
          <a:ext cx="15621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485775</xdr:colOff>
      <xdr:row>17</xdr:row>
      <xdr:rowOff>76200</xdr:rowOff>
    </xdr:from>
    <xdr:to>
      <xdr:col>9</xdr:col>
      <xdr:colOff>485775</xdr:colOff>
      <xdr:row>20</xdr:row>
      <xdr:rowOff>57150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E48623CC-327B-4750-B292-3650C656D9B3}"/>
            </a:ext>
          </a:extLst>
        </xdr:cNvPr>
        <xdr:cNvCxnSpPr/>
      </xdr:nvCxnSpPr>
      <xdr:spPr>
        <a:xfrm flipV="1">
          <a:off x="7629525" y="3314700"/>
          <a:ext cx="0" cy="5524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495300</xdr:colOff>
      <xdr:row>24</xdr:row>
      <xdr:rowOff>104775</xdr:rowOff>
    </xdr:from>
    <xdr:to>
      <xdr:col>9</xdr:col>
      <xdr:colOff>495300</xdr:colOff>
      <xdr:row>27</xdr:row>
      <xdr:rowOff>85725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0B73DBD2-54E3-4B22-A9E9-222E13A1FE1B}"/>
            </a:ext>
          </a:extLst>
        </xdr:cNvPr>
        <xdr:cNvCxnSpPr/>
      </xdr:nvCxnSpPr>
      <xdr:spPr>
        <a:xfrm flipV="1">
          <a:off x="7639050" y="4676775"/>
          <a:ext cx="0" cy="5524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47625</xdr:colOff>
      <xdr:row>20</xdr:row>
      <xdr:rowOff>133350</xdr:rowOff>
    </xdr:from>
    <xdr:to>
      <xdr:col>19</xdr:col>
      <xdr:colOff>723900</xdr:colOff>
      <xdr:row>20</xdr:row>
      <xdr:rowOff>142875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5682F130-159A-44DA-A149-96A71A4FD16E}"/>
            </a:ext>
          </a:extLst>
        </xdr:cNvPr>
        <xdr:cNvCxnSpPr/>
      </xdr:nvCxnSpPr>
      <xdr:spPr>
        <a:xfrm>
          <a:off x="6181725" y="3943350"/>
          <a:ext cx="9305925" cy="9525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742950</xdr:colOff>
      <xdr:row>20</xdr:row>
      <xdr:rowOff>133350</xdr:rowOff>
    </xdr:from>
    <xdr:to>
      <xdr:col>19</xdr:col>
      <xdr:colOff>742950</xdr:colOff>
      <xdr:row>22</xdr:row>
      <xdr:rowOff>171450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FAAB72C7-7FA1-43DE-8DC2-3E701172897C}"/>
            </a:ext>
          </a:extLst>
        </xdr:cNvPr>
        <xdr:cNvCxnSpPr/>
      </xdr:nvCxnSpPr>
      <xdr:spPr>
        <a:xfrm flipV="1">
          <a:off x="15506700" y="3943350"/>
          <a:ext cx="0" cy="41910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180975</xdr:colOff>
      <xdr:row>17</xdr:row>
      <xdr:rowOff>114300</xdr:rowOff>
    </xdr:from>
    <xdr:to>
      <xdr:col>11</xdr:col>
      <xdr:colOff>676275</xdr:colOff>
      <xdr:row>20</xdr:row>
      <xdr:rowOff>123825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74869FDE-BCF7-4BB4-8B15-F135DF43FFFF}"/>
            </a:ext>
          </a:extLst>
        </xdr:cNvPr>
        <xdr:cNvCxnSpPr/>
      </xdr:nvCxnSpPr>
      <xdr:spPr>
        <a:xfrm flipH="1">
          <a:off x="8848725" y="3352800"/>
          <a:ext cx="495300" cy="5810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21</xdr:row>
      <xdr:rowOff>38100</xdr:rowOff>
    </xdr:from>
    <xdr:to>
      <xdr:col>13</xdr:col>
      <xdr:colOff>447675</xdr:colOff>
      <xdr:row>21</xdr:row>
      <xdr:rowOff>47625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F536856C-4A08-43FC-8D07-6EE0FA518382}"/>
            </a:ext>
          </a:extLst>
        </xdr:cNvPr>
        <xdr:cNvCxnSpPr/>
      </xdr:nvCxnSpPr>
      <xdr:spPr>
        <a:xfrm>
          <a:off x="6153150" y="4038600"/>
          <a:ext cx="4486275" cy="9525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485775</xdr:colOff>
      <xdr:row>18</xdr:row>
      <xdr:rowOff>28575</xdr:rowOff>
    </xdr:from>
    <xdr:to>
      <xdr:col>13</xdr:col>
      <xdr:colOff>266700</xdr:colOff>
      <xdr:row>21</xdr:row>
      <xdr:rowOff>47625</xdr:rowOff>
    </xdr:to>
    <xdr:cxnSp macro="">
      <xdr:nvCxnSpPr>
        <xdr:cNvPr id="21" name="Conector recto de flecha 20">
          <a:extLst>
            <a:ext uri="{FF2B5EF4-FFF2-40B4-BE49-F238E27FC236}">
              <a16:creationId xmlns:a16="http://schemas.microsoft.com/office/drawing/2014/main" id="{D8EFBFFB-D070-4D57-8075-4A5B3D8429E7}"/>
            </a:ext>
          </a:extLst>
        </xdr:cNvPr>
        <xdr:cNvCxnSpPr/>
      </xdr:nvCxnSpPr>
      <xdr:spPr>
        <a:xfrm flipH="1">
          <a:off x="9915525" y="3457575"/>
          <a:ext cx="542925" cy="5905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228600</xdr:colOff>
      <xdr:row>21</xdr:row>
      <xdr:rowOff>28575</xdr:rowOff>
    </xdr:from>
    <xdr:to>
      <xdr:col>19</xdr:col>
      <xdr:colOff>523875</xdr:colOff>
      <xdr:row>21</xdr:row>
      <xdr:rowOff>57150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E47BE466-8390-466F-B480-3CFA305C9694}"/>
            </a:ext>
          </a:extLst>
        </xdr:cNvPr>
        <xdr:cNvCxnSpPr/>
      </xdr:nvCxnSpPr>
      <xdr:spPr>
        <a:xfrm>
          <a:off x="12706350" y="4029075"/>
          <a:ext cx="2581275" cy="28575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523875</xdr:colOff>
      <xdr:row>21</xdr:row>
      <xdr:rowOff>28575</xdr:rowOff>
    </xdr:from>
    <xdr:to>
      <xdr:col>19</xdr:col>
      <xdr:colOff>523875</xdr:colOff>
      <xdr:row>23</xdr:row>
      <xdr:rowOff>66675</xdr:rowOff>
    </xdr:to>
    <xdr:cxnSp macro="">
      <xdr:nvCxnSpPr>
        <xdr:cNvPr id="23" name="Conector recto 22">
          <a:extLst>
            <a:ext uri="{FF2B5EF4-FFF2-40B4-BE49-F238E27FC236}">
              <a16:creationId xmlns:a16="http://schemas.microsoft.com/office/drawing/2014/main" id="{AFB9E770-2735-4C4C-B581-D45B97F5B816}"/>
            </a:ext>
          </a:extLst>
        </xdr:cNvPr>
        <xdr:cNvCxnSpPr/>
      </xdr:nvCxnSpPr>
      <xdr:spPr>
        <a:xfrm flipV="1">
          <a:off x="15287625" y="4029075"/>
          <a:ext cx="0" cy="41910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457200</xdr:colOff>
      <xdr:row>30</xdr:row>
      <xdr:rowOff>133350</xdr:rowOff>
    </xdr:from>
    <xdr:to>
      <xdr:col>21</xdr:col>
      <xdr:colOff>79200</xdr:colOff>
      <xdr:row>33</xdr:row>
      <xdr:rowOff>107232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60E3492F-0486-4BFB-BDBB-D9092B4C5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86950" y="5848350"/>
          <a:ext cx="6480000" cy="545382"/>
        </a:xfrm>
        <a:prstGeom prst="rect">
          <a:avLst/>
        </a:prstGeom>
      </xdr:spPr>
    </xdr:pic>
    <xdr:clientData/>
  </xdr:twoCellAnchor>
  <xdr:twoCellAnchor>
    <xdr:from>
      <xdr:col>10</xdr:col>
      <xdr:colOff>571500</xdr:colOff>
      <xdr:row>18</xdr:row>
      <xdr:rowOff>171450</xdr:rowOff>
    </xdr:from>
    <xdr:to>
      <xdr:col>13</xdr:col>
      <xdr:colOff>390525</xdr:colOff>
      <xdr:row>19</xdr:row>
      <xdr:rowOff>0</xdr:rowOff>
    </xdr:to>
    <xdr:cxnSp macro="">
      <xdr:nvCxnSpPr>
        <xdr:cNvPr id="25" name="Conector recto de flecha 24">
          <a:extLst>
            <a:ext uri="{FF2B5EF4-FFF2-40B4-BE49-F238E27FC236}">
              <a16:creationId xmlns:a16="http://schemas.microsoft.com/office/drawing/2014/main" id="{850B4CCD-1569-474D-85E1-2137D88AD6B0}"/>
            </a:ext>
          </a:extLst>
        </xdr:cNvPr>
        <xdr:cNvCxnSpPr/>
      </xdr:nvCxnSpPr>
      <xdr:spPr>
        <a:xfrm>
          <a:off x="8477250" y="3600450"/>
          <a:ext cx="2105025" cy="190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171450</xdr:colOff>
      <xdr:row>18</xdr:row>
      <xdr:rowOff>180975</xdr:rowOff>
    </xdr:from>
    <xdr:to>
      <xdr:col>18</xdr:col>
      <xdr:colOff>752475</xdr:colOff>
      <xdr:row>19</xdr:row>
      <xdr:rowOff>9525</xdr:rowOff>
    </xdr:to>
    <xdr:cxnSp macro="">
      <xdr:nvCxnSpPr>
        <xdr:cNvPr id="26" name="Conector recto de flecha 25">
          <a:extLst>
            <a:ext uri="{FF2B5EF4-FFF2-40B4-BE49-F238E27FC236}">
              <a16:creationId xmlns:a16="http://schemas.microsoft.com/office/drawing/2014/main" id="{2EF6BCAD-E6AE-41F6-9CFC-F264A181794B}"/>
            </a:ext>
          </a:extLst>
        </xdr:cNvPr>
        <xdr:cNvCxnSpPr/>
      </xdr:nvCxnSpPr>
      <xdr:spPr>
        <a:xfrm>
          <a:off x="12649200" y="3609975"/>
          <a:ext cx="2105025" cy="190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752475</xdr:colOff>
      <xdr:row>24</xdr:row>
      <xdr:rowOff>19050</xdr:rowOff>
    </xdr:from>
    <xdr:to>
      <xdr:col>19</xdr:col>
      <xdr:colOff>657225</xdr:colOff>
      <xdr:row>24</xdr:row>
      <xdr:rowOff>19050</xdr:rowOff>
    </xdr:to>
    <xdr:cxnSp macro="">
      <xdr:nvCxnSpPr>
        <xdr:cNvPr id="27" name="Conector recto 26">
          <a:extLst>
            <a:ext uri="{FF2B5EF4-FFF2-40B4-BE49-F238E27FC236}">
              <a16:creationId xmlns:a16="http://schemas.microsoft.com/office/drawing/2014/main" id="{251E6769-98FB-4CF1-8FBE-C34F31D32027}"/>
            </a:ext>
          </a:extLst>
        </xdr:cNvPr>
        <xdr:cNvCxnSpPr/>
      </xdr:nvCxnSpPr>
      <xdr:spPr>
        <a:xfrm>
          <a:off x="6124575" y="4591050"/>
          <a:ext cx="9296400" cy="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638175</xdr:colOff>
      <xdr:row>22</xdr:row>
      <xdr:rowOff>0</xdr:rowOff>
    </xdr:from>
    <xdr:to>
      <xdr:col>19</xdr:col>
      <xdr:colOff>638175</xdr:colOff>
      <xdr:row>24</xdr:row>
      <xdr:rowOff>38100</xdr:rowOff>
    </xdr:to>
    <xdr:cxnSp macro="">
      <xdr:nvCxnSpPr>
        <xdr:cNvPr id="29" name="Conector recto 28">
          <a:extLst>
            <a:ext uri="{FF2B5EF4-FFF2-40B4-BE49-F238E27FC236}">
              <a16:creationId xmlns:a16="http://schemas.microsoft.com/office/drawing/2014/main" id="{554D0D52-6209-49EC-9107-020FAAA845BE}"/>
            </a:ext>
          </a:extLst>
        </xdr:cNvPr>
        <xdr:cNvCxnSpPr/>
      </xdr:nvCxnSpPr>
      <xdr:spPr>
        <a:xfrm flipV="1">
          <a:off x="15401925" y="4191000"/>
          <a:ext cx="0" cy="41910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590550</xdr:colOff>
      <xdr:row>25</xdr:row>
      <xdr:rowOff>66675</xdr:rowOff>
    </xdr:from>
    <xdr:to>
      <xdr:col>13</xdr:col>
      <xdr:colOff>342900</xdr:colOff>
      <xdr:row>25</xdr:row>
      <xdr:rowOff>66675</xdr:rowOff>
    </xdr:to>
    <xdr:cxnSp macro="">
      <xdr:nvCxnSpPr>
        <xdr:cNvPr id="33" name="Conector recto de flecha 32">
          <a:extLst>
            <a:ext uri="{FF2B5EF4-FFF2-40B4-BE49-F238E27FC236}">
              <a16:creationId xmlns:a16="http://schemas.microsoft.com/office/drawing/2014/main" id="{0AF802FC-60F9-4F09-888D-86FCB5C541A8}"/>
            </a:ext>
          </a:extLst>
        </xdr:cNvPr>
        <xdr:cNvCxnSpPr/>
      </xdr:nvCxnSpPr>
      <xdr:spPr>
        <a:xfrm>
          <a:off x="8496300" y="4829175"/>
          <a:ext cx="20383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209550</xdr:colOff>
      <xdr:row>25</xdr:row>
      <xdr:rowOff>104775</xdr:rowOff>
    </xdr:from>
    <xdr:to>
      <xdr:col>19</xdr:col>
      <xdr:colOff>28575</xdr:colOff>
      <xdr:row>25</xdr:row>
      <xdr:rowOff>114300</xdr:rowOff>
    </xdr:to>
    <xdr:cxnSp macro="">
      <xdr:nvCxnSpPr>
        <xdr:cNvPr id="34" name="Conector recto de flecha 33">
          <a:extLst>
            <a:ext uri="{FF2B5EF4-FFF2-40B4-BE49-F238E27FC236}">
              <a16:creationId xmlns:a16="http://schemas.microsoft.com/office/drawing/2014/main" id="{38552298-8FC1-41FF-81EB-308F76615E58}"/>
            </a:ext>
          </a:extLst>
        </xdr:cNvPr>
        <xdr:cNvCxnSpPr/>
      </xdr:nvCxnSpPr>
      <xdr:spPr>
        <a:xfrm flipV="1">
          <a:off x="12687300" y="4867275"/>
          <a:ext cx="2105025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190499</xdr:colOff>
      <xdr:row>46</xdr:row>
      <xdr:rowOff>47625</xdr:rowOff>
    </xdr:from>
    <xdr:to>
      <xdr:col>2</xdr:col>
      <xdr:colOff>752716</xdr:colOff>
      <xdr:row>49</xdr:row>
      <xdr:rowOff>145509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FE6FBB9F-756F-4D35-8585-8C3C30057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499" y="8810625"/>
          <a:ext cx="1324217" cy="669384"/>
        </a:xfrm>
        <a:prstGeom prst="rect">
          <a:avLst/>
        </a:prstGeom>
      </xdr:spPr>
    </xdr:pic>
    <xdr:clientData/>
  </xdr:twoCellAnchor>
  <xdr:twoCellAnchor editAs="oneCell">
    <xdr:from>
      <xdr:col>8</xdr:col>
      <xdr:colOff>933450</xdr:colOff>
      <xdr:row>44</xdr:row>
      <xdr:rowOff>133350</xdr:rowOff>
    </xdr:from>
    <xdr:to>
      <xdr:col>17</xdr:col>
      <xdr:colOff>307800</xdr:colOff>
      <xdr:row>48</xdr:row>
      <xdr:rowOff>1449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DF600DD9-6813-43AF-B5E6-4115818DC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67550" y="8515350"/>
          <a:ext cx="6480000" cy="630099"/>
        </a:xfrm>
        <a:prstGeom prst="rect">
          <a:avLst/>
        </a:prstGeom>
      </xdr:spPr>
    </xdr:pic>
    <xdr:clientData/>
  </xdr:twoCellAnchor>
  <xdr:twoCellAnchor>
    <xdr:from>
      <xdr:col>19</xdr:col>
      <xdr:colOff>28575</xdr:colOff>
      <xdr:row>19</xdr:row>
      <xdr:rowOff>19050</xdr:rowOff>
    </xdr:from>
    <xdr:to>
      <xdr:col>20</xdr:col>
      <xdr:colOff>9525</xdr:colOff>
      <xdr:row>19</xdr:row>
      <xdr:rowOff>28575</xdr:rowOff>
    </xdr:to>
    <xdr:cxnSp macro="">
      <xdr:nvCxnSpPr>
        <xdr:cNvPr id="38" name="Conector recto de flecha 37">
          <a:extLst>
            <a:ext uri="{FF2B5EF4-FFF2-40B4-BE49-F238E27FC236}">
              <a16:creationId xmlns:a16="http://schemas.microsoft.com/office/drawing/2014/main" id="{A1BE4805-C332-4A56-AFCA-1E905539FF09}"/>
            </a:ext>
          </a:extLst>
        </xdr:cNvPr>
        <xdr:cNvCxnSpPr/>
      </xdr:nvCxnSpPr>
      <xdr:spPr>
        <a:xfrm flipV="1">
          <a:off x="14792325" y="3638550"/>
          <a:ext cx="742950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104775</xdr:colOff>
      <xdr:row>49</xdr:row>
      <xdr:rowOff>28575</xdr:rowOff>
    </xdr:from>
    <xdr:to>
      <xdr:col>16</xdr:col>
      <xdr:colOff>601271</xdr:colOff>
      <xdr:row>67</xdr:row>
      <xdr:rowOff>52525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1AF38A32-EDCB-4213-9114-D8E4F554E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48525" y="9363075"/>
          <a:ext cx="5830496" cy="3452950"/>
        </a:xfrm>
        <a:prstGeom prst="rect">
          <a:avLst/>
        </a:prstGeom>
      </xdr:spPr>
    </xdr:pic>
    <xdr:clientData/>
  </xdr:twoCellAnchor>
  <xdr:oneCellAnchor>
    <xdr:from>
      <xdr:col>4</xdr:col>
      <xdr:colOff>276225</xdr:colOff>
      <xdr:row>73</xdr:row>
      <xdr:rowOff>176212</xdr:rowOff>
    </xdr:from>
    <xdr:ext cx="1200713" cy="20499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0" name="CuadroTexto 39">
              <a:extLst>
                <a:ext uri="{FF2B5EF4-FFF2-40B4-BE49-F238E27FC236}">
                  <a16:creationId xmlns:a16="http://schemas.microsoft.com/office/drawing/2014/main" id="{A7C79621-5085-46F5-98A2-269CF6DCFF3D}"/>
                </a:ext>
              </a:extLst>
            </xdr:cNvPr>
            <xdr:cNvSpPr txBox="1"/>
          </xdr:nvSpPr>
          <xdr:spPr>
            <a:xfrm>
              <a:off x="3362325" y="14082712"/>
              <a:ext cx="1200713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ES" sz="1100" b="0" i="1">
                      <a:latin typeface="Cambria Math" panose="02040503050406030204" pitchFamily="18" charset="0"/>
                    </a:rPr>
                    <m:t>𝑉𝑐</m:t>
                  </m:r>
                  <m:r>
                    <a:rPr lang="es-ES" sz="1100" b="0" i="1">
                      <a:latin typeface="Cambria Math" panose="02040503050406030204" pitchFamily="18" charset="0"/>
                    </a:rPr>
                    <m:t>=0.53.</m:t>
                  </m:r>
                  <m:rad>
                    <m:radPr>
                      <m:degHide m:val="on"/>
                      <m:ctrlPr>
                        <a:rPr lang="es-ES" sz="1100" b="0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sSup>
                        <m:sSupPr>
                          <m:ctrlPr>
                            <a:rPr lang="es-ES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s-ES" sz="1100" b="0" i="1">
                              <a:latin typeface="Cambria Math" panose="02040503050406030204" pitchFamily="18" charset="0"/>
                            </a:rPr>
                            <m:t>𝑓</m:t>
                          </m:r>
                        </m:e>
                        <m:sup>
                          <m:r>
                            <a:rPr lang="es-ES" sz="1100" b="0" i="1">
                              <a:latin typeface="Cambria Math" panose="02040503050406030204" pitchFamily="18" charset="0"/>
                            </a:rPr>
                            <m:t>′</m:t>
                          </m:r>
                        </m:sup>
                      </m:sSup>
                      <m:r>
                        <a:rPr lang="es-ES" sz="1100" b="0" i="1">
                          <a:latin typeface="Cambria Math" panose="02040503050406030204" pitchFamily="18" charset="0"/>
                        </a:rPr>
                        <m:t>𝑐</m:t>
                      </m:r>
                    </m:e>
                  </m:rad>
                  <m:r>
                    <a:rPr lang="es-ES" sz="1100" b="0" i="1">
                      <a:latin typeface="Cambria Math" panose="02040503050406030204" pitchFamily="18" charset="0"/>
                    </a:rPr>
                    <m:t>.</m:t>
                  </m:r>
                  <m:r>
                    <a:rPr lang="es-ES" sz="1100" b="0" i="1">
                      <a:latin typeface="Cambria Math" panose="02040503050406030204" pitchFamily="18" charset="0"/>
                    </a:rPr>
                    <m:t>𝑏</m:t>
                  </m:r>
                </m:oMath>
              </a14:m>
              <a:r>
                <a:rPr lang="es-PE" sz="1100"/>
                <a:t>.d</a:t>
              </a:r>
            </a:p>
          </xdr:txBody>
        </xdr:sp>
      </mc:Choice>
      <mc:Fallback>
        <xdr:sp macro="" textlink="">
          <xdr:nvSpPr>
            <xdr:cNvPr id="40" name="CuadroTexto 39">
              <a:extLst>
                <a:ext uri="{FF2B5EF4-FFF2-40B4-BE49-F238E27FC236}">
                  <a16:creationId xmlns:a16="http://schemas.microsoft.com/office/drawing/2014/main" id="{A7C79621-5085-46F5-98A2-269CF6DCFF3D}"/>
                </a:ext>
              </a:extLst>
            </xdr:cNvPr>
            <xdr:cNvSpPr txBox="1"/>
          </xdr:nvSpPr>
          <xdr:spPr>
            <a:xfrm>
              <a:off x="3362325" y="14082712"/>
              <a:ext cx="1200713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𝑉𝑐=0.53.√(𝑓^′ 𝑐).𝑏</a:t>
              </a:r>
              <a:r>
                <a:rPr lang="es-PE" sz="1100"/>
                <a:t>.d</a:t>
              </a:r>
            </a:p>
          </xdr:txBody>
        </xdr:sp>
      </mc:Fallback>
    </mc:AlternateContent>
    <xdr:clientData/>
  </xdr:oneCellAnchor>
  <xdr:oneCellAnchor>
    <xdr:from>
      <xdr:col>4</xdr:col>
      <xdr:colOff>257175</xdr:colOff>
      <xdr:row>75</xdr:row>
      <xdr:rowOff>23812</xdr:rowOff>
    </xdr:from>
    <xdr:ext cx="839653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1" name="CuadroTexto 40">
              <a:extLst>
                <a:ext uri="{FF2B5EF4-FFF2-40B4-BE49-F238E27FC236}">
                  <a16:creationId xmlns:a16="http://schemas.microsoft.com/office/drawing/2014/main" id="{F139464C-F917-43D6-951B-F2A1D345DC04}"/>
                </a:ext>
              </a:extLst>
            </xdr:cNvPr>
            <xdr:cNvSpPr txBox="1"/>
          </xdr:nvSpPr>
          <xdr:spPr>
            <a:xfrm>
              <a:off x="3343275" y="14311312"/>
              <a:ext cx="839653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𝑉𝑠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=3.88.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𝑉𝑐</m:t>
                    </m:r>
                  </m:oMath>
                </m:oMathPara>
              </a14:m>
              <a:endParaRPr lang="es-PE" sz="1100"/>
            </a:p>
          </xdr:txBody>
        </xdr:sp>
      </mc:Choice>
      <mc:Fallback>
        <xdr:sp macro="" textlink="">
          <xdr:nvSpPr>
            <xdr:cNvPr id="41" name="CuadroTexto 40">
              <a:extLst>
                <a:ext uri="{FF2B5EF4-FFF2-40B4-BE49-F238E27FC236}">
                  <a16:creationId xmlns:a16="http://schemas.microsoft.com/office/drawing/2014/main" id="{F139464C-F917-43D6-951B-F2A1D345DC04}"/>
                </a:ext>
              </a:extLst>
            </xdr:cNvPr>
            <xdr:cNvSpPr txBox="1"/>
          </xdr:nvSpPr>
          <xdr:spPr>
            <a:xfrm>
              <a:off x="3343275" y="14311312"/>
              <a:ext cx="839653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sz="1100" b="0" i="0">
                  <a:latin typeface="Cambria Math" panose="02040503050406030204" pitchFamily="18" charset="0"/>
                </a:rPr>
                <a:t>𝑉𝑠=3.88.𝑉𝑐</a:t>
              </a:r>
              <a:endParaRPr lang="es-PE" sz="1100"/>
            </a:p>
          </xdr:txBody>
        </xdr:sp>
      </mc:Fallback>
    </mc:AlternateContent>
    <xdr:clientData/>
  </xdr:oneCellAnchor>
  <xdr:twoCellAnchor editAs="oneCell">
    <xdr:from>
      <xdr:col>1</xdr:col>
      <xdr:colOff>0</xdr:colOff>
      <xdr:row>82</xdr:row>
      <xdr:rowOff>0</xdr:rowOff>
    </xdr:from>
    <xdr:to>
      <xdr:col>8</xdr:col>
      <xdr:colOff>866217</xdr:colOff>
      <xdr:row>92</xdr:row>
      <xdr:rowOff>114300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44937662-B5B6-4E9A-A076-C78D961C0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0" y="15668625"/>
          <a:ext cx="6238317" cy="201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94</xdr:row>
      <xdr:rowOff>9525</xdr:rowOff>
    </xdr:from>
    <xdr:to>
      <xdr:col>10</xdr:col>
      <xdr:colOff>343953</xdr:colOff>
      <xdr:row>106</xdr:row>
      <xdr:rowOff>105107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05281845-6022-410D-8DA0-54534986F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9075" y="17964150"/>
          <a:ext cx="7544853" cy="23815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8</xdr:col>
      <xdr:colOff>809625</xdr:colOff>
      <xdr:row>110</xdr:row>
      <xdr:rowOff>115746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82CDCD2C-2216-4A9F-AF69-ABF812CBF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2000" y="20621625"/>
          <a:ext cx="6181725" cy="496746"/>
        </a:xfrm>
        <a:prstGeom prst="rect">
          <a:avLst/>
        </a:prstGeom>
      </xdr:spPr>
    </xdr:pic>
    <xdr:clientData/>
  </xdr:twoCellAnchor>
  <xdr:twoCellAnchor>
    <xdr:from>
      <xdr:col>16</xdr:col>
      <xdr:colOff>180975</xdr:colOff>
      <xdr:row>23</xdr:row>
      <xdr:rowOff>95250</xdr:rowOff>
    </xdr:from>
    <xdr:to>
      <xdr:col>19</xdr:col>
      <xdr:colOff>476250</xdr:colOff>
      <xdr:row>23</xdr:row>
      <xdr:rowOff>123825</xdr:rowOff>
    </xdr:to>
    <xdr:cxnSp macro="">
      <xdr:nvCxnSpPr>
        <xdr:cNvPr id="49" name="Conector recto 48">
          <a:extLst>
            <a:ext uri="{FF2B5EF4-FFF2-40B4-BE49-F238E27FC236}">
              <a16:creationId xmlns:a16="http://schemas.microsoft.com/office/drawing/2014/main" id="{A1049981-284B-4A4D-B7BD-F31C5406A7D8}"/>
            </a:ext>
          </a:extLst>
        </xdr:cNvPr>
        <xdr:cNvCxnSpPr/>
      </xdr:nvCxnSpPr>
      <xdr:spPr>
        <a:xfrm>
          <a:off x="12658725" y="4476750"/>
          <a:ext cx="2581275" cy="28575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438150</xdr:colOff>
      <xdr:row>21</xdr:row>
      <xdr:rowOff>104775</xdr:rowOff>
    </xdr:from>
    <xdr:to>
      <xdr:col>19</xdr:col>
      <xdr:colOff>438150</xdr:colOff>
      <xdr:row>23</xdr:row>
      <xdr:rowOff>142875</xdr:rowOff>
    </xdr:to>
    <xdr:cxnSp macro="">
      <xdr:nvCxnSpPr>
        <xdr:cNvPr id="50" name="Conector recto 49">
          <a:extLst>
            <a:ext uri="{FF2B5EF4-FFF2-40B4-BE49-F238E27FC236}">
              <a16:creationId xmlns:a16="http://schemas.microsoft.com/office/drawing/2014/main" id="{1331CF34-A2ED-4FD0-8C72-24F060CC5718}"/>
            </a:ext>
          </a:extLst>
        </xdr:cNvPr>
        <xdr:cNvCxnSpPr/>
      </xdr:nvCxnSpPr>
      <xdr:spPr>
        <a:xfrm flipV="1">
          <a:off x="15201900" y="4105275"/>
          <a:ext cx="0" cy="41910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28575</xdr:colOff>
      <xdr:row>23</xdr:row>
      <xdr:rowOff>76200</xdr:rowOff>
    </xdr:from>
    <xdr:to>
      <xdr:col>13</xdr:col>
      <xdr:colOff>457200</xdr:colOff>
      <xdr:row>23</xdr:row>
      <xdr:rowOff>85725</xdr:rowOff>
    </xdr:to>
    <xdr:cxnSp macro="">
      <xdr:nvCxnSpPr>
        <xdr:cNvPr id="51" name="Conector recto 50">
          <a:extLst>
            <a:ext uri="{FF2B5EF4-FFF2-40B4-BE49-F238E27FC236}">
              <a16:creationId xmlns:a16="http://schemas.microsoft.com/office/drawing/2014/main" id="{B6529587-AC56-4052-88D3-38783120EA2D}"/>
            </a:ext>
          </a:extLst>
        </xdr:cNvPr>
        <xdr:cNvCxnSpPr/>
      </xdr:nvCxnSpPr>
      <xdr:spPr>
        <a:xfrm>
          <a:off x="6162675" y="4457700"/>
          <a:ext cx="4486275" cy="9525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8</xdr:col>
      <xdr:colOff>619124</xdr:colOff>
      <xdr:row>9</xdr:row>
      <xdr:rowOff>60651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33DAFE-3FF8-4448-A6B4-CDA631FF6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333500"/>
          <a:ext cx="5972175" cy="441651"/>
        </a:xfrm>
        <a:prstGeom prst="rect">
          <a:avLst/>
        </a:prstGeom>
      </xdr:spPr>
    </xdr:pic>
    <xdr:clientData/>
  </xdr:twoCellAnchor>
  <xdr:twoCellAnchor>
    <xdr:from>
      <xdr:col>9</xdr:col>
      <xdr:colOff>142875</xdr:colOff>
      <xdr:row>17</xdr:row>
      <xdr:rowOff>61912</xdr:rowOff>
    </xdr:from>
    <xdr:to>
      <xdr:col>15</xdr:col>
      <xdr:colOff>142875</xdr:colOff>
      <xdr:row>31</xdr:row>
      <xdr:rowOff>138112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E43A8C5-68F2-44E8-AD18-B09063D111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76200</xdr:colOff>
      <xdr:row>34</xdr:row>
      <xdr:rowOff>0</xdr:rowOff>
    </xdr:from>
    <xdr:to>
      <xdr:col>15</xdr:col>
      <xdr:colOff>76200</xdr:colOff>
      <xdr:row>48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9BD7C3A-8800-486E-AA19-BD38D73C0C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51</xdr:row>
      <xdr:rowOff>190499</xdr:rowOff>
    </xdr:from>
    <xdr:to>
      <xdr:col>8</xdr:col>
      <xdr:colOff>609599</xdr:colOff>
      <xdr:row>67</xdr:row>
      <xdr:rowOff>110632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4C62DCC-A041-4263-B5E1-832C88FE9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0" y="9915524"/>
          <a:ext cx="5962650" cy="2968133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476250</xdr:colOff>
      <xdr:row>50</xdr:row>
      <xdr:rowOff>133350</xdr:rowOff>
    </xdr:from>
    <xdr:to>
      <xdr:col>14</xdr:col>
      <xdr:colOff>514887</xdr:colOff>
      <xdr:row>82</xdr:row>
      <xdr:rowOff>48465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5A65590-7748-4CFF-B26C-55AACDF0A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53300" y="9667875"/>
          <a:ext cx="3848637" cy="60111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8</xdr:col>
      <xdr:colOff>628649</xdr:colOff>
      <xdr:row>98</xdr:row>
      <xdr:rowOff>81672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4FD882D-8648-4BC8-8F72-D451D6C76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2000" y="18297525"/>
          <a:ext cx="5981700" cy="46267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8</xdr:col>
      <xdr:colOff>657224</xdr:colOff>
      <xdr:row>102</xdr:row>
      <xdr:rowOff>80301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B024464-154D-4961-8BCA-C2296C195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2000" y="19059525"/>
          <a:ext cx="6010275" cy="46130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8</xdr:col>
      <xdr:colOff>524694</xdr:colOff>
      <xdr:row>120</xdr:row>
      <xdr:rowOff>372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9F3028C-FE0A-4BC8-ADA3-DDA22FAED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2000" y="20202525"/>
          <a:ext cx="5877745" cy="2667372"/>
        </a:xfrm>
        <a:prstGeom prst="rect">
          <a:avLst/>
        </a:prstGeom>
      </xdr:spPr>
    </xdr:pic>
    <xdr:clientData/>
  </xdr:twoCellAnchor>
  <xdr:twoCellAnchor editAs="oneCell">
    <xdr:from>
      <xdr:col>10</xdr:col>
      <xdr:colOff>359557</xdr:colOff>
      <xdr:row>8</xdr:row>
      <xdr:rowOff>76200</xdr:rowOff>
    </xdr:from>
    <xdr:to>
      <xdr:col>12</xdr:col>
      <xdr:colOff>600073</xdr:colOff>
      <xdr:row>15</xdr:row>
      <xdr:rowOff>172605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30B1096-55F9-824C-29B8-0606760C6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98607" y="1600200"/>
          <a:ext cx="1764517" cy="14299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152400</xdr:colOff>
      <xdr:row>7</xdr:row>
      <xdr:rowOff>95250</xdr:rowOff>
    </xdr:from>
    <xdr:to>
      <xdr:col>12</xdr:col>
      <xdr:colOff>133350</xdr:colOff>
      <xdr:row>15</xdr:row>
      <xdr:rowOff>135813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C925E9-F1F4-4441-A7F4-704118A42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0425" y="3333750"/>
          <a:ext cx="6076950" cy="1564563"/>
        </a:xfrm>
        <a:prstGeom prst="rect">
          <a:avLst/>
        </a:prstGeom>
      </xdr:spPr>
    </xdr:pic>
    <xdr:clientData/>
  </xdr:twoCellAnchor>
  <xdr:twoCellAnchor>
    <xdr:from>
      <xdr:col>8</xdr:col>
      <xdr:colOff>600075</xdr:colOff>
      <xdr:row>36</xdr:row>
      <xdr:rowOff>0</xdr:rowOff>
    </xdr:from>
    <xdr:to>
      <xdr:col>14</xdr:col>
      <xdr:colOff>600075</xdr:colOff>
      <xdr:row>50</xdr:row>
      <xdr:rowOff>61912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9DE7343-E7CD-4A95-9082-5AC519A484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9525</xdr:colOff>
      <xdr:row>16</xdr:row>
      <xdr:rowOff>119009</xdr:rowOff>
    </xdr:from>
    <xdr:to>
      <xdr:col>16</xdr:col>
      <xdr:colOff>287419</xdr:colOff>
      <xdr:row>26</xdr:row>
      <xdr:rowOff>49115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DCDF6A1-3529-ED59-BEFA-6D751E54B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43550" y="3167009"/>
          <a:ext cx="7135894" cy="183510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355742</xdr:colOff>
      <xdr:row>1</xdr:row>
      <xdr:rowOff>4524</xdr:rowOff>
    </xdr:from>
    <xdr:to>
      <xdr:col>15</xdr:col>
      <xdr:colOff>474005</xdr:colOff>
      <xdr:row>16</xdr:row>
      <xdr:rowOff>1444</xdr:rowOff>
    </xdr:to>
    <xdr:pic>
      <xdr:nvPicPr>
        <xdr:cNvPr id="2" name="Imagen 1" descr="Qué son las losas aligeradas? - Construyendo Seguro">
          <a:extLst>
            <a:ext uri="{FF2B5EF4-FFF2-40B4-BE49-F238E27FC236}">
              <a16:creationId xmlns:a16="http://schemas.microsoft.com/office/drawing/2014/main" id="{464AE6AE-6E97-4F6C-AB88-D6C369134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1742" y="195024"/>
          <a:ext cx="5452263" cy="2854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39688</xdr:colOff>
      <xdr:row>12</xdr:row>
      <xdr:rowOff>158750</xdr:rowOff>
    </xdr:from>
    <xdr:to>
      <xdr:col>12</xdr:col>
      <xdr:colOff>23813</xdr:colOff>
      <xdr:row>12</xdr:row>
      <xdr:rowOff>166688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77F172A7-A3EC-4EB7-AFD6-B42889A9DA5D}"/>
            </a:ext>
          </a:extLst>
        </xdr:cNvPr>
        <xdr:cNvCxnSpPr/>
      </xdr:nvCxnSpPr>
      <xdr:spPr>
        <a:xfrm flipV="1">
          <a:off x="8421688" y="2444750"/>
          <a:ext cx="746125" cy="793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5</xdr:col>
      <xdr:colOff>166687</xdr:colOff>
      <xdr:row>26</xdr:row>
      <xdr:rowOff>146484</xdr:rowOff>
    </xdr:from>
    <xdr:ext cx="1204817" cy="43454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5A04A020-8835-450F-8973-B3CC58262C5F}"/>
                </a:ext>
              </a:extLst>
            </xdr:cNvPr>
            <xdr:cNvSpPr txBox="1"/>
          </xdr:nvSpPr>
          <xdr:spPr>
            <a:xfrm>
              <a:off x="3976687" y="5099484"/>
              <a:ext cx="1204817" cy="434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>
                        <a:latin typeface="Cambria Math" panose="02040503050406030204" pitchFamily="18" charset="0"/>
                      </a:rPr>
                      <m:t>𝐴𝑠</m:t>
                    </m:r>
                    <m:r>
                      <a:rPr lang="es-PE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PE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|"/>
                            <m:endChr m:val="|"/>
                            <m:ctrlPr>
                              <a:rPr lang="es-PE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PE" sz="1100" b="0" i="1">
                                <a:latin typeface="Cambria Math" panose="02040503050406030204" pitchFamily="18" charset="0"/>
                              </a:rPr>
                              <m:t>𝑀𝑢</m:t>
                            </m:r>
                          </m:e>
                        </m:d>
                      </m:num>
                      <m:den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∅∗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𝑓𝑦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𝑑</m:t>
                        </m:r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num>
                          <m:den>
                            <m:r>
                              <a:rPr lang="es-PE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s-PE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PE" sz="1100"/>
            </a:p>
          </xdr:txBody>
        </xdr:sp>
      </mc:Choice>
      <mc:Fallback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5A04A020-8835-450F-8973-B3CC58262C5F}"/>
                </a:ext>
              </a:extLst>
            </xdr:cNvPr>
            <xdr:cNvSpPr txBox="1"/>
          </xdr:nvSpPr>
          <xdr:spPr>
            <a:xfrm>
              <a:off x="3976687" y="5099484"/>
              <a:ext cx="1204817" cy="434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>
                  <a:latin typeface="Cambria Math" panose="02040503050406030204" pitchFamily="18" charset="0"/>
                </a:rPr>
                <a:t>𝐴𝑠=|𝑀𝑢|/(</a:t>
              </a:r>
              <a:r>
                <a:rPr lang="es-PE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∅∗𝑓𝑦(𝑑−𝑎/2))</a:t>
              </a:r>
              <a:endParaRPr lang="es-PE" sz="1100"/>
            </a:p>
          </xdr:txBody>
        </xdr:sp>
      </mc:Fallback>
    </mc:AlternateContent>
    <xdr:clientData/>
  </xdr:oneCellAnchor>
  <xdr:oneCellAnchor>
    <xdr:from>
      <xdr:col>4</xdr:col>
      <xdr:colOff>672811</xdr:colOff>
      <xdr:row>23</xdr:row>
      <xdr:rowOff>19050</xdr:rowOff>
    </xdr:from>
    <xdr:ext cx="1760482" cy="50013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C5D705EC-2F1A-414B-B780-F8B1AAE4740E}"/>
                </a:ext>
              </a:extLst>
            </xdr:cNvPr>
            <xdr:cNvSpPr txBox="1"/>
          </xdr:nvSpPr>
          <xdr:spPr>
            <a:xfrm>
              <a:off x="3720811" y="4400550"/>
              <a:ext cx="1760482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−</m:t>
                    </m:r>
                    <m:rad>
                      <m:radPr>
                        <m:degHide m:val="on"/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s-E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p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E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d>
                              <m:dPr>
                                <m:begChr m:val="|"/>
                                <m:endChr m:val="|"/>
                                <m:ctrlPr>
                                  <a:rPr lang="es-ES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s-E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  <m:r>
                                  <a:rPr lang="es-ES" sz="1100" b="0" i="1">
                                    <a:latin typeface="Cambria Math" panose="02040503050406030204" pitchFamily="18" charset="0"/>
                                  </a:rPr>
                                  <m:t>𝑀𝑢</m:t>
                                </m:r>
                              </m:e>
                            </m:d>
                          </m:num>
                          <m:den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0.85.</m:t>
                            </m:r>
                            <m:sSup>
                              <m:sSupPr>
                                <m:ctrlPr>
                                  <a:rPr lang="es-E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s-ES" sz="1100" b="0" i="1">
                                    <a:latin typeface="Cambria Math" panose="02040503050406030204" pitchFamily="18" charset="0"/>
                                  </a:rPr>
                                  <m:t>𝑓</m:t>
                                </m:r>
                              </m:e>
                              <m:sup>
                                <m:r>
                                  <a:rPr lang="es-ES" sz="1100" b="0" i="1">
                                    <a:latin typeface="Cambria Math" panose="02040503050406030204" pitchFamily="18" charset="0"/>
                                  </a:rPr>
                                  <m:t>′</m:t>
                                </m:r>
                              </m:sup>
                            </m:sSup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.∅.</m:t>
                            </m:r>
                            <m:r>
                              <a:rPr lang="es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s-PE" sz="1100"/>
            </a:p>
          </xdr:txBody>
        </xdr:sp>
      </mc:Choice>
      <mc:Fallback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C5D705EC-2F1A-414B-B780-F8B1AAE4740E}"/>
                </a:ext>
              </a:extLst>
            </xdr:cNvPr>
            <xdr:cNvSpPr txBox="1"/>
          </xdr:nvSpPr>
          <xdr:spPr>
            <a:xfrm>
              <a:off x="3720811" y="4400550"/>
              <a:ext cx="1760482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sz="1100" b="0" i="0">
                  <a:latin typeface="Cambria Math" panose="02040503050406030204" pitchFamily="18" charset="0"/>
                </a:rPr>
                <a:t>𝑎=𝑑−√(𝑑^2−|2𝑀𝑢|/(0.85.𝑓^′ 𝑐.∅.</a:t>
              </a:r>
              <a:r>
                <a:rPr lang="es-E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𝑏))</a:t>
              </a:r>
              <a:endParaRPr lang="es-PE" sz="1100"/>
            </a:p>
          </xdr:txBody>
        </xdr:sp>
      </mc:Fallback>
    </mc:AlternateContent>
    <xdr:clientData/>
  </xdr:oneCellAnchor>
  <xdr:twoCellAnchor editAs="oneCell">
    <xdr:from>
      <xdr:col>6</xdr:col>
      <xdr:colOff>0</xdr:colOff>
      <xdr:row>54</xdr:row>
      <xdr:rowOff>0</xdr:rowOff>
    </xdr:from>
    <xdr:to>
      <xdr:col>13</xdr:col>
      <xdr:colOff>562841</xdr:colOff>
      <xdr:row>60</xdr:row>
      <xdr:rowOff>142875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CF385BA-C34E-4729-8337-9BA9B858F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0" y="10287000"/>
          <a:ext cx="5896841" cy="1285875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61</xdr:row>
      <xdr:rowOff>1</xdr:rowOff>
    </xdr:from>
    <xdr:to>
      <xdr:col>13</xdr:col>
      <xdr:colOff>606137</xdr:colOff>
      <xdr:row>69</xdr:row>
      <xdr:rowOff>104429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450CF2A-BC87-4BCE-8D93-1FD3BBEEB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72001" y="11620501"/>
          <a:ext cx="5940136" cy="16284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IP\ETABS%202024\ETABS.xlsx" TargetMode="External"/><Relationship Id="rId1" Type="http://schemas.openxmlformats.org/officeDocument/2006/relationships/externalLinkPath" Target="/CIP/ETABS%202024/ETAB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ESPECTRO DISEÑO"/>
      <sheetName val="CARGAS"/>
      <sheetName val="VERIFICACIONES"/>
      <sheetName val="PESO"/>
      <sheetName val="VIGAS"/>
      <sheetName val="COLUMNAS"/>
      <sheetName val="MUROS DE CORTE"/>
      <sheetName val="LOSA ALIGERAD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0">
          <cell r="R20">
            <v>100.1664</v>
          </cell>
          <cell r="S20">
            <v>-3.4799999999999998E-2</v>
          </cell>
          <cell r="T20">
            <v>1.2746999999999999</v>
          </cell>
          <cell r="V20">
            <v>60.489800000000002</v>
          </cell>
          <cell r="W20">
            <v>-0.14369999999999999</v>
          </cell>
          <cell r="X20">
            <v>4.6620999999999997</v>
          </cell>
          <cell r="Z20">
            <v>23.221599999999999</v>
          </cell>
          <cell r="AA20">
            <v>-0.4098</v>
          </cell>
          <cell r="AB20">
            <v>1.2818000000000001</v>
          </cell>
        </row>
        <row r="21">
          <cell r="R21">
            <v>97.548400000000001</v>
          </cell>
          <cell r="S21">
            <v>1.2999999999999999E-2</v>
          </cell>
          <cell r="T21">
            <v>-0.53910000000000002</v>
          </cell>
          <cell r="V21">
            <v>58.359499999999997</v>
          </cell>
          <cell r="W21">
            <v>1.0699999999999999E-2</v>
          </cell>
          <cell r="X21">
            <v>-6.6500000000000004E-2</v>
          </cell>
          <cell r="Z21">
            <v>20.866499999999998</v>
          </cell>
          <cell r="AA21">
            <v>0.33760000000000001</v>
          </cell>
          <cell r="AB21">
            <v>2.5247000000000002</v>
          </cell>
        </row>
        <row r="22">
          <cell r="F22">
            <v>484.94123999999994</v>
          </cell>
          <cell r="G22">
            <v>0</v>
          </cell>
          <cell r="H22">
            <v>0</v>
          </cell>
          <cell r="R22">
            <v>94.930400000000006</v>
          </cell>
          <cell r="S22">
            <v>6.08E-2</v>
          </cell>
          <cell r="T22">
            <v>-2.3529</v>
          </cell>
          <cell r="V22">
            <v>56.229199999999999</v>
          </cell>
          <cell r="W22">
            <v>0.1651</v>
          </cell>
          <cell r="X22">
            <v>-4.7950999999999997</v>
          </cell>
          <cell r="Z22">
            <v>18.511399999999998</v>
          </cell>
          <cell r="AA22">
            <v>1.085</v>
          </cell>
          <cell r="AB22">
            <v>3.7677</v>
          </cell>
        </row>
        <row r="23">
          <cell r="F23">
            <v>484.94123999999994</v>
          </cell>
          <cell r="G23">
            <v>6.5216900000000004</v>
          </cell>
          <cell r="H23">
            <v>-6.5216900000000004</v>
          </cell>
          <cell r="R23">
            <v>87.848500000000001</v>
          </cell>
          <cell r="S23">
            <v>2.1000000000000001E-2</v>
          </cell>
          <cell r="T23">
            <v>2.1579999999999999</v>
          </cell>
          <cell r="V23">
            <v>54.541600000000003</v>
          </cell>
          <cell r="W23">
            <v>-9.1200000000000003E-2</v>
          </cell>
          <cell r="X23">
            <v>7.9637000000000002</v>
          </cell>
          <cell r="Z23">
            <v>23.5336</v>
          </cell>
          <cell r="AA23">
            <v>-0.4103</v>
          </cell>
          <cell r="AB23">
            <v>2.9540999999999999</v>
          </cell>
        </row>
        <row r="24">
          <cell r="F24">
            <v>484.94123999999994</v>
          </cell>
          <cell r="G24">
            <v>10.981319999999998</v>
          </cell>
          <cell r="H24">
            <v>-10.981319999999998</v>
          </cell>
          <cell r="R24">
            <v>85.230500000000006</v>
          </cell>
          <cell r="S24">
            <v>4.1200000000000001E-2</v>
          </cell>
          <cell r="T24">
            <v>-1.038</v>
          </cell>
          <cell r="V24">
            <v>52.411299999999997</v>
          </cell>
          <cell r="W24">
            <v>6.7999999999999996E-3</v>
          </cell>
          <cell r="X24">
            <v>-7.4200000000000002E-2</v>
          </cell>
          <cell r="Z24">
            <v>21.1785</v>
          </cell>
          <cell r="AA24">
            <v>0.27700000000000002</v>
          </cell>
          <cell r="AB24">
            <v>3.194</v>
          </cell>
        </row>
        <row r="25">
          <cell r="F25">
            <v>484.94123999999994</v>
          </cell>
          <cell r="G25">
            <v>14.996659999999999</v>
          </cell>
          <cell r="H25">
            <v>-14.996659999999999</v>
          </cell>
          <cell r="R25">
            <v>82.6126</v>
          </cell>
          <cell r="S25">
            <v>6.13E-2</v>
          </cell>
          <cell r="T25">
            <v>-4.2340999999999998</v>
          </cell>
          <cell r="V25">
            <v>50.280999999999999</v>
          </cell>
          <cell r="W25">
            <v>0.10489999999999999</v>
          </cell>
          <cell r="X25">
            <v>-8.1120999999999999</v>
          </cell>
          <cell r="Z25">
            <v>18.823399999999999</v>
          </cell>
          <cell r="AA25">
            <v>0.96430000000000005</v>
          </cell>
          <cell r="AB25">
            <v>3.4338000000000002</v>
          </cell>
        </row>
        <row r="26">
          <cell r="F26">
            <v>477.79262999999992</v>
          </cell>
          <cell r="G26">
            <v>18.771619999999999</v>
          </cell>
          <cell r="H26">
            <v>-18.771619999999999</v>
          </cell>
          <cell r="R26">
            <v>87.383700000000005</v>
          </cell>
          <cell r="S26">
            <v>-5.57E-2</v>
          </cell>
          <cell r="T26">
            <v>8.9800000000000005E-2</v>
          </cell>
          <cell r="V26">
            <v>54.125799999999998</v>
          </cell>
          <cell r="W26">
            <v>-0.2198</v>
          </cell>
          <cell r="X26">
            <v>0.23619999999999999</v>
          </cell>
          <cell r="Z26">
            <v>23.2563</v>
          </cell>
          <cell r="AA26">
            <v>-0.30659999999999998</v>
          </cell>
          <cell r="AB26">
            <v>-1.0013000000000001</v>
          </cell>
        </row>
        <row r="27">
          <cell r="F27">
            <v>370.60155999999995</v>
          </cell>
          <cell r="G27">
            <v>26.726139999999997</v>
          </cell>
          <cell r="H27">
            <v>-26.726139999999997</v>
          </cell>
          <cell r="R27">
            <v>84.765699999999995</v>
          </cell>
          <cell r="S27">
            <v>-4.8500000000000001E-2</v>
          </cell>
          <cell r="T27">
            <v>7.3099999999999998E-2</v>
          </cell>
          <cell r="V27">
            <v>51.9955</v>
          </cell>
          <cell r="W27">
            <v>-7.1999999999999998E-3</v>
          </cell>
          <cell r="X27">
            <v>-2.9600000000000001E-2</v>
          </cell>
          <cell r="Z27">
            <v>20.901199999999999</v>
          </cell>
          <cell r="AA27">
            <v>0.2752</v>
          </cell>
          <cell r="AB27">
            <v>1.6007</v>
          </cell>
        </row>
        <row r="28">
          <cell r="F28">
            <v>285.24811</v>
          </cell>
          <cell r="G28">
            <v>29.371300000000002</v>
          </cell>
          <cell r="H28">
            <v>-29.371300000000002</v>
          </cell>
          <cell r="R28">
            <v>82.1477</v>
          </cell>
          <cell r="S28">
            <v>-4.1300000000000003E-2</v>
          </cell>
          <cell r="T28">
            <v>5.6399999999999999E-2</v>
          </cell>
          <cell r="V28">
            <v>49.865200000000002</v>
          </cell>
          <cell r="W28">
            <v>0.2054</v>
          </cell>
          <cell r="X28">
            <v>-0.2954</v>
          </cell>
          <cell r="Z28">
            <v>18.546099999999999</v>
          </cell>
          <cell r="AA28">
            <v>0.85699999999999998</v>
          </cell>
          <cell r="AB28">
            <v>4.2027999999999999</v>
          </cell>
        </row>
        <row r="29">
          <cell r="F29">
            <v>181.42410999999998</v>
          </cell>
          <cell r="G29">
            <v>28.750749999999996</v>
          </cell>
          <cell r="H29">
            <v>-28.750749999999996</v>
          </cell>
          <cell r="R29">
            <v>79.908799999999999</v>
          </cell>
          <cell r="S29">
            <v>57.601100000000002</v>
          </cell>
          <cell r="T29">
            <v>4.0824999999999996</v>
          </cell>
          <cell r="V29">
            <v>47.835799999999999</v>
          </cell>
          <cell r="W29">
            <v>17.289000000000001</v>
          </cell>
          <cell r="X29">
            <v>5.5526999999999997</v>
          </cell>
          <cell r="Z29">
            <v>17.958500000000001</v>
          </cell>
          <cell r="AA29">
            <v>6.2560000000000002</v>
          </cell>
          <cell r="AB29">
            <v>2.6661999999999999</v>
          </cell>
        </row>
        <row r="30">
          <cell r="F30">
            <v>74.441569999999999</v>
          </cell>
          <cell r="G30">
            <v>24.363219999999998</v>
          </cell>
          <cell r="H30">
            <v>-24.363219999999998</v>
          </cell>
          <cell r="R30">
            <v>77.571299999999994</v>
          </cell>
          <cell r="S30">
            <v>22.696100000000001</v>
          </cell>
          <cell r="T30">
            <v>0.19950000000000001</v>
          </cell>
          <cell r="V30">
            <v>45.933700000000002</v>
          </cell>
          <cell r="W30">
            <v>6.0248999999999997</v>
          </cell>
          <cell r="X30">
            <v>0.2147</v>
          </cell>
          <cell r="Z30">
            <v>15.8558</v>
          </cell>
          <cell r="AA30">
            <v>14.2843</v>
          </cell>
          <cell r="AB30">
            <v>2.4977999999999998</v>
          </cell>
        </row>
        <row r="31">
          <cell r="F31">
            <v>-35.648689999999995</v>
          </cell>
          <cell r="G31">
            <v>13.544090000000001</v>
          </cell>
          <cell r="H31">
            <v>-13.544090000000001</v>
          </cell>
          <cell r="R31">
            <v>75.233800000000002</v>
          </cell>
          <cell r="S31">
            <v>12.966900000000001</v>
          </cell>
          <cell r="T31">
            <v>-0.3347</v>
          </cell>
          <cell r="V31">
            <v>44.031599999999997</v>
          </cell>
          <cell r="W31">
            <v>28.469899999999999</v>
          </cell>
          <cell r="X31">
            <v>-2.3938999999999999</v>
          </cell>
          <cell r="Z31">
            <v>13.753</v>
          </cell>
          <cell r="AA31">
            <v>24.9755</v>
          </cell>
          <cell r="AB31">
            <v>4.8935000000000004</v>
          </cell>
        </row>
        <row r="32">
          <cell r="F32">
            <v>-135.23999999999998</v>
          </cell>
          <cell r="G32">
            <v>0</v>
          </cell>
          <cell r="H32">
            <v>0</v>
          </cell>
          <cell r="R32">
            <v>90.511799999999994</v>
          </cell>
          <cell r="S32">
            <v>-57.651400000000002</v>
          </cell>
          <cell r="T32">
            <v>-1.9014</v>
          </cell>
          <cell r="V32">
            <v>55.764499999999998</v>
          </cell>
          <cell r="W32">
            <v>-17.5504</v>
          </cell>
          <cell r="X32">
            <v>2.4150999999999998</v>
          </cell>
          <cell r="Z32">
            <v>23.076899999999998</v>
          </cell>
          <cell r="AA32">
            <v>-6.9489999999999998</v>
          </cell>
          <cell r="AB32">
            <v>-0.55349999999999999</v>
          </cell>
        </row>
        <row r="33">
          <cell r="R33">
            <v>88.174300000000002</v>
          </cell>
          <cell r="S33">
            <v>-22.682700000000001</v>
          </cell>
          <cell r="T33">
            <v>-1.1269</v>
          </cell>
          <cell r="V33">
            <v>53.862400000000001</v>
          </cell>
          <cell r="W33">
            <v>-6.0101000000000004</v>
          </cell>
          <cell r="X33">
            <v>-0.32200000000000001</v>
          </cell>
          <cell r="Z33">
            <v>20.9741</v>
          </cell>
          <cell r="AA33">
            <v>-13.7279</v>
          </cell>
          <cell r="AB33">
            <v>1.8876999999999999</v>
          </cell>
        </row>
        <row r="34">
          <cell r="R34">
            <v>85.8369</v>
          </cell>
          <cell r="S34">
            <v>-12.889699999999999</v>
          </cell>
          <cell r="T34">
            <v>-3.7012999999999998</v>
          </cell>
          <cell r="V34">
            <v>51.9604</v>
          </cell>
          <cell r="W34">
            <v>-28.179200000000002</v>
          </cell>
          <cell r="X34">
            <v>-5.7885</v>
          </cell>
          <cell r="Z34">
            <v>18.871300000000002</v>
          </cell>
          <cell r="AA34">
            <v>-23.169699999999999</v>
          </cell>
          <cell r="AB34">
            <v>1.7647999999999999</v>
          </cell>
        </row>
        <row r="35">
          <cell r="R35">
            <v>79.908799999999999</v>
          </cell>
          <cell r="S35">
            <v>57.601100000000002</v>
          </cell>
          <cell r="T35">
            <v>4.0824999999999996</v>
          </cell>
          <cell r="V35">
            <v>47.835799999999999</v>
          </cell>
          <cell r="W35">
            <v>17.289000000000001</v>
          </cell>
          <cell r="X35">
            <v>5.5526999999999997</v>
          </cell>
          <cell r="Z35">
            <v>17.958500000000001</v>
          </cell>
          <cell r="AA35">
            <v>6.2560000000000002</v>
          </cell>
          <cell r="AB35">
            <v>2.6661999999999999</v>
          </cell>
        </row>
        <row r="36">
          <cell r="R36">
            <v>77.571299999999994</v>
          </cell>
          <cell r="S36">
            <v>22.696100000000001</v>
          </cell>
          <cell r="T36">
            <v>0.19950000000000001</v>
          </cell>
          <cell r="V36">
            <v>45.933700000000002</v>
          </cell>
          <cell r="W36">
            <v>6.0248999999999997</v>
          </cell>
          <cell r="X36">
            <v>0.2147</v>
          </cell>
          <cell r="Z36">
            <v>15.8558</v>
          </cell>
          <cell r="AA36">
            <v>14.2843</v>
          </cell>
          <cell r="AB36">
            <v>2.4977999999999998</v>
          </cell>
        </row>
        <row r="37">
          <cell r="F37">
            <v>484.94123999999994</v>
          </cell>
          <cell r="G37">
            <v>0</v>
          </cell>
          <cell r="H37">
            <v>0</v>
          </cell>
          <cell r="R37">
            <v>75.233800000000002</v>
          </cell>
          <cell r="S37">
            <v>12.966900000000001</v>
          </cell>
          <cell r="T37">
            <v>-0.3347</v>
          </cell>
          <cell r="V37">
            <v>44.031599999999997</v>
          </cell>
          <cell r="W37">
            <v>28.469899999999999</v>
          </cell>
          <cell r="X37">
            <v>-2.3938999999999999</v>
          </cell>
          <cell r="Z37">
            <v>13.753</v>
          </cell>
          <cell r="AA37">
            <v>24.9755</v>
          </cell>
          <cell r="AB37">
            <v>4.8935000000000004</v>
          </cell>
        </row>
        <row r="38">
          <cell r="F38">
            <v>484.94123999999994</v>
          </cell>
          <cell r="G38">
            <v>37.701299999999996</v>
          </cell>
          <cell r="H38">
            <v>-37.701299999999996</v>
          </cell>
          <cell r="R38">
            <v>90.511799999999994</v>
          </cell>
          <cell r="S38">
            <v>-57.651400000000002</v>
          </cell>
          <cell r="T38">
            <v>-1.9014</v>
          </cell>
          <cell r="V38">
            <v>55.764499999999998</v>
          </cell>
          <cell r="W38">
            <v>-17.5504</v>
          </cell>
          <cell r="X38">
            <v>2.4150999999999998</v>
          </cell>
          <cell r="Z38">
            <v>23.076899999999998</v>
          </cell>
          <cell r="AA38">
            <v>-6.9489999999999998</v>
          </cell>
          <cell r="AB38">
            <v>-0.55349999999999999</v>
          </cell>
        </row>
        <row r="39">
          <cell r="F39">
            <v>470.68013999999999</v>
          </cell>
          <cell r="G39">
            <v>59.289790000000004</v>
          </cell>
          <cell r="H39">
            <v>-59.289790000000004</v>
          </cell>
          <cell r="R39">
            <v>88.174300000000002</v>
          </cell>
          <cell r="S39">
            <v>-22.682700000000001</v>
          </cell>
          <cell r="T39">
            <v>-1.1269</v>
          </cell>
          <cell r="V39">
            <v>53.862400000000001</v>
          </cell>
          <cell r="W39">
            <v>-6.0101000000000004</v>
          </cell>
          <cell r="X39">
            <v>-0.32200000000000001</v>
          </cell>
          <cell r="Z39">
            <v>20.9741</v>
          </cell>
          <cell r="AA39">
            <v>-13.7279</v>
          </cell>
          <cell r="AB39">
            <v>1.8876999999999999</v>
          </cell>
        </row>
        <row r="40">
          <cell r="F40">
            <v>413.95213999999993</v>
          </cell>
          <cell r="G40">
            <v>75.939639999999997</v>
          </cell>
          <cell r="H40">
            <v>-75.939639999999997</v>
          </cell>
          <cell r="R40">
            <v>85.8369</v>
          </cell>
          <cell r="S40">
            <v>-12.889699999999999</v>
          </cell>
          <cell r="T40">
            <v>-3.7012999999999998</v>
          </cell>
          <cell r="V40">
            <v>51.9604</v>
          </cell>
          <cell r="W40">
            <v>-28.179200000000002</v>
          </cell>
          <cell r="X40">
            <v>-5.7885</v>
          </cell>
          <cell r="Z40">
            <v>18.871300000000002</v>
          </cell>
          <cell r="AA40">
            <v>-23.169699999999999</v>
          </cell>
          <cell r="AB40">
            <v>1.7647999999999999</v>
          </cell>
        </row>
        <row r="41">
          <cell r="F41">
            <v>345.64256999999998</v>
          </cell>
          <cell r="G41">
            <v>88.638619999999989</v>
          </cell>
          <cell r="H41">
            <v>-88.638619999999989</v>
          </cell>
          <cell r="R41">
            <v>80.540400000000005</v>
          </cell>
          <cell r="S41">
            <v>40.6706</v>
          </cell>
          <cell r="T41">
            <v>4.3833000000000002</v>
          </cell>
          <cell r="V41">
            <v>48.397500000000001</v>
          </cell>
          <cell r="W41">
            <v>12.1534</v>
          </cell>
          <cell r="X41">
            <v>5.6352000000000002</v>
          </cell>
          <cell r="Z41">
            <v>18.5275</v>
          </cell>
          <cell r="AA41">
            <v>5.0960999999999999</v>
          </cell>
          <cell r="AB41">
            <v>3.1937000000000002</v>
          </cell>
        </row>
        <row r="42">
          <cell r="F42">
            <v>240.60140999999999</v>
          </cell>
          <cell r="G42">
            <v>98.252139999999983</v>
          </cell>
          <cell r="H42">
            <v>-98.252139999999983</v>
          </cell>
          <cell r="R42">
            <v>78.203000000000003</v>
          </cell>
          <cell r="S42">
            <v>15.8658</v>
          </cell>
          <cell r="T42">
            <v>0.24679999999999999</v>
          </cell>
          <cell r="V42">
            <v>46.495399999999997</v>
          </cell>
          <cell r="W42">
            <v>4.4808000000000003</v>
          </cell>
          <cell r="X42">
            <v>0.2742</v>
          </cell>
          <cell r="Z42">
            <v>16.424700000000001</v>
          </cell>
          <cell r="AA42">
            <v>10.041</v>
          </cell>
          <cell r="AB42">
            <v>2.5558000000000001</v>
          </cell>
        </row>
        <row r="43">
          <cell r="F43">
            <v>142.50767999999999</v>
          </cell>
          <cell r="G43">
            <v>95.696929999999995</v>
          </cell>
          <cell r="H43">
            <v>-95.696929999999995</v>
          </cell>
          <cell r="R43">
            <v>75.865499999999997</v>
          </cell>
          <cell r="S43">
            <v>9.6972000000000005</v>
          </cell>
          <cell r="T43">
            <v>-0.1321</v>
          </cell>
          <cell r="V43">
            <v>44.593400000000003</v>
          </cell>
          <cell r="W43">
            <v>20.535699999999999</v>
          </cell>
          <cell r="X43">
            <v>-2.3807999999999998</v>
          </cell>
          <cell r="Z43">
            <v>14.321999999999999</v>
          </cell>
          <cell r="AA43">
            <v>17.980599999999999</v>
          </cell>
          <cell r="AB43">
            <v>5.2205000000000004</v>
          </cell>
        </row>
        <row r="44">
          <cell r="F44">
            <v>65.88924999999999</v>
          </cell>
          <cell r="G44">
            <v>85.911699999999996</v>
          </cell>
          <cell r="H44">
            <v>-85.911699999999996</v>
          </cell>
          <cell r="R44">
            <v>89.880099999999999</v>
          </cell>
          <cell r="S44">
            <v>-40.7209</v>
          </cell>
          <cell r="T44">
            <v>-2.2023000000000001</v>
          </cell>
          <cell r="V44">
            <v>55.202800000000003</v>
          </cell>
          <cell r="W44">
            <v>-12.4148</v>
          </cell>
          <cell r="X44">
            <v>2.3325999999999998</v>
          </cell>
          <cell r="Z44">
            <v>22.507899999999999</v>
          </cell>
          <cell r="AA44">
            <v>-5.7891000000000004</v>
          </cell>
          <cell r="AB44">
            <v>-1.081</v>
          </cell>
        </row>
        <row r="45">
          <cell r="F45">
            <v>-5.3206299999999995</v>
          </cell>
          <cell r="G45">
            <v>66.609690000000001</v>
          </cell>
          <cell r="H45">
            <v>-66.609690000000001</v>
          </cell>
          <cell r="R45">
            <v>87.542699999999996</v>
          </cell>
          <cell r="S45">
            <v>-15.852399999999999</v>
          </cell>
          <cell r="T45">
            <v>-1.1742999999999999</v>
          </cell>
          <cell r="V45">
            <v>53.300699999999999</v>
          </cell>
          <cell r="W45">
            <v>-4.4661</v>
          </cell>
          <cell r="X45">
            <v>-0.38159999999999999</v>
          </cell>
          <cell r="Z45">
            <v>20.405100000000001</v>
          </cell>
          <cell r="AA45">
            <v>-9.4846000000000004</v>
          </cell>
          <cell r="AB45">
            <v>1.8297000000000001</v>
          </cell>
        </row>
        <row r="46">
          <cell r="F46">
            <v>-67.892999999999986</v>
          </cell>
          <cell r="G46">
            <v>39.170459999999999</v>
          </cell>
          <cell r="H46">
            <v>-39.170459999999999</v>
          </cell>
          <cell r="R46">
            <v>85.205200000000005</v>
          </cell>
          <cell r="S46">
            <v>-9.6199999999999992</v>
          </cell>
          <cell r="T46">
            <v>-3.9039000000000001</v>
          </cell>
          <cell r="V46">
            <v>51.398600000000002</v>
          </cell>
          <cell r="W46">
            <v>-20.244900000000001</v>
          </cell>
          <cell r="X46">
            <v>-5.8015999999999996</v>
          </cell>
          <cell r="Z46">
            <v>18.302299999999999</v>
          </cell>
          <cell r="AA46">
            <v>-16.174800000000001</v>
          </cell>
          <cell r="AB46">
            <v>1.4377</v>
          </cell>
        </row>
        <row r="47">
          <cell r="F47">
            <v>-135.23999999999998</v>
          </cell>
          <cell r="G47">
            <v>0</v>
          </cell>
          <cell r="H47">
            <v>0</v>
          </cell>
          <cell r="R47">
            <v>80.540400000000005</v>
          </cell>
          <cell r="S47">
            <v>40.6706</v>
          </cell>
          <cell r="T47">
            <v>4.3833000000000002</v>
          </cell>
          <cell r="V47">
            <v>48.397500000000001</v>
          </cell>
          <cell r="W47">
            <v>12.1534</v>
          </cell>
          <cell r="X47">
            <v>5.6352000000000002</v>
          </cell>
          <cell r="Z47">
            <v>18.5275</v>
          </cell>
          <cell r="AA47">
            <v>5.0960999999999999</v>
          </cell>
          <cell r="AB47">
            <v>3.1937000000000002</v>
          </cell>
        </row>
        <row r="48">
          <cell r="R48">
            <v>78.203000000000003</v>
          </cell>
          <cell r="S48">
            <v>15.8658</v>
          </cell>
          <cell r="T48">
            <v>0.24679999999999999</v>
          </cell>
          <cell r="V48">
            <v>46.495399999999997</v>
          </cell>
          <cell r="W48">
            <v>4.4808000000000003</v>
          </cell>
          <cell r="X48">
            <v>0.2742</v>
          </cell>
          <cell r="Z48">
            <v>16.424700000000001</v>
          </cell>
          <cell r="AA48">
            <v>10.041</v>
          </cell>
          <cell r="AB48">
            <v>2.5558000000000001</v>
          </cell>
        </row>
        <row r="49">
          <cell r="R49">
            <v>75.865499999999997</v>
          </cell>
          <cell r="S49">
            <v>9.6972000000000005</v>
          </cell>
          <cell r="T49">
            <v>-0.1321</v>
          </cell>
          <cell r="V49">
            <v>44.593400000000003</v>
          </cell>
          <cell r="W49">
            <v>20.535699999999999</v>
          </cell>
          <cell r="X49">
            <v>-2.3807999999999998</v>
          </cell>
          <cell r="Z49">
            <v>14.321999999999999</v>
          </cell>
          <cell r="AA49">
            <v>17.980599999999999</v>
          </cell>
          <cell r="AB49">
            <v>5.2205000000000004</v>
          </cell>
        </row>
        <row r="50">
          <cell r="R50">
            <v>89.880099999999999</v>
          </cell>
          <cell r="S50">
            <v>-40.7209</v>
          </cell>
          <cell r="T50">
            <v>-2.2023000000000001</v>
          </cell>
          <cell r="V50">
            <v>55.202800000000003</v>
          </cell>
          <cell r="W50">
            <v>-12.4148</v>
          </cell>
          <cell r="X50">
            <v>2.3325999999999998</v>
          </cell>
          <cell r="Z50">
            <v>22.507899999999999</v>
          </cell>
          <cell r="AA50">
            <v>-5.7891000000000004</v>
          </cell>
          <cell r="AB50">
            <v>-1.081</v>
          </cell>
        </row>
        <row r="51">
          <cell r="R51">
            <v>87.542699999999996</v>
          </cell>
          <cell r="S51">
            <v>-15.852399999999999</v>
          </cell>
          <cell r="T51">
            <v>-1.1742999999999999</v>
          </cell>
          <cell r="V51">
            <v>53.300699999999999</v>
          </cell>
          <cell r="W51">
            <v>-4.4661</v>
          </cell>
          <cell r="X51">
            <v>-0.38159999999999999</v>
          </cell>
          <cell r="Z51">
            <v>20.405100000000001</v>
          </cell>
          <cell r="AA51">
            <v>-9.4846000000000004</v>
          </cell>
          <cell r="AB51">
            <v>1.8297000000000001</v>
          </cell>
        </row>
        <row r="52">
          <cell r="R52">
            <v>85.205200000000005</v>
          </cell>
          <cell r="S52">
            <v>-9.6199999999999992</v>
          </cell>
          <cell r="T52">
            <v>-3.9039000000000001</v>
          </cell>
          <cell r="V52">
            <v>51.398600000000002</v>
          </cell>
          <cell r="W52">
            <v>-20.244900000000001</v>
          </cell>
          <cell r="X52">
            <v>-5.8015999999999996</v>
          </cell>
          <cell r="Z52">
            <v>18.302299999999999</v>
          </cell>
          <cell r="AA52">
            <v>-16.174800000000001</v>
          </cell>
          <cell r="AB52">
            <v>1.4377</v>
          </cell>
        </row>
        <row r="53">
          <cell r="R53">
            <v>70.851500000000001</v>
          </cell>
          <cell r="S53">
            <v>57.642200000000003</v>
          </cell>
          <cell r="T53">
            <v>4.7320000000000002</v>
          </cell>
          <cell r="V53">
            <v>43.4621</v>
          </cell>
          <cell r="W53">
            <v>17.3276</v>
          </cell>
          <cell r="X53">
            <v>7.9802999999999997</v>
          </cell>
          <cell r="Z53">
            <v>18.187899999999999</v>
          </cell>
          <cell r="AA53">
            <v>6.2557</v>
          </cell>
          <cell r="AB53">
            <v>3.8959000000000001</v>
          </cell>
        </row>
        <row r="54">
          <cell r="R54">
            <v>68.513999999999996</v>
          </cell>
          <cell r="S54">
            <v>22.716799999999999</v>
          </cell>
          <cell r="T54">
            <v>-0.16739999999999999</v>
          </cell>
          <cell r="V54">
            <v>41.56</v>
          </cell>
          <cell r="W54">
            <v>6.0220000000000002</v>
          </cell>
          <cell r="X54">
            <v>0.20899999999999999</v>
          </cell>
          <cell r="Z54">
            <v>16.0852</v>
          </cell>
          <cell r="AA54">
            <v>14.239699999999999</v>
          </cell>
          <cell r="AB54">
            <v>2.9899</v>
          </cell>
        </row>
        <row r="55">
          <cell r="R55">
            <v>66.176500000000004</v>
          </cell>
          <cell r="S55">
            <v>12.9673</v>
          </cell>
          <cell r="T55">
            <v>-1.7179</v>
          </cell>
          <cell r="V55">
            <v>39.658000000000001</v>
          </cell>
          <cell r="W55">
            <v>28.425599999999999</v>
          </cell>
          <cell r="X55">
            <v>-4.8329000000000004</v>
          </cell>
          <cell r="Z55">
            <v>13.9824</v>
          </cell>
          <cell r="AA55">
            <v>24.886800000000001</v>
          </cell>
          <cell r="AB55">
            <v>4.6479999999999997</v>
          </cell>
        </row>
        <row r="56">
          <cell r="R56">
            <v>81.454599999999999</v>
          </cell>
          <cell r="S56">
            <v>-57.610399999999998</v>
          </cell>
          <cell r="T56">
            <v>-1.2519</v>
          </cell>
          <cell r="V56">
            <v>51.390799999999999</v>
          </cell>
          <cell r="W56">
            <v>-17.511800000000001</v>
          </cell>
          <cell r="X56">
            <v>4.8426999999999998</v>
          </cell>
          <cell r="Z56">
            <v>23.3063</v>
          </cell>
          <cell r="AA56">
            <v>-6.9493999999999998</v>
          </cell>
          <cell r="AB56">
            <v>0.67620000000000002</v>
          </cell>
        </row>
        <row r="57">
          <cell r="R57">
            <v>79.117099999999994</v>
          </cell>
          <cell r="S57">
            <v>-22.661899999999999</v>
          </cell>
          <cell r="T57">
            <v>-1.4938</v>
          </cell>
          <cell r="V57">
            <v>49.488799999999998</v>
          </cell>
          <cell r="W57">
            <v>-6.0129999999999999</v>
          </cell>
          <cell r="X57">
            <v>-0.32769999999999999</v>
          </cell>
          <cell r="Z57">
            <v>21.203499999999998</v>
          </cell>
          <cell r="AA57">
            <v>-13.772399999999999</v>
          </cell>
          <cell r="AB57">
            <v>2.3797999999999999</v>
          </cell>
        </row>
        <row r="58">
          <cell r="R58">
            <v>76.779600000000002</v>
          </cell>
          <cell r="S58">
            <v>-12.8893</v>
          </cell>
          <cell r="T58">
            <v>-5.0845000000000002</v>
          </cell>
          <cell r="V58">
            <v>47.5867</v>
          </cell>
          <cell r="W58">
            <v>-28.223400000000002</v>
          </cell>
          <cell r="X58">
            <v>-8.2274999999999991</v>
          </cell>
          <cell r="Z58">
            <v>19.1007</v>
          </cell>
          <cell r="AA58">
            <v>-23.258400000000002</v>
          </cell>
          <cell r="AB58">
            <v>1.5193000000000001</v>
          </cell>
        </row>
        <row r="59">
          <cell r="R59">
            <v>70.851500000000001</v>
          </cell>
          <cell r="S59">
            <v>57.642200000000003</v>
          </cell>
          <cell r="T59">
            <v>4.7320000000000002</v>
          </cell>
          <cell r="V59">
            <v>43.4621</v>
          </cell>
          <cell r="W59">
            <v>17.3276</v>
          </cell>
          <cell r="X59">
            <v>7.9802999999999997</v>
          </cell>
          <cell r="Z59">
            <v>18.187899999999999</v>
          </cell>
          <cell r="AA59">
            <v>6.2557</v>
          </cell>
          <cell r="AB59">
            <v>3.8959000000000001</v>
          </cell>
        </row>
        <row r="60">
          <cell r="R60">
            <v>68.513999999999996</v>
          </cell>
          <cell r="S60">
            <v>22.716799999999999</v>
          </cell>
          <cell r="T60">
            <v>-0.16739999999999999</v>
          </cell>
          <cell r="V60">
            <v>41.56</v>
          </cell>
          <cell r="W60">
            <v>6.0220000000000002</v>
          </cell>
          <cell r="X60">
            <v>0.20899999999999999</v>
          </cell>
          <cell r="Z60">
            <v>16.0852</v>
          </cell>
          <cell r="AA60">
            <v>14.239699999999999</v>
          </cell>
          <cell r="AB60">
            <v>2.9899</v>
          </cell>
        </row>
        <row r="61">
          <cell r="R61">
            <v>66.176500000000004</v>
          </cell>
          <cell r="S61">
            <v>12.9673</v>
          </cell>
          <cell r="T61">
            <v>-1.7179</v>
          </cell>
          <cell r="V61">
            <v>39.658000000000001</v>
          </cell>
          <cell r="W61">
            <v>28.425599999999999</v>
          </cell>
          <cell r="X61">
            <v>-4.8329000000000004</v>
          </cell>
          <cell r="Z61">
            <v>13.9824</v>
          </cell>
          <cell r="AA61">
            <v>24.886800000000001</v>
          </cell>
          <cell r="AB61">
            <v>4.6479999999999997</v>
          </cell>
        </row>
        <row r="62">
          <cell r="R62">
            <v>81.454599999999999</v>
          </cell>
          <cell r="S62">
            <v>-57.610399999999998</v>
          </cell>
          <cell r="T62">
            <v>-1.2519</v>
          </cell>
          <cell r="V62">
            <v>51.390799999999999</v>
          </cell>
          <cell r="W62">
            <v>-17.511800000000001</v>
          </cell>
          <cell r="X62">
            <v>4.8426999999999998</v>
          </cell>
          <cell r="Z62">
            <v>23.3063</v>
          </cell>
          <cell r="AA62">
            <v>-6.9493999999999998</v>
          </cell>
          <cell r="AB62">
            <v>0.67620000000000002</v>
          </cell>
        </row>
        <row r="63">
          <cell r="R63">
            <v>79.117099999999994</v>
          </cell>
          <cell r="S63">
            <v>-22.661899999999999</v>
          </cell>
          <cell r="T63">
            <v>-1.4938</v>
          </cell>
          <cell r="V63">
            <v>49.488799999999998</v>
          </cell>
          <cell r="W63">
            <v>-6.0129999999999999</v>
          </cell>
          <cell r="X63">
            <v>-0.32769999999999999</v>
          </cell>
          <cell r="Z63">
            <v>21.203499999999998</v>
          </cell>
          <cell r="AA63">
            <v>-13.772399999999999</v>
          </cell>
          <cell r="AB63">
            <v>2.3797999999999999</v>
          </cell>
        </row>
        <row r="64">
          <cell r="R64">
            <v>76.779600000000002</v>
          </cell>
          <cell r="S64">
            <v>-12.8893</v>
          </cell>
          <cell r="T64">
            <v>-5.0845000000000002</v>
          </cell>
          <cell r="V64">
            <v>47.5867</v>
          </cell>
          <cell r="W64">
            <v>-28.223400000000002</v>
          </cell>
          <cell r="X64">
            <v>-8.2274999999999991</v>
          </cell>
          <cell r="Z64">
            <v>19.1007</v>
          </cell>
          <cell r="AA64">
            <v>-23.258400000000002</v>
          </cell>
          <cell r="AB64">
            <v>1.5193000000000001</v>
          </cell>
        </row>
        <row r="65">
          <cell r="R65">
            <v>71.483199999999997</v>
          </cell>
          <cell r="S65">
            <v>40.7117</v>
          </cell>
          <cell r="T65">
            <v>5.0327999999999999</v>
          </cell>
          <cell r="V65">
            <v>44.023800000000001</v>
          </cell>
          <cell r="W65">
            <v>12.192</v>
          </cell>
          <cell r="X65">
            <v>8.0627999999999993</v>
          </cell>
          <cell r="Z65">
            <v>18.756900000000002</v>
          </cell>
          <cell r="AA65">
            <v>5.0956999999999999</v>
          </cell>
          <cell r="AB65">
            <v>4.4234</v>
          </cell>
        </row>
        <row r="66">
          <cell r="R66">
            <v>69.145700000000005</v>
          </cell>
          <cell r="S66">
            <v>15.8866</v>
          </cell>
          <cell r="T66">
            <v>-0.1201</v>
          </cell>
          <cell r="V66">
            <v>42.1218</v>
          </cell>
          <cell r="W66">
            <v>4.4779</v>
          </cell>
          <cell r="X66">
            <v>0.26860000000000001</v>
          </cell>
          <cell r="Z66">
            <v>16.6541</v>
          </cell>
          <cell r="AA66">
            <v>9.9963999999999995</v>
          </cell>
          <cell r="AB66">
            <v>3.0478999999999998</v>
          </cell>
        </row>
        <row r="67">
          <cell r="R67">
            <v>66.808199999999999</v>
          </cell>
          <cell r="S67">
            <v>9.6975999999999996</v>
          </cell>
          <cell r="T67">
            <v>-1.5153000000000001</v>
          </cell>
          <cell r="V67">
            <v>40.219700000000003</v>
          </cell>
          <cell r="W67">
            <v>20.491399999999999</v>
          </cell>
          <cell r="X67">
            <v>-4.8197999999999999</v>
          </cell>
          <cell r="Z67">
            <v>14.551399999999999</v>
          </cell>
          <cell r="AA67">
            <v>17.8919</v>
          </cell>
          <cell r="AB67">
            <v>4.9749999999999996</v>
          </cell>
        </row>
        <row r="68">
          <cell r="R68">
            <v>80.822900000000004</v>
          </cell>
          <cell r="S68">
            <v>-40.679900000000004</v>
          </cell>
          <cell r="T68">
            <v>-1.5528</v>
          </cell>
          <cell r="V68">
            <v>50.829099999999997</v>
          </cell>
          <cell r="W68">
            <v>-12.376200000000001</v>
          </cell>
          <cell r="X68">
            <v>4.7602000000000002</v>
          </cell>
          <cell r="Z68">
            <v>22.737300000000001</v>
          </cell>
          <cell r="AA68">
            <v>-5.7893999999999997</v>
          </cell>
          <cell r="AB68">
            <v>0.1487</v>
          </cell>
        </row>
        <row r="69">
          <cell r="R69">
            <v>78.485399999999998</v>
          </cell>
          <cell r="S69">
            <v>-15.8317</v>
          </cell>
          <cell r="T69">
            <v>-1.5410999999999999</v>
          </cell>
          <cell r="V69">
            <v>48.927</v>
          </cell>
          <cell r="W69">
            <v>-4.4688999999999997</v>
          </cell>
          <cell r="X69">
            <v>-0.38719999999999999</v>
          </cell>
          <cell r="Z69">
            <v>20.634499999999999</v>
          </cell>
          <cell r="AA69">
            <v>-9.5290999999999997</v>
          </cell>
          <cell r="AB69">
            <v>2.3218000000000001</v>
          </cell>
        </row>
        <row r="70">
          <cell r="R70">
            <v>76.147900000000007</v>
          </cell>
          <cell r="S70">
            <v>-9.6196000000000002</v>
          </cell>
          <cell r="T70">
            <v>-5.2870999999999997</v>
          </cell>
          <cell r="V70">
            <v>47.024999999999999</v>
          </cell>
          <cell r="W70">
            <v>-20.289200000000001</v>
          </cell>
          <cell r="X70">
            <v>-8.2406000000000006</v>
          </cell>
          <cell r="Z70">
            <v>18.531700000000001</v>
          </cell>
          <cell r="AA70">
            <v>-16.2636</v>
          </cell>
          <cell r="AB70">
            <v>1.1921999999999999</v>
          </cell>
        </row>
        <row r="71">
          <cell r="R71">
            <v>71.483199999999997</v>
          </cell>
          <cell r="S71">
            <v>40.7117</v>
          </cell>
          <cell r="T71">
            <v>5.0327999999999999</v>
          </cell>
          <cell r="V71">
            <v>44.023800000000001</v>
          </cell>
          <cell r="W71">
            <v>12.192</v>
          </cell>
          <cell r="X71">
            <v>8.0627999999999993</v>
          </cell>
          <cell r="Z71">
            <v>18.756900000000002</v>
          </cell>
          <cell r="AA71">
            <v>5.0956999999999999</v>
          </cell>
          <cell r="AB71">
            <v>4.4234</v>
          </cell>
        </row>
        <row r="72">
          <cell r="R72">
            <v>69.145700000000005</v>
          </cell>
          <cell r="S72">
            <v>15.8866</v>
          </cell>
          <cell r="T72">
            <v>-0.1201</v>
          </cell>
          <cell r="V72">
            <v>42.1218</v>
          </cell>
          <cell r="W72">
            <v>4.4779</v>
          </cell>
          <cell r="X72">
            <v>0.26860000000000001</v>
          </cell>
          <cell r="Z72">
            <v>16.6541</v>
          </cell>
          <cell r="AA72">
            <v>9.9963999999999995</v>
          </cell>
          <cell r="AB72">
            <v>3.0478999999999998</v>
          </cell>
        </row>
        <row r="73">
          <cell r="R73">
            <v>66.808199999999999</v>
          </cell>
          <cell r="S73">
            <v>9.6975999999999996</v>
          </cell>
          <cell r="T73">
            <v>-1.5153000000000001</v>
          </cell>
          <cell r="V73">
            <v>40.219700000000003</v>
          </cell>
          <cell r="W73">
            <v>20.491399999999999</v>
          </cell>
          <cell r="X73">
            <v>-4.8197999999999999</v>
          </cell>
          <cell r="Z73">
            <v>14.551399999999999</v>
          </cell>
          <cell r="AA73">
            <v>17.8919</v>
          </cell>
          <cell r="AB73">
            <v>4.9749999999999996</v>
          </cell>
        </row>
        <row r="74">
          <cell r="R74">
            <v>80.822900000000004</v>
          </cell>
          <cell r="S74">
            <v>-40.679900000000004</v>
          </cell>
          <cell r="T74">
            <v>-1.5528</v>
          </cell>
          <cell r="V74">
            <v>50.829099999999997</v>
          </cell>
          <cell r="W74">
            <v>-12.376200000000001</v>
          </cell>
          <cell r="X74">
            <v>4.7602000000000002</v>
          </cell>
          <cell r="Z74">
            <v>22.737300000000001</v>
          </cell>
          <cell r="AA74">
            <v>-5.7893999999999997</v>
          </cell>
          <cell r="AB74">
            <v>0.1487</v>
          </cell>
        </row>
        <row r="75">
          <cell r="R75">
            <v>78.485399999999998</v>
          </cell>
          <cell r="S75">
            <v>-15.8317</v>
          </cell>
          <cell r="T75">
            <v>-1.5410999999999999</v>
          </cell>
          <cell r="V75">
            <v>48.927</v>
          </cell>
          <cell r="W75">
            <v>-4.4688999999999997</v>
          </cell>
          <cell r="X75">
            <v>-0.38719999999999999</v>
          </cell>
          <cell r="Z75">
            <v>20.634499999999999</v>
          </cell>
          <cell r="AA75">
            <v>-9.5290999999999997</v>
          </cell>
          <cell r="AB75">
            <v>2.3218000000000001</v>
          </cell>
        </row>
        <row r="76">
          <cell r="R76">
            <v>76.147900000000007</v>
          </cell>
          <cell r="S76">
            <v>-9.6196000000000002</v>
          </cell>
          <cell r="T76">
            <v>-5.2870999999999997</v>
          </cell>
          <cell r="V76">
            <v>47.024999999999999</v>
          </cell>
          <cell r="W76">
            <v>-20.289200000000001</v>
          </cell>
          <cell r="X76">
            <v>-8.2406000000000006</v>
          </cell>
          <cell r="Z76">
            <v>18.531700000000001</v>
          </cell>
          <cell r="AA76">
            <v>-16.2636</v>
          </cell>
          <cell r="AB76">
            <v>1.1921999999999999</v>
          </cell>
        </row>
        <row r="77">
          <cell r="R77">
            <v>70.509699999999995</v>
          </cell>
          <cell r="S77">
            <v>57.585799999999999</v>
          </cell>
          <cell r="T77">
            <v>3.2111999999999998</v>
          </cell>
          <cell r="V77">
            <v>43.156300000000002</v>
          </cell>
          <cell r="W77">
            <v>17.2331</v>
          </cell>
          <cell r="X77">
            <v>2.2982999999999998</v>
          </cell>
          <cell r="Z77">
            <v>17.984100000000002</v>
          </cell>
          <cell r="AA77">
            <v>6.3319000000000001</v>
          </cell>
          <cell r="AB77">
            <v>0.98750000000000004</v>
          </cell>
        </row>
        <row r="78">
          <cell r="R78">
            <v>68.172200000000004</v>
          </cell>
          <cell r="S78">
            <v>22.6509</v>
          </cell>
          <cell r="T78">
            <v>0.64959999999999996</v>
          </cell>
          <cell r="V78">
            <v>41.254199999999997</v>
          </cell>
          <cell r="W78">
            <v>6.0117000000000003</v>
          </cell>
          <cell r="X78">
            <v>0.24179999999999999</v>
          </cell>
          <cell r="Z78">
            <v>15.8813</v>
          </cell>
          <cell r="AA78">
            <v>14.2384</v>
          </cell>
          <cell r="AB78">
            <v>1.8184</v>
          </cell>
        </row>
        <row r="79">
          <cell r="R79">
            <v>65.834699999999998</v>
          </cell>
          <cell r="S79">
            <v>12.8918</v>
          </cell>
          <cell r="T79">
            <v>1.4369000000000001</v>
          </cell>
          <cell r="V79">
            <v>39.352200000000003</v>
          </cell>
          <cell r="W79">
            <v>28.499600000000001</v>
          </cell>
          <cell r="X79">
            <v>0.91469999999999996</v>
          </cell>
          <cell r="Z79">
            <v>13.778499999999999</v>
          </cell>
          <cell r="AA79">
            <v>24.8078</v>
          </cell>
          <cell r="AB79">
            <v>5.2134</v>
          </cell>
        </row>
        <row r="80">
          <cell r="R80">
            <v>81.112700000000004</v>
          </cell>
          <cell r="S80">
            <v>-57.666800000000002</v>
          </cell>
          <cell r="T80">
            <v>-2.7726999999999999</v>
          </cell>
          <cell r="V80">
            <v>51.085099999999997</v>
          </cell>
          <cell r="W80">
            <v>-17.606300000000001</v>
          </cell>
          <cell r="X80">
            <v>-0.83930000000000005</v>
          </cell>
          <cell r="Z80">
            <v>23.102399999999999</v>
          </cell>
          <cell r="AA80">
            <v>-6.8731</v>
          </cell>
          <cell r="AB80">
            <v>-2.2322000000000002</v>
          </cell>
        </row>
        <row r="81">
          <cell r="R81">
            <v>78.775300000000001</v>
          </cell>
          <cell r="S81">
            <v>-22.727900000000002</v>
          </cell>
          <cell r="T81">
            <v>-0.67679999999999996</v>
          </cell>
          <cell r="V81">
            <v>49.183</v>
          </cell>
          <cell r="W81">
            <v>-6.0232999999999999</v>
          </cell>
          <cell r="X81">
            <v>-0.2949</v>
          </cell>
          <cell r="Z81">
            <v>20.999600000000001</v>
          </cell>
          <cell r="AA81">
            <v>-13.7738</v>
          </cell>
          <cell r="AB81">
            <v>1.2082999999999999</v>
          </cell>
        </row>
        <row r="82">
          <cell r="R82">
            <v>76.437799999999996</v>
          </cell>
          <cell r="S82">
            <v>-12.9648</v>
          </cell>
          <cell r="T82">
            <v>-1.9297</v>
          </cell>
          <cell r="V82">
            <v>47.280900000000003</v>
          </cell>
          <cell r="W82">
            <v>-28.1495</v>
          </cell>
          <cell r="X82">
            <v>-2.4799000000000002</v>
          </cell>
          <cell r="Z82">
            <v>18.896899999999999</v>
          </cell>
          <cell r="AA82">
            <v>-23.337399999999999</v>
          </cell>
          <cell r="AB82">
            <v>2.0847000000000002</v>
          </cell>
        </row>
        <row r="83">
          <cell r="R83">
            <v>70.509699999999995</v>
          </cell>
          <cell r="S83">
            <v>57.585799999999999</v>
          </cell>
          <cell r="T83">
            <v>3.2111999999999998</v>
          </cell>
          <cell r="V83">
            <v>43.156300000000002</v>
          </cell>
          <cell r="W83">
            <v>17.2331</v>
          </cell>
          <cell r="X83">
            <v>2.2982999999999998</v>
          </cell>
          <cell r="Z83">
            <v>17.984100000000002</v>
          </cell>
          <cell r="AA83">
            <v>6.3319000000000001</v>
          </cell>
          <cell r="AB83">
            <v>0.98750000000000004</v>
          </cell>
        </row>
        <row r="84">
          <cell r="R84">
            <v>68.172200000000004</v>
          </cell>
          <cell r="S84">
            <v>22.6509</v>
          </cell>
          <cell r="T84">
            <v>0.64959999999999996</v>
          </cell>
          <cell r="V84">
            <v>41.254199999999997</v>
          </cell>
          <cell r="W84">
            <v>6.0117000000000003</v>
          </cell>
          <cell r="X84">
            <v>0.24179999999999999</v>
          </cell>
          <cell r="Z84">
            <v>15.8813</v>
          </cell>
          <cell r="AA84">
            <v>14.2384</v>
          </cell>
          <cell r="AB84">
            <v>1.8184</v>
          </cell>
        </row>
        <row r="85">
          <cell r="R85">
            <v>65.834699999999998</v>
          </cell>
          <cell r="S85">
            <v>12.8918</v>
          </cell>
          <cell r="T85">
            <v>1.4369000000000001</v>
          </cell>
          <cell r="V85">
            <v>39.352200000000003</v>
          </cell>
          <cell r="W85">
            <v>28.499600000000001</v>
          </cell>
          <cell r="X85">
            <v>0.91469999999999996</v>
          </cell>
          <cell r="Z85">
            <v>13.778499999999999</v>
          </cell>
          <cell r="AA85">
            <v>24.8078</v>
          </cell>
          <cell r="AB85">
            <v>5.2134</v>
          </cell>
        </row>
        <row r="86">
          <cell r="R86">
            <v>81.112700000000004</v>
          </cell>
          <cell r="S86">
            <v>-57.666800000000002</v>
          </cell>
          <cell r="T86">
            <v>-2.7726999999999999</v>
          </cell>
          <cell r="V86">
            <v>51.085099999999997</v>
          </cell>
          <cell r="W86">
            <v>-17.606300000000001</v>
          </cell>
          <cell r="X86">
            <v>-0.83930000000000005</v>
          </cell>
          <cell r="Z86">
            <v>23.102399999999999</v>
          </cell>
          <cell r="AA86">
            <v>-6.8731</v>
          </cell>
          <cell r="AB86">
            <v>-2.2322000000000002</v>
          </cell>
        </row>
        <row r="87">
          <cell r="R87">
            <v>78.775300000000001</v>
          </cell>
          <cell r="S87">
            <v>-22.727900000000002</v>
          </cell>
          <cell r="T87">
            <v>-0.67679999999999996</v>
          </cell>
          <cell r="V87">
            <v>49.183</v>
          </cell>
          <cell r="W87">
            <v>-6.0232999999999999</v>
          </cell>
          <cell r="X87">
            <v>-0.2949</v>
          </cell>
          <cell r="Z87">
            <v>20.999600000000001</v>
          </cell>
          <cell r="AA87">
            <v>-13.7738</v>
          </cell>
          <cell r="AB87">
            <v>1.2082999999999999</v>
          </cell>
        </row>
        <row r="88">
          <cell r="R88">
            <v>76.437799999999996</v>
          </cell>
          <cell r="S88">
            <v>-12.9648</v>
          </cell>
          <cell r="T88">
            <v>-1.9297</v>
          </cell>
          <cell r="V88">
            <v>47.280900000000003</v>
          </cell>
          <cell r="W88">
            <v>-28.1495</v>
          </cell>
          <cell r="X88">
            <v>-2.4799000000000002</v>
          </cell>
          <cell r="Z88">
            <v>18.896899999999999</v>
          </cell>
          <cell r="AA88">
            <v>-23.337399999999999</v>
          </cell>
          <cell r="AB88">
            <v>2.0847000000000002</v>
          </cell>
        </row>
        <row r="89">
          <cell r="R89">
            <v>71.141400000000004</v>
          </cell>
          <cell r="S89">
            <v>40.655299999999997</v>
          </cell>
          <cell r="T89">
            <v>3.5121000000000002</v>
          </cell>
          <cell r="V89">
            <v>43.7181</v>
          </cell>
          <cell r="W89">
            <v>12.0975</v>
          </cell>
          <cell r="X89">
            <v>2.3807999999999998</v>
          </cell>
          <cell r="Z89">
            <v>18.553100000000001</v>
          </cell>
          <cell r="AA89">
            <v>5.1719999999999997</v>
          </cell>
          <cell r="AB89">
            <v>1.5149999999999999</v>
          </cell>
        </row>
        <row r="90">
          <cell r="R90">
            <v>68.803899999999999</v>
          </cell>
          <cell r="S90">
            <v>15.820600000000001</v>
          </cell>
          <cell r="T90">
            <v>0.69699999999999995</v>
          </cell>
          <cell r="V90">
            <v>41.816000000000003</v>
          </cell>
          <cell r="W90">
            <v>4.4676</v>
          </cell>
          <cell r="X90">
            <v>0.3014</v>
          </cell>
          <cell r="Z90">
            <v>16.450299999999999</v>
          </cell>
          <cell r="AA90">
            <v>9.9951000000000008</v>
          </cell>
          <cell r="AB90">
            <v>1.8764000000000001</v>
          </cell>
        </row>
        <row r="91">
          <cell r="R91">
            <v>66.466399999999993</v>
          </cell>
          <cell r="S91">
            <v>9.6220999999999997</v>
          </cell>
          <cell r="T91">
            <v>1.6395</v>
          </cell>
          <cell r="V91">
            <v>39.913899999999998</v>
          </cell>
          <cell r="W91">
            <v>20.5654</v>
          </cell>
          <cell r="X91">
            <v>0.92779999999999996</v>
          </cell>
          <cell r="Z91">
            <v>14.3475</v>
          </cell>
          <cell r="AA91">
            <v>17.812899999999999</v>
          </cell>
          <cell r="AB91">
            <v>5.5404</v>
          </cell>
        </row>
        <row r="92">
          <cell r="R92">
            <v>80.481099999999998</v>
          </cell>
          <cell r="S92">
            <v>-40.7363</v>
          </cell>
          <cell r="T92">
            <v>-3.0735000000000001</v>
          </cell>
          <cell r="V92">
            <v>50.523299999999999</v>
          </cell>
          <cell r="W92">
            <v>-12.470700000000001</v>
          </cell>
          <cell r="X92">
            <v>-0.92179999999999995</v>
          </cell>
          <cell r="Z92">
            <v>22.5334</v>
          </cell>
          <cell r="AA92">
            <v>-5.7130999999999998</v>
          </cell>
          <cell r="AB92">
            <v>-2.7597</v>
          </cell>
        </row>
        <row r="93">
          <cell r="R93">
            <v>78.143600000000006</v>
          </cell>
          <cell r="S93">
            <v>-15.897600000000001</v>
          </cell>
          <cell r="T93">
            <v>-0.72409999999999997</v>
          </cell>
          <cell r="V93">
            <v>48.621200000000002</v>
          </cell>
          <cell r="W93">
            <v>-4.4791999999999996</v>
          </cell>
          <cell r="X93">
            <v>-0.35449999999999998</v>
          </cell>
          <cell r="Z93">
            <v>20.430599999999998</v>
          </cell>
          <cell r="AA93">
            <v>-9.5305</v>
          </cell>
          <cell r="AB93">
            <v>1.1503000000000001</v>
          </cell>
        </row>
        <row r="94">
          <cell r="R94">
            <v>75.806100000000001</v>
          </cell>
          <cell r="S94">
            <v>-9.6951000000000001</v>
          </cell>
          <cell r="T94">
            <v>-2.1322999999999999</v>
          </cell>
          <cell r="V94">
            <v>46.719200000000001</v>
          </cell>
          <cell r="W94">
            <v>-20.215299999999999</v>
          </cell>
          <cell r="X94">
            <v>-2.4929999999999999</v>
          </cell>
          <cell r="Z94">
            <v>18.3279</v>
          </cell>
          <cell r="AA94">
            <v>-16.342500000000001</v>
          </cell>
          <cell r="AB94">
            <v>1.7576000000000001</v>
          </cell>
        </row>
        <row r="95">
          <cell r="R95">
            <v>71.141400000000004</v>
          </cell>
          <cell r="S95">
            <v>40.655299999999997</v>
          </cell>
          <cell r="T95">
            <v>3.5121000000000002</v>
          </cell>
          <cell r="V95">
            <v>43.7181</v>
          </cell>
          <cell r="W95">
            <v>12.0975</v>
          </cell>
          <cell r="X95">
            <v>2.3807999999999998</v>
          </cell>
          <cell r="Z95">
            <v>18.553100000000001</v>
          </cell>
          <cell r="AA95">
            <v>5.1719999999999997</v>
          </cell>
          <cell r="AB95">
            <v>1.5149999999999999</v>
          </cell>
        </row>
        <row r="96">
          <cell r="R96">
            <v>68.803899999999999</v>
          </cell>
          <cell r="S96">
            <v>15.820600000000001</v>
          </cell>
          <cell r="T96">
            <v>0.69699999999999995</v>
          </cell>
          <cell r="V96">
            <v>41.816000000000003</v>
          </cell>
          <cell r="W96">
            <v>4.4676</v>
          </cell>
          <cell r="X96">
            <v>0.3014</v>
          </cell>
          <cell r="Z96">
            <v>16.450299999999999</v>
          </cell>
          <cell r="AA96">
            <v>9.9951000000000008</v>
          </cell>
          <cell r="AB96">
            <v>1.8764000000000001</v>
          </cell>
        </row>
        <row r="97">
          <cell r="R97">
            <v>66.466399999999993</v>
          </cell>
          <cell r="S97">
            <v>9.6220999999999997</v>
          </cell>
          <cell r="T97">
            <v>1.6395</v>
          </cell>
          <cell r="V97">
            <v>39.913899999999998</v>
          </cell>
          <cell r="W97">
            <v>20.5654</v>
          </cell>
          <cell r="X97">
            <v>0.92779999999999996</v>
          </cell>
          <cell r="Z97">
            <v>14.3475</v>
          </cell>
          <cell r="AA97">
            <v>17.812899999999999</v>
          </cell>
          <cell r="AB97">
            <v>5.5404</v>
          </cell>
        </row>
        <row r="98">
          <cell r="R98">
            <v>80.481099999999998</v>
          </cell>
          <cell r="S98">
            <v>-40.7363</v>
          </cell>
          <cell r="T98">
            <v>-3.0735000000000001</v>
          </cell>
          <cell r="V98">
            <v>50.523299999999999</v>
          </cell>
          <cell r="W98">
            <v>-12.470700000000001</v>
          </cell>
          <cell r="X98">
            <v>-0.92179999999999995</v>
          </cell>
          <cell r="Z98">
            <v>22.5334</v>
          </cell>
          <cell r="AA98">
            <v>-5.7130999999999998</v>
          </cell>
          <cell r="AB98">
            <v>-2.7597</v>
          </cell>
        </row>
        <row r="99">
          <cell r="R99">
            <v>78.143600000000006</v>
          </cell>
          <cell r="S99">
            <v>-15.897600000000001</v>
          </cell>
          <cell r="T99">
            <v>-0.72409999999999997</v>
          </cell>
          <cell r="V99">
            <v>48.621200000000002</v>
          </cell>
          <cell r="W99">
            <v>-4.4791999999999996</v>
          </cell>
          <cell r="X99">
            <v>-0.35449999999999998</v>
          </cell>
          <cell r="Z99">
            <v>20.430599999999998</v>
          </cell>
          <cell r="AA99">
            <v>-9.5305</v>
          </cell>
          <cell r="AB99">
            <v>1.1503000000000001</v>
          </cell>
        </row>
        <row r="100">
          <cell r="R100">
            <v>75.806100000000001</v>
          </cell>
          <cell r="S100">
            <v>-9.6951000000000001</v>
          </cell>
          <cell r="T100">
            <v>-2.1322999999999999</v>
          </cell>
          <cell r="V100">
            <v>46.719200000000001</v>
          </cell>
          <cell r="W100">
            <v>-20.215299999999999</v>
          </cell>
          <cell r="X100">
            <v>-2.4929999999999999</v>
          </cell>
          <cell r="Z100">
            <v>18.3279</v>
          </cell>
          <cell r="AA100">
            <v>-16.342500000000001</v>
          </cell>
          <cell r="AB100">
            <v>1.7576000000000001</v>
          </cell>
        </row>
        <row r="101">
          <cell r="R101">
            <v>41.857300000000002</v>
          </cell>
          <cell r="S101">
            <v>57.628100000000003</v>
          </cell>
          <cell r="T101">
            <v>3.6173000000000002</v>
          </cell>
          <cell r="V101">
            <v>25.910699999999999</v>
          </cell>
          <cell r="W101">
            <v>17.317799999999998</v>
          </cell>
          <cell r="X101">
            <v>3.8365999999999998</v>
          </cell>
          <cell r="Z101">
            <v>11.488300000000001</v>
          </cell>
          <cell r="AA101">
            <v>6.4183000000000003</v>
          </cell>
          <cell r="AB101">
            <v>2.0746000000000002</v>
          </cell>
        </row>
        <row r="102">
          <cell r="R102">
            <v>40.174300000000002</v>
          </cell>
          <cell r="S102">
            <v>22.677900000000001</v>
          </cell>
          <cell r="T102">
            <v>0.38850000000000001</v>
          </cell>
          <cell r="V102">
            <v>24.5412</v>
          </cell>
          <cell r="W102">
            <v>6.0155000000000003</v>
          </cell>
          <cell r="X102">
            <v>0.24890000000000001</v>
          </cell>
          <cell r="Z102">
            <v>9.9742999999999995</v>
          </cell>
          <cell r="AA102">
            <v>14.128299999999999</v>
          </cell>
          <cell r="AB102">
            <v>1.6772</v>
          </cell>
        </row>
        <row r="103">
          <cell r="R103">
            <v>38.491300000000003</v>
          </cell>
          <cell r="S103">
            <v>12.9034</v>
          </cell>
          <cell r="T103">
            <v>0.50870000000000004</v>
          </cell>
          <cell r="V103">
            <v>23.171700000000001</v>
          </cell>
          <cell r="W103">
            <v>28.4224</v>
          </cell>
          <cell r="X103">
            <v>-0.60940000000000005</v>
          </cell>
          <cell r="Z103">
            <v>8.4603000000000002</v>
          </cell>
          <cell r="AA103">
            <v>24.501300000000001</v>
          </cell>
          <cell r="AB103">
            <v>3.8439999999999999</v>
          </cell>
        </row>
        <row r="104">
          <cell r="R104">
            <v>52.460299999999997</v>
          </cell>
          <cell r="S104">
            <v>-57.624499999999998</v>
          </cell>
          <cell r="T104">
            <v>-2.3666</v>
          </cell>
          <cell r="V104">
            <v>33.839399999999998</v>
          </cell>
          <cell r="W104">
            <v>-17.521599999999999</v>
          </cell>
          <cell r="X104">
            <v>0.69899999999999995</v>
          </cell>
          <cell r="Z104">
            <v>16.6066</v>
          </cell>
          <cell r="AA104">
            <v>-6.7866999999999997</v>
          </cell>
          <cell r="AB104">
            <v>-1.1452</v>
          </cell>
        </row>
        <row r="105">
          <cell r="R105">
            <v>50.777299999999997</v>
          </cell>
          <cell r="S105">
            <v>-22.700900000000001</v>
          </cell>
          <cell r="T105">
            <v>-0.93789999999999996</v>
          </cell>
          <cell r="V105">
            <v>32.469900000000003</v>
          </cell>
          <cell r="W105">
            <v>-6.0194999999999999</v>
          </cell>
          <cell r="X105">
            <v>-0.2878</v>
          </cell>
          <cell r="Z105">
            <v>15.092599999999999</v>
          </cell>
          <cell r="AA105">
            <v>-13.883800000000001</v>
          </cell>
          <cell r="AB105">
            <v>1.0670999999999999</v>
          </cell>
        </row>
        <row r="106">
          <cell r="R106">
            <v>49.0944</v>
          </cell>
          <cell r="S106">
            <v>-12.953200000000001</v>
          </cell>
          <cell r="T106">
            <v>-2.8580000000000001</v>
          </cell>
          <cell r="V106">
            <v>31.1005</v>
          </cell>
          <cell r="W106">
            <v>-28.226700000000001</v>
          </cell>
          <cell r="X106">
            <v>-4.0039999999999996</v>
          </cell>
          <cell r="Z106">
            <v>13.5786</v>
          </cell>
          <cell r="AA106">
            <v>-23.643799999999999</v>
          </cell>
          <cell r="AB106">
            <v>0.71530000000000005</v>
          </cell>
        </row>
        <row r="107">
          <cell r="R107">
            <v>41.857300000000002</v>
          </cell>
          <cell r="S107">
            <v>57.628100000000003</v>
          </cell>
          <cell r="T107">
            <v>3.6173000000000002</v>
          </cell>
          <cell r="V107">
            <v>25.910699999999999</v>
          </cell>
          <cell r="W107">
            <v>17.317799999999998</v>
          </cell>
          <cell r="X107">
            <v>3.8365999999999998</v>
          </cell>
          <cell r="Z107">
            <v>11.488300000000001</v>
          </cell>
          <cell r="AA107">
            <v>6.4183000000000003</v>
          </cell>
          <cell r="AB107">
            <v>2.0746000000000002</v>
          </cell>
        </row>
        <row r="108">
          <cell r="R108">
            <v>40.174300000000002</v>
          </cell>
          <cell r="S108">
            <v>22.677900000000001</v>
          </cell>
          <cell r="T108">
            <v>0.38850000000000001</v>
          </cell>
          <cell r="V108">
            <v>24.5412</v>
          </cell>
          <cell r="W108">
            <v>6.0155000000000003</v>
          </cell>
          <cell r="X108">
            <v>0.24890000000000001</v>
          </cell>
          <cell r="Z108">
            <v>9.9742999999999995</v>
          </cell>
          <cell r="AA108">
            <v>14.128299999999999</v>
          </cell>
          <cell r="AB108">
            <v>1.6772</v>
          </cell>
        </row>
        <row r="109">
          <cell r="R109">
            <v>38.491300000000003</v>
          </cell>
          <cell r="S109">
            <v>12.9034</v>
          </cell>
          <cell r="T109">
            <v>0.50870000000000004</v>
          </cell>
          <cell r="V109">
            <v>23.171700000000001</v>
          </cell>
          <cell r="W109">
            <v>28.4224</v>
          </cell>
          <cell r="X109">
            <v>-0.60940000000000005</v>
          </cell>
          <cell r="Z109">
            <v>8.4603000000000002</v>
          </cell>
          <cell r="AA109">
            <v>24.501300000000001</v>
          </cell>
          <cell r="AB109">
            <v>3.8439999999999999</v>
          </cell>
        </row>
        <row r="110">
          <cell r="R110">
            <v>52.460299999999997</v>
          </cell>
          <cell r="S110">
            <v>-57.624499999999998</v>
          </cell>
          <cell r="T110">
            <v>-2.3666</v>
          </cell>
          <cell r="V110">
            <v>33.839399999999998</v>
          </cell>
          <cell r="W110">
            <v>-17.521599999999999</v>
          </cell>
          <cell r="X110">
            <v>0.69899999999999995</v>
          </cell>
          <cell r="Z110">
            <v>16.6066</v>
          </cell>
          <cell r="AA110">
            <v>-6.7866999999999997</v>
          </cell>
          <cell r="AB110">
            <v>-1.1452</v>
          </cell>
        </row>
        <row r="111">
          <cell r="R111">
            <v>50.777299999999997</v>
          </cell>
          <cell r="S111">
            <v>-22.700900000000001</v>
          </cell>
          <cell r="T111">
            <v>-0.93789999999999996</v>
          </cell>
          <cell r="V111">
            <v>32.469900000000003</v>
          </cell>
          <cell r="W111">
            <v>-6.0194999999999999</v>
          </cell>
          <cell r="X111">
            <v>-0.2878</v>
          </cell>
          <cell r="Z111">
            <v>15.092599999999999</v>
          </cell>
          <cell r="AA111">
            <v>-13.883800000000001</v>
          </cell>
          <cell r="AB111">
            <v>1.0670999999999999</v>
          </cell>
        </row>
        <row r="112">
          <cell r="R112">
            <v>49.0944</v>
          </cell>
          <cell r="S112">
            <v>-12.953200000000001</v>
          </cell>
          <cell r="T112">
            <v>-2.8580000000000001</v>
          </cell>
          <cell r="V112">
            <v>31.1005</v>
          </cell>
          <cell r="W112">
            <v>-28.226700000000001</v>
          </cell>
          <cell r="X112">
            <v>-4.0039999999999996</v>
          </cell>
          <cell r="Z112">
            <v>13.5786</v>
          </cell>
          <cell r="AA112">
            <v>-23.643799999999999</v>
          </cell>
          <cell r="AB112">
            <v>0.71530000000000005</v>
          </cell>
        </row>
        <row r="113">
          <cell r="R113">
            <v>42.488999999999997</v>
          </cell>
          <cell r="S113">
            <v>40.697600000000001</v>
          </cell>
          <cell r="T113">
            <v>3.9180999999999999</v>
          </cell>
          <cell r="V113">
            <v>26.4724</v>
          </cell>
          <cell r="W113">
            <v>12.1822</v>
          </cell>
          <cell r="X113">
            <v>3.9190999999999998</v>
          </cell>
          <cell r="Z113">
            <v>12.0572</v>
          </cell>
          <cell r="AA113">
            <v>5.2583000000000002</v>
          </cell>
          <cell r="AB113">
            <v>2.6019999999999999</v>
          </cell>
        </row>
        <row r="114">
          <cell r="R114">
            <v>40.805999999999997</v>
          </cell>
          <cell r="S114">
            <v>15.8476</v>
          </cell>
          <cell r="T114">
            <v>0.43590000000000001</v>
          </cell>
          <cell r="V114">
            <v>25.102900000000002</v>
          </cell>
          <cell r="W114">
            <v>4.4714</v>
          </cell>
          <cell r="X114">
            <v>0.3085</v>
          </cell>
          <cell r="Z114">
            <v>10.543200000000001</v>
          </cell>
          <cell r="AA114">
            <v>9.8849999999999998</v>
          </cell>
          <cell r="AB114">
            <v>1.7352000000000001</v>
          </cell>
        </row>
        <row r="115">
          <cell r="R115">
            <v>39.122999999999998</v>
          </cell>
          <cell r="S115">
            <v>9.6336999999999993</v>
          </cell>
          <cell r="T115">
            <v>0.71130000000000004</v>
          </cell>
          <cell r="V115">
            <v>23.733499999999999</v>
          </cell>
          <cell r="W115">
            <v>20.488199999999999</v>
          </cell>
          <cell r="X115">
            <v>-0.59630000000000005</v>
          </cell>
          <cell r="Z115">
            <v>9.0291999999999994</v>
          </cell>
          <cell r="AA115">
            <v>17.506499999999999</v>
          </cell>
          <cell r="AB115">
            <v>4.1711</v>
          </cell>
        </row>
        <row r="116">
          <cell r="R116">
            <v>51.828600000000002</v>
          </cell>
          <cell r="S116">
            <v>-40.694000000000003</v>
          </cell>
          <cell r="T116">
            <v>-2.6675</v>
          </cell>
          <cell r="V116">
            <v>33.277700000000003</v>
          </cell>
          <cell r="W116">
            <v>-12.385999999999999</v>
          </cell>
          <cell r="X116">
            <v>0.61650000000000005</v>
          </cell>
          <cell r="Z116">
            <v>16.037600000000001</v>
          </cell>
          <cell r="AA116">
            <v>-5.6268000000000002</v>
          </cell>
          <cell r="AB116">
            <v>-1.6726000000000001</v>
          </cell>
        </row>
        <row r="117">
          <cell r="R117">
            <v>50.145699999999998</v>
          </cell>
          <cell r="S117">
            <v>-15.870699999999999</v>
          </cell>
          <cell r="T117">
            <v>-0.98519999999999996</v>
          </cell>
          <cell r="V117">
            <v>31.908200000000001</v>
          </cell>
          <cell r="W117">
            <v>-4.4753999999999996</v>
          </cell>
          <cell r="X117">
            <v>-0.34739999999999999</v>
          </cell>
          <cell r="Z117">
            <v>14.5236</v>
          </cell>
          <cell r="AA117">
            <v>-9.6404999999999994</v>
          </cell>
          <cell r="AB117">
            <v>1.0092000000000001</v>
          </cell>
        </row>
        <row r="118">
          <cell r="R118">
            <v>48.462699999999998</v>
          </cell>
          <cell r="S118">
            <v>-9.6835000000000004</v>
          </cell>
          <cell r="T118">
            <v>-3.0606</v>
          </cell>
          <cell r="V118">
            <v>30.538699999999999</v>
          </cell>
          <cell r="W118">
            <v>-20.2925</v>
          </cell>
          <cell r="X118">
            <v>-4.0171999999999999</v>
          </cell>
          <cell r="Z118">
            <v>13.009600000000001</v>
          </cell>
          <cell r="AA118">
            <v>-16.649000000000001</v>
          </cell>
          <cell r="AB118">
            <v>0.38829999999999998</v>
          </cell>
        </row>
        <row r="119">
          <cell r="R119">
            <v>42.488999999999997</v>
          </cell>
          <cell r="S119">
            <v>40.697600000000001</v>
          </cell>
          <cell r="T119">
            <v>3.9180999999999999</v>
          </cell>
          <cell r="V119">
            <v>26.4724</v>
          </cell>
          <cell r="W119">
            <v>12.1822</v>
          </cell>
          <cell r="X119">
            <v>3.9190999999999998</v>
          </cell>
          <cell r="Z119">
            <v>12.0572</v>
          </cell>
          <cell r="AA119">
            <v>5.2583000000000002</v>
          </cell>
          <cell r="AB119">
            <v>2.6019999999999999</v>
          </cell>
        </row>
        <row r="120">
          <cell r="R120">
            <v>40.805999999999997</v>
          </cell>
          <cell r="S120">
            <v>15.8476</v>
          </cell>
          <cell r="T120">
            <v>0.43590000000000001</v>
          </cell>
          <cell r="V120">
            <v>25.102900000000002</v>
          </cell>
          <cell r="W120">
            <v>4.4714</v>
          </cell>
          <cell r="X120">
            <v>0.3085</v>
          </cell>
          <cell r="Z120">
            <v>10.543200000000001</v>
          </cell>
          <cell r="AA120">
            <v>9.8849999999999998</v>
          </cell>
          <cell r="AB120">
            <v>1.7352000000000001</v>
          </cell>
        </row>
        <row r="121">
          <cell r="R121">
            <v>39.122999999999998</v>
          </cell>
          <cell r="S121">
            <v>9.6336999999999993</v>
          </cell>
          <cell r="T121">
            <v>0.71130000000000004</v>
          </cell>
          <cell r="V121">
            <v>23.733499999999999</v>
          </cell>
          <cell r="W121">
            <v>20.488199999999999</v>
          </cell>
          <cell r="X121">
            <v>-0.59630000000000005</v>
          </cell>
          <cell r="Z121">
            <v>9.0291999999999994</v>
          </cell>
          <cell r="AA121">
            <v>17.506499999999999</v>
          </cell>
          <cell r="AB121">
            <v>4.1711</v>
          </cell>
        </row>
        <row r="122">
          <cell r="R122">
            <v>51.828600000000002</v>
          </cell>
          <cell r="S122">
            <v>-40.694000000000003</v>
          </cell>
          <cell r="T122">
            <v>-2.6675</v>
          </cell>
          <cell r="V122">
            <v>33.277700000000003</v>
          </cell>
          <cell r="W122">
            <v>-12.385999999999999</v>
          </cell>
          <cell r="X122">
            <v>0.61650000000000005</v>
          </cell>
          <cell r="Z122">
            <v>16.037600000000001</v>
          </cell>
          <cell r="AA122">
            <v>-5.6268000000000002</v>
          </cell>
          <cell r="AB122">
            <v>-1.6726000000000001</v>
          </cell>
        </row>
        <row r="123">
          <cell r="R123">
            <v>50.145699999999998</v>
          </cell>
          <cell r="S123">
            <v>-15.870699999999999</v>
          </cell>
          <cell r="T123">
            <v>-0.98519999999999996</v>
          </cell>
          <cell r="V123">
            <v>31.908200000000001</v>
          </cell>
          <cell r="W123">
            <v>-4.4753999999999996</v>
          </cell>
          <cell r="X123">
            <v>-0.34739999999999999</v>
          </cell>
          <cell r="Z123">
            <v>14.5236</v>
          </cell>
          <cell r="AA123">
            <v>-9.6404999999999994</v>
          </cell>
          <cell r="AB123">
            <v>1.0092000000000001</v>
          </cell>
        </row>
        <row r="124">
          <cell r="R124">
            <v>48.462699999999998</v>
          </cell>
          <cell r="S124">
            <v>-9.6835000000000004</v>
          </cell>
          <cell r="T124">
            <v>-3.0606</v>
          </cell>
          <cell r="V124">
            <v>30.538699999999999</v>
          </cell>
          <cell r="W124">
            <v>-20.2925</v>
          </cell>
          <cell r="X124">
            <v>-4.0171999999999999</v>
          </cell>
          <cell r="Z124">
            <v>13.009600000000001</v>
          </cell>
          <cell r="AA124">
            <v>-16.649000000000001</v>
          </cell>
          <cell r="AB124">
            <v>0.38829999999999998</v>
          </cell>
        </row>
      </sheetData>
      <sheetData sheetId="7">
        <row r="69">
          <cell r="R69">
            <v>242.32409999999999</v>
          </cell>
          <cell r="S69">
            <v>-259.60329999999999</v>
          </cell>
          <cell r="U69">
            <v>17.289899999999999</v>
          </cell>
          <cell r="V69">
            <v>9.7100000000000006E-2</v>
          </cell>
        </row>
        <row r="70">
          <cell r="F70">
            <v>2776.8417599999998</v>
          </cell>
          <cell r="G70">
            <v>0</v>
          </cell>
          <cell r="H70">
            <v>0</v>
          </cell>
          <cell r="R70">
            <v>276.51209999999998</v>
          </cell>
          <cell r="S70">
            <v>-287.27730000000003</v>
          </cell>
          <cell r="U70">
            <v>16.1662</v>
          </cell>
          <cell r="V70">
            <v>-0.1283</v>
          </cell>
        </row>
        <row r="71">
          <cell r="F71">
            <v>2736.6966199999997</v>
          </cell>
          <cell r="G71">
            <v>2627.5562599999998</v>
          </cell>
          <cell r="H71">
            <v>-2627.5562599999998</v>
          </cell>
          <cell r="R71">
            <v>229.18430000000001</v>
          </cell>
          <cell r="S71">
            <v>-164.77789999999999</v>
          </cell>
          <cell r="U71">
            <v>15.709300000000001</v>
          </cell>
          <cell r="V71">
            <v>-7.1599999999999997E-2</v>
          </cell>
        </row>
        <row r="72">
          <cell r="F72">
            <v>2465.2149199999999</v>
          </cell>
          <cell r="G72">
            <v>3379.2744999999995</v>
          </cell>
          <cell r="H72">
            <v>-3379.2744999999995</v>
          </cell>
          <cell r="R72">
            <v>263.3723</v>
          </cell>
          <cell r="S72">
            <v>-180.9332</v>
          </cell>
          <cell r="U72">
            <v>14.585599999999999</v>
          </cell>
          <cell r="V72">
            <v>-2.4E-2</v>
          </cell>
        </row>
        <row r="73">
          <cell r="F73">
            <v>2182.8055199999999</v>
          </cell>
          <cell r="G73">
            <v>3973.7776399999998</v>
          </cell>
          <cell r="H73">
            <v>-3973.7776399999998</v>
          </cell>
          <cell r="R73">
            <v>206.87950000000001</v>
          </cell>
          <cell r="S73">
            <v>-262.1875</v>
          </cell>
          <cell r="U73">
            <v>15.233000000000001</v>
          </cell>
          <cell r="V73">
            <v>-8.8400000000000006E-2</v>
          </cell>
        </row>
        <row r="74">
          <cell r="F74">
            <v>1884.0541999999998</v>
          </cell>
          <cell r="G74">
            <v>4424.6965</v>
          </cell>
          <cell r="H74">
            <v>-4424.6965</v>
          </cell>
          <cell r="R74">
            <v>241.0676</v>
          </cell>
          <cell r="S74">
            <v>-289.93400000000003</v>
          </cell>
          <cell r="U74">
            <v>14.1089</v>
          </cell>
          <cell r="V74">
            <v>5.7000000000000002E-3</v>
          </cell>
        </row>
        <row r="75">
          <cell r="F75">
            <v>1559.1926000000001</v>
          </cell>
          <cell r="G75">
            <v>4756.3884200000002</v>
          </cell>
          <cell r="H75">
            <v>-4756.3884200000002</v>
          </cell>
          <cell r="R75">
            <v>207.46940000000001</v>
          </cell>
          <cell r="S75">
            <v>239.50389999999999</v>
          </cell>
          <cell r="U75">
            <v>15.7157</v>
          </cell>
          <cell r="V75">
            <v>-0.16289999999999999</v>
          </cell>
        </row>
        <row r="76">
          <cell r="F76">
            <v>1263.5416499999999</v>
          </cell>
          <cell r="G76">
            <v>4727.9592499999999</v>
          </cell>
          <cell r="H76">
            <v>-4727.9592499999999</v>
          </cell>
          <cell r="R76">
            <v>237.99440000000001</v>
          </cell>
          <cell r="S76">
            <v>684.61109999999996</v>
          </cell>
          <cell r="U76">
            <v>14.5924</v>
          </cell>
          <cell r="V76">
            <v>6.2799999999999995E-2</v>
          </cell>
        </row>
        <row r="77">
          <cell r="F77">
            <v>970.88508999999988</v>
          </cell>
          <cell r="G77">
            <v>4440.00144</v>
          </cell>
          <cell r="H77">
            <v>-4440.00144</v>
          </cell>
          <cell r="R77">
            <v>208.0292</v>
          </cell>
          <cell r="S77">
            <v>-672.31280000000004</v>
          </cell>
          <cell r="U77">
            <v>22.548100000000002</v>
          </cell>
          <cell r="V77">
            <v>0.15579999999999999</v>
          </cell>
        </row>
        <row r="78">
          <cell r="F78">
            <v>678.54373999999996</v>
          </cell>
          <cell r="G78">
            <v>3904.78928</v>
          </cell>
          <cell r="H78">
            <v>-3904.78928</v>
          </cell>
          <cell r="R78">
            <v>238.55430000000001</v>
          </cell>
          <cell r="S78">
            <v>-1163.2239</v>
          </cell>
          <cell r="U78">
            <v>21.424399999999999</v>
          </cell>
          <cell r="V78">
            <v>-0.1535</v>
          </cell>
        </row>
        <row r="79">
          <cell r="F79">
            <v>385.79988999999995</v>
          </cell>
          <cell r="G79">
            <v>3120.6174300000002</v>
          </cell>
          <cell r="H79">
            <v>-3120.6174300000002</v>
          </cell>
          <cell r="R79">
            <v>207.46940000000001</v>
          </cell>
          <cell r="S79">
            <v>239.50389999999999</v>
          </cell>
          <cell r="U79">
            <v>20.533300000000001</v>
          </cell>
          <cell r="V79">
            <v>-5.0299999999999997E-2</v>
          </cell>
        </row>
        <row r="80">
          <cell r="F80">
            <v>-452.75999999999993</v>
          </cell>
          <cell r="G80">
            <v>0</v>
          </cell>
          <cell r="H80">
            <v>0</v>
          </cell>
          <cell r="R80">
            <v>237.99440000000001</v>
          </cell>
          <cell r="S80">
            <v>684.61109999999996</v>
          </cell>
          <cell r="U80">
            <v>19.409600000000001</v>
          </cell>
          <cell r="V80">
            <v>-3.2099999999999997E-2</v>
          </cell>
        </row>
        <row r="81">
          <cell r="R81">
            <v>208.0292</v>
          </cell>
          <cell r="S81">
            <v>-672.31280000000004</v>
          </cell>
          <cell r="U81">
            <v>19.709</v>
          </cell>
          <cell r="V81">
            <v>-6.3200000000000006E-2</v>
          </cell>
        </row>
        <row r="82">
          <cell r="R82">
            <v>238.55430000000001</v>
          </cell>
          <cell r="S82">
            <v>-1163.2239</v>
          </cell>
          <cell r="U82">
            <v>18.584900000000001</v>
          </cell>
          <cell r="V82">
            <v>-7.1000000000000004E-3</v>
          </cell>
        </row>
        <row r="83">
          <cell r="R83">
            <v>207.34440000000001</v>
          </cell>
          <cell r="S83">
            <v>465.1574</v>
          </cell>
          <cell r="U83">
            <v>19.9101</v>
          </cell>
          <cell r="V83">
            <v>-0.15060000000000001</v>
          </cell>
        </row>
        <row r="84">
          <cell r="R84">
            <v>237.86949999999999</v>
          </cell>
          <cell r="S84">
            <v>1136.5681999999999</v>
          </cell>
          <cell r="U84">
            <v>18.786799999999999</v>
          </cell>
          <cell r="V84">
            <v>7.4700000000000003E-2</v>
          </cell>
        </row>
        <row r="85">
          <cell r="R85">
            <v>208.1542</v>
          </cell>
          <cell r="S85">
            <v>-897.96630000000005</v>
          </cell>
          <cell r="U85">
            <v>12.648199999999999</v>
          </cell>
          <cell r="V85">
            <v>5.1499999999999997E-2</v>
          </cell>
        </row>
        <row r="86">
          <cell r="R86">
            <v>238.67930000000001</v>
          </cell>
          <cell r="S86">
            <v>-1615.181</v>
          </cell>
          <cell r="U86">
            <v>11.5245</v>
          </cell>
          <cell r="V86">
            <v>-9.3299999999999994E-2</v>
          </cell>
        </row>
        <row r="87">
          <cell r="R87">
            <v>207.34440000000001</v>
          </cell>
          <cell r="S87">
            <v>465.1574</v>
          </cell>
          <cell r="U87">
            <v>11.4199</v>
          </cell>
          <cell r="V87">
            <v>-7.4099999999999999E-2</v>
          </cell>
        </row>
        <row r="88">
          <cell r="R88">
            <v>237.86949999999999</v>
          </cell>
          <cell r="S88">
            <v>1136.5681999999999</v>
          </cell>
          <cell r="U88">
            <v>10.296200000000001</v>
          </cell>
          <cell r="V88">
            <v>-1.0699999999999999E-2</v>
          </cell>
        </row>
        <row r="89">
          <cell r="R89">
            <v>208.1542</v>
          </cell>
          <cell r="S89">
            <v>-897.96630000000005</v>
          </cell>
          <cell r="U89">
            <v>11.124499999999999</v>
          </cell>
          <cell r="V89">
            <v>-9.1399999999999995E-2</v>
          </cell>
        </row>
        <row r="90">
          <cell r="R90">
            <v>238.67930000000001</v>
          </cell>
          <cell r="S90">
            <v>-1615.181</v>
          </cell>
          <cell r="U90">
            <v>10.000400000000001</v>
          </cell>
          <cell r="V90">
            <v>1.8800000000000001E-2</v>
          </cell>
        </row>
        <row r="91">
          <cell r="R91">
            <v>197.80779999999999</v>
          </cell>
          <cell r="S91">
            <v>309.2285</v>
          </cell>
          <cell r="U91">
            <v>11.6624</v>
          </cell>
          <cell r="V91">
            <v>-0.151</v>
          </cell>
        </row>
        <row r="92">
          <cell r="R92">
            <v>228.33279999999999</v>
          </cell>
          <cell r="S92">
            <v>762.80520000000001</v>
          </cell>
          <cell r="U92">
            <v>10.539099999999999</v>
          </cell>
          <cell r="V92">
            <v>7.4899999999999994E-2</v>
          </cell>
        </row>
        <row r="93">
          <cell r="R93">
            <v>198.36760000000001</v>
          </cell>
          <cell r="S93">
            <v>-602.5883</v>
          </cell>
          <cell r="U93">
            <v>-47.369700000000002</v>
          </cell>
          <cell r="V93">
            <v>1.2949999999999999</v>
          </cell>
        </row>
        <row r="94">
          <cell r="R94">
            <v>228.89269999999999</v>
          </cell>
          <cell r="S94">
            <v>-1085.0297</v>
          </cell>
          <cell r="U94">
            <v>-48.372999999999998</v>
          </cell>
          <cell r="V94">
            <v>0.55110000000000003</v>
          </cell>
        </row>
        <row r="95">
          <cell r="R95">
            <v>197.80779999999999</v>
          </cell>
          <cell r="S95">
            <v>309.2285</v>
          </cell>
          <cell r="U95">
            <v>-37.552</v>
          </cell>
          <cell r="V95">
            <v>0.43490000000000001</v>
          </cell>
        </row>
        <row r="96">
          <cell r="R96">
            <v>228.33279999999999</v>
          </cell>
          <cell r="S96">
            <v>762.80520000000001</v>
          </cell>
          <cell r="U96">
            <v>-38.555300000000003</v>
          </cell>
          <cell r="V96">
            <v>0.3795</v>
          </cell>
        </row>
        <row r="97">
          <cell r="R97">
            <v>198.36760000000001</v>
          </cell>
          <cell r="S97">
            <v>-602.5883</v>
          </cell>
          <cell r="U97">
            <v>-28.757899999999999</v>
          </cell>
          <cell r="V97">
            <v>0.41710000000000003</v>
          </cell>
        </row>
        <row r="98">
          <cell r="R98">
            <v>228.89269999999999</v>
          </cell>
          <cell r="S98">
            <v>-1085.0297</v>
          </cell>
          <cell r="U98">
            <v>-29.761600000000001</v>
          </cell>
          <cell r="V98">
            <v>0.42220000000000002</v>
          </cell>
        </row>
        <row r="99">
          <cell r="R99">
            <v>197.68279999999999</v>
          </cell>
          <cell r="S99">
            <v>534.88189999999997</v>
          </cell>
          <cell r="U99">
            <v>-20.347300000000001</v>
          </cell>
          <cell r="V99">
            <v>0.2419</v>
          </cell>
        </row>
        <row r="100">
          <cell r="R100">
            <v>228.20779999999999</v>
          </cell>
          <cell r="S100">
            <v>1214.7623000000001</v>
          </cell>
          <cell r="U100">
            <v>-21.350300000000001</v>
          </cell>
          <cell r="V100">
            <v>0.38550000000000001</v>
          </cell>
        </row>
        <row r="101">
          <cell r="R101">
            <v>198.49260000000001</v>
          </cell>
          <cell r="S101">
            <v>-828.24180000000001</v>
          </cell>
          <cell r="U101">
            <v>78.296000000000006</v>
          </cell>
          <cell r="V101">
            <v>-1.1186</v>
          </cell>
        </row>
        <row r="102">
          <cell r="R102">
            <v>229.01769999999999</v>
          </cell>
          <cell r="S102">
            <v>-1536.9867999999999</v>
          </cell>
          <cell r="U102">
            <v>77.292699999999996</v>
          </cell>
          <cell r="V102">
            <v>-0.77600000000000002</v>
          </cell>
        </row>
        <row r="103">
          <cell r="R103">
            <v>197.68279999999999</v>
          </cell>
          <cell r="S103">
            <v>534.88189999999997</v>
          </cell>
          <cell r="U103">
            <v>65.636200000000002</v>
          </cell>
          <cell r="V103">
            <v>-0.55649999999999999</v>
          </cell>
        </row>
        <row r="104">
          <cell r="R104">
            <v>228.20779999999999</v>
          </cell>
          <cell r="S104">
            <v>1214.7623000000001</v>
          </cell>
          <cell r="U104">
            <v>64.632900000000006</v>
          </cell>
          <cell r="V104">
            <v>-0.4204</v>
          </cell>
        </row>
        <row r="105">
          <cell r="R105">
            <v>198.49260000000001</v>
          </cell>
          <cell r="S105">
            <v>-828.24180000000001</v>
          </cell>
          <cell r="U105">
            <v>55.935600000000001</v>
          </cell>
          <cell r="V105">
            <v>-0.56740000000000002</v>
          </cell>
        </row>
        <row r="106">
          <cell r="R106">
            <v>229.01769999999999</v>
          </cell>
          <cell r="S106">
            <v>-1536.9867999999999</v>
          </cell>
          <cell r="U106">
            <v>54.931899999999999</v>
          </cell>
          <cell r="V106">
            <v>-0.41189999999999999</v>
          </cell>
        </row>
        <row r="107">
          <cell r="R107">
            <v>181.40729999999999</v>
          </cell>
          <cell r="S107">
            <v>237.6037</v>
          </cell>
          <cell r="U107">
            <v>48.302500000000002</v>
          </cell>
          <cell r="V107">
            <v>-0.52370000000000005</v>
          </cell>
        </row>
        <row r="108">
          <cell r="R108">
            <v>211.9323</v>
          </cell>
          <cell r="S108">
            <v>682.6576</v>
          </cell>
          <cell r="U108">
            <v>47.299500000000002</v>
          </cell>
          <cell r="V108">
            <v>-0.26719999999999999</v>
          </cell>
        </row>
        <row r="109">
          <cell r="R109">
            <v>181.96709999999999</v>
          </cell>
          <cell r="S109">
            <v>-674.21299999999997</v>
          </cell>
          <cell r="U109">
            <v>-47.369700000000002</v>
          </cell>
          <cell r="V109">
            <v>1.2949999999999999</v>
          </cell>
        </row>
        <row r="110">
          <cell r="R110">
            <v>212.49209999999999</v>
          </cell>
          <cell r="S110">
            <v>-1165.1773000000001</v>
          </cell>
          <cell r="U110">
            <v>-48.372999999999998</v>
          </cell>
          <cell r="V110">
            <v>0.55110000000000003</v>
          </cell>
        </row>
        <row r="111">
          <cell r="R111">
            <v>181.40729999999999</v>
          </cell>
          <cell r="S111">
            <v>237.6037</v>
          </cell>
          <cell r="U111">
            <v>-37.552</v>
          </cell>
          <cell r="V111">
            <v>0.43490000000000001</v>
          </cell>
        </row>
        <row r="112">
          <cell r="R112">
            <v>211.9323</v>
          </cell>
          <cell r="S112">
            <v>682.6576</v>
          </cell>
          <cell r="U112">
            <v>-38.555300000000003</v>
          </cell>
          <cell r="V112">
            <v>0.3795</v>
          </cell>
        </row>
        <row r="113">
          <cell r="R113">
            <v>181.96709999999999</v>
          </cell>
          <cell r="S113">
            <v>-674.21299999999997</v>
          </cell>
          <cell r="U113">
            <v>-28.757899999999999</v>
          </cell>
          <cell r="V113">
            <v>0.41710000000000003</v>
          </cell>
        </row>
        <row r="114">
          <cell r="R114">
            <v>212.49209999999999</v>
          </cell>
          <cell r="S114">
            <v>-1165.1773000000001</v>
          </cell>
          <cell r="U114">
            <v>-29.761600000000001</v>
          </cell>
          <cell r="V114">
            <v>0.42220000000000002</v>
          </cell>
        </row>
        <row r="115">
          <cell r="R115">
            <v>181.28229999999999</v>
          </cell>
          <cell r="S115">
            <v>463.25720000000001</v>
          </cell>
          <cell r="U115">
            <v>-20.347300000000001</v>
          </cell>
          <cell r="V115">
            <v>0.2419</v>
          </cell>
        </row>
        <row r="116">
          <cell r="R116">
            <v>211.8073</v>
          </cell>
          <cell r="S116">
            <v>1134.6147000000001</v>
          </cell>
          <cell r="U116">
            <v>-21.350300000000001</v>
          </cell>
          <cell r="V116">
            <v>0.38550000000000001</v>
          </cell>
        </row>
        <row r="117">
          <cell r="R117">
            <v>182.09209999999999</v>
          </cell>
          <cell r="S117">
            <v>-899.86649999999997</v>
          </cell>
          <cell r="U117">
            <v>78.296000000000006</v>
          </cell>
          <cell r="V117">
            <v>-1.1186</v>
          </cell>
        </row>
        <row r="118">
          <cell r="R118">
            <v>212.61709999999999</v>
          </cell>
          <cell r="S118">
            <v>-1617.1344999999999</v>
          </cell>
          <cell r="U118">
            <v>77.292699999999996</v>
          </cell>
          <cell r="V118">
            <v>-0.77600000000000002</v>
          </cell>
        </row>
        <row r="119">
          <cell r="R119">
            <v>181.28229999999999</v>
          </cell>
          <cell r="S119">
            <v>463.25720000000001</v>
          </cell>
          <cell r="U119">
            <v>65.636200000000002</v>
          </cell>
          <cell r="V119">
            <v>-0.55649999999999999</v>
          </cell>
        </row>
        <row r="120">
          <cell r="R120">
            <v>211.8073</v>
          </cell>
          <cell r="S120">
            <v>1134.6147000000001</v>
          </cell>
          <cell r="U120">
            <v>64.632900000000006</v>
          </cell>
          <cell r="V120">
            <v>-0.4204</v>
          </cell>
        </row>
        <row r="121">
          <cell r="R121">
            <v>182.09209999999999</v>
          </cell>
          <cell r="S121">
            <v>-899.86649999999997</v>
          </cell>
          <cell r="U121">
            <v>55.935600000000001</v>
          </cell>
          <cell r="V121">
            <v>-0.56740000000000002</v>
          </cell>
        </row>
        <row r="122">
          <cell r="R122">
            <v>212.61709999999999</v>
          </cell>
          <cell r="S122">
            <v>-1617.1344999999999</v>
          </cell>
          <cell r="U122">
            <v>54.931899999999999</v>
          </cell>
          <cell r="V122">
            <v>-0.41189999999999999</v>
          </cell>
        </row>
        <row r="123">
          <cell r="R123">
            <v>120.3651</v>
          </cell>
          <cell r="S123">
            <v>351.78800000000001</v>
          </cell>
          <cell r="U123">
            <v>48.302500000000002</v>
          </cell>
          <cell r="V123">
            <v>-0.52370000000000005</v>
          </cell>
        </row>
        <row r="124">
          <cell r="R124">
            <v>142.34309999999999</v>
          </cell>
          <cell r="S124">
            <v>809.37909999999999</v>
          </cell>
          <cell r="U124">
            <v>47.299500000000002</v>
          </cell>
          <cell r="V124">
            <v>-0.26719999999999999</v>
          </cell>
        </row>
        <row r="125">
          <cell r="R125">
            <v>120.925</v>
          </cell>
          <cell r="S125">
            <v>-560.02880000000005</v>
          </cell>
          <cell r="U125">
            <v>-78.105099999999993</v>
          </cell>
          <cell r="V125">
            <v>1.8782000000000001</v>
          </cell>
        </row>
        <row r="126">
          <cell r="R126">
            <v>142.90299999999999</v>
          </cell>
          <cell r="S126">
            <v>-1038.4558</v>
          </cell>
          <cell r="U126">
            <v>-79.108400000000003</v>
          </cell>
          <cell r="V126">
            <v>0.87119999999999997</v>
          </cell>
        </row>
        <row r="127">
          <cell r="R127">
            <v>120.3651</v>
          </cell>
          <cell r="S127">
            <v>351.78800000000001</v>
          </cell>
          <cell r="U127">
            <v>-62.871200000000002</v>
          </cell>
          <cell r="V127">
            <v>0.6734</v>
          </cell>
        </row>
        <row r="128">
          <cell r="R128">
            <v>142.34309999999999</v>
          </cell>
          <cell r="S128">
            <v>809.37909999999999</v>
          </cell>
          <cell r="U128">
            <v>-63.874499999999998</v>
          </cell>
          <cell r="V128">
            <v>0.57099999999999995</v>
          </cell>
        </row>
        <row r="129">
          <cell r="R129">
            <v>120.925</v>
          </cell>
          <cell r="S129">
            <v>-560.02880000000005</v>
          </cell>
          <cell r="U129">
            <v>-49.624000000000002</v>
          </cell>
          <cell r="V129">
            <v>0.6542</v>
          </cell>
        </row>
        <row r="130">
          <cell r="R130">
            <v>142.90299999999999</v>
          </cell>
          <cell r="S130">
            <v>-1038.4558</v>
          </cell>
          <cell r="U130">
            <v>-50.627600000000001</v>
          </cell>
          <cell r="V130">
            <v>0.62229999999999996</v>
          </cell>
        </row>
        <row r="131">
          <cell r="R131">
            <v>120.2401</v>
          </cell>
          <cell r="S131">
            <v>577.44140000000004</v>
          </cell>
          <cell r="U131">
            <v>-37.333399999999997</v>
          </cell>
          <cell r="V131">
            <v>0.42430000000000001</v>
          </cell>
        </row>
        <row r="132">
          <cell r="R132">
            <v>142.2182</v>
          </cell>
          <cell r="S132">
            <v>1261.3362</v>
          </cell>
          <cell r="U132">
            <v>-38.336399999999998</v>
          </cell>
          <cell r="V132">
            <v>0.53749999999999998</v>
          </cell>
        </row>
        <row r="133">
          <cell r="R133">
            <v>121.04989999999999</v>
          </cell>
          <cell r="S133">
            <v>-785.68230000000005</v>
          </cell>
          <cell r="U133">
            <v>109.0314</v>
          </cell>
          <cell r="V133">
            <v>-1.7018</v>
          </cell>
        </row>
        <row r="134">
          <cell r="R134">
            <v>143.02799999999999</v>
          </cell>
          <cell r="S134">
            <v>-1490.413</v>
          </cell>
          <cell r="U134">
            <v>108.02809999999999</v>
          </cell>
          <cell r="V134">
            <v>-1.0961000000000001</v>
          </cell>
        </row>
        <row r="135">
          <cell r="R135">
            <v>120.2401</v>
          </cell>
          <cell r="S135">
            <v>577.44140000000004</v>
          </cell>
          <cell r="U135">
            <v>90.955399999999997</v>
          </cell>
          <cell r="V135">
            <v>-0.79490000000000005</v>
          </cell>
        </row>
        <row r="136">
          <cell r="R136">
            <v>142.2182</v>
          </cell>
          <cell r="S136">
            <v>1261.3362</v>
          </cell>
          <cell r="U136">
            <v>89.952100000000002</v>
          </cell>
          <cell r="V136">
            <v>-0.6119</v>
          </cell>
        </row>
        <row r="137">
          <cell r="R137">
            <v>121.04989999999999</v>
          </cell>
          <cell r="S137">
            <v>-785.68230000000005</v>
          </cell>
          <cell r="U137">
            <v>76.801599999999993</v>
          </cell>
          <cell r="V137">
            <v>-0.80449999999999999</v>
          </cell>
        </row>
        <row r="138">
          <cell r="R138">
            <v>143.02799999999999</v>
          </cell>
          <cell r="S138">
            <v>-1490.413</v>
          </cell>
          <cell r="U138">
            <v>75.798000000000002</v>
          </cell>
          <cell r="V138">
            <v>-0.61199999999999999</v>
          </cell>
        </row>
        <row r="139">
          <cell r="U139">
            <v>65.288600000000002</v>
          </cell>
          <cell r="V139">
            <v>-0.70620000000000005</v>
          </cell>
        </row>
        <row r="140">
          <cell r="U140">
            <v>64.285600000000002</v>
          </cell>
          <cell r="V140">
            <v>-0.41920000000000002</v>
          </cell>
        </row>
        <row r="141">
          <cell r="U141">
            <v>-78.105099999999993</v>
          </cell>
          <cell r="V141">
            <v>1.8782000000000001</v>
          </cell>
        </row>
        <row r="142">
          <cell r="U142">
            <v>-79.108400000000003</v>
          </cell>
          <cell r="V142">
            <v>0.87119999999999997</v>
          </cell>
        </row>
        <row r="143">
          <cell r="U143">
            <v>-62.871200000000002</v>
          </cell>
          <cell r="V143">
            <v>0.6734</v>
          </cell>
        </row>
        <row r="144">
          <cell r="U144">
            <v>-63.874499999999998</v>
          </cell>
          <cell r="V144">
            <v>0.57099999999999995</v>
          </cell>
        </row>
        <row r="145">
          <cell r="U145">
            <v>-49.624000000000002</v>
          </cell>
          <cell r="V145">
            <v>0.6542</v>
          </cell>
        </row>
        <row r="146">
          <cell r="U146">
            <v>-50.627600000000001</v>
          </cell>
          <cell r="V146">
            <v>0.62229999999999996</v>
          </cell>
        </row>
        <row r="147">
          <cell r="U147">
            <v>-37.333399999999997</v>
          </cell>
          <cell r="V147">
            <v>0.42430000000000001</v>
          </cell>
        </row>
        <row r="148">
          <cell r="U148">
            <v>-38.336399999999998</v>
          </cell>
          <cell r="V148">
            <v>0.53749999999999998</v>
          </cell>
        </row>
        <row r="149">
          <cell r="U149">
            <v>109.0314</v>
          </cell>
          <cell r="V149">
            <v>-1.7018</v>
          </cell>
        </row>
        <row r="150">
          <cell r="U150">
            <v>108.02809999999999</v>
          </cell>
          <cell r="V150">
            <v>-1.0961000000000001</v>
          </cell>
        </row>
        <row r="151">
          <cell r="U151">
            <v>90.955399999999997</v>
          </cell>
          <cell r="V151">
            <v>-0.79490000000000005</v>
          </cell>
        </row>
        <row r="152">
          <cell r="U152">
            <v>89.952100000000002</v>
          </cell>
          <cell r="V152">
            <v>-0.6119</v>
          </cell>
        </row>
        <row r="153">
          <cell r="U153">
            <v>76.801599999999993</v>
          </cell>
          <cell r="V153">
            <v>-0.80449999999999999</v>
          </cell>
        </row>
        <row r="154">
          <cell r="U154">
            <v>75.798000000000002</v>
          </cell>
          <cell r="V154">
            <v>-0.61199999999999999</v>
          </cell>
        </row>
        <row r="155">
          <cell r="U155">
            <v>65.288600000000002</v>
          </cell>
          <cell r="V155">
            <v>-0.70620000000000005</v>
          </cell>
        </row>
        <row r="156">
          <cell r="U156">
            <v>64.285600000000002</v>
          </cell>
          <cell r="V156">
            <v>-0.41920000000000002</v>
          </cell>
        </row>
        <row r="157">
          <cell r="U157">
            <v>-43.503399999999999</v>
          </cell>
          <cell r="V157">
            <v>1.3382000000000001</v>
          </cell>
        </row>
        <row r="158">
          <cell r="U158">
            <v>-44.506700000000002</v>
          </cell>
          <cell r="V158">
            <v>0.53259999999999996</v>
          </cell>
        </row>
        <row r="159">
          <cell r="U159">
            <v>-34.004899999999999</v>
          </cell>
          <cell r="V159">
            <v>0.45050000000000001</v>
          </cell>
        </row>
        <row r="160">
          <cell r="U160">
            <v>-35.008200000000002</v>
          </cell>
          <cell r="V160">
            <v>0.3735</v>
          </cell>
        </row>
        <row r="161">
          <cell r="U161">
            <v>-25.466799999999999</v>
          </cell>
          <cell r="V161">
            <v>0.43559999999999999</v>
          </cell>
        </row>
        <row r="162">
          <cell r="U162">
            <v>-26.470400000000001</v>
          </cell>
          <cell r="V162">
            <v>0.4128</v>
          </cell>
        </row>
        <row r="163">
          <cell r="U163">
            <v>-17.263200000000001</v>
          </cell>
          <cell r="V163">
            <v>0.25090000000000001</v>
          </cell>
        </row>
        <row r="164">
          <cell r="U164">
            <v>-18.266100000000002</v>
          </cell>
          <cell r="V164">
            <v>0.39419999999999999</v>
          </cell>
        </row>
        <row r="165">
          <cell r="U165">
            <v>82.162300000000002</v>
          </cell>
          <cell r="V165">
            <v>-1.0752999999999999</v>
          </cell>
        </row>
        <row r="166">
          <cell r="U166">
            <v>81.159000000000006</v>
          </cell>
          <cell r="V166">
            <v>-0.79449999999999998</v>
          </cell>
        </row>
        <row r="167">
          <cell r="U167">
            <v>69.183300000000003</v>
          </cell>
          <cell r="V167">
            <v>-0.54079999999999995</v>
          </cell>
        </row>
        <row r="168">
          <cell r="U168">
            <v>68.180000000000007</v>
          </cell>
          <cell r="V168">
            <v>-0.4264</v>
          </cell>
        </row>
        <row r="169">
          <cell r="U169">
            <v>59.226700000000001</v>
          </cell>
          <cell r="V169">
            <v>-0.54890000000000005</v>
          </cell>
        </row>
        <row r="170">
          <cell r="U170">
            <v>58.223100000000002</v>
          </cell>
          <cell r="V170">
            <v>-0.4214</v>
          </cell>
        </row>
        <row r="171">
          <cell r="U171">
            <v>51.386600000000001</v>
          </cell>
          <cell r="V171">
            <v>-0.51470000000000005</v>
          </cell>
        </row>
        <row r="172">
          <cell r="U172">
            <v>50.383600000000001</v>
          </cell>
          <cell r="V172">
            <v>-0.25840000000000002</v>
          </cell>
        </row>
        <row r="173">
          <cell r="U173">
            <v>-43.503399999999999</v>
          </cell>
          <cell r="V173">
            <v>1.3382000000000001</v>
          </cell>
        </row>
        <row r="174">
          <cell r="U174">
            <v>-44.506700000000002</v>
          </cell>
          <cell r="V174">
            <v>0.53259999999999996</v>
          </cell>
        </row>
        <row r="175">
          <cell r="U175">
            <v>-34.004899999999999</v>
          </cell>
          <cell r="V175">
            <v>0.45050000000000001</v>
          </cell>
        </row>
        <row r="176">
          <cell r="U176">
            <v>-35.008200000000002</v>
          </cell>
          <cell r="V176">
            <v>0.3735</v>
          </cell>
        </row>
        <row r="177">
          <cell r="U177">
            <v>-25.466799999999999</v>
          </cell>
          <cell r="V177">
            <v>0.43559999999999999</v>
          </cell>
        </row>
        <row r="178">
          <cell r="U178">
            <v>-26.470400000000001</v>
          </cell>
          <cell r="V178">
            <v>0.4128</v>
          </cell>
        </row>
        <row r="179">
          <cell r="U179">
            <v>-17.263200000000001</v>
          </cell>
          <cell r="V179">
            <v>0.25090000000000001</v>
          </cell>
        </row>
        <row r="180">
          <cell r="U180">
            <v>-18.266100000000002</v>
          </cell>
          <cell r="V180">
            <v>0.39419999999999999</v>
          </cell>
        </row>
        <row r="181">
          <cell r="U181">
            <v>82.162300000000002</v>
          </cell>
          <cell r="V181">
            <v>-1.0752999999999999</v>
          </cell>
        </row>
        <row r="182">
          <cell r="U182">
            <v>81.159000000000006</v>
          </cell>
          <cell r="V182">
            <v>-0.79449999999999998</v>
          </cell>
        </row>
        <row r="183">
          <cell r="U183">
            <v>69.183300000000003</v>
          </cell>
          <cell r="V183">
            <v>-0.54079999999999995</v>
          </cell>
        </row>
        <row r="184">
          <cell r="U184">
            <v>68.180000000000007</v>
          </cell>
          <cell r="V184">
            <v>-0.4264</v>
          </cell>
        </row>
        <row r="185">
          <cell r="U185">
            <v>59.226700000000001</v>
          </cell>
          <cell r="V185">
            <v>-0.54890000000000005</v>
          </cell>
        </row>
        <row r="186">
          <cell r="U186">
            <v>58.223100000000002</v>
          </cell>
          <cell r="V186">
            <v>-0.4214</v>
          </cell>
        </row>
        <row r="187">
          <cell r="U187">
            <v>51.386600000000001</v>
          </cell>
          <cell r="V187">
            <v>-0.51470000000000005</v>
          </cell>
        </row>
        <row r="188">
          <cell r="U188">
            <v>50.383600000000001</v>
          </cell>
          <cell r="V188">
            <v>-0.25840000000000002</v>
          </cell>
        </row>
        <row r="189">
          <cell r="U189">
            <v>-74.238799999999998</v>
          </cell>
          <cell r="V189">
            <v>1.9215</v>
          </cell>
        </row>
        <row r="190">
          <cell r="U190">
            <v>-75.242099999999994</v>
          </cell>
          <cell r="V190">
            <v>0.85270000000000001</v>
          </cell>
        </row>
        <row r="191">
          <cell r="U191">
            <v>-59.324100000000001</v>
          </cell>
          <cell r="V191">
            <v>0.68899999999999995</v>
          </cell>
        </row>
        <row r="192">
          <cell r="U192">
            <v>-60.327399999999997</v>
          </cell>
          <cell r="V192">
            <v>0.56510000000000005</v>
          </cell>
        </row>
        <row r="193">
          <cell r="U193">
            <v>-46.332799999999999</v>
          </cell>
          <cell r="V193">
            <v>0.67279999999999995</v>
          </cell>
        </row>
        <row r="194">
          <cell r="U194">
            <v>-47.336500000000001</v>
          </cell>
          <cell r="V194">
            <v>0.6129</v>
          </cell>
        </row>
        <row r="195">
          <cell r="U195">
            <v>-34.249299999999998</v>
          </cell>
          <cell r="V195">
            <v>0.43330000000000002</v>
          </cell>
        </row>
        <row r="196">
          <cell r="U196">
            <v>-35.252200000000002</v>
          </cell>
          <cell r="V196">
            <v>0.54630000000000001</v>
          </cell>
        </row>
        <row r="197">
          <cell r="U197">
            <v>112.8977</v>
          </cell>
          <cell r="V197">
            <v>-1.6586000000000001</v>
          </cell>
        </row>
        <row r="198">
          <cell r="U198">
            <v>111.8944</v>
          </cell>
          <cell r="V198">
            <v>-1.1146</v>
          </cell>
        </row>
        <row r="199">
          <cell r="U199">
            <v>94.502499999999998</v>
          </cell>
          <cell r="V199">
            <v>-0.77929999999999999</v>
          </cell>
        </row>
        <row r="200">
          <cell r="U200">
            <v>93.499200000000002</v>
          </cell>
          <cell r="V200">
            <v>-0.6179</v>
          </cell>
        </row>
        <row r="201">
          <cell r="U201">
            <v>80.092799999999997</v>
          </cell>
          <cell r="V201">
            <v>-0.78600000000000003</v>
          </cell>
        </row>
        <row r="202">
          <cell r="U202">
            <v>79.089100000000002</v>
          </cell>
          <cell r="V202">
            <v>-0.62139999999999995</v>
          </cell>
        </row>
        <row r="203">
          <cell r="U203">
            <v>68.372699999999995</v>
          </cell>
          <cell r="V203">
            <v>-0.69710000000000005</v>
          </cell>
        </row>
        <row r="204">
          <cell r="U204">
            <v>67.369699999999995</v>
          </cell>
          <cell r="V204">
            <v>-0.41049999999999998</v>
          </cell>
        </row>
        <row r="205">
          <cell r="U205">
            <v>-74.238799999999998</v>
          </cell>
          <cell r="V205">
            <v>1.9215</v>
          </cell>
        </row>
        <row r="206">
          <cell r="U206">
            <v>-75.242099999999994</v>
          </cell>
          <cell r="V206">
            <v>0.85270000000000001</v>
          </cell>
        </row>
        <row r="207">
          <cell r="U207">
            <v>-59.324100000000001</v>
          </cell>
          <cell r="V207">
            <v>0.68899999999999995</v>
          </cell>
        </row>
        <row r="208">
          <cell r="U208">
            <v>-60.327399999999997</v>
          </cell>
          <cell r="V208">
            <v>0.56510000000000005</v>
          </cell>
        </row>
        <row r="209">
          <cell r="U209">
            <v>-46.332799999999999</v>
          </cell>
          <cell r="V209">
            <v>0.67279999999999995</v>
          </cell>
        </row>
        <row r="210">
          <cell r="U210">
            <v>-47.336500000000001</v>
          </cell>
          <cell r="V210">
            <v>0.6129</v>
          </cell>
        </row>
        <row r="211">
          <cell r="U211">
            <v>-34.249299999999998</v>
          </cell>
          <cell r="V211">
            <v>0.43330000000000002</v>
          </cell>
        </row>
        <row r="212">
          <cell r="U212">
            <v>-35.252200000000002</v>
          </cell>
          <cell r="V212">
            <v>0.54630000000000001</v>
          </cell>
        </row>
        <row r="213">
          <cell r="U213">
            <v>112.8977</v>
          </cell>
          <cell r="V213">
            <v>-1.6586000000000001</v>
          </cell>
        </row>
        <row r="214">
          <cell r="U214">
            <v>111.8944</v>
          </cell>
          <cell r="V214">
            <v>-1.1146</v>
          </cell>
        </row>
        <row r="215">
          <cell r="U215">
            <v>94.502499999999998</v>
          </cell>
          <cell r="V215">
            <v>-0.77929999999999999</v>
          </cell>
        </row>
        <row r="216">
          <cell r="U216">
            <v>93.499200000000002</v>
          </cell>
          <cell r="V216">
            <v>-0.6179</v>
          </cell>
        </row>
        <row r="217">
          <cell r="U217">
            <v>80.092799999999997</v>
          </cell>
          <cell r="V217">
            <v>-0.78600000000000003</v>
          </cell>
        </row>
        <row r="218">
          <cell r="U218">
            <v>79.089100000000002</v>
          </cell>
          <cell r="V218">
            <v>-0.62139999999999995</v>
          </cell>
        </row>
        <row r="219">
          <cell r="U219">
            <v>68.372699999999995</v>
          </cell>
          <cell r="V219">
            <v>-0.69710000000000005</v>
          </cell>
        </row>
        <row r="220">
          <cell r="U220">
            <v>67.369699999999995</v>
          </cell>
          <cell r="V220">
            <v>-0.41049999999999998</v>
          </cell>
        </row>
        <row r="221">
          <cell r="U221">
            <v>-50.782800000000002</v>
          </cell>
          <cell r="V221">
            <v>1.2614000000000001</v>
          </cell>
        </row>
        <row r="222">
          <cell r="U222">
            <v>-51.786099999999998</v>
          </cell>
          <cell r="V222">
            <v>0.57689999999999997</v>
          </cell>
        </row>
        <row r="223">
          <cell r="U223">
            <v>-40.706000000000003</v>
          </cell>
          <cell r="V223">
            <v>0.43309999999999998</v>
          </cell>
        </row>
        <row r="224">
          <cell r="U224">
            <v>-41.709299999999999</v>
          </cell>
          <cell r="V224">
            <v>0.38929999999999998</v>
          </cell>
        </row>
        <row r="225">
          <cell r="U225">
            <v>-31.7789</v>
          </cell>
          <cell r="V225">
            <v>0.41489999999999999</v>
          </cell>
        </row>
        <row r="226">
          <cell r="U226">
            <v>-32.782499999999999</v>
          </cell>
          <cell r="V226">
            <v>0.43180000000000002</v>
          </cell>
        </row>
        <row r="227">
          <cell r="U227">
            <v>-23.3276</v>
          </cell>
          <cell r="V227">
            <v>0.25059999999999999</v>
          </cell>
        </row>
        <row r="228">
          <cell r="U228">
            <v>-24.3306</v>
          </cell>
          <cell r="V228">
            <v>0.39439999999999997</v>
          </cell>
        </row>
        <row r="229">
          <cell r="U229">
            <v>74.882900000000006</v>
          </cell>
          <cell r="V229">
            <v>-1.1520999999999999</v>
          </cell>
        </row>
        <row r="230">
          <cell r="U230">
            <v>73.879599999999996</v>
          </cell>
          <cell r="V230">
            <v>-0.75019999999999998</v>
          </cell>
        </row>
        <row r="231">
          <cell r="U231">
            <v>62.482199999999999</v>
          </cell>
          <cell r="V231">
            <v>-0.55830000000000002</v>
          </cell>
        </row>
        <row r="232">
          <cell r="U232">
            <v>61.478900000000003</v>
          </cell>
          <cell r="V232">
            <v>-0.41060000000000002</v>
          </cell>
        </row>
        <row r="233">
          <cell r="U233">
            <v>52.9146</v>
          </cell>
          <cell r="V233">
            <v>-0.5696</v>
          </cell>
        </row>
        <row r="234">
          <cell r="U234">
            <v>51.911000000000001</v>
          </cell>
          <cell r="V234">
            <v>-0.40239999999999998</v>
          </cell>
        </row>
        <row r="235">
          <cell r="U235">
            <v>45.322099999999999</v>
          </cell>
          <cell r="V235">
            <v>-0.51500000000000001</v>
          </cell>
        </row>
        <row r="236">
          <cell r="U236">
            <v>44.319200000000002</v>
          </cell>
          <cell r="V236">
            <v>-0.25819999999999999</v>
          </cell>
        </row>
        <row r="237">
          <cell r="U237">
            <v>-50.782800000000002</v>
          </cell>
          <cell r="V237">
            <v>1.2614000000000001</v>
          </cell>
        </row>
        <row r="238">
          <cell r="U238">
            <v>-51.786099999999998</v>
          </cell>
          <cell r="V238">
            <v>0.57689999999999997</v>
          </cell>
        </row>
        <row r="239">
          <cell r="U239">
            <v>-40.706000000000003</v>
          </cell>
          <cell r="V239">
            <v>0.43309999999999998</v>
          </cell>
        </row>
        <row r="240">
          <cell r="U240">
            <v>-41.709299999999999</v>
          </cell>
          <cell r="V240">
            <v>0.38929999999999998</v>
          </cell>
        </row>
        <row r="241">
          <cell r="U241">
            <v>-31.7789</v>
          </cell>
          <cell r="V241">
            <v>0.41489999999999999</v>
          </cell>
        </row>
        <row r="242">
          <cell r="U242">
            <v>-32.782499999999999</v>
          </cell>
          <cell r="V242">
            <v>0.43180000000000002</v>
          </cell>
        </row>
        <row r="243">
          <cell r="U243">
            <v>-23.3276</v>
          </cell>
          <cell r="V243">
            <v>0.25059999999999999</v>
          </cell>
        </row>
        <row r="244">
          <cell r="U244">
            <v>-24.3306</v>
          </cell>
          <cell r="V244">
            <v>0.39439999999999997</v>
          </cell>
        </row>
        <row r="245">
          <cell r="U245">
            <v>74.882900000000006</v>
          </cell>
          <cell r="V245">
            <v>-1.1520999999999999</v>
          </cell>
        </row>
        <row r="246">
          <cell r="U246">
            <v>73.879599999999996</v>
          </cell>
          <cell r="V246">
            <v>-0.75019999999999998</v>
          </cell>
        </row>
        <row r="247">
          <cell r="U247">
            <v>62.482199999999999</v>
          </cell>
          <cell r="V247">
            <v>-0.55830000000000002</v>
          </cell>
        </row>
        <row r="248">
          <cell r="U248">
            <v>61.478900000000003</v>
          </cell>
          <cell r="V248">
            <v>-0.41060000000000002</v>
          </cell>
        </row>
        <row r="249">
          <cell r="U249">
            <v>52.9146</v>
          </cell>
          <cell r="V249">
            <v>-0.5696</v>
          </cell>
        </row>
        <row r="250">
          <cell r="U250">
            <v>51.911000000000001</v>
          </cell>
          <cell r="V250">
            <v>-0.40239999999999998</v>
          </cell>
        </row>
        <row r="251">
          <cell r="U251">
            <v>45.322099999999999</v>
          </cell>
          <cell r="V251">
            <v>-0.51500000000000001</v>
          </cell>
        </row>
        <row r="252">
          <cell r="U252">
            <v>44.319200000000002</v>
          </cell>
          <cell r="V252">
            <v>-0.25819999999999999</v>
          </cell>
        </row>
        <row r="253">
          <cell r="U253">
            <v>-81.518199999999993</v>
          </cell>
          <cell r="V253">
            <v>1.8447</v>
          </cell>
        </row>
        <row r="254">
          <cell r="U254">
            <v>-82.521500000000003</v>
          </cell>
          <cell r="V254">
            <v>0.89700000000000002</v>
          </cell>
        </row>
        <row r="255">
          <cell r="U255">
            <v>-66.025199999999998</v>
          </cell>
          <cell r="V255">
            <v>0.67159999999999997</v>
          </cell>
        </row>
        <row r="256">
          <cell r="U256">
            <v>-67.028499999999994</v>
          </cell>
          <cell r="V256">
            <v>0.58079999999999998</v>
          </cell>
        </row>
        <row r="257">
          <cell r="U257">
            <v>-52.6449</v>
          </cell>
          <cell r="V257">
            <v>0.65200000000000002</v>
          </cell>
        </row>
        <row r="258">
          <cell r="U258">
            <v>-53.648600000000002</v>
          </cell>
          <cell r="V258">
            <v>0.63190000000000002</v>
          </cell>
        </row>
        <row r="259">
          <cell r="U259">
            <v>-40.313699999999997</v>
          </cell>
          <cell r="V259">
            <v>0.43309999999999998</v>
          </cell>
        </row>
        <row r="260">
          <cell r="U260">
            <v>-41.316699999999997</v>
          </cell>
          <cell r="V260">
            <v>0.54649999999999999</v>
          </cell>
        </row>
        <row r="261">
          <cell r="U261">
            <v>105.6183</v>
          </cell>
          <cell r="V261">
            <v>-1.7354000000000001</v>
          </cell>
        </row>
        <row r="262">
          <cell r="U262">
            <v>104.61499999999999</v>
          </cell>
          <cell r="V262">
            <v>-1.0703</v>
          </cell>
        </row>
        <row r="263">
          <cell r="U263">
            <v>87.801400000000001</v>
          </cell>
          <cell r="V263">
            <v>-0.79679999999999995</v>
          </cell>
        </row>
        <row r="264">
          <cell r="U264">
            <v>86.798100000000005</v>
          </cell>
          <cell r="V264">
            <v>-0.60219999999999996</v>
          </cell>
        </row>
        <row r="265">
          <cell r="U265">
            <v>73.780699999999996</v>
          </cell>
          <cell r="V265">
            <v>-0.80669999999999997</v>
          </cell>
        </row>
        <row r="266">
          <cell r="U266">
            <v>72.777000000000001</v>
          </cell>
          <cell r="V266">
            <v>-0.60240000000000005</v>
          </cell>
        </row>
        <row r="267">
          <cell r="U267">
            <v>62.308199999999999</v>
          </cell>
          <cell r="V267">
            <v>-0.69740000000000002</v>
          </cell>
        </row>
        <row r="268">
          <cell r="U268">
            <v>61.305300000000003</v>
          </cell>
          <cell r="V268">
            <v>-0.4103</v>
          </cell>
        </row>
        <row r="269">
          <cell r="U269">
            <v>-81.518199999999993</v>
          </cell>
          <cell r="V269">
            <v>1.8447</v>
          </cell>
        </row>
        <row r="270">
          <cell r="U270">
            <v>-82.521500000000003</v>
          </cell>
          <cell r="V270">
            <v>0.89700000000000002</v>
          </cell>
        </row>
        <row r="271">
          <cell r="U271">
            <v>-66.025199999999998</v>
          </cell>
          <cell r="V271">
            <v>0.67159999999999997</v>
          </cell>
        </row>
        <row r="272">
          <cell r="U272">
            <v>-67.028499999999994</v>
          </cell>
          <cell r="V272">
            <v>0.58079999999999998</v>
          </cell>
        </row>
        <row r="273">
          <cell r="U273">
            <v>-52.6449</v>
          </cell>
          <cell r="V273">
            <v>0.65200000000000002</v>
          </cell>
        </row>
        <row r="274">
          <cell r="U274">
            <v>-53.648600000000002</v>
          </cell>
          <cell r="V274">
            <v>0.63190000000000002</v>
          </cell>
        </row>
        <row r="275">
          <cell r="U275">
            <v>-40.313699999999997</v>
          </cell>
          <cell r="V275">
            <v>0.43309999999999998</v>
          </cell>
        </row>
        <row r="276">
          <cell r="U276">
            <v>-41.316699999999997</v>
          </cell>
          <cell r="V276">
            <v>0.54649999999999999</v>
          </cell>
        </row>
        <row r="277">
          <cell r="U277">
            <v>105.6183</v>
          </cell>
          <cell r="V277">
            <v>-1.7354000000000001</v>
          </cell>
        </row>
        <row r="278">
          <cell r="U278">
            <v>104.61499999999999</v>
          </cell>
          <cell r="V278">
            <v>-1.0703</v>
          </cell>
        </row>
        <row r="279">
          <cell r="U279">
            <v>87.801400000000001</v>
          </cell>
          <cell r="V279">
            <v>-0.79679999999999995</v>
          </cell>
        </row>
        <row r="280">
          <cell r="U280">
            <v>86.798100000000005</v>
          </cell>
          <cell r="V280">
            <v>-0.60219999999999996</v>
          </cell>
        </row>
        <row r="281">
          <cell r="U281">
            <v>73.780699999999996</v>
          </cell>
          <cell r="V281">
            <v>-0.80669999999999997</v>
          </cell>
        </row>
        <row r="282">
          <cell r="U282">
            <v>72.777000000000001</v>
          </cell>
          <cell r="V282">
            <v>-0.60240000000000005</v>
          </cell>
        </row>
        <row r="283">
          <cell r="U283">
            <v>62.308199999999999</v>
          </cell>
          <cell r="V283">
            <v>-0.69740000000000002</v>
          </cell>
        </row>
        <row r="284">
          <cell r="U284">
            <v>61.305300000000003</v>
          </cell>
          <cell r="V284">
            <v>-0.4103</v>
          </cell>
        </row>
        <row r="285">
          <cell r="U285">
            <v>-51.613100000000003</v>
          </cell>
          <cell r="V285">
            <v>1.2754000000000001</v>
          </cell>
        </row>
        <row r="286">
          <cell r="U286">
            <v>-52.335500000000003</v>
          </cell>
          <cell r="V286">
            <v>0.58960000000000001</v>
          </cell>
        </row>
        <row r="287">
          <cell r="U287">
            <v>-41.430199999999999</v>
          </cell>
          <cell r="V287">
            <v>0.46250000000000002</v>
          </cell>
        </row>
        <row r="288">
          <cell r="U288">
            <v>-42.1526</v>
          </cell>
          <cell r="V288">
            <v>0.38829999999999998</v>
          </cell>
        </row>
        <row r="289">
          <cell r="U289">
            <v>-32.603400000000001</v>
          </cell>
          <cell r="V289">
            <v>0.45079999999999998</v>
          </cell>
        </row>
        <row r="290">
          <cell r="U290">
            <v>-33.326000000000001</v>
          </cell>
          <cell r="V290">
            <v>0.4209</v>
          </cell>
        </row>
        <row r="291">
          <cell r="U291">
            <v>-24.4434</v>
          </cell>
          <cell r="V291">
            <v>0.2964</v>
          </cell>
        </row>
        <row r="292">
          <cell r="U292">
            <v>-25.165600000000001</v>
          </cell>
          <cell r="V292">
            <v>0.37930000000000003</v>
          </cell>
        </row>
        <row r="293">
          <cell r="U293">
            <v>74.052599999999998</v>
          </cell>
          <cell r="V293">
            <v>-1.1380999999999999</v>
          </cell>
        </row>
        <row r="294">
          <cell r="U294">
            <v>73.330200000000005</v>
          </cell>
          <cell r="V294">
            <v>-0.73750000000000004</v>
          </cell>
        </row>
        <row r="295">
          <cell r="U295">
            <v>61.758000000000003</v>
          </cell>
          <cell r="V295">
            <v>-0.52890000000000004</v>
          </cell>
        </row>
        <row r="296">
          <cell r="U296">
            <v>61.035600000000002</v>
          </cell>
          <cell r="V296">
            <v>-0.41149999999999998</v>
          </cell>
        </row>
        <row r="297">
          <cell r="U297">
            <v>52.0901</v>
          </cell>
          <cell r="V297">
            <v>-0.53369999999999995</v>
          </cell>
        </row>
        <row r="298">
          <cell r="U298">
            <v>51.3675</v>
          </cell>
          <cell r="V298">
            <v>-0.4133</v>
          </cell>
        </row>
        <row r="299">
          <cell r="U299">
            <v>44.206299999999999</v>
          </cell>
          <cell r="V299">
            <v>-0.46910000000000002</v>
          </cell>
        </row>
        <row r="300">
          <cell r="U300">
            <v>43.484200000000001</v>
          </cell>
          <cell r="V300">
            <v>-0.27329999999999999</v>
          </cell>
        </row>
        <row r="301">
          <cell r="U301">
            <v>-51.613100000000003</v>
          </cell>
          <cell r="V301">
            <v>1.2754000000000001</v>
          </cell>
        </row>
        <row r="302">
          <cell r="U302">
            <v>-52.335500000000003</v>
          </cell>
          <cell r="V302">
            <v>0.58960000000000001</v>
          </cell>
        </row>
        <row r="303">
          <cell r="U303">
            <v>-41.430199999999999</v>
          </cell>
          <cell r="V303">
            <v>0.46250000000000002</v>
          </cell>
        </row>
        <row r="304">
          <cell r="U304">
            <v>-42.1526</v>
          </cell>
          <cell r="V304">
            <v>0.38829999999999998</v>
          </cell>
        </row>
        <row r="305">
          <cell r="U305">
            <v>-32.603400000000001</v>
          </cell>
          <cell r="V305">
            <v>0.45079999999999998</v>
          </cell>
        </row>
        <row r="306">
          <cell r="U306">
            <v>-33.326000000000001</v>
          </cell>
          <cell r="V306">
            <v>0.4209</v>
          </cell>
        </row>
        <row r="307">
          <cell r="U307">
            <v>-24.4434</v>
          </cell>
          <cell r="V307">
            <v>0.2964</v>
          </cell>
        </row>
        <row r="308">
          <cell r="U308">
            <v>-25.165600000000001</v>
          </cell>
          <cell r="V308">
            <v>0.37930000000000003</v>
          </cell>
        </row>
        <row r="309">
          <cell r="U309">
            <v>74.052599999999998</v>
          </cell>
          <cell r="V309">
            <v>-1.1380999999999999</v>
          </cell>
        </row>
        <row r="310">
          <cell r="U310">
            <v>73.330200000000005</v>
          </cell>
          <cell r="V310">
            <v>-0.73750000000000004</v>
          </cell>
        </row>
        <row r="311">
          <cell r="U311">
            <v>61.758000000000003</v>
          </cell>
          <cell r="V311">
            <v>-0.52890000000000004</v>
          </cell>
        </row>
        <row r="312">
          <cell r="U312">
            <v>61.035600000000002</v>
          </cell>
          <cell r="V312">
            <v>-0.41149999999999998</v>
          </cell>
        </row>
        <row r="313">
          <cell r="U313">
            <v>52.0901</v>
          </cell>
          <cell r="V313">
            <v>-0.53369999999999995</v>
          </cell>
        </row>
        <row r="314">
          <cell r="U314">
            <v>51.3675</v>
          </cell>
          <cell r="V314">
            <v>-0.4133</v>
          </cell>
        </row>
        <row r="315">
          <cell r="U315">
            <v>44.206299999999999</v>
          </cell>
          <cell r="V315">
            <v>-0.46910000000000002</v>
          </cell>
        </row>
        <row r="316">
          <cell r="U316">
            <v>43.484200000000001</v>
          </cell>
          <cell r="V316">
            <v>-0.27329999999999999</v>
          </cell>
        </row>
        <row r="317">
          <cell r="U317">
            <v>-82.348500000000001</v>
          </cell>
          <cell r="V317">
            <v>1.8587</v>
          </cell>
        </row>
        <row r="318">
          <cell r="U318">
            <v>-83.070899999999995</v>
          </cell>
          <cell r="V318">
            <v>0.90969999999999995</v>
          </cell>
        </row>
        <row r="319">
          <cell r="U319">
            <v>-66.749399999999994</v>
          </cell>
          <cell r="V319">
            <v>0.70089999999999997</v>
          </cell>
        </row>
        <row r="320">
          <cell r="U320">
            <v>-67.471800000000002</v>
          </cell>
          <cell r="V320">
            <v>0.57989999999999997</v>
          </cell>
        </row>
        <row r="321">
          <cell r="U321">
            <v>-53.4694</v>
          </cell>
          <cell r="V321">
            <v>0.68789999999999996</v>
          </cell>
        </row>
        <row r="322">
          <cell r="U322">
            <v>-54.192100000000003</v>
          </cell>
          <cell r="V322">
            <v>0.621</v>
          </cell>
        </row>
        <row r="323">
          <cell r="U323">
            <v>-41.429499999999997</v>
          </cell>
          <cell r="V323">
            <v>0.47889999999999999</v>
          </cell>
        </row>
        <row r="324">
          <cell r="U324">
            <v>-42.151699999999998</v>
          </cell>
          <cell r="V324">
            <v>0.53139999999999998</v>
          </cell>
        </row>
        <row r="325">
          <cell r="U325">
            <v>104.788</v>
          </cell>
          <cell r="V325">
            <v>-1.7214</v>
          </cell>
        </row>
        <row r="326">
          <cell r="U326">
            <v>104.0656</v>
          </cell>
          <cell r="V326">
            <v>-1.0576000000000001</v>
          </cell>
        </row>
        <row r="327">
          <cell r="U327">
            <v>87.077200000000005</v>
          </cell>
          <cell r="V327">
            <v>-0.76739999999999997</v>
          </cell>
        </row>
        <row r="328">
          <cell r="U328">
            <v>86.354799999999997</v>
          </cell>
          <cell r="V328">
            <v>-0.60309999999999997</v>
          </cell>
        </row>
        <row r="329">
          <cell r="U329">
            <v>72.956199999999995</v>
          </cell>
          <cell r="V329">
            <v>-0.77080000000000004</v>
          </cell>
        </row>
        <row r="330">
          <cell r="U330">
            <v>72.233500000000006</v>
          </cell>
          <cell r="V330">
            <v>-0.61329999999999996</v>
          </cell>
        </row>
        <row r="331">
          <cell r="U331">
            <v>61.192500000000003</v>
          </cell>
          <cell r="V331">
            <v>-0.65159999999999996</v>
          </cell>
        </row>
        <row r="332">
          <cell r="U332">
            <v>60.470300000000002</v>
          </cell>
          <cell r="V332">
            <v>-0.4254</v>
          </cell>
        </row>
        <row r="333">
          <cell r="U333">
            <v>-82.348500000000001</v>
          </cell>
          <cell r="V333">
            <v>1.8587</v>
          </cell>
        </row>
        <row r="334">
          <cell r="U334">
            <v>-83.070899999999995</v>
          </cell>
          <cell r="V334">
            <v>0.90969999999999995</v>
          </cell>
        </row>
        <row r="335">
          <cell r="U335">
            <v>-66.749399999999994</v>
          </cell>
          <cell r="V335">
            <v>0.70089999999999997</v>
          </cell>
        </row>
        <row r="336">
          <cell r="U336">
            <v>-67.471800000000002</v>
          </cell>
          <cell r="V336">
            <v>0.57989999999999997</v>
          </cell>
        </row>
        <row r="337">
          <cell r="U337">
            <v>-53.4694</v>
          </cell>
          <cell r="V337">
            <v>0.68789999999999996</v>
          </cell>
        </row>
        <row r="338">
          <cell r="U338">
            <v>-54.192100000000003</v>
          </cell>
          <cell r="V338">
            <v>0.621</v>
          </cell>
        </row>
        <row r="339">
          <cell r="U339">
            <v>-41.429499999999997</v>
          </cell>
          <cell r="V339">
            <v>0.47889999999999999</v>
          </cell>
        </row>
        <row r="340">
          <cell r="U340">
            <v>-42.151699999999998</v>
          </cell>
          <cell r="V340">
            <v>0.53139999999999998</v>
          </cell>
        </row>
        <row r="341">
          <cell r="U341">
            <v>104.788</v>
          </cell>
          <cell r="V341">
            <v>-1.7214</v>
          </cell>
        </row>
        <row r="342">
          <cell r="U342">
            <v>104.0656</v>
          </cell>
          <cell r="V342">
            <v>-1.0576000000000001</v>
          </cell>
        </row>
        <row r="343">
          <cell r="U343">
            <v>87.077200000000005</v>
          </cell>
          <cell r="V343">
            <v>-0.76739999999999997</v>
          </cell>
        </row>
        <row r="344">
          <cell r="U344">
            <v>86.354799999999997</v>
          </cell>
          <cell r="V344">
            <v>-0.60309999999999997</v>
          </cell>
        </row>
        <row r="345">
          <cell r="U345">
            <v>72.956199999999995</v>
          </cell>
          <cell r="V345">
            <v>-0.77080000000000004</v>
          </cell>
        </row>
        <row r="346">
          <cell r="U346">
            <v>72.233500000000006</v>
          </cell>
          <cell r="V346">
            <v>-0.61329999999999996</v>
          </cell>
        </row>
        <row r="347">
          <cell r="U347">
            <v>61.192500000000003</v>
          </cell>
          <cell r="V347">
            <v>-0.65159999999999996</v>
          </cell>
        </row>
        <row r="348">
          <cell r="U348">
            <v>60.470300000000002</v>
          </cell>
          <cell r="V348">
            <v>-0.4254</v>
          </cell>
        </row>
        <row r="349">
          <cell r="U349">
            <v>56.440399999999997</v>
          </cell>
          <cell r="V349">
            <v>-0.40279999999999999</v>
          </cell>
        </row>
        <row r="350">
          <cell r="U350">
            <v>55.316699999999997</v>
          </cell>
          <cell r="V350">
            <v>0.25740000000000002</v>
          </cell>
        </row>
        <row r="351">
          <cell r="U351">
            <v>53.366</v>
          </cell>
          <cell r="V351">
            <v>1.2999999999999999E-2</v>
          </cell>
        </row>
        <row r="352">
          <cell r="U352">
            <v>52.2423</v>
          </cell>
          <cell r="V352">
            <v>8.0000000000000002E-3</v>
          </cell>
        </row>
        <row r="353">
          <cell r="U353">
            <v>53.034300000000002</v>
          </cell>
          <cell r="V353">
            <v>8.7800000000000003E-2</v>
          </cell>
        </row>
        <row r="354">
          <cell r="U354">
            <v>51.910200000000003</v>
          </cell>
          <cell r="V354">
            <v>6.13E-2</v>
          </cell>
        </row>
        <row r="355">
          <cell r="U355">
            <v>56.542200000000001</v>
          </cell>
          <cell r="V355">
            <v>0.64119999999999999</v>
          </cell>
        </row>
        <row r="356">
          <cell r="U356">
            <v>55.418900000000001</v>
          </cell>
          <cell r="V356">
            <v>-2.1025</v>
          </cell>
        </row>
        <row r="357">
          <cell r="U357">
            <v>47.181600000000003</v>
          </cell>
          <cell r="V357">
            <v>-0.3458</v>
          </cell>
        </row>
        <row r="358">
          <cell r="U358">
            <v>46.057899999999997</v>
          </cell>
          <cell r="V358">
            <v>0.23330000000000001</v>
          </cell>
        </row>
        <row r="359">
          <cell r="U359">
            <v>44.239899999999999</v>
          </cell>
          <cell r="V359">
            <v>1.4500000000000001E-2</v>
          </cell>
        </row>
        <row r="360">
          <cell r="U360">
            <v>43.116199999999999</v>
          </cell>
          <cell r="V360">
            <v>2.1999999999999999E-2</v>
          </cell>
        </row>
        <row r="361">
          <cell r="U361">
            <v>43.432899999999997</v>
          </cell>
          <cell r="V361">
            <v>5.5800000000000002E-2</v>
          </cell>
        </row>
        <row r="362">
          <cell r="U362">
            <v>42.308799999999998</v>
          </cell>
          <cell r="V362">
            <v>4.53E-2</v>
          </cell>
        </row>
        <row r="363">
          <cell r="U363">
            <v>45.2547</v>
          </cell>
          <cell r="V363">
            <v>0.4133</v>
          </cell>
        </row>
        <row r="364">
          <cell r="U364">
            <v>44.131399999999999</v>
          </cell>
          <cell r="V364">
            <v>-1.1934</v>
          </cell>
        </row>
        <row r="365">
          <cell r="U365">
            <v>52.162100000000002</v>
          </cell>
          <cell r="V365">
            <v>-0.35920000000000002</v>
          </cell>
        </row>
        <row r="366">
          <cell r="U366">
            <v>51.0383</v>
          </cell>
          <cell r="V366">
            <v>0.223</v>
          </cell>
        </row>
        <row r="367">
          <cell r="U367">
            <v>49.438200000000002</v>
          </cell>
          <cell r="V367">
            <v>1.54E-2</v>
          </cell>
        </row>
        <row r="368">
          <cell r="U368">
            <v>48.314500000000002</v>
          </cell>
          <cell r="V368">
            <v>-6.0000000000000001E-3</v>
          </cell>
        </row>
        <row r="369">
          <cell r="U369">
            <v>49.313899999999997</v>
          </cell>
          <cell r="V369">
            <v>9.2700000000000005E-2</v>
          </cell>
        </row>
        <row r="370">
          <cell r="U370">
            <v>48.189799999999998</v>
          </cell>
          <cell r="V370">
            <v>4.99E-2</v>
          </cell>
        </row>
        <row r="371">
          <cell r="U371">
            <v>52.968600000000002</v>
          </cell>
          <cell r="V371">
            <v>0.64329999999999998</v>
          </cell>
        </row>
        <row r="372">
          <cell r="U372">
            <v>51.845199999999998</v>
          </cell>
          <cell r="V372">
            <v>-2.1724999999999999</v>
          </cell>
        </row>
        <row r="373">
          <cell r="U373">
            <v>-14.7605</v>
          </cell>
          <cell r="V373">
            <v>0.86480000000000001</v>
          </cell>
        </row>
        <row r="374">
          <cell r="U374">
            <v>-15.7638</v>
          </cell>
          <cell r="V374">
            <v>0.88370000000000004</v>
          </cell>
        </row>
        <row r="375">
          <cell r="U375">
            <v>-6.1780999999999997</v>
          </cell>
          <cell r="V375">
            <v>0.5081</v>
          </cell>
        </row>
        <row r="376">
          <cell r="U376">
            <v>-7.1814</v>
          </cell>
          <cell r="V376">
            <v>0.40760000000000002</v>
          </cell>
        </row>
        <row r="377">
          <cell r="U377">
            <v>2.7467999999999999</v>
          </cell>
          <cell r="V377">
            <v>0.56779999999999997</v>
          </cell>
        </row>
        <row r="378">
          <cell r="U378">
            <v>1.7432000000000001</v>
          </cell>
          <cell r="V378">
            <v>0.46689999999999998</v>
          </cell>
        </row>
        <row r="379">
          <cell r="U379">
            <v>13.6975</v>
          </cell>
          <cell r="V379">
            <v>0.92620000000000002</v>
          </cell>
        </row>
        <row r="380">
          <cell r="U380">
            <v>12.694599999999999</v>
          </cell>
          <cell r="V380">
            <v>-1.3889</v>
          </cell>
        </row>
        <row r="381">
          <cell r="U381">
            <v>110.90689999999999</v>
          </cell>
          <cell r="V381">
            <v>-1.5499000000000001</v>
          </cell>
        </row>
        <row r="382">
          <cell r="U382">
            <v>109.9036</v>
          </cell>
          <cell r="V382">
            <v>-0.44409999999999999</v>
          </cell>
        </row>
        <row r="383">
          <cell r="U383">
            <v>96.997600000000006</v>
          </cell>
          <cell r="V383">
            <v>-0.4839</v>
          </cell>
        </row>
        <row r="384">
          <cell r="U384">
            <v>95.994299999999996</v>
          </cell>
          <cell r="V384">
            <v>-0.39329999999999998</v>
          </cell>
        </row>
        <row r="385">
          <cell r="U385">
            <v>87.393000000000001</v>
          </cell>
          <cell r="V385">
            <v>-0.41980000000000001</v>
          </cell>
        </row>
        <row r="386">
          <cell r="U386">
            <v>86.389399999999995</v>
          </cell>
          <cell r="V386">
            <v>-0.36609999999999998</v>
          </cell>
        </row>
        <row r="387">
          <cell r="U387">
            <v>82.204800000000006</v>
          </cell>
          <cell r="V387">
            <v>0.1459</v>
          </cell>
        </row>
        <row r="388">
          <cell r="U388">
            <v>81.201800000000006</v>
          </cell>
          <cell r="V388">
            <v>-2.0985</v>
          </cell>
        </row>
        <row r="389">
          <cell r="U389">
            <v>-14.7605</v>
          </cell>
          <cell r="V389">
            <v>0.86480000000000001</v>
          </cell>
        </row>
        <row r="390">
          <cell r="U390">
            <v>-15.7638</v>
          </cell>
          <cell r="V390">
            <v>0.88370000000000004</v>
          </cell>
        </row>
        <row r="391">
          <cell r="U391">
            <v>-6.1780999999999997</v>
          </cell>
          <cell r="V391">
            <v>0.5081</v>
          </cell>
        </row>
        <row r="392">
          <cell r="U392">
            <v>-7.1814</v>
          </cell>
          <cell r="V392">
            <v>0.40760000000000002</v>
          </cell>
        </row>
        <row r="393">
          <cell r="U393">
            <v>2.7467999999999999</v>
          </cell>
          <cell r="V393">
            <v>0.56779999999999997</v>
          </cell>
        </row>
        <row r="394">
          <cell r="U394">
            <v>1.7432000000000001</v>
          </cell>
          <cell r="V394">
            <v>0.46689999999999998</v>
          </cell>
        </row>
        <row r="395">
          <cell r="U395">
            <v>13.6975</v>
          </cell>
          <cell r="V395">
            <v>0.92620000000000002</v>
          </cell>
        </row>
        <row r="396">
          <cell r="U396">
            <v>12.694599999999999</v>
          </cell>
          <cell r="V396">
            <v>-1.3889</v>
          </cell>
        </row>
        <row r="397">
          <cell r="U397">
            <v>110.90689999999999</v>
          </cell>
          <cell r="V397">
            <v>-1.5499000000000001</v>
          </cell>
        </row>
        <row r="398">
          <cell r="U398">
            <v>109.9036</v>
          </cell>
          <cell r="V398">
            <v>-0.44409999999999999</v>
          </cell>
        </row>
        <row r="399">
          <cell r="U399">
            <v>96.997600000000006</v>
          </cell>
          <cell r="V399">
            <v>-0.4839</v>
          </cell>
        </row>
        <row r="400">
          <cell r="U400">
            <v>95.994299999999996</v>
          </cell>
          <cell r="V400">
            <v>-0.39329999999999998</v>
          </cell>
        </row>
        <row r="401">
          <cell r="U401">
            <v>87.393000000000001</v>
          </cell>
          <cell r="V401">
            <v>-0.41980000000000001</v>
          </cell>
        </row>
        <row r="402">
          <cell r="U402">
            <v>86.389399999999995</v>
          </cell>
          <cell r="V402">
            <v>-0.36609999999999998</v>
          </cell>
        </row>
        <row r="403">
          <cell r="U403">
            <v>82.204800000000006</v>
          </cell>
          <cell r="V403">
            <v>0.1459</v>
          </cell>
        </row>
        <row r="404">
          <cell r="U404">
            <v>81.201800000000006</v>
          </cell>
          <cell r="V404">
            <v>-2.0985</v>
          </cell>
        </row>
        <row r="405">
          <cell r="U405">
            <v>-45.497199999999999</v>
          </cell>
          <cell r="V405">
            <v>1.4482999999999999</v>
          </cell>
        </row>
        <row r="406">
          <cell r="U406">
            <v>-46.500500000000002</v>
          </cell>
          <cell r="V406">
            <v>1.204</v>
          </cell>
        </row>
        <row r="407">
          <cell r="U407">
            <v>-31.494700000000002</v>
          </cell>
          <cell r="V407">
            <v>0.74670000000000003</v>
          </cell>
        </row>
        <row r="408">
          <cell r="U408">
            <v>-32.497999999999998</v>
          </cell>
          <cell r="V408">
            <v>0.59930000000000005</v>
          </cell>
        </row>
        <row r="409">
          <cell r="U409">
            <v>-18.107099999999999</v>
          </cell>
          <cell r="V409">
            <v>0.80569999999999997</v>
          </cell>
        </row>
        <row r="410">
          <cell r="U410">
            <v>-19.110800000000001</v>
          </cell>
          <cell r="V410">
            <v>0.66669999999999996</v>
          </cell>
        </row>
        <row r="411">
          <cell r="U411">
            <v>-3.2505000000000002</v>
          </cell>
          <cell r="V411">
            <v>1.1123000000000001</v>
          </cell>
        </row>
        <row r="412">
          <cell r="U412">
            <v>-4.2534000000000001</v>
          </cell>
          <cell r="V412">
            <v>-1.2224999999999999</v>
          </cell>
        </row>
        <row r="413">
          <cell r="U413">
            <v>141.64349999999999</v>
          </cell>
          <cell r="V413">
            <v>-2.1335000000000002</v>
          </cell>
        </row>
        <row r="414">
          <cell r="U414">
            <v>140.64019999999999</v>
          </cell>
          <cell r="V414">
            <v>-0.76439999999999997</v>
          </cell>
        </row>
        <row r="415">
          <cell r="U415">
            <v>122.3142</v>
          </cell>
          <cell r="V415">
            <v>-0.72250000000000003</v>
          </cell>
        </row>
        <row r="416">
          <cell r="U416">
            <v>121.3109</v>
          </cell>
          <cell r="V416">
            <v>-0.58499999999999996</v>
          </cell>
        </row>
        <row r="417">
          <cell r="U417">
            <v>108.2469</v>
          </cell>
          <cell r="V417">
            <v>-0.65780000000000005</v>
          </cell>
        </row>
        <row r="418">
          <cell r="U418">
            <v>107.2433</v>
          </cell>
          <cell r="V418">
            <v>-0.56579999999999997</v>
          </cell>
        </row>
        <row r="419">
          <cell r="U419">
            <v>99.152699999999996</v>
          </cell>
          <cell r="V419">
            <v>-4.0300000000000002E-2</v>
          </cell>
        </row>
        <row r="420">
          <cell r="U420">
            <v>98.149799999999999</v>
          </cell>
          <cell r="V420">
            <v>-2.2648999999999999</v>
          </cell>
        </row>
        <row r="421">
          <cell r="U421">
            <v>-45.497199999999999</v>
          </cell>
          <cell r="V421">
            <v>1.4482999999999999</v>
          </cell>
        </row>
        <row r="422">
          <cell r="U422">
            <v>-46.500500000000002</v>
          </cell>
          <cell r="V422">
            <v>1.204</v>
          </cell>
        </row>
        <row r="423">
          <cell r="U423">
            <v>-31.494700000000002</v>
          </cell>
          <cell r="V423">
            <v>0.74670000000000003</v>
          </cell>
        </row>
        <row r="424">
          <cell r="U424">
            <v>-32.497999999999998</v>
          </cell>
          <cell r="V424">
            <v>0.59930000000000005</v>
          </cell>
        </row>
        <row r="425">
          <cell r="U425">
            <v>-18.107099999999999</v>
          </cell>
          <cell r="V425">
            <v>0.80569999999999997</v>
          </cell>
        </row>
        <row r="426">
          <cell r="U426">
            <v>-19.110800000000001</v>
          </cell>
          <cell r="V426">
            <v>0.66669999999999996</v>
          </cell>
        </row>
        <row r="427">
          <cell r="U427">
            <v>-3.2505000000000002</v>
          </cell>
          <cell r="V427">
            <v>1.1123000000000001</v>
          </cell>
        </row>
        <row r="428">
          <cell r="U428">
            <v>-4.2534000000000001</v>
          </cell>
          <cell r="V428">
            <v>-1.2224999999999999</v>
          </cell>
        </row>
        <row r="429">
          <cell r="U429">
            <v>141.64349999999999</v>
          </cell>
          <cell r="V429">
            <v>-2.1335000000000002</v>
          </cell>
        </row>
        <row r="430">
          <cell r="U430">
            <v>140.64019999999999</v>
          </cell>
          <cell r="V430">
            <v>-0.76439999999999997</v>
          </cell>
        </row>
        <row r="431">
          <cell r="U431">
            <v>122.3142</v>
          </cell>
          <cell r="V431">
            <v>-0.72250000000000003</v>
          </cell>
        </row>
        <row r="432">
          <cell r="U432">
            <v>121.3109</v>
          </cell>
          <cell r="V432">
            <v>-0.58499999999999996</v>
          </cell>
        </row>
        <row r="433">
          <cell r="U433">
            <v>108.2469</v>
          </cell>
          <cell r="V433">
            <v>-0.65780000000000005</v>
          </cell>
        </row>
        <row r="434">
          <cell r="U434">
            <v>107.2433</v>
          </cell>
          <cell r="V434">
            <v>-0.56579999999999997</v>
          </cell>
        </row>
        <row r="435">
          <cell r="U435">
            <v>99.152699999999996</v>
          </cell>
          <cell r="V435">
            <v>-4.0300000000000002E-2</v>
          </cell>
        </row>
        <row r="436">
          <cell r="U436">
            <v>98.149799999999999</v>
          </cell>
          <cell r="V436">
            <v>-2.2648999999999999</v>
          </cell>
        </row>
        <row r="437">
          <cell r="U437">
            <v>-21.5684</v>
          </cell>
          <cell r="V437">
            <v>0.90669999999999995</v>
          </cell>
        </row>
        <row r="438">
          <cell r="U438">
            <v>-22.5717</v>
          </cell>
          <cell r="V438">
            <v>0.86599999999999999</v>
          </cell>
        </row>
        <row r="439">
          <cell r="U439">
            <v>-12.888500000000001</v>
          </cell>
          <cell r="V439">
            <v>0.50919999999999999</v>
          </cell>
        </row>
        <row r="440">
          <cell r="U440">
            <v>-13.8918</v>
          </cell>
          <cell r="V440">
            <v>0.4178</v>
          </cell>
        </row>
        <row r="441">
          <cell r="U441">
            <v>-4.3131000000000004</v>
          </cell>
          <cell r="V441">
            <v>0.54430000000000001</v>
          </cell>
        </row>
        <row r="442">
          <cell r="U442">
            <v>-5.3167</v>
          </cell>
          <cell r="V442">
            <v>0.45519999999999999</v>
          </cell>
        </row>
        <row r="443">
          <cell r="U443">
            <v>5.3978999999999999</v>
          </cell>
          <cell r="V443">
            <v>0.75860000000000005</v>
          </cell>
        </row>
        <row r="444">
          <cell r="U444">
            <v>4.3948999999999998</v>
          </cell>
          <cell r="V444">
            <v>-0.72040000000000004</v>
          </cell>
        </row>
        <row r="445">
          <cell r="U445">
            <v>104.0989</v>
          </cell>
          <cell r="V445">
            <v>-1.508</v>
          </cell>
        </row>
        <row r="446">
          <cell r="U446">
            <v>103.0956</v>
          </cell>
          <cell r="V446">
            <v>-0.46179999999999999</v>
          </cell>
        </row>
        <row r="447">
          <cell r="U447">
            <v>90.287300000000002</v>
          </cell>
          <cell r="V447">
            <v>-0.48280000000000001</v>
          </cell>
        </row>
        <row r="448">
          <cell r="U448">
            <v>89.284000000000006</v>
          </cell>
          <cell r="V448">
            <v>-0.38300000000000001</v>
          </cell>
        </row>
        <row r="449">
          <cell r="U449">
            <v>80.333100000000002</v>
          </cell>
          <cell r="V449">
            <v>-0.44330000000000003</v>
          </cell>
        </row>
        <row r="450">
          <cell r="U450">
            <v>79.329499999999996</v>
          </cell>
          <cell r="V450">
            <v>-0.37780000000000002</v>
          </cell>
        </row>
        <row r="451">
          <cell r="U451">
            <v>73.905100000000004</v>
          </cell>
          <cell r="V451">
            <v>-2.1700000000000001E-2</v>
          </cell>
        </row>
        <row r="452">
          <cell r="U452">
            <v>72.902199999999993</v>
          </cell>
          <cell r="V452">
            <v>-1.43</v>
          </cell>
        </row>
        <row r="453">
          <cell r="U453">
            <v>-21.5684</v>
          </cell>
          <cell r="V453">
            <v>0.90669999999999995</v>
          </cell>
        </row>
        <row r="454">
          <cell r="U454">
            <v>-22.5717</v>
          </cell>
          <cell r="V454">
            <v>0.86599999999999999</v>
          </cell>
        </row>
        <row r="455">
          <cell r="U455">
            <v>-12.888500000000001</v>
          </cell>
          <cell r="V455">
            <v>0.50919999999999999</v>
          </cell>
        </row>
        <row r="456">
          <cell r="U456">
            <v>-13.8918</v>
          </cell>
          <cell r="V456">
            <v>0.4178</v>
          </cell>
        </row>
        <row r="457">
          <cell r="U457">
            <v>-4.3131000000000004</v>
          </cell>
          <cell r="V457">
            <v>0.54430000000000001</v>
          </cell>
        </row>
        <row r="458">
          <cell r="U458">
            <v>-5.3167</v>
          </cell>
          <cell r="V458">
            <v>0.45519999999999999</v>
          </cell>
        </row>
        <row r="459">
          <cell r="U459">
            <v>5.3978999999999999</v>
          </cell>
          <cell r="V459">
            <v>0.75860000000000005</v>
          </cell>
        </row>
        <row r="460">
          <cell r="U460">
            <v>4.3948999999999998</v>
          </cell>
          <cell r="V460">
            <v>-0.72040000000000004</v>
          </cell>
        </row>
        <row r="461">
          <cell r="U461">
            <v>104.0989</v>
          </cell>
          <cell r="V461">
            <v>-1.508</v>
          </cell>
        </row>
        <row r="462">
          <cell r="U462">
            <v>103.0956</v>
          </cell>
          <cell r="V462">
            <v>-0.46179999999999999</v>
          </cell>
        </row>
        <row r="463">
          <cell r="U463">
            <v>90.287300000000002</v>
          </cell>
          <cell r="V463">
            <v>-0.48280000000000001</v>
          </cell>
        </row>
        <row r="464">
          <cell r="U464">
            <v>89.284000000000006</v>
          </cell>
          <cell r="V464">
            <v>-0.38300000000000001</v>
          </cell>
        </row>
        <row r="465">
          <cell r="U465">
            <v>80.333100000000002</v>
          </cell>
          <cell r="V465">
            <v>-0.44330000000000003</v>
          </cell>
        </row>
        <row r="466">
          <cell r="U466">
            <v>79.329499999999996</v>
          </cell>
          <cell r="V466">
            <v>-0.37780000000000002</v>
          </cell>
        </row>
        <row r="467">
          <cell r="U467">
            <v>73.905100000000004</v>
          </cell>
          <cell r="V467">
            <v>-2.1700000000000001E-2</v>
          </cell>
        </row>
        <row r="468">
          <cell r="U468">
            <v>72.902199999999993</v>
          </cell>
          <cell r="V468">
            <v>-1.43</v>
          </cell>
        </row>
        <row r="469">
          <cell r="U469">
            <v>-52.305100000000003</v>
          </cell>
          <cell r="V469">
            <v>1.4903</v>
          </cell>
        </row>
        <row r="470">
          <cell r="U470">
            <v>-53.308399999999999</v>
          </cell>
          <cell r="V470">
            <v>1.1862999999999999</v>
          </cell>
        </row>
        <row r="471">
          <cell r="U471">
            <v>-38.205100000000002</v>
          </cell>
          <cell r="V471">
            <v>0.74790000000000001</v>
          </cell>
        </row>
        <row r="472">
          <cell r="U472">
            <v>-39.208399999999997</v>
          </cell>
          <cell r="V472">
            <v>0.60960000000000003</v>
          </cell>
        </row>
        <row r="473">
          <cell r="U473">
            <v>-25.167000000000002</v>
          </cell>
          <cell r="V473">
            <v>0.78220000000000001</v>
          </cell>
        </row>
        <row r="474">
          <cell r="U474">
            <v>-26.1706</v>
          </cell>
          <cell r="V474">
            <v>0.65500000000000003</v>
          </cell>
        </row>
        <row r="475">
          <cell r="U475">
            <v>-11.5501</v>
          </cell>
          <cell r="V475">
            <v>0.94479999999999997</v>
          </cell>
        </row>
        <row r="476">
          <cell r="U476">
            <v>-12.553100000000001</v>
          </cell>
          <cell r="V476">
            <v>-0.55400000000000005</v>
          </cell>
        </row>
        <row r="477">
          <cell r="U477">
            <v>134.8356</v>
          </cell>
          <cell r="V477">
            <v>-2.0914999999999999</v>
          </cell>
        </row>
        <row r="478">
          <cell r="U478">
            <v>133.8323</v>
          </cell>
          <cell r="V478">
            <v>-0.78210000000000002</v>
          </cell>
        </row>
        <row r="479">
          <cell r="U479">
            <v>115.6039</v>
          </cell>
          <cell r="V479">
            <v>-0.72140000000000004</v>
          </cell>
        </row>
        <row r="480">
          <cell r="U480">
            <v>114.6006</v>
          </cell>
          <cell r="V480">
            <v>-0.57479999999999998</v>
          </cell>
        </row>
        <row r="481">
          <cell r="U481">
            <v>101.1871</v>
          </cell>
          <cell r="V481">
            <v>-0.68130000000000002</v>
          </cell>
        </row>
        <row r="482">
          <cell r="U482">
            <v>100.18340000000001</v>
          </cell>
          <cell r="V482">
            <v>-0.57750000000000001</v>
          </cell>
        </row>
        <row r="483">
          <cell r="U483">
            <v>90.853099999999998</v>
          </cell>
          <cell r="V483">
            <v>-0.20780000000000001</v>
          </cell>
        </row>
        <row r="484">
          <cell r="U484">
            <v>89.850099999999998</v>
          </cell>
          <cell r="V484">
            <v>-1.5964</v>
          </cell>
        </row>
        <row r="485">
          <cell r="U485">
            <v>-52.305100000000003</v>
          </cell>
          <cell r="V485">
            <v>1.4903</v>
          </cell>
        </row>
        <row r="486">
          <cell r="U486">
            <v>-53.308399999999999</v>
          </cell>
          <cell r="V486">
            <v>1.1862999999999999</v>
          </cell>
        </row>
        <row r="487">
          <cell r="U487">
            <v>-38.205100000000002</v>
          </cell>
          <cell r="V487">
            <v>0.74790000000000001</v>
          </cell>
        </row>
        <row r="488">
          <cell r="U488">
            <v>-39.208399999999997</v>
          </cell>
          <cell r="V488">
            <v>0.60960000000000003</v>
          </cell>
        </row>
        <row r="489">
          <cell r="U489">
            <v>-25.167000000000002</v>
          </cell>
          <cell r="V489">
            <v>0.78220000000000001</v>
          </cell>
        </row>
        <row r="490">
          <cell r="U490">
            <v>-26.1706</v>
          </cell>
          <cell r="V490">
            <v>0.65500000000000003</v>
          </cell>
        </row>
        <row r="491">
          <cell r="U491">
            <v>-11.5501</v>
          </cell>
          <cell r="V491">
            <v>0.94479999999999997</v>
          </cell>
        </row>
        <row r="492">
          <cell r="U492">
            <v>-12.553100000000001</v>
          </cell>
          <cell r="V492">
            <v>-0.55400000000000005</v>
          </cell>
        </row>
        <row r="493">
          <cell r="U493">
            <v>134.8356</v>
          </cell>
          <cell r="V493">
            <v>-2.0914999999999999</v>
          </cell>
        </row>
        <row r="494">
          <cell r="U494">
            <v>133.8323</v>
          </cell>
          <cell r="V494">
            <v>-0.78210000000000002</v>
          </cell>
        </row>
        <row r="495">
          <cell r="U495">
            <v>115.6039</v>
          </cell>
          <cell r="V495">
            <v>-0.72140000000000004</v>
          </cell>
        </row>
        <row r="496">
          <cell r="U496">
            <v>114.6006</v>
          </cell>
          <cell r="V496">
            <v>-0.57479999999999998</v>
          </cell>
        </row>
        <row r="497">
          <cell r="U497">
            <v>101.1871</v>
          </cell>
          <cell r="V497">
            <v>-0.68130000000000002</v>
          </cell>
        </row>
        <row r="498">
          <cell r="U498">
            <v>100.18340000000001</v>
          </cell>
          <cell r="V498">
            <v>-0.57750000000000001</v>
          </cell>
        </row>
        <row r="499">
          <cell r="U499">
            <v>90.853099999999998</v>
          </cell>
          <cell r="V499">
            <v>-0.20780000000000001</v>
          </cell>
        </row>
        <row r="500">
          <cell r="U500">
            <v>89.850099999999998</v>
          </cell>
          <cell r="V500">
            <v>-1.5964</v>
          </cell>
        </row>
        <row r="501">
          <cell r="U501">
            <v>-17.906300000000002</v>
          </cell>
          <cell r="V501">
            <v>0.89680000000000004</v>
          </cell>
        </row>
        <row r="502">
          <cell r="U502">
            <v>-18.909700000000001</v>
          </cell>
          <cell r="V502">
            <v>0.85840000000000005</v>
          </cell>
        </row>
        <row r="503">
          <cell r="U503">
            <v>-9.0662000000000003</v>
          </cell>
          <cell r="V503">
            <v>0.50980000000000003</v>
          </cell>
        </row>
        <row r="504">
          <cell r="U504">
            <v>-10.0695</v>
          </cell>
          <cell r="V504">
            <v>0.3972</v>
          </cell>
        </row>
        <row r="505">
          <cell r="U505">
            <v>1.12E-2</v>
          </cell>
          <cell r="V505">
            <v>0.57140000000000002</v>
          </cell>
        </row>
        <row r="506">
          <cell r="U506">
            <v>-0.99239999999999995</v>
          </cell>
          <cell r="V506">
            <v>0.45860000000000001</v>
          </cell>
        </row>
        <row r="507">
          <cell r="U507">
            <v>11.069800000000001</v>
          </cell>
          <cell r="V507">
            <v>0.92769999999999997</v>
          </cell>
        </row>
        <row r="508">
          <cell r="U508">
            <v>10.0669</v>
          </cell>
          <cell r="V508">
            <v>-1.4403999999999999</v>
          </cell>
        </row>
        <row r="509">
          <cell r="U509">
            <v>107.761</v>
          </cell>
          <cell r="V509">
            <v>-1.5178</v>
          </cell>
        </row>
        <row r="510">
          <cell r="U510">
            <v>106.7577</v>
          </cell>
          <cell r="V510">
            <v>-0.46939999999999998</v>
          </cell>
        </row>
        <row r="511">
          <cell r="U511">
            <v>94.1096</v>
          </cell>
          <cell r="V511">
            <v>-0.48220000000000002</v>
          </cell>
        </row>
        <row r="512">
          <cell r="U512">
            <v>93.106200000000001</v>
          </cell>
          <cell r="V512">
            <v>-0.40360000000000001</v>
          </cell>
        </row>
        <row r="513">
          <cell r="U513">
            <v>84.657399999999996</v>
          </cell>
          <cell r="V513">
            <v>-0.41620000000000001</v>
          </cell>
        </row>
        <row r="514">
          <cell r="U514">
            <v>83.653700000000001</v>
          </cell>
          <cell r="V514">
            <v>-0.37440000000000001</v>
          </cell>
        </row>
        <row r="515">
          <cell r="U515">
            <v>79.577100000000002</v>
          </cell>
          <cell r="V515">
            <v>0.1474</v>
          </cell>
        </row>
        <row r="516">
          <cell r="U516">
            <v>78.574100000000001</v>
          </cell>
          <cell r="V516">
            <v>-2.15</v>
          </cell>
        </row>
        <row r="517">
          <cell r="U517">
            <v>-17.906300000000002</v>
          </cell>
          <cell r="V517">
            <v>0.89680000000000004</v>
          </cell>
        </row>
        <row r="518">
          <cell r="U518">
            <v>-18.909700000000001</v>
          </cell>
          <cell r="V518">
            <v>0.85840000000000005</v>
          </cell>
        </row>
        <row r="519">
          <cell r="U519">
            <v>-9.0662000000000003</v>
          </cell>
          <cell r="V519">
            <v>0.50980000000000003</v>
          </cell>
        </row>
        <row r="520">
          <cell r="U520">
            <v>-10.0695</v>
          </cell>
          <cell r="V520">
            <v>0.3972</v>
          </cell>
        </row>
        <row r="521">
          <cell r="U521">
            <v>1.12E-2</v>
          </cell>
          <cell r="V521">
            <v>0.57140000000000002</v>
          </cell>
        </row>
        <row r="522">
          <cell r="U522">
            <v>-0.99239999999999995</v>
          </cell>
          <cell r="V522">
            <v>0.45860000000000001</v>
          </cell>
        </row>
        <row r="523">
          <cell r="U523">
            <v>11.069800000000001</v>
          </cell>
          <cell r="V523">
            <v>0.92769999999999997</v>
          </cell>
        </row>
        <row r="524">
          <cell r="U524">
            <v>10.0669</v>
          </cell>
          <cell r="V524">
            <v>-1.4403999999999999</v>
          </cell>
        </row>
        <row r="525">
          <cell r="U525">
            <v>107.761</v>
          </cell>
          <cell r="V525">
            <v>-1.5178</v>
          </cell>
        </row>
        <row r="526">
          <cell r="U526">
            <v>106.7577</v>
          </cell>
          <cell r="V526">
            <v>-0.46939999999999998</v>
          </cell>
        </row>
        <row r="527">
          <cell r="U527">
            <v>94.1096</v>
          </cell>
          <cell r="V527">
            <v>-0.48220000000000002</v>
          </cell>
        </row>
        <row r="528">
          <cell r="U528">
            <v>93.106200000000001</v>
          </cell>
          <cell r="V528">
            <v>-0.40360000000000001</v>
          </cell>
        </row>
        <row r="529">
          <cell r="U529">
            <v>84.657399999999996</v>
          </cell>
          <cell r="V529">
            <v>-0.41620000000000001</v>
          </cell>
        </row>
        <row r="530">
          <cell r="U530">
            <v>83.653700000000001</v>
          </cell>
          <cell r="V530">
            <v>-0.37440000000000001</v>
          </cell>
        </row>
        <row r="531">
          <cell r="U531">
            <v>79.577100000000002</v>
          </cell>
          <cell r="V531">
            <v>0.1474</v>
          </cell>
        </row>
        <row r="532">
          <cell r="U532">
            <v>78.574100000000001</v>
          </cell>
          <cell r="V532">
            <v>-2.15</v>
          </cell>
        </row>
        <row r="533">
          <cell r="U533">
            <v>-48.643000000000001</v>
          </cell>
          <cell r="V533">
            <v>1.4803999999999999</v>
          </cell>
        </row>
        <row r="534">
          <cell r="U534">
            <v>-49.646299999999997</v>
          </cell>
          <cell r="V534">
            <v>1.1787000000000001</v>
          </cell>
        </row>
        <row r="535">
          <cell r="U535">
            <v>-34.382800000000003</v>
          </cell>
          <cell r="V535">
            <v>0.74850000000000005</v>
          </cell>
        </row>
        <row r="536">
          <cell r="U536">
            <v>-35.386099999999999</v>
          </cell>
          <cell r="V536">
            <v>0.58899999999999997</v>
          </cell>
        </row>
        <row r="537">
          <cell r="U537">
            <v>-20.842700000000001</v>
          </cell>
          <cell r="V537">
            <v>0.80930000000000002</v>
          </cell>
        </row>
        <row r="538">
          <cell r="U538">
            <v>-21.846399999999999</v>
          </cell>
          <cell r="V538">
            <v>0.6583</v>
          </cell>
        </row>
        <row r="539">
          <cell r="U539">
            <v>-5.8780999999999999</v>
          </cell>
          <cell r="V539">
            <v>1.1137999999999999</v>
          </cell>
        </row>
        <row r="540">
          <cell r="U540">
            <v>-6.8811</v>
          </cell>
          <cell r="V540">
            <v>-1.274</v>
          </cell>
        </row>
        <row r="541">
          <cell r="U541">
            <v>138.49770000000001</v>
          </cell>
          <cell r="V541">
            <v>-2.1013999999999999</v>
          </cell>
        </row>
        <row r="542">
          <cell r="U542">
            <v>137.49440000000001</v>
          </cell>
          <cell r="V542">
            <v>-0.78969999999999996</v>
          </cell>
        </row>
        <row r="543">
          <cell r="U543">
            <v>119.42619999999999</v>
          </cell>
          <cell r="V543">
            <v>-0.7208</v>
          </cell>
        </row>
        <row r="544">
          <cell r="U544">
            <v>118.4228</v>
          </cell>
          <cell r="V544">
            <v>-0.59540000000000004</v>
          </cell>
        </row>
        <row r="545">
          <cell r="U545">
            <v>105.51130000000001</v>
          </cell>
          <cell r="V545">
            <v>-0.65410000000000001</v>
          </cell>
        </row>
        <row r="546">
          <cell r="U546">
            <v>104.5077</v>
          </cell>
          <cell r="V546">
            <v>-0.57420000000000004</v>
          </cell>
        </row>
        <row r="547">
          <cell r="U547">
            <v>96.525000000000006</v>
          </cell>
          <cell r="V547">
            <v>-3.8800000000000001E-2</v>
          </cell>
        </row>
        <row r="548">
          <cell r="U548">
            <v>95.522099999999995</v>
          </cell>
          <cell r="V548">
            <v>-2.3163999999999998</v>
          </cell>
        </row>
        <row r="549">
          <cell r="U549">
            <v>-48.643000000000001</v>
          </cell>
          <cell r="V549">
            <v>1.4803999999999999</v>
          </cell>
        </row>
        <row r="550">
          <cell r="U550">
            <v>-49.646299999999997</v>
          </cell>
          <cell r="V550">
            <v>1.1787000000000001</v>
          </cell>
        </row>
        <row r="551">
          <cell r="U551">
            <v>-34.382800000000003</v>
          </cell>
          <cell r="V551">
            <v>0.74850000000000005</v>
          </cell>
        </row>
        <row r="552">
          <cell r="U552">
            <v>-35.386099999999999</v>
          </cell>
          <cell r="V552">
            <v>0.58899999999999997</v>
          </cell>
        </row>
        <row r="553">
          <cell r="U553">
            <v>-20.842700000000001</v>
          </cell>
          <cell r="V553">
            <v>0.80930000000000002</v>
          </cell>
        </row>
        <row r="554">
          <cell r="U554">
            <v>-21.846399999999999</v>
          </cell>
          <cell r="V554">
            <v>0.6583</v>
          </cell>
        </row>
        <row r="555">
          <cell r="U555">
            <v>-5.8780999999999999</v>
          </cell>
          <cell r="V555">
            <v>1.1137999999999999</v>
          </cell>
        </row>
        <row r="556">
          <cell r="U556">
            <v>-6.8811</v>
          </cell>
          <cell r="V556">
            <v>-1.274</v>
          </cell>
        </row>
        <row r="557">
          <cell r="U557">
            <v>138.49770000000001</v>
          </cell>
          <cell r="V557">
            <v>-2.1013999999999999</v>
          </cell>
        </row>
        <row r="558">
          <cell r="U558">
            <v>137.49440000000001</v>
          </cell>
          <cell r="V558">
            <v>-0.78969999999999996</v>
          </cell>
        </row>
        <row r="559">
          <cell r="U559">
            <v>119.42619999999999</v>
          </cell>
          <cell r="V559">
            <v>-0.7208</v>
          </cell>
        </row>
        <row r="560">
          <cell r="U560">
            <v>118.4228</v>
          </cell>
          <cell r="V560">
            <v>-0.59540000000000004</v>
          </cell>
        </row>
        <row r="561">
          <cell r="U561">
            <v>105.51130000000001</v>
          </cell>
          <cell r="V561">
            <v>-0.65410000000000001</v>
          </cell>
        </row>
        <row r="562">
          <cell r="U562">
            <v>104.5077</v>
          </cell>
          <cell r="V562">
            <v>-0.57420000000000004</v>
          </cell>
        </row>
        <row r="563">
          <cell r="U563">
            <v>96.525000000000006</v>
          </cell>
          <cell r="V563">
            <v>-3.8800000000000001E-2</v>
          </cell>
        </row>
        <row r="564">
          <cell r="U564">
            <v>95.522099999999995</v>
          </cell>
          <cell r="V564">
            <v>-2.3163999999999998</v>
          </cell>
        </row>
        <row r="565">
          <cell r="U565">
            <v>-36.016399999999997</v>
          </cell>
          <cell r="V565">
            <v>1.0181</v>
          </cell>
        </row>
        <row r="566">
          <cell r="U566">
            <v>-36.738700000000001</v>
          </cell>
          <cell r="V566">
            <v>0.78859999999999997</v>
          </cell>
        </row>
        <row r="567">
          <cell r="U567">
            <v>-26.414100000000001</v>
          </cell>
          <cell r="V567">
            <v>0.50639999999999996</v>
          </cell>
        </row>
        <row r="568">
          <cell r="U568">
            <v>-27.136500000000002</v>
          </cell>
          <cell r="V568">
            <v>0.40560000000000002</v>
          </cell>
        </row>
        <row r="569">
          <cell r="U569">
            <v>-17.540900000000001</v>
          </cell>
          <cell r="V569">
            <v>0.53239999999999998</v>
          </cell>
        </row>
        <row r="570">
          <cell r="U570">
            <v>-18.263500000000001</v>
          </cell>
          <cell r="V570">
            <v>0.4385</v>
          </cell>
        </row>
        <row r="571">
          <cell r="U571">
            <v>-8.2396999999999991</v>
          </cell>
          <cell r="V571">
            <v>0.65339999999999998</v>
          </cell>
        </row>
        <row r="572">
          <cell r="U572">
            <v>-8.9618000000000002</v>
          </cell>
          <cell r="V572">
            <v>-0.45190000000000002</v>
          </cell>
        </row>
        <row r="573">
          <cell r="U573">
            <v>89.650999999999996</v>
          </cell>
          <cell r="V573">
            <v>-1.3965000000000001</v>
          </cell>
        </row>
        <row r="574">
          <cell r="U574">
            <v>88.928600000000003</v>
          </cell>
          <cell r="V574">
            <v>-0.5393</v>
          </cell>
        </row>
        <row r="575">
          <cell r="U575">
            <v>76.761600000000001</v>
          </cell>
          <cell r="V575">
            <v>-0.48559999999999998</v>
          </cell>
        </row>
        <row r="576">
          <cell r="U576">
            <v>76.039299999999997</v>
          </cell>
          <cell r="V576">
            <v>-0.39529999999999998</v>
          </cell>
        </row>
        <row r="577">
          <cell r="U577">
            <v>67.1053</v>
          </cell>
          <cell r="V577">
            <v>-0.45529999999999998</v>
          </cell>
        </row>
        <row r="578">
          <cell r="U578">
            <v>66.3827</v>
          </cell>
          <cell r="V578">
            <v>-0.39450000000000002</v>
          </cell>
        </row>
        <row r="579">
          <cell r="U579">
            <v>60.267499999999998</v>
          </cell>
          <cell r="V579">
            <v>-0.12690000000000001</v>
          </cell>
        </row>
        <row r="580">
          <cell r="U580">
            <v>59.545400000000001</v>
          </cell>
          <cell r="V580">
            <v>-1.1616</v>
          </cell>
        </row>
        <row r="581">
          <cell r="U581">
            <v>-36.016399999999997</v>
          </cell>
          <cell r="V581">
            <v>1.0181</v>
          </cell>
        </row>
        <row r="582">
          <cell r="U582">
            <v>-36.738700000000001</v>
          </cell>
          <cell r="V582">
            <v>0.78859999999999997</v>
          </cell>
        </row>
        <row r="583">
          <cell r="U583">
            <v>-26.414100000000001</v>
          </cell>
          <cell r="V583">
            <v>0.50639999999999996</v>
          </cell>
        </row>
        <row r="584">
          <cell r="U584">
            <v>-27.136500000000002</v>
          </cell>
          <cell r="V584">
            <v>0.40560000000000002</v>
          </cell>
        </row>
        <row r="585">
          <cell r="U585">
            <v>-17.540900000000001</v>
          </cell>
          <cell r="V585">
            <v>0.53239999999999998</v>
          </cell>
        </row>
        <row r="586">
          <cell r="U586">
            <v>-18.263500000000001</v>
          </cell>
          <cell r="V586">
            <v>0.4385</v>
          </cell>
        </row>
        <row r="587">
          <cell r="U587">
            <v>-8.2396999999999991</v>
          </cell>
          <cell r="V587">
            <v>0.65339999999999998</v>
          </cell>
        </row>
        <row r="588">
          <cell r="U588">
            <v>-8.9618000000000002</v>
          </cell>
          <cell r="V588">
            <v>-0.45190000000000002</v>
          </cell>
        </row>
        <row r="589">
          <cell r="U589">
            <v>89.650999999999996</v>
          </cell>
          <cell r="V589">
            <v>-1.3965000000000001</v>
          </cell>
        </row>
        <row r="590">
          <cell r="U590">
            <v>88.928600000000003</v>
          </cell>
          <cell r="V590">
            <v>-0.5393</v>
          </cell>
        </row>
        <row r="591">
          <cell r="U591">
            <v>76.761600000000001</v>
          </cell>
          <cell r="V591">
            <v>-0.48559999999999998</v>
          </cell>
        </row>
        <row r="592">
          <cell r="U592">
            <v>76.039299999999997</v>
          </cell>
          <cell r="V592">
            <v>-0.39529999999999998</v>
          </cell>
        </row>
        <row r="593">
          <cell r="U593">
            <v>67.1053</v>
          </cell>
          <cell r="V593">
            <v>-0.45529999999999998</v>
          </cell>
        </row>
        <row r="594">
          <cell r="U594">
            <v>66.3827</v>
          </cell>
          <cell r="V594">
            <v>-0.39450000000000002</v>
          </cell>
        </row>
        <row r="595">
          <cell r="U595">
            <v>60.267499999999998</v>
          </cell>
          <cell r="V595">
            <v>-0.12690000000000001</v>
          </cell>
        </row>
        <row r="596">
          <cell r="U596">
            <v>59.545400000000001</v>
          </cell>
          <cell r="V596">
            <v>-1.1616</v>
          </cell>
        </row>
        <row r="597">
          <cell r="U597">
            <v>-66.753</v>
          </cell>
          <cell r="V597">
            <v>1.6016999999999999</v>
          </cell>
        </row>
        <row r="598">
          <cell r="U598">
            <v>-67.475399999999993</v>
          </cell>
          <cell r="V598">
            <v>1.1088</v>
          </cell>
        </row>
        <row r="599">
          <cell r="U599">
            <v>-51.730699999999999</v>
          </cell>
          <cell r="V599">
            <v>0.745</v>
          </cell>
        </row>
        <row r="600">
          <cell r="U600">
            <v>-52.453099999999999</v>
          </cell>
          <cell r="V600">
            <v>0.59730000000000005</v>
          </cell>
        </row>
        <row r="601">
          <cell r="U601">
            <v>-38.394799999999996</v>
          </cell>
          <cell r="V601">
            <v>0.77029999999999998</v>
          </cell>
        </row>
        <row r="602">
          <cell r="U602">
            <v>-39.117400000000004</v>
          </cell>
          <cell r="V602">
            <v>0.63819999999999999</v>
          </cell>
        </row>
        <row r="603">
          <cell r="U603">
            <v>-25.1877</v>
          </cell>
          <cell r="V603">
            <v>0.83960000000000001</v>
          </cell>
        </row>
        <row r="604">
          <cell r="U604">
            <v>-25.909800000000001</v>
          </cell>
          <cell r="V604">
            <v>-0.28549999999999998</v>
          </cell>
        </row>
        <row r="605">
          <cell r="U605">
            <v>120.3877</v>
          </cell>
          <cell r="V605">
            <v>-1.9801</v>
          </cell>
        </row>
        <row r="606">
          <cell r="U606">
            <v>119.6653</v>
          </cell>
          <cell r="V606">
            <v>-0.85960000000000003</v>
          </cell>
        </row>
        <row r="607">
          <cell r="U607">
            <v>102.0782</v>
          </cell>
          <cell r="V607">
            <v>-0.72430000000000005</v>
          </cell>
        </row>
        <row r="608">
          <cell r="U608">
            <v>101.35590000000001</v>
          </cell>
          <cell r="V608">
            <v>-0.58699999999999997</v>
          </cell>
        </row>
        <row r="609">
          <cell r="U609">
            <v>87.959299999999999</v>
          </cell>
          <cell r="V609">
            <v>-0.69320000000000004</v>
          </cell>
        </row>
        <row r="610">
          <cell r="U610">
            <v>87.236599999999996</v>
          </cell>
          <cell r="V610">
            <v>-0.59430000000000005</v>
          </cell>
        </row>
        <row r="611">
          <cell r="U611">
            <v>77.215500000000006</v>
          </cell>
          <cell r="V611">
            <v>-0.313</v>
          </cell>
        </row>
        <row r="612">
          <cell r="U612">
            <v>76.493399999999994</v>
          </cell>
          <cell r="V612">
            <v>-1.3280000000000001</v>
          </cell>
        </row>
        <row r="613">
          <cell r="U613">
            <v>-66.753</v>
          </cell>
          <cell r="V613">
            <v>1.6016999999999999</v>
          </cell>
        </row>
        <row r="614">
          <cell r="U614">
            <v>-67.475399999999993</v>
          </cell>
          <cell r="V614">
            <v>1.1088</v>
          </cell>
        </row>
        <row r="615">
          <cell r="U615">
            <v>-51.730699999999999</v>
          </cell>
          <cell r="V615">
            <v>0.745</v>
          </cell>
        </row>
        <row r="616">
          <cell r="U616">
            <v>-52.453099999999999</v>
          </cell>
          <cell r="V616">
            <v>0.59730000000000005</v>
          </cell>
        </row>
        <row r="617">
          <cell r="U617">
            <v>-38.394799999999996</v>
          </cell>
          <cell r="V617">
            <v>0.77029999999999998</v>
          </cell>
        </row>
        <row r="618">
          <cell r="U618">
            <v>-39.117400000000004</v>
          </cell>
          <cell r="V618">
            <v>0.63819999999999999</v>
          </cell>
        </row>
        <row r="619">
          <cell r="U619">
            <v>-25.1877</v>
          </cell>
          <cell r="V619">
            <v>0.83960000000000001</v>
          </cell>
        </row>
        <row r="620">
          <cell r="U620">
            <v>-25.909800000000001</v>
          </cell>
          <cell r="V620">
            <v>-0.28549999999999998</v>
          </cell>
        </row>
        <row r="621">
          <cell r="U621">
            <v>120.3877</v>
          </cell>
          <cell r="V621">
            <v>-1.9801</v>
          </cell>
        </row>
        <row r="622">
          <cell r="U622">
            <v>119.6653</v>
          </cell>
          <cell r="V622">
            <v>-0.85960000000000003</v>
          </cell>
        </row>
        <row r="623">
          <cell r="U623">
            <v>102.0782</v>
          </cell>
          <cell r="V623">
            <v>-0.72430000000000005</v>
          </cell>
        </row>
        <row r="624">
          <cell r="U624">
            <v>101.35590000000001</v>
          </cell>
          <cell r="V624">
            <v>-0.58699999999999997</v>
          </cell>
        </row>
        <row r="625">
          <cell r="U625">
            <v>87.959299999999999</v>
          </cell>
          <cell r="V625">
            <v>-0.69320000000000004</v>
          </cell>
        </row>
        <row r="626">
          <cell r="U626">
            <v>87.236599999999996</v>
          </cell>
          <cell r="V626">
            <v>-0.59430000000000005</v>
          </cell>
        </row>
        <row r="627">
          <cell r="U627">
            <v>77.215500000000006</v>
          </cell>
          <cell r="V627">
            <v>-0.313</v>
          </cell>
        </row>
        <row r="628">
          <cell r="U628">
            <v>76.493399999999994</v>
          </cell>
          <cell r="V628">
            <v>-1.3280000000000001</v>
          </cell>
        </row>
      </sheetData>
      <sheetData sheetId="8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7A1A2-4E49-4F9A-9395-4B85B83F3D41}">
  <dimension ref="B2:C17"/>
  <sheetViews>
    <sheetView zoomScale="130" zoomScaleNormal="130" workbookViewId="0">
      <selection activeCell="F24" sqref="F24"/>
    </sheetView>
  </sheetViews>
  <sheetFormatPr baseColWidth="10" defaultRowHeight="15" x14ac:dyDescent="0.25"/>
  <sheetData>
    <row r="2" spans="2:3" x14ac:dyDescent="0.25">
      <c r="B2" s="2" t="s">
        <v>0</v>
      </c>
      <c r="C2" s="4">
        <f>(C5*C6*C7*C11)/C12</f>
        <v>0.13089005235602094</v>
      </c>
    </row>
    <row r="3" spans="2:3" x14ac:dyDescent="0.25">
      <c r="B3" s="1" t="s">
        <v>1</v>
      </c>
    </row>
    <row r="5" spans="2:3" x14ac:dyDescent="0.25">
      <c r="B5" s="1" t="s">
        <v>2</v>
      </c>
      <c r="C5">
        <v>0.45</v>
      </c>
    </row>
    <row r="6" spans="2:3" x14ac:dyDescent="0.25">
      <c r="B6" s="1" t="s">
        <v>3</v>
      </c>
      <c r="C6" s="3">
        <v>1</v>
      </c>
    </row>
    <row r="7" spans="2:3" x14ac:dyDescent="0.25">
      <c r="B7" s="1" t="s">
        <v>4</v>
      </c>
      <c r="C7" s="3">
        <f>2.5*(C9/C8)</f>
        <v>1.5706806282722514</v>
      </c>
    </row>
    <row r="8" spans="2:3" x14ac:dyDescent="0.25">
      <c r="B8" s="1" t="s">
        <v>7</v>
      </c>
      <c r="C8" s="3">
        <f>38.2/60</f>
        <v>0.63666666666666671</v>
      </c>
    </row>
    <row r="9" spans="2:3" x14ac:dyDescent="0.25">
      <c r="B9" s="1" t="s">
        <v>5</v>
      </c>
      <c r="C9" s="3">
        <v>0.4</v>
      </c>
    </row>
    <row r="10" spans="2:3" x14ac:dyDescent="0.25">
      <c r="B10" s="1" t="s">
        <v>6</v>
      </c>
      <c r="C10" s="3">
        <v>2.5</v>
      </c>
    </row>
    <row r="11" spans="2:3" x14ac:dyDescent="0.25">
      <c r="B11" s="1" t="s">
        <v>8</v>
      </c>
      <c r="C11" s="3">
        <v>1</v>
      </c>
    </row>
    <row r="12" spans="2:3" x14ac:dyDescent="0.25">
      <c r="B12" s="1" t="s">
        <v>1</v>
      </c>
      <c r="C12" s="3">
        <f>C13*C14*C15</f>
        <v>5.4</v>
      </c>
    </row>
    <row r="13" spans="2:3" x14ac:dyDescent="0.25">
      <c r="B13" s="1" t="s">
        <v>9</v>
      </c>
      <c r="C13" s="3">
        <v>6</v>
      </c>
    </row>
    <row r="14" spans="2:3" x14ac:dyDescent="0.25">
      <c r="B14" s="1" t="s">
        <v>10</v>
      </c>
      <c r="C14" s="3">
        <v>0.9</v>
      </c>
    </row>
    <row r="15" spans="2:3" x14ac:dyDescent="0.25">
      <c r="B15" s="1" t="s">
        <v>11</v>
      </c>
      <c r="C15" s="3">
        <v>1</v>
      </c>
    </row>
    <row r="17" spans="2:3" x14ac:dyDescent="0.25">
      <c r="B17" s="1" t="s">
        <v>12</v>
      </c>
      <c r="C17" s="4">
        <f>0.75+(0.5*C8)</f>
        <v>1.0683333333333334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47BED-1646-4DDC-8792-27FA3C33FFAD}">
  <dimension ref="B2:H47"/>
  <sheetViews>
    <sheetView topLeftCell="A4" workbookViewId="0">
      <selection activeCell="F29" sqref="F29"/>
    </sheetView>
  </sheetViews>
  <sheetFormatPr baseColWidth="10" defaultRowHeight="15" x14ac:dyDescent="0.25"/>
  <cols>
    <col min="5" max="5" width="13.7109375" customWidth="1"/>
  </cols>
  <sheetData>
    <row r="2" spans="2:8" x14ac:dyDescent="0.25">
      <c r="B2" t="s">
        <v>13</v>
      </c>
      <c r="C2" t="s">
        <v>14</v>
      </c>
    </row>
    <row r="4" spans="2:8" x14ac:dyDescent="0.25">
      <c r="B4" t="s">
        <v>15</v>
      </c>
      <c r="C4" t="s">
        <v>49</v>
      </c>
    </row>
    <row r="6" spans="2:8" x14ac:dyDescent="0.25">
      <c r="C6" t="s">
        <v>16</v>
      </c>
      <c r="E6">
        <v>100</v>
      </c>
      <c r="F6" t="s">
        <v>17</v>
      </c>
    </row>
    <row r="7" spans="2:8" x14ac:dyDescent="0.25">
      <c r="C7" t="s">
        <v>18</v>
      </c>
      <c r="E7">
        <f>F16</f>
        <v>90</v>
      </c>
      <c r="F7" t="s">
        <v>17</v>
      </c>
    </row>
    <row r="8" spans="2:8" x14ac:dyDescent="0.25">
      <c r="E8" t="s">
        <v>20</v>
      </c>
    </row>
    <row r="9" spans="2:8" x14ac:dyDescent="0.25">
      <c r="E9" t="s">
        <v>22</v>
      </c>
    </row>
    <row r="10" spans="2:8" x14ac:dyDescent="0.25">
      <c r="E10" s="1" t="s">
        <v>19</v>
      </c>
      <c r="F10">
        <f>0.05+0.25*(0.15)</f>
        <v>8.7499999999999994E-2</v>
      </c>
      <c r="G10" t="s">
        <v>21</v>
      </c>
    </row>
    <row r="12" spans="2:8" x14ac:dyDescent="0.25">
      <c r="E12" t="s">
        <v>23</v>
      </c>
      <c r="G12">
        <v>2400</v>
      </c>
      <c r="H12" t="s">
        <v>24</v>
      </c>
    </row>
    <row r="14" spans="2:8" x14ac:dyDescent="0.25">
      <c r="E14" s="1" t="s">
        <v>25</v>
      </c>
      <c r="F14">
        <f>G12*F10</f>
        <v>210</v>
      </c>
      <c r="G14" t="s">
        <v>17</v>
      </c>
    </row>
    <row r="15" spans="2:8" x14ac:dyDescent="0.25">
      <c r="E15" s="5" t="s">
        <v>27</v>
      </c>
    </row>
    <row r="16" spans="2:8" x14ac:dyDescent="0.25">
      <c r="E16" t="s">
        <v>26</v>
      </c>
      <c r="F16">
        <f>300-F14</f>
        <v>90</v>
      </c>
      <c r="G16" t="s">
        <v>17</v>
      </c>
    </row>
    <row r="18" spans="3:7" x14ac:dyDescent="0.25">
      <c r="C18" t="s">
        <v>28</v>
      </c>
      <c r="E18">
        <v>250</v>
      </c>
      <c r="F18" t="s">
        <v>17</v>
      </c>
    </row>
    <row r="20" spans="3:7" x14ac:dyDescent="0.25">
      <c r="C20" t="s">
        <v>29</v>
      </c>
      <c r="E20" s="1" t="s">
        <v>30</v>
      </c>
      <c r="F20">
        <v>0.15</v>
      </c>
      <c r="G20" t="s">
        <v>31</v>
      </c>
    </row>
    <row r="21" spans="3:7" x14ac:dyDescent="0.25">
      <c r="E21" s="1" t="s">
        <v>32</v>
      </c>
      <c r="F21" s="3">
        <v>1.2</v>
      </c>
      <c r="G21" t="s">
        <v>31</v>
      </c>
    </row>
    <row r="22" spans="3:7" x14ac:dyDescent="0.25">
      <c r="E22" s="1" t="s">
        <v>33</v>
      </c>
      <c r="F22">
        <v>1350</v>
      </c>
      <c r="G22" t="s">
        <v>24</v>
      </c>
    </row>
    <row r="23" spans="3:7" x14ac:dyDescent="0.25">
      <c r="E23" s="1" t="s">
        <v>34</v>
      </c>
      <c r="F23">
        <f>F22*F21*F20</f>
        <v>243</v>
      </c>
      <c r="G23" t="s">
        <v>35</v>
      </c>
    </row>
    <row r="25" spans="3:7" x14ac:dyDescent="0.25">
      <c r="C25" t="s">
        <v>58</v>
      </c>
      <c r="E25" s="1" t="s">
        <v>50</v>
      </c>
      <c r="F25">
        <v>2.5</v>
      </c>
      <c r="G25" t="s">
        <v>51</v>
      </c>
    </row>
    <row r="26" spans="3:7" x14ac:dyDescent="0.25">
      <c r="E26" s="1" t="s">
        <v>52</v>
      </c>
      <c r="F26">
        <v>1000</v>
      </c>
      <c r="G26" t="s">
        <v>24</v>
      </c>
    </row>
    <row r="27" spans="3:7" x14ac:dyDescent="0.25">
      <c r="E27" s="1" t="s">
        <v>53</v>
      </c>
      <c r="F27">
        <f>F26*F25</f>
        <v>2500</v>
      </c>
      <c r="G27" t="s">
        <v>54</v>
      </c>
    </row>
    <row r="28" spans="3:7" x14ac:dyDescent="0.25">
      <c r="E28" s="1" t="s">
        <v>55</v>
      </c>
      <c r="F28" s="3">
        <v>4</v>
      </c>
      <c r="G28" t="s">
        <v>56</v>
      </c>
    </row>
    <row r="29" spans="3:7" x14ac:dyDescent="0.25">
      <c r="E29" s="1" t="s">
        <v>57</v>
      </c>
      <c r="F29">
        <f>F27/F28</f>
        <v>625</v>
      </c>
      <c r="G29" t="s">
        <v>17</v>
      </c>
    </row>
    <row r="31" spans="3:7" x14ac:dyDescent="0.25">
      <c r="C31" t="s">
        <v>59</v>
      </c>
      <c r="E31" s="1" t="s">
        <v>50</v>
      </c>
      <c r="F31">
        <f>2.5*4</f>
        <v>10</v>
      </c>
      <c r="G31" t="s">
        <v>51</v>
      </c>
    </row>
    <row r="32" spans="3:7" x14ac:dyDescent="0.25">
      <c r="E32" s="1" t="s">
        <v>52</v>
      </c>
      <c r="F32">
        <v>1000</v>
      </c>
      <c r="G32" t="s">
        <v>24</v>
      </c>
    </row>
    <row r="33" spans="2:7" x14ac:dyDescent="0.25">
      <c r="E33" s="1" t="s">
        <v>53</v>
      </c>
      <c r="F33">
        <f>F32*F31</f>
        <v>10000</v>
      </c>
      <c r="G33" t="s">
        <v>54</v>
      </c>
    </row>
    <row r="34" spans="2:7" x14ac:dyDescent="0.25">
      <c r="E34" s="1" t="s">
        <v>55</v>
      </c>
      <c r="F34" s="3">
        <v>17.5</v>
      </c>
      <c r="G34" t="s">
        <v>56</v>
      </c>
    </row>
    <row r="35" spans="2:7" x14ac:dyDescent="0.25">
      <c r="E35" s="1" t="s">
        <v>57</v>
      </c>
      <c r="F35" s="3">
        <f>F33/F34</f>
        <v>571.42857142857144</v>
      </c>
      <c r="G35" t="s">
        <v>17</v>
      </c>
    </row>
    <row r="37" spans="2:7" x14ac:dyDescent="0.25">
      <c r="B37" t="s">
        <v>36</v>
      </c>
      <c r="C37" t="s">
        <v>45</v>
      </c>
    </row>
    <row r="38" spans="2:7" x14ac:dyDescent="0.25">
      <c r="C38" t="s">
        <v>37</v>
      </c>
      <c r="D38" t="s">
        <v>39</v>
      </c>
      <c r="E38">
        <v>250</v>
      </c>
      <c r="F38" t="s">
        <v>17</v>
      </c>
    </row>
    <row r="39" spans="2:7" x14ac:dyDescent="0.25">
      <c r="C39" t="s">
        <v>38</v>
      </c>
      <c r="D39" t="s">
        <v>39</v>
      </c>
      <c r="E39">
        <v>250</v>
      </c>
      <c r="F39" t="s">
        <v>17</v>
      </c>
    </row>
    <row r="40" spans="2:7" x14ac:dyDescent="0.25">
      <c r="D40" t="s">
        <v>42</v>
      </c>
      <c r="E40">
        <v>250</v>
      </c>
      <c r="F40" t="s">
        <v>17</v>
      </c>
    </row>
    <row r="41" spans="2:7" x14ac:dyDescent="0.25">
      <c r="C41" t="s">
        <v>41</v>
      </c>
      <c r="D41" t="s">
        <v>40</v>
      </c>
      <c r="E41">
        <v>400</v>
      </c>
      <c r="F41" t="s">
        <v>17</v>
      </c>
    </row>
    <row r="42" spans="2:7" x14ac:dyDescent="0.25">
      <c r="D42" t="s">
        <v>42</v>
      </c>
      <c r="E42">
        <v>500</v>
      </c>
      <c r="F42" t="s">
        <v>17</v>
      </c>
    </row>
    <row r="43" spans="2:7" x14ac:dyDescent="0.25">
      <c r="C43" t="s">
        <v>43</v>
      </c>
      <c r="D43" t="s">
        <v>44</v>
      </c>
      <c r="E43">
        <v>200</v>
      </c>
      <c r="F43" t="s">
        <v>17</v>
      </c>
    </row>
    <row r="44" spans="2:7" x14ac:dyDescent="0.25">
      <c r="D44" t="s">
        <v>42</v>
      </c>
      <c r="E44">
        <v>200</v>
      </c>
      <c r="F44" t="s">
        <v>17</v>
      </c>
    </row>
    <row r="46" spans="2:7" x14ac:dyDescent="0.25">
      <c r="B46" t="s">
        <v>46</v>
      </c>
      <c r="C46" t="s">
        <v>47</v>
      </c>
    </row>
    <row r="47" spans="2:7" x14ac:dyDescent="0.25">
      <c r="D47" t="s">
        <v>48</v>
      </c>
      <c r="E47">
        <v>100</v>
      </c>
      <c r="F47" t="s">
        <v>17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C8BB5-FC77-4536-A322-F4303C8BB6BF}">
  <dimension ref="B1:L31"/>
  <sheetViews>
    <sheetView workbookViewId="0">
      <selection activeCell="G33" sqref="G33"/>
    </sheetView>
  </sheetViews>
  <sheetFormatPr baseColWidth="10" defaultRowHeight="15" x14ac:dyDescent="0.25"/>
  <sheetData>
    <row r="1" spans="2:12" x14ac:dyDescent="0.25">
      <c r="B1" t="s">
        <v>62</v>
      </c>
    </row>
    <row r="3" spans="2:12" x14ac:dyDescent="0.25">
      <c r="B3" t="s">
        <v>60</v>
      </c>
      <c r="C3">
        <v>1.4</v>
      </c>
      <c r="D3" t="s">
        <v>13</v>
      </c>
      <c r="E3">
        <v>1.4</v>
      </c>
      <c r="F3" t="s">
        <v>15</v>
      </c>
      <c r="G3">
        <v>1.7</v>
      </c>
      <c r="H3" t="s">
        <v>36</v>
      </c>
      <c r="I3">
        <v>1.7</v>
      </c>
      <c r="J3" t="s">
        <v>46</v>
      </c>
    </row>
    <row r="4" spans="2:12" x14ac:dyDescent="0.25">
      <c r="B4" t="s">
        <v>61</v>
      </c>
      <c r="C4">
        <v>1.4</v>
      </c>
      <c r="D4" t="s">
        <v>13</v>
      </c>
      <c r="E4">
        <v>1.4</v>
      </c>
      <c r="F4" t="s">
        <v>15</v>
      </c>
      <c r="G4">
        <v>1.7</v>
      </c>
      <c r="H4" t="s">
        <v>63</v>
      </c>
      <c r="I4">
        <v>1.7</v>
      </c>
      <c r="J4" t="s">
        <v>46</v>
      </c>
    </row>
    <row r="5" spans="2:12" x14ac:dyDescent="0.25">
      <c r="B5" t="s">
        <v>64</v>
      </c>
      <c r="C5">
        <v>1.4</v>
      </c>
      <c r="D5" t="s">
        <v>13</v>
      </c>
      <c r="E5">
        <v>1.4</v>
      </c>
      <c r="F5" t="s">
        <v>15</v>
      </c>
      <c r="G5">
        <v>1.7</v>
      </c>
      <c r="H5" t="s">
        <v>65</v>
      </c>
      <c r="I5">
        <v>1.7</v>
      </c>
      <c r="J5" t="s">
        <v>46</v>
      </c>
    </row>
    <row r="7" spans="2:12" x14ac:dyDescent="0.25">
      <c r="B7" t="s">
        <v>80</v>
      </c>
    </row>
    <row r="9" spans="2:12" x14ac:dyDescent="0.25">
      <c r="B9" t="s">
        <v>66</v>
      </c>
      <c r="C9">
        <v>1.25</v>
      </c>
      <c r="D9" t="s">
        <v>13</v>
      </c>
      <c r="E9">
        <v>1.25</v>
      </c>
      <c r="F9" t="s">
        <v>15</v>
      </c>
      <c r="G9">
        <v>1.25</v>
      </c>
      <c r="H9" t="s">
        <v>36</v>
      </c>
      <c r="I9">
        <v>1.25</v>
      </c>
      <c r="J9" t="s">
        <v>46</v>
      </c>
      <c r="K9" s="3">
        <v>1</v>
      </c>
      <c r="L9" t="s">
        <v>67</v>
      </c>
    </row>
    <row r="10" spans="2:12" x14ac:dyDescent="0.25">
      <c r="B10" t="s">
        <v>68</v>
      </c>
      <c r="C10">
        <v>1.25</v>
      </c>
      <c r="D10" t="s">
        <v>13</v>
      </c>
      <c r="E10">
        <v>1.25</v>
      </c>
      <c r="F10" t="s">
        <v>15</v>
      </c>
      <c r="G10">
        <v>1.25</v>
      </c>
      <c r="H10" t="s">
        <v>36</v>
      </c>
      <c r="I10">
        <v>1.25</v>
      </c>
      <c r="J10" t="s">
        <v>46</v>
      </c>
      <c r="K10" s="3">
        <v>-1</v>
      </c>
      <c r="L10" t="s">
        <v>67</v>
      </c>
    </row>
    <row r="11" spans="2:12" x14ac:dyDescent="0.25">
      <c r="B11" t="s">
        <v>69</v>
      </c>
      <c r="C11">
        <v>1.25</v>
      </c>
      <c r="D11" t="s">
        <v>13</v>
      </c>
      <c r="E11">
        <v>1.25</v>
      </c>
      <c r="F11" t="s">
        <v>15</v>
      </c>
      <c r="G11">
        <v>1.25</v>
      </c>
      <c r="H11" t="s">
        <v>36</v>
      </c>
      <c r="I11">
        <v>1.25</v>
      </c>
      <c r="J11" t="s">
        <v>46</v>
      </c>
      <c r="K11" s="3">
        <v>1</v>
      </c>
      <c r="L11" t="s">
        <v>79</v>
      </c>
    </row>
    <row r="12" spans="2:12" x14ac:dyDescent="0.25">
      <c r="B12" t="s">
        <v>70</v>
      </c>
      <c r="C12">
        <v>1.25</v>
      </c>
      <c r="D12" t="s">
        <v>13</v>
      </c>
      <c r="E12">
        <v>1.25</v>
      </c>
      <c r="F12" t="s">
        <v>15</v>
      </c>
      <c r="G12">
        <v>1.25</v>
      </c>
      <c r="H12" t="s">
        <v>36</v>
      </c>
      <c r="I12">
        <v>1.25</v>
      </c>
      <c r="J12" t="s">
        <v>46</v>
      </c>
      <c r="K12" s="3">
        <v>-1</v>
      </c>
      <c r="L12" t="s">
        <v>79</v>
      </c>
    </row>
    <row r="13" spans="2:12" x14ac:dyDescent="0.25">
      <c r="B13" t="s">
        <v>71</v>
      </c>
      <c r="C13">
        <v>1.25</v>
      </c>
      <c r="D13" t="s">
        <v>13</v>
      </c>
      <c r="E13">
        <v>1.25</v>
      </c>
      <c r="F13" t="s">
        <v>15</v>
      </c>
      <c r="G13">
        <v>1.25</v>
      </c>
      <c r="H13" t="s">
        <v>63</v>
      </c>
      <c r="I13">
        <v>1.25</v>
      </c>
      <c r="J13" t="s">
        <v>46</v>
      </c>
      <c r="K13" s="3">
        <v>1</v>
      </c>
      <c r="L13" t="s">
        <v>67</v>
      </c>
    </row>
    <row r="14" spans="2:12" x14ac:dyDescent="0.25">
      <c r="B14" t="s">
        <v>72</v>
      </c>
      <c r="C14">
        <v>1.25</v>
      </c>
      <c r="D14" t="s">
        <v>13</v>
      </c>
      <c r="E14">
        <v>1.25</v>
      </c>
      <c r="F14" t="s">
        <v>15</v>
      </c>
      <c r="G14">
        <v>1.25</v>
      </c>
      <c r="H14" t="s">
        <v>63</v>
      </c>
      <c r="I14">
        <v>1.25</v>
      </c>
      <c r="J14" t="s">
        <v>46</v>
      </c>
      <c r="K14" s="3">
        <v>-1</v>
      </c>
      <c r="L14" t="s">
        <v>67</v>
      </c>
    </row>
    <row r="15" spans="2:12" x14ac:dyDescent="0.25">
      <c r="B15" t="s">
        <v>73</v>
      </c>
      <c r="C15">
        <v>1.25</v>
      </c>
      <c r="D15" t="s">
        <v>13</v>
      </c>
      <c r="E15">
        <v>1.25</v>
      </c>
      <c r="F15" t="s">
        <v>15</v>
      </c>
      <c r="G15">
        <v>1.25</v>
      </c>
      <c r="H15" t="s">
        <v>63</v>
      </c>
      <c r="I15">
        <v>1.25</v>
      </c>
      <c r="J15" t="s">
        <v>46</v>
      </c>
      <c r="K15" s="3">
        <v>1</v>
      </c>
      <c r="L15" t="s">
        <v>79</v>
      </c>
    </row>
    <row r="16" spans="2:12" x14ac:dyDescent="0.25">
      <c r="B16" t="s">
        <v>74</v>
      </c>
      <c r="C16">
        <v>1.25</v>
      </c>
      <c r="D16" t="s">
        <v>13</v>
      </c>
      <c r="E16">
        <v>1.25</v>
      </c>
      <c r="F16" t="s">
        <v>15</v>
      </c>
      <c r="G16">
        <v>1.25</v>
      </c>
      <c r="H16" t="s">
        <v>63</v>
      </c>
      <c r="I16">
        <v>1.25</v>
      </c>
      <c r="J16" t="s">
        <v>46</v>
      </c>
      <c r="K16" s="3">
        <v>-1</v>
      </c>
      <c r="L16" t="s">
        <v>79</v>
      </c>
    </row>
    <row r="17" spans="2:12" x14ac:dyDescent="0.25">
      <c r="B17" t="s">
        <v>75</v>
      </c>
      <c r="C17">
        <v>1.25</v>
      </c>
      <c r="D17" t="s">
        <v>13</v>
      </c>
      <c r="E17">
        <v>1.25</v>
      </c>
      <c r="F17" t="s">
        <v>15</v>
      </c>
      <c r="G17">
        <v>1.25</v>
      </c>
      <c r="H17" t="s">
        <v>65</v>
      </c>
      <c r="I17">
        <v>1.25</v>
      </c>
      <c r="J17" t="s">
        <v>46</v>
      </c>
      <c r="K17" s="3">
        <v>1</v>
      </c>
      <c r="L17" t="s">
        <v>67</v>
      </c>
    </row>
    <row r="18" spans="2:12" x14ac:dyDescent="0.25">
      <c r="B18" t="s">
        <v>76</v>
      </c>
      <c r="C18">
        <v>1.25</v>
      </c>
      <c r="D18" t="s">
        <v>13</v>
      </c>
      <c r="E18">
        <v>1.25</v>
      </c>
      <c r="F18" t="s">
        <v>15</v>
      </c>
      <c r="G18">
        <v>1.25</v>
      </c>
      <c r="H18" t="s">
        <v>65</v>
      </c>
      <c r="I18">
        <v>1.25</v>
      </c>
      <c r="J18" t="s">
        <v>46</v>
      </c>
      <c r="K18" s="3">
        <v>-1</v>
      </c>
      <c r="L18" t="s">
        <v>67</v>
      </c>
    </row>
    <row r="19" spans="2:12" x14ac:dyDescent="0.25">
      <c r="B19" t="s">
        <v>77</v>
      </c>
      <c r="C19">
        <v>1.25</v>
      </c>
      <c r="D19" t="s">
        <v>13</v>
      </c>
      <c r="E19">
        <v>1.25</v>
      </c>
      <c r="F19" t="s">
        <v>15</v>
      </c>
      <c r="G19">
        <v>1.25</v>
      </c>
      <c r="H19" t="s">
        <v>65</v>
      </c>
      <c r="I19">
        <v>1.25</v>
      </c>
      <c r="J19" t="s">
        <v>46</v>
      </c>
      <c r="K19" s="3">
        <v>1</v>
      </c>
      <c r="L19" t="s">
        <v>79</v>
      </c>
    </row>
    <row r="20" spans="2:12" x14ac:dyDescent="0.25">
      <c r="B20" t="s">
        <v>78</v>
      </c>
      <c r="C20">
        <v>1.25</v>
      </c>
      <c r="D20" t="s">
        <v>13</v>
      </c>
      <c r="E20">
        <v>1.25</v>
      </c>
      <c r="F20" t="s">
        <v>15</v>
      </c>
      <c r="G20">
        <v>1.25</v>
      </c>
      <c r="H20" t="s">
        <v>65</v>
      </c>
      <c r="I20">
        <v>1.25</v>
      </c>
      <c r="J20" t="s">
        <v>46</v>
      </c>
      <c r="K20" s="3">
        <v>-1</v>
      </c>
      <c r="L20" t="s">
        <v>79</v>
      </c>
    </row>
    <row r="22" spans="2:12" x14ac:dyDescent="0.25">
      <c r="B22" t="s">
        <v>81</v>
      </c>
    </row>
    <row r="24" spans="2:12" x14ac:dyDescent="0.25">
      <c r="B24" t="s">
        <v>82</v>
      </c>
      <c r="C24">
        <v>0.9</v>
      </c>
      <c r="D24" t="s">
        <v>13</v>
      </c>
      <c r="E24">
        <v>0.9</v>
      </c>
      <c r="F24" t="s">
        <v>15</v>
      </c>
      <c r="G24" s="3">
        <v>1</v>
      </c>
      <c r="H24" t="s">
        <v>67</v>
      </c>
    </row>
    <row r="25" spans="2:12" x14ac:dyDescent="0.25">
      <c r="B25" t="s">
        <v>83</v>
      </c>
      <c r="C25">
        <v>0.9</v>
      </c>
      <c r="D25" t="s">
        <v>13</v>
      </c>
      <c r="E25">
        <v>0.9</v>
      </c>
      <c r="F25" t="s">
        <v>15</v>
      </c>
      <c r="G25" s="3">
        <v>-1</v>
      </c>
      <c r="H25" t="s">
        <v>67</v>
      </c>
    </row>
    <row r="26" spans="2:12" x14ac:dyDescent="0.25">
      <c r="B26" t="s">
        <v>84</v>
      </c>
      <c r="C26">
        <v>0.9</v>
      </c>
      <c r="D26" t="s">
        <v>13</v>
      </c>
      <c r="E26">
        <v>0.9</v>
      </c>
      <c r="F26" t="s">
        <v>15</v>
      </c>
      <c r="G26" s="3">
        <v>1</v>
      </c>
      <c r="H26" t="s">
        <v>79</v>
      </c>
    </row>
    <row r="27" spans="2:12" x14ac:dyDescent="0.25">
      <c r="B27" t="s">
        <v>85</v>
      </c>
      <c r="C27">
        <v>0.9</v>
      </c>
      <c r="D27" t="s">
        <v>13</v>
      </c>
      <c r="E27">
        <v>0.9</v>
      </c>
      <c r="F27" t="s">
        <v>15</v>
      </c>
      <c r="G27" s="3">
        <v>-1</v>
      </c>
      <c r="H27" t="s">
        <v>79</v>
      </c>
    </row>
    <row r="29" spans="2:12" x14ac:dyDescent="0.25">
      <c r="B29" t="s">
        <v>86</v>
      </c>
    </row>
    <row r="31" spans="2:12" x14ac:dyDescent="0.25">
      <c r="B31" t="s">
        <v>87</v>
      </c>
      <c r="C31" t="s">
        <v>88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91E31-003C-4E1B-A546-99C0B3B8097F}">
  <dimension ref="B2:J139"/>
  <sheetViews>
    <sheetView workbookViewId="0">
      <selection activeCell="J143" sqref="J143"/>
    </sheetView>
  </sheetViews>
  <sheetFormatPr baseColWidth="10" defaultRowHeight="15" x14ac:dyDescent="0.25"/>
  <cols>
    <col min="2" max="2" width="13.140625" customWidth="1"/>
  </cols>
  <sheetData>
    <row r="2" spans="2:10" x14ac:dyDescent="0.25">
      <c r="B2" s="6" t="s">
        <v>157</v>
      </c>
      <c r="C2" s="29">
        <f>I21+I23+0.25*I25</f>
        <v>850.999034166</v>
      </c>
      <c r="D2" s="6" t="s">
        <v>155</v>
      </c>
    </row>
    <row r="4" spans="2:10" x14ac:dyDescent="0.25">
      <c r="B4" t="s">
        <v>13</v>
      </c>
      <c r="C4" t="s">
        <v>154</v>
      </c>
      <c r="D4">
        <v>58</v>
      </c>
      <c r="E4">
        <v>3</v>
      </c>
      <c r="F4">
        <v>0.4</v>
      </c>
      <c r="G4">
        <v>0.5</v>
      </c>
      <c r="H4" s="3">
        <v>2.4028</v>
      </c>
      <c r="I4" s="3">
        <f t="shared" ref="I4:I13" si="0">D4*E4*F4*G4*H4</f>
        <v>83.617440000000016</v>
      </c>
      <c r="J4" t="s">
        <v>155</v>
      </c>
    </row>
    <row r="5" spans="2:10" x14ac:dyDescent="0.25">
      <c r="C5" t="s">
        <v>156</v>
      </c>
      <c r="D5">
        <v>2</v>
      </c>
      <c r="E5">
        <f>3.5*3</f>
        <v>10.5</v>
      </c>
      <c r="F5">
        <v>0.25</v>
      </c>
      <c r="G5">
        <v>0.4</v>
      </c>
      <c r="H5" s="3">
        <v>2.4028</v>
      </c>
      <c r="I5" s="3">
        <f t="shared" si="0"/>
        <v>5.0458800000000004</v>
      </c>
      <c r="J5" t="s">
        <v>155</v>
      </c>
    </row>
    <row r="6" spans="2:10" x14ac:dyDescent="0.25">
      <c r="D6">
        <v>4</v>
      </c>
      <c r="E6">
        <f>3.5*3+5</f>
        <v>15.5</v>
      </c>
      <c r="F6">
        <v>0.25</v>
      </c>
      <c r="G6">
        <v>0.4</v>
      </c>
      <c r="H6" s="3">
        <v>2.4028</v>
      </c>
      <c r="I6" s="3">
        <f t="shared" si="0"/>
        <v>14.897360000000001</v>
      </c>
      <c r="J6" t="s">
        <v>155</v>
      </c>
    </row>
    <row r="7" spans="2:10" x14ac:dyDescent="0.25">
      <c r="D7">
        <v>4</v>
      </c>
      <c r="E7">
        <f>3.5*3+5*2</f>
        <v>20.5</v>
      </c>
      <c r="F7">
        <v>0.25</v>
      </c>
      <c r="G7">
        <v>0.4</v>
      </c>
      <c r="H7" s="3">
        <v>2.4028</v>
      </c>
      <c r="I7" s="3">
        <f t="shared" si="0"/>
        <v>19.702960000000004</v>
      </c>
      <c r="J7" t="s">
        <v>155</v>
      </c>
    </row>
    <row r="8" spans="2:10" x14ac:dyDescent="0.25">
      <c r="D8">
        <v>2</v>
      </c>
      <c r="E8">
        <f>4*5+2*4</f>
        <v>28</v>
      </c>
      <c r="F8">
        <v>0.25</v>
      </c>
      <c r="G8">
        <v>0.4</v>
      </c>
      <c r="H8" s="3">
        <v>2.4028</v>
      </c>
      <c r="I8" s="3">
        <f t="shared" si="0"/>
        <v>13.455680000000001</v>
      </c>
      <c r="J8" t="s">
        <v>155</v>
      </c>
    </row>
    <row r="9" spans="2:10" x14ac:dyDescent="0.25">
      <c r="D9">
        <v>2</v>
      </c>
      <c r="E9">
        <f>41-4</f>
        <v>37</v>
      </c>
      <c r="F9">
        <v>0.25</v>
      </c>
      <c r="G9">
        <v>0.4</v>
      </c>
      <c r="H9" s="3">
        <v>2.4028</v>
      </c>
      <c r="I9" s="3">
        <f t="shared" si="0"/>
        <v>17.780720000000002</v>
      </c>
      <c r="J9" t="s">
        <v>155</v>
      </c>
    </row>
    <row r="10" spans="2:10" x14ac:dyDescent="0.25">
      <c r="D10">
        <v>2</v>
      </c>
      <c r="E10">
        <v>41</v>
      </c>
      <c r="F10">
        <v>0.25</v>
      </c>
      <c r="G10">
        <v>0.4</v>
      </c>
      <c r="H10" s="3">
        <v>2.4028</v>
      </c>
      <c r="I10" s="3">
        <f t="shared" si="0"/>
        <v>19.702960000000004</v>
      </c>
      <c r="J10" t="s">
        <v>155</v>
      </c>
    </row>
    <row r="11" spans="2:10" x14ac:dyDescent="0.25">
      <c r="C11" t="s">
        <v>158</v>
      </c>
      <c r="D11">
        <v>6</v>
      </c>
      <c r="E11">
        <v>5</v>
      </c>
      <c r="F11">
        <v>0.25</v>
      </c>
      <c r="G11">
        <v>3</v>
      </c>
      <c r="H11" s="3">
        <v>2.4028</v>
      </c>
      <c r="I11" s="3">
        <f t="shared" si="0"/>
        <v>54.063000000000002</v>
      </c>
      <c r="J11" t="s">
        <v>155</v>
      </c>
    </row>
    <row r="12" spans="2:10" x14ac:dyDescent="0.25">
      <c r="D12">
        <v>2</v>
      </c>
      <c r="E12">
        <v>4</v>
      </c>
      <c r="F12">
        <v>0.25</v>
      </c>
      <c r="G12">
        <v>3</v>
      </c>
      <c r="H12" s="3">
        <v>2.4028</v>
      </c>
      <c r="I12" s="3">
        <f t="shared" si="0"/>
        <v>14.4168</v>
      </c>
      <c r="J12" t="s">
        <v>155</v>
      </c>
    </row>
    <row r="13" spans="2:10" x14ac:dyDescent="0.25">
      <c r="D13">
        <v>4</v>
      </c>
      <c r="E13">
        <v>6</v>
      </c>
      <c r="F13">
        <v>0.25</v>
      </c>
      <c r="G13">
        <v>3</v>
      </c>
      <c r="H13" s="3">
        <v>2.4028</v>
      </c>
      <c r="I13" s="3">
        <f t="shared" si="0"/>
        <v>43.250399999999999</v>
      </c>
      <c r="J13" t="s">
        <v>155</v>
      </c>
    </row>
    <row r="14" spans="2:10" x14ac:dyDescent="0.25">
      <c r="C14" t="s">
        <v>159</v>
      </c>
      <c r="D14">
        <v>3</v>
      </c>
      <c r="E14">
        <v>3.3540999999999999</v>
      </c>
      <c r="F14">
        <v>0.15</v>
      </c>
      <c r="G14">
        <v>1</v>
      </c>
      <c r="H14" s="3">
        <v>2.4028</v>
      </c>
      <c r="I14" s="3">
        <f t="shared" ref="I14:I15" si="1">D14*E14*F14*G14*H14</f>
        <v>3.6266541659999998</v>
      </c>
      <c r="J14" t="s">
        <v>155</v>
      </c>
    </row>
    <row r="15" spans="2:10" x14ac:dyDescent="0.25">
      <c r="D15">
        <v>2</v>
      </c>
      <c r="E15">
        <v>2.25</v>
      </c>
      <c r="F15">
        <v>0.15</v>
      </c>
      <c r="G15">
        <v>1</v>
      </c>
      <c r="H15" s="3">
        <v>2.4028</v>
      </c>
      <c r="I15" s="3">
        <f t="shared" si="1"/>
        <v>1.6218899999999998</v>
      </c>
      <c r="J15" t="s">
        <v>155</v>
      </c>
    </row>
    <row r="16" spans="2:10" x14ac:dyDescent="0.25">
      <c r="C16" t="s">
        <v>161</v>
      </c>
      <c r="D16">
        <v>1</v>
      </c>
      <c r="E16">
        <f>(41*20.5)-(80+(3.5*5*4)+(1.5*5*2))</f>
        <v>675.5</v>
      </c>
      <c r="F16">
        <v>0.05</v>
      </c>
      <c r="G16">
        <v>1</v>
      </c>
      <c r="H16" s="3">
        <v>2.4028</v>
      </c>
      <c r="I16" s="3">
        <f t="shared" ref="I16" si="2">D16*E16*F16*G16*H16</f>
        <v>81.154569999999993</v>
      </c>
      <c r="J16" t="s">
        <v>155</v>
      </c>
    </row>
    <row r="17" spans="2:10" x14ac:dyDescent="0.25">
      <c r="C17" t="s">
        <v>162</v>
      </c>
      <c r="D17">
        <v>132</v>
      </c>
      <c r="E17">
        <v>5</v>
      </c>
      <c r="F17">
        <v>0.1</v>
      </c>
      <c r="G17">
        <v>0.15</v>
      </c>
      <c r="H17" s="3">
        <v>2.4028</v>
      </c>
      <c r="I17" s="3">
        <f t="shared" ref="I17" si="3">D17*E17*F17*G17*H17</f>
        <v>23.78772</v>
      </c>
      <c r="J17" t="s">
        <v>155</v>
      </c>
    </row>
    <row r="18" spans="2:10" x14ac:dyDescent="0.25">
      <c r="D18">
        <v>264</v>
      </c>
      <c r="E18">
        <v>3.5</v>
      </c>
      <c r="F18">
        <v>0.1</v>
      </c>
      <c r="G18">
        <v>0.15</v>
      </c>
      <c r="H18" s="3">
        <v>2.4028</v>
      </c>
      <c r="I18" s="3">
        <f t="shared" ref="I18" si="4">D18*E18*F18*G18*H18</f>
        <v>33.302808000000006</v>
      </c>
      <c r="J18" t="s">
        <v>155</v>
      </c>
    </row>
    <row r="19" spans="2:10" x14ac:dyDescent="0.25">
      <c r="D19">
        <v>144</v>
      </c>
      <c r="E19">
        <v>4</v>
      </c>
      <c r="F19">
        <v>0.1</v>
      </c>
      <c r="G19">
        <v>0.15</v>
      </c>
      <c r="H19" s="3">
        <v>2.4028</v>
      </c>
      <c r="I19" s="3">
        <f t="shared" ref="I19" si="5">D19*E19*F19*G19*H19</f>
        <v>20.760192000000004</v>
      </c>
      <c r="J19" t="s">
        <v>155</v>
      </c>
    </row>
    <row r="20" spans="2:10" x14ac:dyDescent="0.25">
      <c r="D20">
        <v>200</v>
      </c>
      <c r="E20">
        <v>5</v>
      </c>
      <c r="F20">
        <v>0.1</v>
      </c>
      <c r="G20">
        <v>0.15</v>
      </c>
      <c r="H20" s="3">
        <v>2.4028</v>
      </c>
      <c r="I20" s="3">
        <f t="shared" ref="I20" si="6">D20*E20*F20*G20*H20</f>
        <v>36.042000000000002</v>
      </c>
      <c r="J20" t="s">
        <v>155</v>
      </c>
    </row>
    <row r="21" spans="2:10" x14ac:dyDescent="0.25">
      <c r="I21" s="29">
        <f>SUM(I4:I20)</f>
        <v>486.22903416600002</v>
      </c>
      <c r="J21" s="6" t="s">
        <v>155</v>
      </c>
    </row>
    <row r="23" spans="2:10" x14ac:dyDescent="0.25">
      <c r="B23" t="s">
        <v>15</v>
      </c>
      <c r="C23" t="s">
        <v>160</v>
      </c>
      <c r="D23">
        <v>1</v>
      </c>
      <c r="E23">
        <f>E16</f>
        <v>675.5</v>
      </c>
      <c r="F23">
        <v>1</v>
      </c>
      <c r="G23">
        <v>1</v>
      </c>
      <c r="H23" s="3">
        <f>0.1+0.09+0.25</f>
        <v>0.44</v>
      </c>
      <c r="I23" s="29">
        <f t="shared" ref="I23" si="7">D23*E23*F23*G23*H23</f>
        <v>297.22000000000003</v>
      </c>
      <c r="J23" s="6" t="s">
        <v>155</v>
      </c>
    </row>
    <row r="25" spans="2:10" x14ac:dyDescent="0.25">
      <c r="B25" t="s">
        <v>36</v>
      </c>
      <c r="C25" t="s">
        <v>160</v>
      </c>
      <c r="D25">
        <v>1</v>
      </c>
      <c r="E25">
        <f>E16</f>
        <v>675.5</v>
      </c>
      <c r="F25">
        <v>1</v>
      </c>
      <c r="G25">
        <v>1</v>
      </c>
      <c r="H25" s="3">
        <v>0.4</v>
      </c>
      <c r="I25" s="29">
        <f t="shared" ref="I25" si="8">D25*E25*F25*G25*H25</f>
        <v>270.2</v>
      </c>
      <c r="J25" s="6" t="s">
        <v>155</v>
      </c>
    </row>
    <row r="28" spans="2:10" x14ac:dyDescent="0.25">
      <c r="B28" s="6" t="s">
        <v>163</v>
      </c>
      <c r="C28" s="29">
        <f>I47+I49+0.25*I51</f>
        <v>817.22403416600002</v>
      </c>
      <c r="D28" s="6" t="s">
        <v>155</v>
      </c>
    </row>
    <row r="30" spans="2:10" x14ac:dyDescent="0.25">
      <c r="B30" t="s">
        <v>13</v>
      </c>
      <c r="C30" t="s">
        <v>154</v>
      </c>
      <c r="D30">
        <v>58</v>
      </c>
      <c r="E30">
        <v>3</v>
      </c>
      <c r="F30">
        <v>0.4</v>
      </c>
      <c r="G30">
        <v>0.5</v>
      </c>
      <c r="H30" s="3">
        <v>2.4028</v>
      </c>
      <c r="I30" s="3">
        <f t="shared" ref="I30:I39" si="9">D30*E30*F30*G30*H30</f>
        <v>83.617440000000016</v>
      </c>
      <c r="J30" t="s">
        <v>155</v>
      </c>
    </row>
    <row r="31" spans="2:10" x14ac:dyDescent="0.25">
      <c r="C31" t="s">
        <v>156</v>
      </c>
      <c r="D31">
        <v>2</v>
      </c>
      <c r="E31">
        <f>3.5*3</f>
        <v>10.5</v>
      </c>
      <c r="F31">
        <v>0.25</v>
      </c>
      <c r="G31">
        <v>0.4</v>
      </c>
      <c r="H31" s="3">
        <v>2.4028</v>
      </c>
      <c r="I31" s="3">
        <f t="shared" si="9"/>
        <v>5.0458800000000004</v>
      </c>
      <c r="J31" t="s">
        <v>155</v>
      </c>
    </row>
    <row r="32" spans="2:10" x14ac:dyDescent="0.25">
      <c r="D32">
        <v>4</v>
      </c>
      <c r="E32">
        <f>3.5*3+5</f>
        <v>15.5</v>
      </c>
      <c r="F32">
        <v>0.25</v>
      </c>
      <c r="G32">
        <v>0.4</v>
      </c>
      <c r="H32" s="3">
        <v>2.4028</v>
      </c>
      <c r="I32" s="3">
        <f t="shared" si="9"/>
        <v>14.897360000000001</v>
      </c>
      <c r="J32" t="s">
        <v>155</v>
      </c>
    </row>
    <row r="33" spans="3:10" x14ac:dyDescent="0.25">
      <c r="D33">
        <v>4</v>
      </c>
      <c r="E33">
        <f>3.5*3+5*2</f>
        <v>20.5</v>
      </c>
      <c r="F33">
        <v>0.25</v>
      </c>
      <c r="G33">
        <v>0.4</v>
      </c>
      <c r="H33" s="3">
        <v>2.4028</v>
      </c>
      <c r="I33" s="3">
        <f t="shared" si="9"/>
        <v>19.702960000000004</v>
      </c>
      <c r="J33" t="s">
        <v>155</v>
      </c>
    </row>
    <row r="34" spans="3:10" x14ac:dyDescent="0.25">
      <c r="D34">
        <v>2</v>
      </c>
      <c r="E34">
        <f>4*5+2*4</f>
        <v>28</v>
      </c>
      <c r="F34">
        <v>0.25</v>
      </c>
      <c r="G34">
        <v>0.4</v>
      </c>
      <c r="H34" s="3">
        <v>2.4028</v>
      </c>
      <c r="I34" s="3">
        <f t="shared" si="9"/>
        <v>13.455680000000001</v>
      </c>
      <c r="J34" t="s">
        <v>155</v>
      </c>
    </row>
    <row r="35" spans="3:10" x14ac:dyDescent="0.25">
      <c r="D35">
        <v>2</v>
      </c>
      <c r="E35">
        <f>41-4</f>
        <v>37</v>
      </c>
      <c r="F35">
        <v>0.25</v>
      </c>
      <c r="G35">
        <v>0.4</v>
      </c>
      <c r="H35" s="3">
        <v>2.4028</v>
      </c>
      <c r="I35" s="3">
        <f t="shared" si="9"/>
        <v>17.780720000000002</v>
      </c>
      <c r="J35" t="s">
        <v>155</v>
      </c>
    </row>
    <row r="36" spans="3:10" x14ac:dyDescent="0.25">
      <c r="D36">
        <v>2</v>
      </c>
      <c r="E36">
        <v>41</v>
      </c>
      <c r="F36">
        <v>0.25</v>
      </c>
      <c r="G36">
        <v>0.4</v>
      </c>
      <c r="H36" s="3">
        <v>2.4028</v>
      </c>
      <c r="I36" s="3">
        <f t="shared" si="9"/>
        <v>19.702960000000004</v>
      </c>
      <c r="J36" t="s">
        <v>155</v>
      </c>
    </row>
    <row r="37" spans="3:10" x14ac:dyDescent="0.25">
      <c r="C37" t="s">
        <v>158</v>
      </c>
      <c r="D37">
        <v>6</v>
      </c>
      <c r="E37">
        <v>5</v>
      </c>
      <c r="F37">
        <v>0.25</v>
      </c>
      <c r="G37">
        <v>3</v>
      </c>
      <c r="H37" s="3">
        <v>2.4028</v>
      </c>
      <c r="I37" s="3">
        <f t="shared" si="9"/>
        <v>54.063000000000002</v>
      </c>
      <c r="J37" t="s">
        <v>155</v>
      </c>
    </row>
    <row r="38" spans="3:10" x14ac:dyDescent="0.25">
      <c r="D38">
        <v>2</v>
      </c>
      <c r="E38">
        <v>4</v>
      </c>
      <c r="F38">
        <v>0.25</v>
      </c>
      <c r="G38">
        <v>3</v>
      </c>
      <c r="H38" s="3">
        <v>2.4028</v>
      </c>
      <c r="I38" s="3">
        <f t="shared" si="9"/>
        <v>14.4168</v>
      </c>
      <c r="J38" t="s">
        <v>155</v>
      </c>
    </row>
    <row r="39" spans="3:10" x14ac:dyDescent="0.25">
      <c r="D39">
        <v>4</v>
      </c>
      <c r="E39">
        <v>6</v>
      </c>
      <c r="F39">
        <v>0.25</v>
      </c>
      <c r="G39">
        <v>3</v>
      </c>
      <c r="H39" s="3">
        <v>2.4028</v>
      </c>
      <c r="I39" s="3">
        <f t="shared" si="9"/>
        <v>43.250399999999999</v>
      </c>
      <c r="J39" t="s">
        <v>155</v>
      </c>
    </row>
    <row r="40" spans="3:10" x14ac:dyDescent="0.25">
      <c r="C40" t="s">
        <v>159</v>
      </c>
      <c r="D40">
        <v>3</v>
      </c>
      <c r="E40">
        <v>3.3540999999999999</v>
      </c>
      <c r="F40">
        <v>0.15</v>
      </c>
      <c r="G40">
        <v>1</v>
      </c>
      <c r="H40" s="3">
        <v>2.4028</v>
      </c>
      <c r="I40" s="3">
        <f t="shared" ref="I40:I46" si="10">D40*E40*F40*G40*H40</f>
        <v>3.6266541659999998</v>
      </c>
      <c r="J40" t="s">
        <v>155</v>
      </c>
    </row>
    <row r="41" spans="3:10" x14ac:dyDescent="0.25">
      <c r="D41">
        <v>2</v>
      </c>
      <c r="E41">
        <v>2.25</v>
      </c>
      <c r="F41">
        <v>0.15</v>
      </c>
      <c r="G41">
        <v>1</v>
      </c>
      <c r="H41" s="3">
        <v>2.4028</v>
      </c>
      <c r="I41" s="3">
        <f t="shared" si="10"/>
        <v>1.6218899999999998</v>
      </c>
      <c r="J41" t="s">
        <v>155</v>
      </c>
    </row>
    <row r="42" spans="3:10" x14ac:dyDescent="0.25">
      <c r="C42" t="s">
        <v>161</v>
      </c>
      <c r="D42">
        <v>1</v>
      </c>
      <c r="E42">
        <f>(41*20.5)-(80+(3.5*5*4)+(1.5*5*2))</f>
        <v>675.5</v>
      </c>
      <c r="F42">
        <v>0.05</v>
      </c>
      <c r="G42">
        <v>1</v>
      </c>
      <c r="H42" s="3">
        <v>2.4028</v>
      </c>
      <c r="I42" s="3">
        <f t="shared" si="10"/>
        <v>81.154569999999993</v>
      </c>
      <c r="J42" t="s">
        <v>155</v>
      </c>
    </row>
    <row r="43" spans="3:10" x14ac:dyDescent="0.25">
      <c r="C43" t="s">
        <v>162</v>
      </c>
      <c r="D43">
        <v>132</v>
      </c>
      <c r="E43">
        <v>5</v>
      </c>
      <c r="F43">
        <v>0.1</v>
      </c>
      <c r="G43">
        <v>0.15</v>
      </c>
      <c r="H43" s="3">
        <v>2.4028</v>
      </c>
      <c r="I43" s="3">
        <f t="shared" si="10"/>
        <v>23.78772</v>
      </c>
      <c r="J43" t="s">
        <v>155</v>
      </c>
    </row>
    <row r="44" spans="3:10" x14ac:dyDescent="0.25">
      <c r="D44">
        <v>264</v>
      </c>
      <c r="E44">
        <v>3.5</v>
      </c>
      <c r="F44">
        <v>0.1</v>
      </c>
      <c r="G44">
        <v>0.15</v>
      </c>
      <c r="H44" s="3">
        <v>2.4028</v>
      </c>
      <c r="I44" s="3">
        <f t="shared" si="10"/>
        <v>33.302808000000006</v>
      </c>
      <c r="J44" t="s">
        <v>155</v>
      </c>
    </row>
    <row r="45" spans="3:10" x14ac:dyDescent="0.25">
      <c r="D45">
        <v>144</v>
      </c>
      <c r="E45">
        <v>4</v>
      </c>
      <c r="F45">
        <v>0.1</v>
      </c>
      <c r="G45">
        <v>0.15</v>
      </c>
      <c r="H45" s="3">
        <v>2.4028</v>
      </c>
      <c r="I45" s="3">
        <f t="shared" si="10"/>
        <v>20.760192000000004</v>
      </c>
      <c r="J45" t="s">
        <v>155</v>
      </c>
    </row>
    <row r="46" spans="3:10" x14ac:dyDescent="0.25">
      <c r="D46">
        <v>200</v>
      </c>
      <c r="E46">
        <v>5</v>
      </c>
      <c r="F46">
        <v>0.1</v>
      </c>
      <c r="G46">
        <v>0.15</v>
      </c>
      <c r="H46" s="3">
        <v>2.4028</v>
      </c>
      <c r="I46" s="3">
        <f t="shared" si="10"/>
        <v>36.042000000000002</v>
      </c>
      <c r="J46" t="s">
        <v>155</v>
      </c>
    </row>
    <row r="47" spans="3:10" x14ac:dyDescent="0.25">
      <c r="I47" s="29">
        <f>SUM(I30:I46)</f>
        <v>486.22903416600002</v>
      </c>
      <c r="J47" s="6" t="s">
        <v>155</v>
      </c>
    </row>
    <row r="49" spans="2:10" x14ac:dyDescent="0.25">
      <c r="B49" t="s">
        <v>15</v>
      </c>
      <c r="C49" t="s">
        <v>160</v>
      </c>
      <c r="D49">
        <v>1</v>
      </c>
      <c r="E49">
        <f>E42</f>
        <v>675.5</v>
      </c>
      <c r="F49">
        <v>1</v>
      </c>
      <c r="G49">
        <v>1</v>
      </c>
      <c r="H49" s="3">
        <f>0.1+0.09+0.25</f>
        <v>0.44</v>
      </c>
      <c r="I49" s="29">
        <f t="shared" ref="I49" si="11">D49*E49*F49*G49*H49</f>
        <v>297.22000000000003</v>
      </c>
      <c r="J49" s="6" t="s">
        <v>155</v>
      </c>
    </row>
    <row r="51" spans="2:10" x14ac:dyDescent="0.25">
      <c r="B51" t="s">
        <v>36</v>
      </c>
      <c r="C51" t="s">
        <v>160</v>
      </c>
      <c r="D51">
        <v>1</v>
      </c>
      <c r="E51">
        <f>E42</f>
        <v>675.5</v>
      </c>
      <c r="F51">
        <v>1</v>
      </c>
      <c r="G51">
        <v>1</v>
      </c>
      <c r="H51" s="3">
        <v>0.2</v>
      </c>
      <c r="I51" s="29">
        <f t="shared" ref="I51" si="12">D51*E51*F51*G51*H51</f>
        <v>135.1</v>
      </c>
      <c r="J51" s="6" t="s">
        <v>155</v>
      </c>
    </row>
    <row r="54" spans="2:10" x14ac:dyDescent="0.25">
      <c r="B54" s="6" t="s">
        <v>164</v>
      </c>
      <c r="C54" s="29">
        <f>I70+I72+0.25*I74</f>
        <v>522.80755216600005</v>
      </c>
      <c r="D54" s="6" t="s">
        <v>155</v>
      </c>
    </row>
    <row r="56" spans="2:10" x14ac:dyDescent="0.25">
      <c r="B56" t="s">
        <v>13</v>
      </c>
      <c r="C56" t="s">
        <v>154</v>
      </c>
      <c r="D56">
        <v>36</v>
      </c>
      <c r="E56">
        <v>3</v>
      </c>
      <c r="F56">
        <v>0.4</v>
      </c>
      <c r="G56">
        <v>0.5</v>
      </c>
      <c r="H56" s="3">
        <v>2.4028</v>
      </c>
      <c r="I56" s="3">
        <f t="shared" ref="I56:I62" si="13">D56*E56*F56*G56*H56</f>
        <v>51.900480000000002</v>
      </c>
      <c r="J56" t="s">
        <v>155</v>
      </c>
    </row>
    <row r="57" spans="2:10" x14ac:dyDescent="0.25">
      <c r="C57" t="s">
        <v>156</v>
      </c>
      <c r="D57">
        <v>2</v>
      </c>
      <c r="E57">
        <f>3.5*3+5</f>
        <v>15.5</v>
      </c>
      <c r="F57">
        <v>0.25</v>
      </c>
      <c r="G57">
        <v>0.4</v>
      </c>
      <c r="H57" s="3">
        <v>2.4028</v>
      </c>
      <c r="I57" s="3">
        <f t="shared" si="13"/>
        <v>7.4486800000000004</v>
      </c>
      <c r="J57" t="s">
        <v>155</v>
      </c>
    </row>
    <row r="58" spans="2:10" x14ac:dyDescent="0.25">
      <c r="D58">
        <v>4</v>
      </c>
      <c r="E58">
        <f>3.5*3+5*2</f>
        <v>20.5</v>
      </c>
      <c r="F58">
        <v>0.25</v>
      </c>
      <c r="G58">
        <v>0.4</v>
      </c>
      <c r="H58" s="3">
        <v>2.4028</v>
      </c>
      <c r="I58" s="3">
        <f t="shared" si="13"/>
        <v>19.702960000000004</v>
      </c>
      <c r="J58" t="s">
        <v>155</v>
      </c>
    </row>
    <row r="59" spans="2:10" x14ac:dyDescent="0.25">
      <c r="D59">
        <v>2</v>
      </c>
      <c r="E59">
        <v>20</v>
      </c>
      <c r="F59">
        <v>0.25</v>
      </c>
      <c r="G59">
        <v>0.4</v>
      </c>
      <c r="H59" s="3">
        <v>2.4028</v>
      </c>
      <c r="I59" s="3">
        <f t="shared" si="13"/>
        <v>9.6112000000000002</v>
      </c>
      <c r="J59" t="s">
        <v>155</v>
      </c>
    </row>
    <row r="60" spans="2:10" x14ac:dyDescent="0.25">
      <c r="D60">
        <v>4</v>
      </c>
      <c r="E60">
        <v>25</v>
      </c>
      <c r="F60">
        <v>0.25</v>
      </c>
      <c r="G60">
        <v>0.4</v>
      </c>
      <c r="H60" s="3">
        <v>2.4028</v>
      </c>
      <c r="I60" s="3">
        <f t="shared" si="13"/>
        <v>24.027999999999999</v>
      </c>
      <c r="J60" t="s">
        <v>155</v>
      </c>
    </row>
    <row r="61" spans="2:10" x14ac:dyDescent="0.25">
      <c r="C61" t="s">
        <v>158</v>
      </c>
      <c r="D61">
        <v>4</v>
      </c>
      <c r="E61">
        <v>5</v>
      </c>
      <c r="F61">
        <v>0.25</v>
      </c>
      <c r="G61">
        <v>3</v>
      </c>
      <c r="H61" s="3">
        <v>2.4028</v>
      </c>
      <c r="I61" s="3">
        <f t="shared" si="13"/>
        <v>36.042000000000002</v>
      </c>
      <c r="J61" t="s">
        <v>155</v>
      </c>
    </row>
    <row r="62" spans="2:10" x14ac:dyDescent="0.25">
      <c r="D62">
        <v>4</v>
      </c>
      <c r="E62">
        <v>6</v>
      </c>
      <c r="F62">
        <v>0.25</v>
      </c>
      <c r="G62">
        <v>3</v>
      </c>
      <c r="H62" s="3">
        <v>2.4028</v>
      </c>
      <c r="I62" s="3">
        <f t="shared" si="13"/>
        <v>43.250399999999999</v>
      </c>
      <c r="J62" t="s">
        <v>155</v>
      </c>
    </row>
    <row r="63" spans="2:10" x14ac:dyDescent="0.25">
      <c r="C63" t="s">
        <v>159</v>
      </c>
      <c r="D63">
        <v>3</v>
      </c>
      <c r="E63">
        <v>3.3540999999999999</v>
      </c>
      <c r="F63">
        <v>0.15</v>
      </c>
      <c r="G63">
        <v>1</v>
      </c>
      <c r="H63" s="3">
        <v>2.4028</v>
      </c>
      <c r="I63" s="3">
        <f t="shared" ref="I63:I69" si="14">D63*E63*F63*G63*H63</f>
        <v>3.6266541659999998</v>
      </c>
      <c r="J63" t="s">
        <v>155</v>
      </c>
    </row>
    <row r="64" spans="2:10" x14ac:dyDescent="0.25">
      <c r="D64">
        <v>2</v>
      </c>
      <c r="E64">
        <v>2.25</v>
      </c>
      <c r="F64">
        <v>0.15</v>
      </c>
      <c r="G64">
        <v>1</v>
      </c>
      <c r="H64" s="3">
        <v>2.4028</v>
      </c>
      <c r="I64" s="3">
        <f t="shared" si="14"/>
        <v>1.6218899999999998</v>
      </c>
      <c r="J64" t="s">
        <v>155</v>
      </c>
    </row>
    <row r="65" spans="2:10" x14ac:dyDescent="0.25">
      <c r="C65" t="s">
        <v>161</v>
      </c>
      <c r="D65">
        <v>1</v>
      </c>
      <c r="E65">
        <f>(25*20.5)-((1.5*3.5*2)+(3.5*5*4)+(1.5*5*2))</f>
        <v>417</v>
      </c>
      <c r="F65">
        <v>0.05</v>
      </c>
      <c r="G65">
        <v>1</v>
      </c>
      <c r="H65" s="3">
        <v>2.4028</v>
      </c>
      <c r="I65" s="3">
        <f t="shared" si="14"/>
        <v>50.098380000000006</v>
      </c>
      <c r="J65" t="s">
        <v>155</v>
      </c>
    </row>
    <row r="66" spans="2:10" x14ac:dyDescent="0.25">
      <c r="C66" t="s">
        <v>162</v>
      </c>
      <c r="D66">
        <v>96</v>
      </c>
      <c r="E66">
        <v>5</v>
      </c>
      <c r="F66">
        <v>0.1</v>
      </c>
      <c r="G66">
        <v>0.15</v>
      </c>
      <c r="H66" s="3">
        <v>2.4028</v>
      </c>
      <c r="I66" s="3">
        <f t="shared" si="14"/>
        <v>17.300159999999998</v>
      </c>
      <c r="J66" t="s">
        <v>155</v>
      </c>
    </row>
    <row r="67" spans="2:10" x14ac:dyDescent="0.25">
      <c r="D67">
        <f>244-96</f>
        <v>148</v>
      </c>
      <c r="E67">
        <v>3.5</v>
      </c>
      <c r="F67">
        <v>0.1</v>
      </c>
      <c r="G67">
        <v>0.15</v>
      </c>
      <c r="H67" s="3">
        <v>2.4028</v>
      </c>
      <c r="I67" s="3">
        <f t="shared" si="14"/>
        <v>18.669756000000003</v>
      </c>
      <c r="J67" t="s">
        <v>155</v>
      </c>
    </row>
    <row r="68" spans="2:10" x14ac:dyDescent="0.25">
      <c r="D68">
        <v>16</v>
      </c>
      <c r="E68">
        <v>3.5</v>
      </c>
      <c r="F68">
        <v>0.1</v>
      </c>
      <c r="G68">
        <v>0.15</v>
      </c>
      <c r="H68" s="3">
        <v>2.4028</v>
      </c>
      <c r="I68" s="3">
        <f t="shared" si="14"/>
        <v>2.0183520000000001</v>
      </c>
      <c r="J68" t="s">
        <v>155</v>
      </c>
    </row>
    <row r="69" spans="2:10" x14ac:dyDescent="0.25">
      <c r="D69">
        <f>200-16</f>
        <v>184</v>
      </c>
      <c r="E69">
        <v>5</v>
      </c>
      <c r="F69">
        <v>0.1</v>
      </c>
      <c r="G69">
        <v>0.15</v>
      </c>
      <c r="H69" s="3">
        <v>2.4028</v>
      </c>
      <c r="I69" s="3">
        <f t="shared" si="14"/>
        <v>33.158639999999998</v>
      </c>
      <c r="J69" t="s">
        <v>155</v>
      </c>
    </row>
    <row r="70" spans="2:10" x14ac:dyDescent="0.25">
      <c r="I70" s="29">
        <f>SUM(I56:I69)</f>
        <v>318.47755216600001</v>
      </c>
      <c r="J70" s="6" t="s">
        <v>155</v>
      </c>
    </row>
    <row r="72" spans="2:10" x14ac:dyDescent="0.25">
      <c r="B72" t="s">
        <v>15</v>
      </c>
      <c r="C72" t="s">
        <v>160</v>
      </c>
      <c r="D72">
        <v>1</v>
      </c>
      <c r="E72">
        <f>E65</f>
        <v>417</v>
      </c>
      <c r="F72">
        <v>1</v>
      </c>
      <c r="G72">
        <v>1</v>
      </c>
      <c r="H72" s="3">
        <f>0.1+0.09+0.25</f>
        <v>0.44</v>
      </c>
      <c r="I72" s="29">
        <f t="shared" ref="I72" si="15">D72*E72*F72*G72*H72</f>
        <v>183.48</v>
      </c>
      <c r="J72" s="6" t="s">
        <v>155</v>
      </c>
    </row>
    <row r="74" spans="2:10" x14ac:dyDescent="0.25">
      <c r="B74" t="s">
        <v>36</v>
      </c>
      <c r="C74" t="s">
        <v>160</v>
      </c>
      <c r="D74">
        <v>1</v>
      </c>
      <c r="E74">
        <f>E65</f>
        <v>417</v>
      </c>
      <c r="F74">
        <v>1</v>
      </c>
      <c r="G74">
        <v>1</v>
      </c>
      <c r="H74" s="3">
        <v>0.2</v>
      </c>
      <c r="I74" s="29">
        <f t="shared" ref="I74" si="16">D74*E74*F74*G74*H74</f>
        <v>83.4</v>
      </c>
      <c r="J74" s="6" t="s">
        <v>155</v>
      </c>
    </row>
    <row r="77" spans="2:10" x14ac:dyDescent="0.25">
      <c r="B77" s="6" t="s">
        <v>123</v>
      </c>
      <c r="C77" s="29">
        <f>I97+I105+0.25*I107</f>
        <v>427.14758016600007</v>
      </c>
      <c r="D77" s="6" t="s">
        <v>155</v>
      </c>
    </row>
    <row r="79" spans="2:10" x14ac:dyDescent="0.25">
      <c r="B79" t="s">
        <v>13</v>
      </c>
      <c r="C79" t="s">
        <v>154</v>
      </c>
      <c r="D79">
        <v>36</v>
      </c>
      <c r="E79">
        <v>3</v>
      </c>
      <c r="F79">
        <v>0.4</v>
      </c>
      <c r="G79">
        <v>0.5</v>
      </c>
      <c r="H79" s="3">
        <v>2.4028</v>
      </c>
      <c r="I79" s="3">
        <f t="shared" ref="I79:I86" si="17">D79*E79*F79*G79*H79</f>
        <v>51.900480000000002</v>
      </c>
      <c r="J79" t="s">
        <v>155</v>
      </c>
    </row>
    <row r="80" spans="2:10" x14ac:dyDescent="0.25">
      <c r="C80" t="s">
        <v>165</v>
      </c>
      <c r="D80">
        <v>4</v>
      </c>
      <c r="E80">
        <v>2.6</v>
      </c>
      <c r="F80">
        <v>0.4</v>
      </c>
      <c r="G80">
        <v>0.5</v>
      </c>
      <c r="H80" s="3">
        <v>2.4028</v>
      </c>
      <c r="I80" s="3">
        <f t="shared" si="17"/>
        <v>4.9978240000000005</v>
      </c>
      <c r="J80" t="s">
        <v>155</v>
      </c>
    </row>
    <row r="81" spans="3:10" x14ac:dyDescent="0.25">
      <c r="C81" t="s">
        <v>156</v>
      </c>
      <c r="D81">
        <v>6</v>
      </c>
      <c r="E81">
        <f>3.5*3+5*2</f>
        <v>20.5</v>
      </c>
      <c r="F81">
        <v>0.25</v>
      </c>
      <c r="G81">
        <v>0.4</v>
      </c>
      <c r="H81" s="3">
        <v>2.4028</v>
      </c>
      <c r="I81" s="3">
        <f t="shared" si="17"/>
        <v>29.554440000000003</v>
      </c>
      <c r="J81" t="s">
        <v>155</v>
      </c>
    </row>
    <row r="82" spans="3:10" x14ac:dyDescent="0.25">
      <c r="D82">
        <v>6</v>
      </c>
      <c r="E82">
        <v>25</v>
      </c>
      <c r="F82">
        <v>0.25</v>
      </c>
      <c r="G82">
        <v>0.4</v>
      </c>
      <c r="H82" s="3">
        <v>2.4028</v>
      </c>
      <c r="I82" s="3">
        <f t="shared" si="17"/>
        <v>36.042000000000002</v>
      </c>
      <c r="J82" t="s">
        <v>155</v>
      </c>
    </row>
    <row r="83" spans="3:10" x14ac:dyDescent="0.25">
      <c r="C83" t="s">
        <v>165</v>
      </c>
      <c r="D83">
        <v>1</v>
      </c>
      <c r="E83">
        <v>17</v>
      </c>
      <c r="F83">
        <v>0.25</v>
      </c>
      <c r="G83">
        <v>0.4</v>
      </c>
      <c r="H83" s="3">
        <v>2.4028</v>
      </c>
      <c r="I83" s="3">
        <f t="shared" si="17"/>
        <v>4.0847600000000002</v>
      </c>
      <c r="J83" t="s">
        <v>155</v>
      </c>
    </row>
    <row r="84" spans="3:10" x14ac:dyDescent="0.25">
      <c r="C84" t="s">
        <v>158</v>
      </c>
      <c r="D84">
        <v>4</v>
      </c>
      <c r="E84">
        <v>5</v>
      </c>
      <c r="F84">
        <v>0.25</v>
      </c>
      <c r="G84">
        <v>3</v>
      </c>
      <c r="H84" s="3">
        <v>2.4028</v>
      </c>
      <c r="I84" s="3">
        <f t="shared" si="17"/>
        <v>36.042000000000002</v>
      </c>
      <c r="J84" t="s">
        <v>155</v>
      </c>
    </row>
    <row r="85" spans="3:10" x14ac:dyDescent="0.25">
      <c r="D85">
        <v>4</v>
      </c>
      <c r="E85">
        <v>6</v>
      </c>
      <c r="F85">
        <v>0.25</v>
      </c>
      <c r="G85">
        <v>3</v>
      </c>
      <c r="H85" s="3">
        <v>2.4028</v>
      </c>
      <c r="I85" s="3">
        <f t="shared" si="17"/>
        <v>43.250399999999999</v>
      </c>
      <c r="J85" t="s">
        <v>155</v>
      </c>
    </row>
    <row r="86" spans="3:10" x14ac:dyDescent="0.25">
      <c r="C86" t="s">
        <v>165</v>
      </c>
      <c r="D86">
        <v>4</v>
      </c>
      <c r="E86">
        <v>6</v>
      </c>
      <c r="F86">
        <v>0.25</v>
      </c>
      <c r="G86">
        <v>2.6</v>
      </c>
      <c r="H86" s="3">
        <v>2.4028</v>
      </c>
      <c r="I86" s="3">
        <f t="shared" si="17"/>
        <v>37.483680000000007</v>
      </c>
      <c r="J86" t="s">
        <v>155</v>
      </c>
    </row>
    <row r="87" spans="3:10" x14ac:dyDescent="0.25">
      <c r="C87" t="s">
        <v>159</v>
      </c>
      <c r="D87">
        <v>3</v>
      </c>
      <c r="E87">
        <v>3.3540999999999999</v>
      </c>
      <c r="F87">
        <v>0.15</v>
      </c>
      <c r="G87">
        <v>1</v>
      </c>
      <c r="H87" s="3">
        <v>2.4028</v>
      </c>
      <c r="I87" s="3">
        <f t="shared" ref="I87:I94" si="18">D87*E87*F87*G87*H87</f>
        <v>3.6266541659999998</v>
      </c>
      <c r="J87" t="s">
        <v>155</v>
      </c>
    </row>
    <row r="88" spans="3:10" x14ac:dyDescent="0.25">
      <c r="D88">
        <v>2</v>
      </c>
      <c r="E88">
        <v>2.25</v>
      </c>
      <c r="F88">
        <v>0.15</v>
      </c>
      <c r="G88">
        <v>1</v>
      </c>
      <c r="H88" s="3">
        <v>2.4028</v>
      </c>
      <c r="I88" s="3">
        <f t="shared" si="18"/>
        <v>1.6218899999999998</v>
      </c>
      <c r="J88" t="s">
        <v>155</v>
      </c>
    </row>
    <row r="89" spans="3:10" x14ac:dyDescent="0.25">
      <c r="C89" t="s">
        <v>161</v>
      </c>
      <c r="D89">
        <v>1</v>
      </c>
      <c r="E89">
        <f>(25*20.5)-((1.5*3.5*2)+(3.5*5*4)+(1.5*5*2))</f>
        <v>417</v>
      </c>
      <c r="F89">
        <v>0.05</v>
      </c>
      <c r="G89">
        <v>1</v>
      </c>
      <c r="H89" s="3">
        <v>2.4028</v>
      </c>
      <c r="I89" s="3">
        <f t="shared" si="18"/>
        <v>50.098380000000006</v>
      </c>
      <c r="J89" t="s">
        <v>155</v>
      </c>
    </row>
    <row r="90" spans="3:10" x14ac:dyDescent="0.25">
      <c r="C90" t="s">
        <v>166</v>
      </c>
      <c r="D90">
        <v>4</v>
      </c>
      <c r="E90">
        <v>4</v>
      </c>
      <c r="F90">
        <v>0.15</v>
      </c>
      <c r="G90">
        <v>1</v>
      </c>
      <c r="H90" s="3">
        <v>2.4028</v>
      </c>
      <c r="I90" s="3">
        <f t="shared" ref="I90" si="19">D90*E90*F90*G90*H90</f>
        <v>5.7667200000000003</v>
      </c>
      <c r="J90" t="s">
        <v>155</v>
      </c>
    </row>
    <row r="91" spans="3:10" x14ac:dyDescent="0.25">
      <c r="C91" t="s">
        <v>162</v>
      </c>
      <c r="D91">
        <v>96</v>
      </c>
      <c r="E91">
        <v>5</v>
      </c>
      <c r="F91">
        <v>0.1</v>
      </c>
      <c r="G91">
        <v>0.15</v>
      </c>
      <c r="H91" s="3">
        <v>2.4028</v>
      </c>
      <c r="I91" s="3">
        <f t="shared" si="18"/>
        <v>17.300159999999998</v>
      </c>
      <c r="J91" t="s">
        <v>155</v>
      </c>
    </row>
    <row r="92" spans="3:10" x14ac:dyDescent="0.25">
      <c r="D92">
        <f>244-96</f>
        <v>148</v>
      </c>
      <c r="E92">
        <v>3.5</v>
      </c>
      <c r="F92">
        <v>0.1</v>
      </c>
      <c r="G92">
        <v>0.15</v>
      </c>
      <c r="H92" s="3">
        <v>2.4028</v>
      </c>
      <c r="I92" s="3">
        <f t="shared" si="18"/>
        <v>18.669756000000003</v>
      </c>
      <c r="J92" t="s">
        <v>155</v>
      </c>
    </row>
    <row r="93" spans="3:10" x14ac:dyDescent="0.25">
      <c r="D93">
        <v>16</v>
      </c>
      <c r="E93">
        <v>3.5</v>
      </c>
      <c r="F93">
        <v>0.1</v>
      </c>
      <c r="G93">
        <v>0.15</v>
      </c>
      <c r="H93" s="3">
        <v>2.4028</v>
      </c>
      <c r="I93" s="3">
        <f t="shared" si="18"/>
        <v>2.0183520000000001</v>
      </c>
      <c r="J93" t="s">
        <v>155</v>
      </c>
    </row>
    <row r="94" spans="3:10" x14ac:dyDescent="0.25">
      <c r="D94">
        <f>200-16</f>
        <v>184</v>
      </c>
      <c r="E94">
        <v>5</v>
      </c>
      <c r="F94">
        <v>0.1</v>
      </c>
      <c r="G94">
        <v>0.15</v>
      </c>
      <c r="H94" s="3">
        <v>2.4028</v>
      </c>
      <c r="I94" s="3">
        <f t="shared" si="18"/>
        <v>33.158639999999998</v>
      </c>
      <c r="J94" t="s">
        <v>155</v>
      </c>
    </row>
    <row r="95" spans="3:10" x14ac:dyDescent="0.25">
      <c r="C95" t="s">
        <v>165</v>
      </c>
      <c r="D95">
        <v>12</v>
      </c>
      <c r="E95">
        <v>3.5</v>
      </c>
      <c r="F95">
        <v>0.1</v>
      </c>
      <c r="G95">
        <v>0.15</v>
      </c>
      <c r="H95" s="3">
        <v>2.4028</v>
      </c>
      <c r="I95" s="3">
        <f t="shared" ref="I95:I96" si="20">D95*E95*F95*G95*H95</f>
        <v>1.5137640000000001</v>
      </c>
      <c r="J95" t="s">
        <v>155</v>
      </c>
    </row>
    <row r="96" spans="3:10" x14ac:dyDescent="0.25">
      <c r="C96" t="s">
        <v>165</v>
      </c>
      <c r="D96">
        <v>8</v>
      </c>
      <c r="E96">
        <v>5</v>
      </c>
      <c r="F96">
        <v>0.1</v>
      </c>
      <c r="G96">
        <v>0.15</v>
      </c>
      <c r="H96" s="3">
        <v>2.4028</v>
      </c>
      <c r="I96" s="3">
        <f t="shared" si="20"/>
        <v>1.4416800000000001</v>
      </c>
      <c r="J96" t="s">
        <v>155</v>
      </c>
    </row>
    <row r="97" spans="2:10" x14ac:dyDescent="0.25">
      <c r="I97" s="29">
        <f>SUM(I79:I96)</f>
        <v>378.57158016600005</v>
      </c>
      <c r="J97" s="6" t="s">
        <v>155</v>
      </c>
    </row>
    <row r="99" spans="2:10" x14ac:dyDescent="0.25">
      <c r="B99" t="s">
        <v>15</v>
      </c>
      <c r="C99" t="s">
        <v>156</v>
      </c>
      <c r="D99">
        <v>2</v>
      </c>
      <c r="E99">
        <v>20.5</v>
      </c>
      <c r="F99">
        <v>1</v>
      </c>
      <c r="G99">
        <v>1</v>
      </c>
      <c r="H99" s="3">
        <v>0.24299999999999999</v>
      </c>
      <c r="I99" s="3">
        <f t="shared" ref="I99" si="21">D99*E99*F99*G99*H99</f>
        <v>9.9629999999999992</v>
      </c>
      <c r="J99" t="s">
        <v>155</v>
      </c>
    </row>
    <row r="100" spans="2:10" x14ac:dyDescent="0.25">
      <c r="D100">
        <v>2</v>
      </c>
      <c r="E100">
        <v>25</v>
      </c>
      <c r="F100">
        <v>1</v>
      </c>
      <c r="G100">
        <v>1</v>
      </c>
      <c r="H100" s="3">
        <v>0.24299999999999999</v>
      </c>
      <c r="I100" s="3">
        <f t="shared" ref="I100" si="22">D100*E100*F100*G100*H100</f>
        <v>12.15</v>
      </c>
      <c r="J100" t="s">
        <v>155</v>
      </c>
    </row>
    <row r="101" spans="2:10" x14ac:dyDescent="0.25">
      <c r="D101">
        <v>8</v>
      </c>
      <c r="E101">
        <v>1.5</v>
      </c>
      <c r="F101">
        <v>1</v>
      </c>
      <c r="G101">
        <v>1</v>
      </c>
      <c r="H101" s="3">
        <v>0.24299999999999999</v>
      </c>
      <c r="I101" s="3">
        <f t="shared" ref="I101" si="23">D101*E101*F101*G101*H101</f>
        <v>2.9159999999999999</v>
      </c>
      <c r="J101" t="s">
        <v>155</v>
      </c>
    </row>
    <row r="102" spans="2:10" x14ac:dyDescent="0.25">
      <c r="D102">
        <v>4</v>
      </c>
      <c r="E102">
        <v>13.5</v>
      </c>
      <c r="F102">
        <v>1</v>
      </c>
      <c r="G102">
        <v>1</v>
      </c>
      <c r="H102" s="3">
        <v>0.24299999999999999</v>
      </c>
      <c r="I102" s="3">
        <f t="shared" ref="I102:I103" si="24">D102*E102*F102*G102*H102</f>
        <v>13.122</v>
      </c>
      <c r="J102" t="s">
        <v>155</v>
      </c>
    </row>
    <row r="103" spans="2:10" x14ac:dyDescent="0.25">
      <c r="C103" t="s">
        <v>165</v>
      </c>
      <c r="D103">
        <v>1</v>
      </c>
      <c r="E103">
        <f>3.5*5</f>
        <v>17.5</v>
      </c>
      <c r="F103">
        <v>1</v>
      </c>
      <c r="G103">
        <v>1</v>
      </c>
      <c r="H103" s="3">
        <f>0.1+0.09+0.5714</f>
        <v>0.76140000000000008</v>
      </c>
      <c r="I103" s="3">
        <f t="shared" si="24"/>
        <v>13.3245</v>
      </c>
      <c r="J103" t="s">
        <v>155</v>
      </c>
    </row>
    <row r="104" spans="2:10" x14ac:dyDescent="0.25">
      <c r="D104">
        <v>4</v>
      </c>
      <c r="E104">
        <v>4</v>
      </c>
      <c r="F104">
        <v>1</v>
      </c>
      <c r="G104">
        <v>1</v>
      </c>
      <c r="H104" s="3">
        <f>0.1+0.625</f>
        <v>0.72499999999999998</v>
      </c>
      <c r="I104" s="3">
        <f t="shared" ref="I104" si="25">D104*E104*F104*G104*H104</f>
        <v>11.6</v>
      </c>
      <c r="J104" t="s">
        <v>155</v>
      </c>
    </row>
    <row r="105" spans="2:10" x14ac:dyDescent="0.25">
      <c r="H105" s="3"/>
      <c r="I105" s="29">
        <f>SUM(I99:I102)</f>
        <v>38.150999999999996</v>
      </c>
      <c r="J105" s="6" t="s">
        <v>155</v>
      </c>
    </row>
    <row r="107" spans="2:10" x14ac:dyDescent="0.25">
      <c r="B107" t="s">
        <v>46</v>
      </c>
      <c r="C107" t="s">
        <v>160</v>
      </c>
      <c r="D107">
        <v>1</v>
      </c>
      <c r="E107">
        <f>E89</f>
        <v>417</v>
      </c>
      <c r="F107">
        <v>1</v>
      </c>
      <c r="G107">
        <v>1</v>
      </c>
      <c r="H107" s="3">
        <v>0.1</v>
      </c>
      <c r="I107" s="29">
        <f t="shared" ref="I107" si="26">D107*E107*F107*G107*H107</f>
        <v>41.7</v>
      </c>
      <c r="J107" s="6" t="s">
        <v>155</v>
      </c>
    </row>
    <row r="110" spans="2:10" x14ac:dyDescent="0.25">
      <c r="B110" s="6" t="s">
        <v>167</v>
      </c>
      <c r="C110" s="29">
        <f>I132+I134+0.25*I136</f>
        <v>843.65471650599989</v>
      </c>
      <c r="D110" s="6" t="s">
        <v>155</v>
      </c>
    </row>
    <row r="112" spans="2:10" x14ac:dyDescent="0.25">
      <c r="B112" t="s">
        <v>13</v>
      </c>
      <c r="C112" t="s">
        <v>154</v>
      </c>
      <c r="D112">
        <v>60</v>
      </c>
      <c r="E112">
        <v>2.8</v>
      </c>
      <c r="F112">
        <v>0.4</v>
      </c>
      <c r="G112">
        <v>0.5</v>
      </c>
      <c r="H112" s="3">
        <v>2.4028</v>
      </c>
      <c r="I112" s="3">
        <f t="shared" ref="I112:I131" si="27">D112*E112*F112*G112*H112</f>
        <v>80.734080000000006</v>
      </c>
      <c r="J112" t="s">
        <v>155</v>
      </c>
    </row>
    <row r="113" spans="3:10" x14ac:dyDescent="0.25">
      <c r="C113" t="s">
        <v>156</v>
      </c>
      <c r="D113">
        <v>2</v>
      </c>
      <c r="E113">
        <f>3.5*3+5</f>
        <v>15.5</v>
      </c>
      <c r="F113">
        <v>0.25</v>
      </c>
      <c r="G113">
        <v>0.4</v>
      </c>
      <c r="H113" s="3">
        <v>2.4028</v>
      </c>
      <c r="I113" s="3">
        <f t="shared" si="27"/>
        <v>7.4486800000000004</v>
      </c>
      <c r="J113" t="s">
        <v>155</v>
      </c>
    </row>
    <row r="114" spans="3:10" x14ac:dyDescent="0.25">
      <c r="D114">
        <v>8</v>
      </c>
      <c r="E114">
        <f>3.5*3+5*2</f>
        <v>20.5</v>
      </c>
      <c r="F114">
        <v>0.25</v>
      </c>
      <c r="G114">
        <v>0.4</v>
      </c>
      <c r="H114" s="3">
        <v>2.4028</v>
      </c>
      <c r="I114" s="3">
        <f t="shared" si="27"/>
        <v>39.405920000000009</v>
      </c>
      <c r="J114" t="s">
        <v>155</v>
      </c>
    </row>
    <row r="115" spans="3:10" x14ac:dyDescent="0.25">
      <c r="D115">
        <v>2</v>
      </c>
      <c r="E115">
        <v>37</v>
      </c>
      <c r="F115">
        <v>0.25</v>
      </c>
      <c r="G115">
        <v>0.4</v>
      </c>
      <c r="H115" s="3">
        <v>2.4028</v>
      </c>
      <c r="I115" s="3">
        <f t="shared" si="27"/>
        <v>17.780720000000002</v>
      </c>
      <c r="J115" t="s">
        <v>155</v>
      </c>
    </row>
    <row r="116" spans="3:10" x14ac:dyDescent="0.25">
      <c r="D116">
        <v>2</v>
      </c>
      <c r="E116">
        <v>36</v>
      </c>
      <c r="F116">
        <v>0.25</v>
      </c>
      <c r="G116">
        <v>0.4</v>
      </c>
      <c r="H116" s="3">
        <v>2.4028</v>
      </c>
      <c r="I116" s="3">
        <f t="shared" si="27"/>
        <v>17.300160000000002</v>
      </c>
      <c r="J116" t="s">
        <v>155</v>
      </c>
    </row>
    <row r="117" spans="3:10" x14ac:dyDescent="0.25">
      <c r="D117">
        <v>2</v>
      </c>
      <c r="E117">
        <v>41</v>
      </c>
      <c r="F117">
        <v>0.25</v>
      </c>
      <c r="G117">
        <v>0.4</v>
      </c>
      <c r="H117" s="3">
        <v>2.4028</v>
      </c>
      <c r="I117" s="3">
        <f t="shared" si="27"/>
        <v>19.702960000000004</v>
      </c>
      <c r="J117" t="s">
        <v>155</v>
      </c>
    </row>
    <row r="118" spans="3:10" x14ac:dyDescent="0.25">
      <c r="C118" t="s">
        <v>158</v>
      </c>
      <c r="D118">
        <v>12</v>
      </c>
      <c r="E118">
        <v>5</v>
      </c>
      <c r="F118">
        <v>0.25</v>
      </c>
      <c r="G118">
        <v>2.8</v>
      </c>
      <c r="H118" s="3">
        <v>2.4028</v>
      </c>
      <c r="I118" s="3">
        <f t="shared" si="27"/>
        <v>100.91760000000001</v>
      </c>
      <c r="J118" t="s">
        <v>155</v>
      </c>
    </row>
    <row r="119" spans="3:10" x14ac:dyDescent="0.25">
      <c r="D119">
        <v>4</v>
      </c>
      <c r="E119">
        <v>5</v>
      </c>
      <c r="F119">
        <v>0.25</v>
      </c>
      <c r="G119">
        <v>1.4</v>
      </c>
      <c r="H119" s="3">
        <v>2.4028</v>
      </c>
      <c r="I119" s="3">
        <f t="shared" ref="I119" si="28">D119*E119*F119*G119*H119</f>
        <v>16.819600000000001</v>
      </c>
      <c r="J119" t="s">
        <v>155</v>
      </c>
    </row>
    <row r="120" spans="3:10" x14ac:dyDescent="0.25">
      <c r="D120">
        <v>6</v>
      </c>
      <c r="E120">
        <v>4</v>
      </c>
      <c r="F120">
        <v>0.25</v>
      </c>
      <c r="G120">
        <v>2.8</v>
      </c>
      <c r="H120" s="3">
        <v>2.4028</v>
      </c>
      <c r="I120" s="3">
        <f t="shared" si="27"/>
        <v>40.367039999999996</v>
      </c>
      <c r="J120" t="s">
        <v>155</v>
      </c>
    </row>
    <row r="121" spans="3:10" x14ac:dyDescent="0.25">
      <c r="D121">
        <v>4</v>
      </c>
      <c r="E121">
        <v>4</v>
      </c>
      <c r="F121">
        <v>0.25</v>
      </c>
      <c r="G121">
        <v>1.4</v>
      </c>
      <c r="H121" s="3">
        <v>2.4028</v>
      </c>
      <c r="I121" s="3">
        <f t="shared" ref="I121" si="29">D121*E121*F121*G121*H121</f>
        <v>13.455679999999999</v>
      </c>
      <c r="J121" t="s">
        <v>155</v>
      </c>
    </row>
    <row r="122" spans="3:10" x14ac:dyDescent="0.25">
      <c r="D122">
        <v>6</v>
      </c>
      <c r="E122">
        <v>3.5</v>
      </c>
      <c r="F122">
        <v>0.25</v>
      </c>
      <c r="G122">
        <v>2.8</v>
      </c>
      <c r="H122" s="3">
        <v>2.4028</v>
      </c>
      <c r="I122" s="3">
        <f t="shared" ref="I122" si="30">D122*E122*F122*G122*H122</f>
        <v>35.321159999999999</v>
      </c>
      <c r="J122" t="s">
        <v>155</v>
      </c>
    </row>
    <row r="123" spans="3:10" x14ac:dyDescent="0.25">
      <c r="D123">
        <v>4</v>
      </c>
      <c r="E123">
        <v>6</v>
      </c>
      <c r="F123">
        <v>0.25</v>
      </c>
      <c r="G123">
        <v>2.8</v>
      </c>
      <c r="H123" s="3">
        <v>2.4028</v>
      </c>
      <c r="I123" s="3">
        <f t="shared" si="27"/>
        <v>40.367039999999996</v>
      </c>
      <c r="J123" t="s">
        <v>155</v>
      </c>
    </row>
    <row r="124" spans="3:10" x14ac:dyDescent="0.25">
      <c r="C124" t="s">
        <v>159</v>
      </c>
      <c r="D124">
        <v>2</v>
      </c>
      <c r="E124">
        <v>3.3540999999999999</v>
      </c>
      <c r="F124">
        <v>0.15</v>
      </c>
      <c r="G124">
        <v>1</v>
      </c>
      <c r="H124" s="3">
        <v>2.4028</v>
      </c>
      <c r="I124" s="3">
        <f t="shared" si="27"/>
        <v>2.4177694440000002</v>
      </c>
      <c r="J124" t="s">
        <v>155</v>
      </c>
    </row>
    <row r="125" spans="3:10" x14ac:dyDescent="0.25">
      <c r="D125">
        <v>1</v>
      </c>
      <c r="E125">
        <v>3.2311000000000001</v>
      </c>
      <c r="F125">
        <v>0.15</v>
      </c>
      <c r="G125">
        <v>1</v>
      </c>
      <c r="H125" s="3">
        <v>2.4028</v>
      </c>
      <c r="I125" s="3">
        <f t="shared" ref="I125" si="31">D125*E125*F125*G125*H125</f>
        <v>1.164553062</v>
      </c>
      <c r="J125" t="s">
        <v>155</v>
      </c>
    </row>
    <row r="126" spans="3:10" x14ac:dyDescent="0.25">
      <c r="D126">
        <v>2</v>
      </c>
      <c r="E126">
        <v>2.25</v>
      </c>
      <c r="F126">
        <v>0.15</v>
      </c>
      <c r="G126">
        <v>1</v>
      </c>
      <c r="H126" s="3">
        <v>2.4028</v>
      </c>
      <c r="I126" s="3">
        <f t="shared" si="27"/>
        <v>1.6218899999999998</v>
      </c>
      <c r="J126" t="s">
        <v>155</v>
      </c>
    </row>
    <row r="127" spans="3:10" x14ac:dyDescent="0.25">
      <c r="C127" t="s">
        <v>161</v>
      </c>
      <c r="D127">
        <v>1</v>
      </c>
      <c r="E127">
        <f>(41*20.5)-((3.5*5*4)+(1.5*5*2))</f>
        <v>755.5</v>
      </c>
      <c r="F127">
        <v>0.05</v>
      </c>
      <c r="G127">
        <v>1</v>
      </c>
      <c r="H127" s="3">
        <v>2.4028</v>
      </c>
      <c r="I127" s="3">
        <f t="shared" si="27"/>
        <v>90.765770000000003</v>
      </c>
      <c r="J127" t="s">
        <v>155</v>
      </c>
    </row>
    <row r="128" spans="3:10" x14ac:dyDescent="0.25">
      <c r="C128" t="s">
        <v>162</v>
      </c>
      <c r="D128">
        <v>168</v>
      </c>
      <c r="E128">
        <v>5</v>
      </c>
      <c r="F128">
        <v>0.1</v>
      </c>
      <c r="G128">
        <v>0.15</v>
      </c>
      <c r="H128" s="3">
        <v>2.4028</v>
      </c>
      <c r="I128" s="3">
        <f t="shared" si="27"/>
        <v>30.275279999999999</v>
      </c>
      <c r="J128" t="s">
        <v>155</v>
      </c>
    </row>
    <row r="129" spans="2:10" x14ac:dyDescent="0.25">
      <c r="D129">
        <f>432-168</f>
        <v>264</v>
      </c>
      <c r="E129">
        <v>3.5</v>
      </c>
      <c r="F129">
        <v>0.1</v>
      </c>
      <c r="G129">
        <v>0.15</v>
      </c>
      <c r="H129" s="3">
        <v>2.4028</v>
      </c>
      <c r="I129" s="3">
        <f t="shared" si="27"/>
        <v>33.302808000000006</v>
      </c>
      <c r="J129" t="s">
        <v>155</v>
      </c>
    </row>
    <row r="130" spans="2:10" x14ac:dyDescent="0.25">
      <c r="D130">
        <v>192</v>
      </c>
      <c r="E130">
        <v>4</v>
      </c>
      <c r="F130">
        <v>0.1</v>
      </c>
      <c r="G130">
        <v>0.15</v>
      </c>
      <c r="H130" s="3">
        <v>2.4028</v>
      </c>
      <c r="I130" s="3">
        <f t="shared" si="27"/>
        <v>27.680256000000004</v>
      </c>
      <c r="J130" t="s">
        <v>155</v>
      </c>
    </row>
    <row r="131" spans="2:10" x14ac:dyDescent="0.25">
      <c r="D131">
        <f>392-192</f>
        <v>200</v>
      </c>
      <c r="E131">
        <v>5</v>
      </c>
      <c r="F131">
        <v>0.1</v>
      </c>
      <c r="G131">
        <v>0.15</v>
      </c>
      <c r="H131" s="3">
        <v>2.4028</v>
      </c>
      <c r="I131" s="3">
        <f t="shared" si="27"/>
        <v>36.042000000000002</v>
      </c>
      <c r="J131" t="s">
        <v>155</v>
      </c>
    </row>
    <row r="132" spans="2:10" x14ac:dyDescent="0.25">
      <c r="I132" s="29">
        <f>SUM(I112:I131)</f>
        <v>652.89096650599993</v>
      </c>
      <c r="J132" s="6" t="s">
        <v>155</v>
      </c>
    </row>
    <row r="134" spans="2:10" x14ac:dyDescent="0.25">
      <c r="B134" t="s">
        <v>15</v>
      </c>
      <c r="C134" t="s">
        <v>160</v>
      </c>
      <c r="D134">
        <v>1</v>
      </c>
      <c r="E134">
        <f>E127</f>
        <v>755.5</v>
      </c>
      <c r="F134">
        <v>1</v>
      </c>
      <c r="G134">
        <v>1</v>
      </c>
      <c r="H134" s="3">
        <f>0.1+0.09</f>
        <v>0.19</v>
      </c>
      <c r="I134" s="29">
        <f t="shared" ref="I134" si="32">D134*E134*F134*G134*H134</f>
        <v>143.54499999999999</v>
      </c>
      <c r="J134" s="6" t="s">
        <v>155</v>
      </c>
    </row>
    <row r="136" spans="2:10" x14ac:dyDescent="0.25">
      <c r="B136" t="s">
        <v>36</v>
      </c>
      <c r="C136" t="s">
        <v>160</v>
      </c>
      <c r="D136">
        <v>1</v>
      </c>
      <c r="E136">
        <f>E127</f>
        <v>755.5</v>
      </c>
      <c r="F136">
        <v>1</v>
      </c>
      <c r="G136">
        <v>1</v>
      </c>
      <c r="H136" s="3">
        <v>0.25</v>
      </c>
      <c r="I136" s="29">
        <f t="shared" ref="I136" si="33">D136*E136*F136*G136*H136</f>
        <v>188.875</v>
      </c>
      <c r="J136" s="6" t="s">
        <v>155</v>
      </c>
    </row>
    <row r="139" spans="2:10" x14ac:dyDescent="0.25">
      <c r="B139" s="6" t="s">
        <v>114</v>
      </c>
      <c r="C139" s="29">
        <f>VERIFICACIONES!I248-(C2*2)-(C28*4)-(C54*3)-C77-C110</f>
        <v>807.31754183399971</v>
      </c>
      <c r="D139" s="6" t="s">
        <v>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276B0-AFA8-4699-913D-49CA73E1DC91}">
  <dimension ref="A2:M661"/>
  <sheetViews>
    <sheetView zoomScale="120" zoomScaleNormal="120" workbookViewId="0">
      <selection activeCell="G25" sqref="G25"/>
    </sheetView>
  </sheetViews>
  <sheetFormatPr baseColWidth="10" defaultRowHeight="15" x14ac:dyDescent="0.25"/>
  <cols>
    <col min="1" max="1" width="6.85546875" customWidth="1"/>
    <col min="2" max="2" width="12.42578125" customWidth="1"/>
    <col min="3" max="3" width="12.5703125" customWidth="1"/>
    <col min="6" max="6" width="13.85546875" customWidth="1"/>
    <col min="7" max="7" width="12.5703125" customWidth="1"/>
  </cols>
  <sheetData>
    <row r="2" spans="1:7" x14ac:dyDescent="0.25">
      <c r="A2" s="6">
        <v>1</v>
      </c>
      <c r="B2" s="6" t="s">
        <v>89</v>
      </c>
    </row>
    <row r="8" spans="1:7" x14ac:dyDescent="0.25">
      <c r="B8" s="51" t="s">
        <v>95</v>
      </c>
      <c r="C8" s="52"/>
      <c r="D8" s="52"/>
      <c r="E8" s="52"/>
      <c r="F8" s="53"/>
    </row>
    <row r="9" spans="1:7" x14ac:dyDescent="0.25">
      <c r="B9" s="7" t="s">
        <v>96</v>
      </c>
      <c r="C9" s="7" t="s">
        <v>97</v>
      </c>
      <c r="D9" s="7" t="s">
        <v>98</v>
      </c>
      <c r="E9" s="8" t="s">
        <v>99</v>
      </c>
      <c r="F9" s="8" t="s">
        <v>100</v>
      </c>
    </row>
    <row r="10" spans="1:7" x14ac:dyDescent="0.25">
      <c r="B10" s="9" t="s">
        <v>101</v>
      </c>
      <c r="C10" s="9" t="s">
        <v>101</v>
      </c>
      <c r="D10" s="9" t="s">
        <v>101</v>
      </c>
      <c r="E10" s="10" t="s">
        <v>102</v>
      </c>
      <c r="F10" s="10" t="s">
        <v>102</v>
      </c>
    </row>
    <row r="11" spans="1:7" x14ac:dyDescent="0.25">
      <c r="B11" s="12" t="s">
        <v>90</v>
      </c>
      <c r="C11" s="12" t="s">
        <v>91</v>
      </c>
      <c r="D11" s="12" t="s">
        <v>92</v>
      </c>
      <c r="E11" s="13">
        <v>100</v>
      </c>
      <c r="F11" s="13">
        <v>98.207999999999998</v>
      </c>
      <c r="G11" s="14" t="str">
        <f>IF(F11&gt;90,"OK","ERROR")</f>
        <v>OK</v>
      </c>
    </row>
    <row r="12" spans="1:7" x14ac:dyDescent="0.25">
      <c r="B12" s="12" t="s">
        <v>90</v>
      </c>
      <c r="C12" s="12" t="s">
        <v>91</v>
      </c>
      <c r="D12" s="12" t="s">
        <v>93</v>
      </c>
      <c r="E12" s="13">
        <v>100</v>
      </c>
      <c r="F12" s="13">
        <v>97.452500000000001</v>
      </c>
      <c r="G12" s="14" t="str">
        <f>IF(F12&gt;90,"OK","ERROR")</f>
        <v>OK</v>
      </c>
    </row>
    <row r="13" spans="1:7" x14ac:dyDescent="0.25">
      <c r="B13" s="12" t="s">
        <v>90</v>
      </c>
      <c r="C13" s="12" t="s">
        <v>91</v>
      </c>
      <c r="D13" s="12" t="s">
        <v>94</v>
      </c>
      <c r="E13" s="13">
        <v>0</v>
      </c>
      <c r="F13" s="13">
        <v>0</v>
      </c>
    </row>
    <row r="16" spans="1:7" x14ac:dyDescent="0.25">
      <c r="A16" s="6">
        <v>2</v>
      </c>
      <c r="B16" s="15" t="s">
        <v>103</v>
      </c>
    </row>
    <row r="35" spans="2:8" x14ac:dyDescent="0.25">
      <c r="B35" s="6" t="s">
        <v>104</v>
      </c>
    </row>
    <row r="37" spans="2:8" ht="18" x14ac:dyDescent="0.3">
      <c r="B37" s="16" t="s">
        <v>115</v>
      </c>
      <c r="C37" s="16" t="s">
        <v>116</v>
      </c>
      <c r="D37" s="16" t="s">
        <v>117</v>
      </c>
      <c r="E37" s="21" t="s">
        <v>120</v>
      </c>
      <c r="F37" s="16" t="s">
        <v>119</v>
      </c>
      <c r="G37" s="16" t="s">
        <v>121</v>
      </c>
    </row>
    <row r="38" spans="2:8" x14ac:dyDescent="0.25">
      <c r="B38" s="44" t="s">
        <v>106</v>
      </c>
      <c r="C38" s="13" t="s">
        <v>107</v>
      </c>
      <c r="D38" s="19">
        <v>9.9721189999999993</v>
      </c>
      <c r="E38" s="19">
        <f t="shared" ref="E38:E44" si="0">D38-D39</f>
        <v>1.9687899999999985</v>
      </c>
      <c r="F38" s="13">
        <v>300</v>
      </c>
      <c r="G38" s="18">
        <f>E38/F38</f>
        <v>6.562633333333328E-3</v>
      </c>
      <c r="H38" s="14" t="str">
        <f>IF(G38&lt;0.007,"OK","ERROR")</f>
        <v>OK</v>
      </c>
    </row>
    <row r="39" spans="2:8" x14ac:dyDescent="0.25">
      <c r="B39" s="44"/>
      <c r="C39" s="13" t="s">
        <v>108</v>
      </c>
      <c r="D39" s="19">
        <v>8.0033290000000008</v>
      </c>
      <c r="E39" s="19">
        <f t="shared" si="0"/>
        <v>1.9466740000000007</v>
      </c>
      <c r="F39" s="13">
        <v>300</v>
      </c>
      <c r="G39" s="18">
        <f t="shared" ref="G39:G45" si="1">E39/F39</f>
        <v>6.4889133333333356E-3</v>
      </c>
      <c r="H39" s="14" t="str">
        <f t="shared" ref="H39:H45" si="2">IF(G39&lt;0.007,"OK","ERROR")</f>
        <v>OK</v>
      </c>
    </row>
    <row r="40" spans="2:8" x14ac:dyDescent="0.25">
      <c r="B40" s="44"/>
      <c r="C40" s="13" t="s">
        <v>109</v>
      </c>
      <c r="D40" s="19">
        <v>6.0566550000000001</v>
      </c>
      <c r="E40" s="19">
        <f t="shared" si="0"/>
        <v>1.8679930000000002</v>
      </c>
      <c r="F40" s="13">
        <v>300</v>
      </c>
      <c r="G40" s="18">
        <f t="shared" si="1"/>
        <v>6.2266433333333345E-3</v>
      </c>
      <c r="H40" s="14" t="str">
        <f t="shared" si="2"/>
        <v>OK</v>
      </c>
    </row>
    <row r="41" spans="2:8" x14ac:dyDescent="0.25">
      <c r="B41" s="44"/>
      <c r="C41" s="13" t="s">
        <v>110</v>
      </c>
      <c r="D41" s="19">
        <v>4.1886619999999999</v>
      </c>
      <c r="E41" s="19">
        <f t="shared" si="0"/>
        <v>1.7077589999999998</v>
      </c>
      <c r="F41" s="13">
        <v>300</v>
      </c>
      <c r="G41" s="18">
        <f t="shared" si="1"/>
        <v>5.6925299999999995E-3</v>
      </c>
      <c r="H41" s="14" t="str">
        <f t="shared" si="2"/>
        <v>OK</v>
      </c>
    </row>
    <row r="42" spans="2:8" x14ac:dyDescent="0.25">
      <c r="B42" s="44"/>
      <c r="C42" s="13" t="s">
        <v>111</v>
      </c>
      <c r="D42" s="19">
        <v>2.4809030000000001</v>
      </c>
      <c r="E42" s="19">
        <f t="shared" si="0"/>
        <v>1.4291070000000001</v>
      </c>
      <c r="F42" s="13">
        <v>300</v>
      </c>
      <c r="G42" s="18">
        <f t="shared" si="1"/>
        <v>4.7636900000000001E-3</v>
      </c>
      <c r="H42" s="14" t="str">
        <f t="shared" si="2"/>
        <v>OK</v>
      </c>
    </row>
    <row r="43" spans="2:8" x14ac:dyDescent="0.25">
      <c r="B43" s="44"/>
      <c r="C43" s="13" t="s">
        <v>112</v>
      </c>
      <c r="D43" s="19">
        <v>1.051796</v>
      </c>
      <c r="E43" s="19">
        <f t="shared" si="0"/>
        <v>0.95858299999999996</v>
      </c>
      <c r="F43" s="13">
        <v>300</v>
      </c>
      <c r="G43" s="18">
        <f t="shared" si="1"/>
        <v>3.1952766666666667E-3</v>
      </c>
      <c r="H43" s="14" t="str">
        <f t="shared" si="2"/>
        <v>OK</v>
      </c>
    </row>
    <row r="44" spans="2:8" x14ac:dyDescent="0.25">
      <c r="B44" s="44"/>
      <c r="C44" s="13" t="s">
        <v>113</v>
      </c>
      <c r="D44" s="19">
        <v>9.3213000000000004E-2</v>
      </c>
      <c r="E44" s="19">
        <f t="shared" si="0"/>
        <v>9.3213000000000004E-2</v>
      </c>
      <c r="F44" s="13">
        <v>280</v>
      </c>
      <c r="G44" s="18">
        <f t="shared" si="1"/>
        <v>3.3290357142857146E-4</v>
      </c>
      <c r="H44" s="14" t="str">
        <f t="shared" si="2"/>
        <v>OK</v>
      </c>
    </row>
    <row r="45" spans="2:8" x14ac:dyDescent="0.25">
      <c r="B45" s="44"/>
      <c r="C45" s="13" t="s">
        <v>114</v>
      </c>
      <c r="D45" s="19">
        <v>0</v>
      </c>
      <c r="E45" s="19">
        <f>D45-D46</f>
        <v>0</v>
      </c>
      <c r="F45" s="13">
        <v>280</v>
      </c>
      <c r="G45" s="18">
        <f t="shared" si="1"/>
        <v>0</v>
      </c>
      <c r="H45" s="14" t="str">
        <f t="shared" si="2"/>
        <v>OK</v>
      </c>
    </row>
    <row r="46" spans="2:8" x14ac:dyDescent="0.25">
      <c r="B46" s="44"/>
      <c r="C46" s="13" t="s">
        <v>118</v>
      </c>
      <c r="D46" s="19">
        <v>0</v>
      </c>
      <c r="E46" s="11"/>
      <c r="F46" s="11"/>
      <c r="G46" s="11"/>
    </row>
    <row r="47" spans="2:8" x14ac:dyDescent="0.25">
      <c r="B47" s="44" t="s">
        <v>122</v>
      </c>
      <c r="C47" s="13" t="s">
        <v>123</v>
      </c>
      <c r="D47" s="19">
        <v>16.478505999999999</v>
      </c>
      <c r="E47" s="19">
        <f t="shared" ref="E47:E50" si="3">D47-D48</f>
        <v>1.7662889999999987</v>
      </c>
      <c r="F47" s="13">
        <v>300</v>
      </c>
      <c r="G47" s="18">
        <f t="shared" ref="G47:G50" si="4">E47/F47</f>
        <v>5.8876299999999953E-3</v>
      </c>
      <c r="H47" s="14" t="str">
        <f t="shared" ref="H47:H50" si="5">IF(G47&lt;0.007,"OK","ERROR")</f>
        <v>OK</v>
      </c>
    </row>
    <row r="48" spans="2:8" x14ac:dyDescent="0.25">
      <c r="B48" s="44"/>
      <c r="C48" s="13" t="s">
        <v>124</v>
      </c>
      <c r="D48" s="19">
        <v>14.712217000000001</v>
      </c>
      <c r="E48" s="19">
        <f t="shared" si="3"/>
        <v>1.8126260000000016</v>
      </c>
      <c r="F48" s="13">
        <v>300</v>
      </c>
      <c r="G48" s="18">
        <f t="shared" si="4"/>
        <v>6.0420866666666719E-3</v>
      </c>
      <c r="H48" s="14" t="str">
        <f t="shared" si="5"/>
        <v>OK</v>
      </c>
    </row>
    <row r="49" spans="2:8" x14ac:dyDescent="0.25">
      <c r="B49" s="44"/>
      <c r="C49" s="13" t="s">
        <v>125</v>
      </c>
      <c r="D49" s="19">
        <v>12.899590999999999</v>
      </c>
      <c r="E49" s="19">
        <f t="shared" si="3"/>
        <v>1.8468579999999992</v>
      </c>
      <c r="F49" s="13">
        <v>300</v>
      </c>
      <c r="G49" s="18">
        <f t="shared" si="4"/>
        <v>6.1561933333333305E-3</v>
      </c>
      <c r="H49" s="14" t="str">
        <f t="shared" si="5"/>
        <v>OK</v>
      </c>
    </row>
    <row r="50" spans="2:8" x14ac:dyDescent="0.25">
      <c r="B50" s="44"/>
      <c r="C50" s="13" t="s">
        <v>126</v>
      </c>
      <c r="D50" s="19">
        <v>11.052733</v>
      </c>
      <c r="E50" s="19">
        <f t="shared" si="3"/>
        <v>1.8554539999999999</v>
      </c>
      <c r="F50" s="13">
        <v>300</v>
      </c>
      <c r="G50" s="18">
        <f t="shared" si="4"/>
        <v>6.1848466666666662E-3</v>
      </c>
      <c r="H50" s="14" t="str">
        <f t="shared" si="5"/>
        <v>OK</v>
      </c>
    </row>
    <row r="51" spans="2:8" x14ac:dyDescent="0.25">
      <c r="B51" s="44"/>
      <c r="C51" s="13" t="s">
        <v>107</v>
      </c>
      <c r="D51" s="19">
        <v>9.197279</v>
      </c>
      <c r="E51" s="19">
        <f t="shared" ref="E51:E57" si="6">D51-D52</f>
        <v>1.8218949999999996</v>
      </c>
      <c r="F51" s="13">
        <v>300</v>
      </c>
      <c r="G51" s="18">
        <f>E51/F51</f>
        <v>6.072983333333332E-3</v>
      </c>
      <c r="H51" s="14" t="str">
        <f>IF(G51&lt;0.007,"OK","ERROR")</f>
        <v>OK</v>
      </c>
    </row>
    <row r="52" spans="2:8" x14ac:dyDescent="0.25">
      <c r="B52" s="44"/>
      <c r="C52" s="13" t="s">
        <v>108</v>
      </c>
      <c r="D52" s="19">
        <v>7.3753840000000004</v>
      </c>
      <c r="E52" s="19">
        <f t="shared" si="6"/>
        <v>1.7981220000000002</v>
      </c>
      <c r="F52" s="13">
        <v>300</v>
      </c>
      <c r="G52" s="18">
        <f t="shared" ref="G52:G58" si="7">E52/F52</f>
        <v>5.9937400000000009E-3</v>
      </c>
      <c r="H52" s="14" t="str">
        <f t="shared" ref="H52:H58" si="8">IF(G52&lt;0.007,"OK","ERROR")</f>
        <v>OK</v>
      </c>
    </row>
    <row r="53" spans="2:8" x14ac:dyDescent="0.25">
      <c r="B53" s="44"/>
      <c r="C53" s="13" t="s">
        <v>109</v>
      </c>
      <c r="D53" s="19">
        <v>5.5772620000000002</v>
      </c>
      <c r="E53" s="19">
        <f t="shared" si="6"/>
        <v>1.7224150000000003</v>
      </c>
      <c r="F53" s="13">
        <v>300</v>
      </c>
      <c r="G53" s="18">
        <f t="shared" si="7"/>
        <v>5.7413833333333341E-3</v>
      </c>
      <c r="H53" s="14" t="str">
        <f t="shared" si="8"/>
        <v>OK</v>
      </c>
    </row>
    <row r="54" spans="2:8" x14ac:dyDescent="0.25">
      <c r="B54" s="44"/>
      <c r="C54" s="13" t="s">
        <v>110</v>
      </c>
      <c r="D54" s="19">
        <v>3.8548469999999999</v>
      </c>
      <c r="E54" s="19">
        <f t="shared" si="6"/>
        <v>1.571917</v>
      </c>
      <c r="F54" s="13">
        <v>300</v>
      </c>
      <c r="G54" s="18">
        <f t="shared" si="7"/>
        <v>5.2397233333333331E-3</v>
      </c>
      <c r="H54" s="14" t="str">
        <f t="shared" si="8"/>
        <v>OK</v>
      </c>
    </row>
    <row r="55" spans="2:8" x14ac:dyDescent="0.25">
      <c r="B55" s="44"/>
      <c r="C55" s="13" t="s">
        <v>111</v>
      </c>
      <c r="D55" s="19">
        <v>2.2829299999999999</v>
      </c>
      <c r="E55" s="19">
        <f t="shared" si="6"/>
        <v>1.313002</v>
      </c>
      <c r="F55" s="13">
        <v>300</v>
      </c>
      <c r="G55" s="18">
        <f t="shared" si="7"/>
        <v>4.3766733333333334E-3</v>
      </c>
      <c r="H55" s="14" t="str">
        <f t="shared" si="8"/>
        <v>OK</v>
      </c>
    </row>
    <row r="56" spans="2:8" x14ac:dyDescent="0.25">
      <c r="B56" s="44"/>
      <c r="C56" s="13" t="s">
        <v>112</v>
      </c>
      <c r="D56" s="19">
        <v>0.96992800000000001</v>
      </c>
      <c r="E56" s="19">
        <f t="shared" si="6"/>
        <v>0.87936000000000003</v>
      </c>
      <c r="F56" s="13">
        <v>300</v>
      </c>
      <c r="G56" s="18">
        <f t="shared" si="7"/>
        <v>2.9312000000000001E-3</v>
      </c>
      <c r="H56" s="14" t="str">
        <f t="shared" si="8"/>
        <v>OK</v>
      </c>
    </row>
    <row r="57" spans="2:8" x14ac:dyDescent="0.25">
      <c r="B57" s="44"/>
      <c r="C57" s="13" t="s">
        <v>113</v>
      </c>
      <c r="D57" s="19">
        <v>9.0567999999999996E-2</v>
      </c>
      <c r="E57" s="19">
        <f t="shared" si="6"/>
        <v>9.0567999999999996E-2</v>
      </c>
      <c r="F57" s="13">
        <v>280</v>
      </c>
      <c r="G57" s="18">
        <f t="shared" si="7"/>
        <v>3.2345714285714287E-4</v>
      </c>
      <c r="H57" s="14" t="str">
        <f t="shared" si="8"/>
        <v>OK</v>
      </c>
    </row>
    <row r="58" spans="2:8" x14ac:dyDescent="0.25">
      <c r="B58" s="44"/>
      <c r="C58" s="13" t="s">
        <v>114</v>
      </c>
      <c r="D58" s="19">
        <v>0</v>
      </c>
      <c r="E58" s="19">
        <f>D58-D59</f>
        <v>0</v>
      </c>
      <c r="F58" s="13">
        <v>280</v>
      </c>
      <c r="G58" s="18">
        <f t="shared" si="7"/>
        <v>0</v>
      </c>
      <c r="H58" s="14" t="str">
        <f t="shared" si="8"/>
        <v>OK</v>
      </c>
    </row>
    <row r="59" spans="2:8" x14ac:dyDescent="0.25">
      <c r="B59" s="44"/>
      <c r="C59" s="13" t="s">
        <v>118</v>
      </c>
      <c r="D59" s="19">
        <v>0</v>
      </c>
      <c r="E59" s="11"/>
      <c r="F59" s="11"/>
      <c r="G59" s="11"/>
    </row>
    <row r="60" spans="2:8" x14ac:dyDescent="0.25">
      <c r="B60" s="44" t="s">
        <v>127</v>
      </c>
      <c r="C60" s="13" t="s">
        <v>123</v>
      </c>
      <c r="D60" s="19">
        <v>16.505413999999998</v>
      </c>
      <c r="E60" s="19">
        <f t="shared" ref="E60:E70" si="9">D60-D61</f>
        <v>1.7735819999999975</v>
      </c>
      <c r="F60" s="13">
        <v>300</v>
      </c>
      <c r="G60" s="18">
        <f t="shared" ref="G60:G63" si="10">E60/F60</f>
        <v>5.9119399999999914E-3</v>
      </c>
      <c r="H60" s="14" t="str">
        <f t="shared" ref="H60:H63" si="11">IF(G60&lt;0.007,"OK","ERROR")</f>
        <v>OK</v>
      </c>
    </row>
    <row r="61" spans="2:8" x14ac:dyDescent="0.25">
      <c r="B61" s="44"/>
      <c r="C61" s="13" t="s">
        <v>124</v>
      </c>
      <c r="D61" s="19">
        <v>14.731832000000001</v>
      </c>
      <c r="E61" s="19">
        <f t="shared" si="9"/>
        <v>1.8190249999999999</v>
      </c>
      <c r="F61" s="13">
        <v>300</v>
      </c>
      <c r="G61" s="18">
        <f t="shared" si="10"/>
        <v>6.0634166666666666E-3</v>
      </c>
      <c r="H61" s="14" t="str">
        <f t="shared" si="11"/>
        <v>OK</v>
      </c>
    </row>
    <row r="62" spans="2:8" x14ac:dyDescent="0.25">
      <c r="B62" s="44"/>
      <c r="C62" s="13" t="s">
        <v>125</v>
      </c>
      <c r="D62" s="19">
        <v>12.912807000000001</v>
      </c>
      <c r="E62" s="19">
        <f t="shared" si="9"/>
        <v>1.8522220000000011</v>
      </c>
      <c r="F62" s="13">
        <v>300</v>
      </c>
      <c r="G62" s="18">
        <f t="shared" si="10"/>
        <v>6.174073333333337E-3</v>
      </c>
      <c r="H62" s="14" t="str">
        <f t="shared" si="11"/>
        <v>OK</v>
      </c>
    </row>
    <row r="63" spans="2:8" x14ac:dyDescent="0.25">
      <c r="B63" s="44"/>
      <c r="C63" s="13" t="s">
        <v>126</v>
      </c>
      <c r="D63" s="19">
        <v>11.060585</v>
      </c>
      <c r="E63" s="19">
        <f t="shared" si="9"/>
        <v>1.8597479999999997</v>
      </c>
      <c r="F63" s="13">
        <v>300</v>
      </c>
      <c r="G63" s="18">
        <f t="shared" si="10"/>
        <v>6.1991599999999987E-3</v>
      </c>
      <c r="H63" s="14" t="str">
        <f t="shared" si="11"/>
        <v>OK</v>
      </c>
    </row>
    <row r="64" spans="2:8" x14ac:dyDescent="0.25">
      <c r="B64" s="44"/>
      <c r="C64" s="13" t="s">
        <v>107</v>
      </c>
      <c r="D64" s="19">
        <v>9.2008369999999999</v>
      </c>
      <c r="E64" s="19">
        <f t="shared" si="9"/>
        <v>1.8249599999999999</v>
      </c>
      <c r="F64" s="13">
        <v>300</v>
      </c>
      <c r="G64" s="18">
        <f>E64/F64</f>
        <v>6.0831999999999995E-3</v>
      </c>
      <c r="H64" s="14" t="str">
        <f>IF(G64&lt;0.007,"OK","ERROR")</f>
        <v>OK</v>
      </c>
    </row>
    <row r="65" spans="2:8" x14ac:dyDescent="0.25">
      <c r="B65" s="44"/>
      <c r="C65" s="13" t="s">
        <v>108</v>
      </c>
      <c r="D65" s="19">
        <v>7.375877</v>
      </c>
      <c r="E65" s="19">
        <f t="shared" si="9"/>
        <v>1.8002760000000002</v>
      </c>
      <c r="F65" s="13">
        <v>300</v>
      </c>
      <c r="G65" s="18">
        <f t="shared" ref="G65:G71" si="12">E65/F65</f>
        <v>6.0009200000000007E-3</v>
      </c>
      <c r="H65" s="14" t="str">
        <f t="shared" ref="H65:H71" si="13">IF(G65&lt;0.007,"OK","ERROR")</f>
        <v>OK</v>
      </c>
    </row>
    <row r="66" spans="2:8" x14ac:dyDescent="0.25">
      <c r="B66" s="44"/>
      <c r="C66" s="13" t="s">
        <v>109</v>
      </c>
      <c r="D66" s="19">
        <v>5.5756009999999998</v>
      </c>
      <c r="E66" s="19">
        <f t="shared" si="9"/>
        <v>1.7235289999999996</v>
      </c>
      <c r="F66" s="13">
        <v>300</v>
      </c>
      <c r="G66" s="18">
        <f t="shared" si="12"/>
        <v>5.7450966666666653E-3</v>
      </c>
      <c r="H66" s="14" t="str">
        <f t="shared" si="13"/>
        <v>OK</v>
      </c>
    </row>
    <row r="67" spans="2:8" x14ac:dyDescent="0.25">
      <c r="B67" s="44"/>
      <c r="C67" s="13" t="s">
        <v>110</v>
      </c>
      <c r="D67" s="19">
        <v>3.8520720000000002</v>
      </c>
      <c r="E67" s="19">
        <f t="shared" si="9"/>
        <v>1.5719820000000002</v>
      </c>
      <c r="F67" s="13">
        <v>300</v>
      </c>
      <c r="G67" s="18">
        <f t="shared" si="12"/>
        <v>5.2399400000000011E-3</v>
      </c>
      <c r="H67" s="14" t="str">
        <f t="shared" si="13"/>
        <v>OK</v>
      </c>
    </row>
    <row r="68" spans="2:8" x14ac:dyDescent="0.25">
      <c r="B68" s="44"/>
      <c r="C68" s="13" t="s">
        <v>111</v>
      </c>
      <c r="D68" s="19">
        <v>2.28009</v>
      </c>
      <c r="E68" s="19">
        <f t="shared" si="9"/>
        <v>1.3120449999999999</v>
      </c>
      <c r="F68" s="13">
        <v>300</v>
      </c>
      <c r="G68" s="18">
        <f t="shared" si="12"/>
        <v>4.3734833333333332E-3</v>
      </c>
      <c r="H68" s="14" t="str">
        <f t="shared" si="13"/>
        <v>OK</v>
      </c>
    </row>
    <row r="69" spans="2:8" x14ac:dyDescent="0.25">
      <c r="B69" s="44"/>
      <c r="C69" s="13" t="s">
        <v>112</v>
      </c>
      <c r="D69" s="19">
        <v>0.96804500000000004</v>
      </c>
      <c r="E69" s="19">
        <f t="shared" si="9"/>
        <v>0.87747300000000006</v>
      </c>
      <c r="F69" s="13">
        <v>300</v>
      </c>
      <c r="G69" s="18">
        <f t="shared" si="12"/>
        <v>2.9249100000000002E-3</v>
      </c>
      <c r="H69" s="14" t="str">
        <f t="shared" si="13"/>
        <v>OK</v>
      </c>
    </row>
    <row r="70" spans="2:8" x14ac:dyDescent="0.25">
      <c r="B70" s="44"/>
      <c r="C70" s="13" t="s">
        <v>113</v>
      </c>
      <c r="D70" s="19">
        <v>9.0572E-2</v>
      </c>
      <c r="E70" s="19">
        <f t="shared" si="9"/>
        <v>9.0572E-2</v>
      </c>
      <c r="F70" s="13">
        <v>280</v>
      </c>
      <c r="G70" s="18">
        <f t="shared" si="12"/>
        <v>3.234714285714286E-4</v>
      </c>
      <c r="H70" s="14" t="str">
        <f t="shared" si="13"/>
        <v>OK</v>
      </c>
    </row>
    <row r="71" spans="2:8" x14ac:dyDescent="0.25">
      <c r="B71" s="44"/>
      <c r="C71" s="13" t="s">
        <v>114</v>
      </c>
      <c r="D71" s="19">
        <v>0</v>
      </c>
      <c r="E71" s="19">
        <f>D71-D72</f>
        <v>0</v>
      </c>
      <c r="F71" s="13">
        <v>280</v>
      </c>
      <c r="G71" s="18">
        <f t="shared" si="12"/>
        <v>0</v>
      </c>
      <c r="H71" s="14" t="str">
        <f t="shared" si="13"/>
        <v>OK</v>
      </c>
    </row>
    <row r="72" spans="2:8" x14ac:dyDescent="0.25">
      <c r="B72" s="44"/>
      <c r="C72" s="13" t="s">
        <v>118</v>
      </c>
      <c r="D72" s="19">
        <v>0</v>
      </c>
      <c r="E72" s="11"/>
      <c r="F72" s="11"/>
      <c r="G72" s="11"/>
    </row>
    <row r="73" spans="2:8" x14ac:dyDescent="0.25">
      <c r="B73" s="44" t="s">
        <v>128</v>
      </c>
      <c r="C73" s="13" t="s">
        <v>113</v>
      </c>
      <c r="D73" s="20">
        <v>9.3187999999999993E-2</v>
      </c>
      <c r="E73" s="19">
        <f t="shared" ref="E73" si="14">D73-D74</f>
        <v>9.3187999999999993E-2</v>
      </c>
      <c r="F73" s="13">
        <v>280</v>
      </c>
      <c r="G73" s="18">
        <f t="shared" ref="G73:G74" si="15">E73/F73</f>
        <v>3.3281428571428569E-4</v>
      </c>
      <c r="H73" s="14" t="str">
        <f t="shared" ref="H73:H77" si="16">IF(G73&lt;0.007,"OK","ERROR")</f>
        <v>OK</v>
      </c>
    </row>
    <row r="74" spans="2:8" x14ac:dyDescent="0.25">
      <c r="B74" s="44"/>
      <c r="C74" s="13" t="s">
        <v>114</v>
      </c>
      <c r="D74" s="19">
        <v>0</v>
      </c>
      <c r="E74" s="19">
        <f>D74-D75</f>
        <v>0</v>
      </c>
      <c r="F74" s="13">
        <v>280</v>
      </c>
      <c r="G74" s="18">
        <f t="shared" si="15"/>
        <v>0</v>
      </c>
      <c r="H74" s="14" t="str">
        <f t="shared" si="16"/>
        <v>OK</v>
      </c>
    </row>
    <row r="75" spans="2:8" x14ac:dyDescent="0.25">
      <c r="B75" s="44"/>
      <c r="C75" s="13" t="s">
        <v>118</v>
      </c>
      <c r="D75" s="19">
        <v>0</v>
      </c>
      <c r="E75" s="11"/>
      <c r="F75" s="11"/>
      <c r="G75" s="11"/>
    </row>
    <row r="76" spans="2:8" x14ac:dyDescent="0.25">
      <c r="B76" s="44" t="s">
        <v>129</v>
      </c>
      <c r="C76" s="13" t="s">
        <v>113</v>
      </c>
      <c r="D76" s="20">
        <v>9.3213000000000004E-2</v>
      </c>
      <c r="E76" s="19">
        <f t="shared" ref="E76" si="17">D76-D77</f>
        <v>9.3213000000000004E-2</v>
      </c>
      <c r="F76" s="13">
        <v>280</v>
      </c>
      <c r="G76" s="18">
        <f t="shared" ref="G76:G77" si="18">E76/F76</f>
        <v>3.3290357142857146E-4</v>
      </c>
      <c r="H76" s="14" t="str">
        <f t="shared" si="16"/>
        <v>OK</v>
      </c>
    </row>
    <row r="77" spans="2:8" x14ac:dyDescent="0.25">
      <c r="B77" s="44"/>
      <c r="C77" s="13" t="s">
        <v>114</v>
      </c>
      <c r="D77" s="19">
        <v>0</v>
      </c>
      <c r="E77" s="19">
        <f>D77-D78</f>
        <v>0</v>
      </c>
      <c r="F77" s="13">
        <v>280</v>
      </c>
      <c r="G77" s="18">
        <f t="shared" si="18"/>
        <v>0</v>
      </c>
      <c r="H77" s="14" t="str">
        <f t="shared" si="16"/>
        <v>OK</v>
      </c>
    </row>
    <row r="78" spans="2:8" x14ac:dyDescent="0.25">
      <c r="B78" s="44"/>
      <c r="C78" s="13" t="s">
        <v>118</v>
      </c>
      <c r="D78" s="19">
        <v>0</v>
      </c>
      <c r="E78" s="11"/>
      <c r="F78" s="11"/>
      <c r="G78" s="11"/>
    </row>
    <row r="79" spans="2:8" x14ac:dyDescent="0.25">
      <c r="B79" s="44" t="s">
        <v>130</v>
      </c>
      <c r="C79" s="13" t="s">
        <v>123</v>
      </c>
      <c r="D79" s="19">
        <v>16.478505999999999</v>
      </c>
      <c r="E79" s="19">
        <f t="shared" ref="E79:E89" si="19">D79-D80</f>
        <v>1.7662889999999987</v>
      </c>
      <c r="F79" s="13">
        <v>300</v>
      </c>
      <c r="G79" s="18">
        <f t="shared" ref="G79:G82" si="20">E79/F79</f>
        <v>5.8876299999999953E-3</v>
      </c>
      <c r="H79" s="14" t="str">
        <f t="shared" ref="H79:H82" si="21">IF(G79&lt;0.007,"OK","ERROR")</f>
        <v>OK</v>
      </c>
    </row>
    <row r="80" spans="2:8" x14ac:dyDescent="0.25">
      <c r="B80" s="44"/>
      <c r="C80" s="13" t="s">
        <v>124</v>
      </c>
      <c r="D80" s="19">
        <v>14.712217000000001</v>
      </c>
      <c r="E80" s="19">
        <f t="shared" si="19"/>
        <v>1.8126260000000016</v>
      </c>
      <c r="F80" s="13">
        <v>300</v>
      </c>
      <c r="G80" s="18">
        <f t="shared" si="20"/>
        <v>6.0420866666666719E-3</v>
      </c>
      <c r="H80" s="14" t="str">
        <f t="shared" si="21"/>
        <v>OK</v>
      </c>
    </row>
    <row r="81" spans="2:8" x14ac:dyDescent="0.25">
      <c r="B81" s="44"/>
      <c r="C81" s="13" t="s">
        <v>125</v>
      </c>
      <c r="D81" s="19">
        <v>12.899590999999999</v>
      </c>
      <c r="E81" s="19">
        <f t="shared" si="19"/>
        <v>1.8468579999999992</v>
      </c>
      <c r="F81" s="13">
        <v>300</v>
      </c>
      <c r="G81" s="18">
        <f t="shared" si="20"/>
        <v>6.1561933333333305E-3</v>
      </c>
      <c r="H81" s="14" t="str">
        <f t="shared" si="21"/>
        <v>OK</v>
      </c>
    </row>
    <row r="82" spans="2:8" x14ac:dyDescent="0.25">
      <c r="B82" s="44"/>
      <c r="C82" s="13" t="s">
        <v>126</v>
      </c>
      <c r="D82" s="19">
        <v>11.052733</v>
      </c>
      <c r="E82" s="19">
        <f t="shared" si="19"/>
        <v>1.8554539999999999</v>
      </c>
      <c r="F82" s="13">
        <v>300</v>
      </c>
      <c r="G82" s="18">
        <f t="shared" si="20"/>
        <v>6.1848466666666662E-3</v>
      </c>
      <c r="H82" s="14" t="str">
        <f t="shared" si="21"/>
        <v>OK</v>
      </c>
    </row>
    <row r="83" spans="2:8" x14ac:dyDescent="0.25">
      <c r="B83" s="44"/>
      <c r="C83" s="13" t="s">
        <v>107</v>
      </c>
      <c r="D83" s="19">
        <v>9.197279</v>
      </c>
      <c r="E83" s="19">
        <f t="shared" si="19"/>
        <v>1.8218949999999996</v>
      </c>
      <c r="F83" s="13">
        <v>300</v>
      </c>
      <c r="G83" s="18">
        <f>E83/F83</f>
        <v>6.072983333333332E-3</v>
      </c>
      <c r="H83" s="14" t="str">
        <f>IF(G83&lt;0.007,"OK","ERROR")</f>
        <v>OK</v>
      </c>
    </row>
    <row r="84" spans="2:8" x14ac:dyDescent="0.25">
      <c r="B84" s="44"/>
      <c r="C84" s="13" t="s">
        <v>108</v>
      </c>
      <c r="D84" s="19">
        <v>7.3753840000000004</v>
      </c>
      <c r="E84" s="19">
        <f t="shared" si="19"/>
        <v>1.7981220000000002</v>
      </c>
      <c r="F84" s="13">
        <v>300</v>
      </c>
      <c r="G84" s="18">
        <f t="shared" ref="G84:G90" si="22">E84/F84</f>
        <v>5.9937400000000009E-3</v>
      </c>
      <c r="H84" s="14" t="str">
        <f t="shared" ref="H84:H90" si="23">IF(G84&lt;0.007,"OK","ERROR")</f>
        <v>OK</v>
      </c>
    </row>
    <row r="85" spans="2:8" x14ac:dyDescent="0.25">
      <c r="B85" s="44"/>
      <c r="C85" s="13" t="s">
        <v>109</v>
      </c>
      <c r="D85" s="19">
        <v>5.5772620000000002</v>
      </c>
      <c r="E85" s="19">
        <f t="shared" si="19"/>
        <v>1.7224150000000003</v>
      </c>
      <c r="F85" s="13">
        <v>300</v>
      </c>
      <c r="G85" s="18">
        <f t="shared" si="22"/>
        <v>5.7413833333333341E-3</v>
      </c>
      <c r="H85" s="14" t="str">
        <f t="shared" si="23"/>
        <v>OK</v>
      </c>
    </row>
    <row r="86" spans="2:8" x14ac:dyDescent="0.25">
      <c r="B86" s="44"/>
      <c r="C86" s="13" t="s">
        <v>110</v>
      </c>
      <c r="D86" s="19">
        <v>3.8548469999999999</v>
      </c>
      <c r="E86" s="19">
        <f t="shared" si="19"/>
        <v>1.571917</v>
      </c>
      <c r="F86" s="13">
        <v>300</v>
      </c>
      <c r="G86" s="18">
        <f t="shared" si="22"/>
        <v>5.2397233333333331E-3</v>
      </c>
      <c r="H86" s="14" t="str">
        <f t="shared" si="23"/>
        <v>OK</v>
      </c>
    </row>
    <row r="87" spans="2:8" x14ac:dyDescent="0.25">
      <c r="B87" s="44"/>
      <c r="C87" s="13" t="s">
        <v>111</v>
      </c>
      <c r="D87" s="19">
        <v>2.2829299999999999</v>
      </c>
      <c r="E87" s="19">
        <f t="shared" si="19"/>
        <v>1.313002</v>
      </c>
      <c r="F87" s="13">
        <v>300</v>
      </c>
      <c r="G87" s="18">
        <f t="shared" si="22"/>
        <v>4.3766733333333334E-3</v>
      </c>
      <c r="H87" s="14" t="str">
        <f t="shared" si="23"/>
        <v>OK</v>
      </c>
    </row>
    <row r="88" spans="2:8" x14ac:dyDescent="0.25">
      <c r="B88" s="44"/>
      <c r="C88" s="13" t="s">
        <v>112</v>
      </c>
      <c r="D88" s="19">
        <v>0.96992800000000001</v>
      </c>
      <c r="E88" s="19">
        <f t="shared" si="19"/>
        <v>0.87936000000000003</v>
      </c>
      <c r="F88" s="13">
        <v>300</v>
      </c>
      <c r="G88" s="18">
        <f t="shared" si="22"/>
        <v>2.9312000000000001E-3</v>
      </c>
      <c r="H88" s="14" t="str">
        <f t="shared" si="23"/>
        <v>OK</v>
      </c>
    </row>
    <row r="89" spans="2:8" x14ac:dyDescent="0.25">
      <c r="B89" s="44"/>
      <c r="C89" s="13" t="s">
        <v>113</v>
      </c>
      <c r="D89" s="19">
        <v>9.0567999999999996E-2</v>
      </c>
      <c r="E89" s="19">
        <f t="shared" si="19"/>
        <v>9.0567999999999996E-2</v>
      </c>
      <c r="F89" s="13">
        <v>280</v>
      </c>
      <c r="G89" s="18">
        <f t="shared" si="22"/>
        <v>3.2345714285714287E-4</v>
      </c>
      <c r="H89" s="14" t="str">
        <f t="shared" si="23"/>
        <v>OK</v>
      </c>
    </row>
    <row r="90" spans="2:8" x14ac:dyDescent="0.25">
      <c r="B90" s="44"/>
      <c r="C90" s="13" t="s">
        <v>114</v>
      </c>
      <c r="D90" s="19">
        <v>0</v>
      </c>
      <c r="E90" s="19">
        <f>D90-D91</f>
        <v>0</v>
      </c>
      <c r="F90" s="13">
        <v>280</v>
      </c>
      <c r="G90" s="18">
        <f t="shared" si="22"/>
        <v>0</v>
      </c>
      <c r="H90" s="14" t="str">
        <f t="shared" si="23"/>
        <v>OK</v>
      </c>
    </row>
    <row r="91" spans="2:8" x14ac:dyDescent="0.25">
      <c r="B91" s="44"/>
      <c r="C91" s="13" t="s">
        <v>118</v>
      </c>
      <c r="D91" s="19">
        <v>0</v>
      </c>
      <c r="E91" s="11"/>
      <c r="F91" s="11"/>
      <c r="G91" s="11"/>
    </row>
    <row r="92" spans="2:8" x14ac:dyDescent="0.25">
      <c r="B92" s="44" t="s">
        <v>131</v>
      </c>
      <c r="C92" s="13" t="s">
        <v>123</v>
      </c>
      <c r="D92" s="19">
        <v>16.505413999999998</v>
      </c>
      <c r="E92" s="19">
        <f t="shared" ref="E92:E102" si="24">D92-D93</f>
        <v>1.7735819999999975</v>
      </c>
      <c r="F92" s="13">
        <v>300</v>
      </c>
      <c r="G92" s="18">
        <f t="shared" ref="G92:G95" si="25">E92/F92</f>
        <v>5.9119399999999914E-3</v>
      </c>
      <c r="H92" s="14" t="str">
        <f t="shared" ref="H92:H95" si="26">IF(G92&lt;0.007,"OK","ERROR")</f>
        <v>OK</v>
      </c>
    </row>
    <row r="93" spans="2:8" x14ac:dyDescent="0.25">
      <c r="B93" s="44"/>
      <c r="C93" s="13" t="s">
        <v>124</v>
      </c>
      <c r="D93" s="19">
        <v>14.731832000000001</v>
      </c>
      <c r="E93" s="19">
        <f t="shared" si="24"/>
        <v>1.8190249999999999</v>
      </c>
      <c r="F93" s="13">
        <v>300</v>
      </c>
      <c r="G93" s="18">
        <f t="shared" si="25"/>
        <v>6.0634166666666666E-3</v>
      </c>
      <c r="H93" s="14" t="str">
        <f t="shared" si="26"/>
        <v>OK</v>
      </c>
    </row>
    <row r="94" spans="2:8" x14ac:dyDescent="0.25">
      <c r="B94" s="44"/>
      <c r="C94" s="13" t="s">
        <v>125</v>
      </c>
      <c r="D94" s="19">
        <v>12.912807000000001</v>
      </c>
      <c r="E94" s="19">
        <f t="shared" si="24"/>
        <v>1.8522220000000011</v>
      </c>
      <c r="F94" s="13">
        <v>300</v>
      </c>
      <c r="G94" s="18">
        <f t="shared" si="25"/>
        <v>6.174073333333337E-3</v>
      </c>
      <c r="H94" s="14" t="str">
        <f t="shared" si="26"/>
        <v>OK</v>
      </c>
    </row>
    <row r="95" spans="2:8" x14ac:dyDescent="0.25">
      <c r="B95" s="44"/>
      <c r="C95" s="13" t="s">
        <v>126</v>
      </c>
      <c r="D95" s="19">
        <v>11.060585</v>
      </c>
      <c r="E95" s="19">
        <f t="shared" si="24"/>
        <v>1.8597479999999997</v>
      </c>
      <c r="F95" s="13">
        <v>300</v>
      </c>
      <c r="G95" s="18">
        <f t="shared" si="25"/>
        <v>6.1991599999999987E-3</v>
      </c>
      <c r="H95" s="14" t="str">
        <f t="shared" si="26"/>
        <v>OK</v>
      </c>
    </row>
    <row r="96" spans="2:8" x14ac:dyDescent="0.25">
      <c r="B96" s="44"/>
      <c r="C96" s="13" t="s">
        <v>107</v>
      </c>
      <c r="D96" s="19">
        <v>9.2008369999999999</v>
      </c>
      <c r="E96" s="19">
        <f t="shared" si="24"/>
        <v>1.8249599999999999</v>
      </c>
      <c r="F96" s="13">
        <v>300</v>
      </c>
      <c r="G96" s="18">
        <f>E96/F96</f>
        <v>6.0831999999999995E-3</v>
      </c>
      <c r="H96" s="14" t="str">
        <f>IF(G96&lt;0.007,"OK","ERROR")</f>
        <v>OK</v>
      </c>
    </row>
    <row r="97" spans="2:8" x14ac:dyDescent="0.25">
      <c r="B97" s="44"/>
      <c r="C97" s="13" t="s">
        <v>108</v>
      </c>
      <c r="D97" s="19">
        <v>7.375877</v>
      </c>
      <c r="E97" s="19">
        <f t="shared" si="24"/>
        <v>1.8002760000000002</v>
      </c>
      <c r="F97" s="13">
        <v>300</v>
      </c>
      <c r="G97" s="18">
        <f t="shared" ref="G97:G103" si="27">E97/F97</f>
        <v>6.0009200000000007E-3</v>
      </c>
      <c r="H97" s="14" t="str">
        <f t="shared" ref="H97:H103" si="28">IF(G97&lt;0.007,"OK","ERROR")</f>
        <v>OK</v>
      </c>
    </row>
    <row r="98" spans="2:8" x14ac:dyDescent="0.25">
      <c r="B98" s="44"/>
      <c r="C98" s="13" t="s">
        <v>109</v>
      </c>
      <c r="D98" s="19">
        <v>5.5756009999999998</v>
      </c>
      <c r="E98" s="19">
        <f t="shared" si="24"/>
        <v>1.7235289999999996</v>
      </c>
      <c r="F98" s="13">
        <v>300</v>
      </c>
      <c r="G98" s="18">
        <f t="shared" si="27"/>
        <v>5.7450966666666653E-3</v>
      </c>
      <c r="H98" s="14" t="str">
        <f t="shared" si="28"/>
        <v>OK</v>
      </c>
    </row>
    <row r="99" spans="2:8" x14ac:dyDescent="0.25">
      <c r="B99" s="44"/>
      <c r="C99" s="13" t="s">
        <v>110</v>
      </c>
      <c r="D99" s="19">
        <v>3.8520720000000002</v>
      </c>
      <c r="E99" s="19">
        <f t="shared" si="24"/>
        <v>1.5719820000000002</v>
      </c>
      <c r="F99" s="13">
        <v>300</v>
      </c>
      <c r="G99" s="18">
        <f t="shared" si="27"/>
        <v>5.2399400000000011E-3</v>
      </c>
      <c r="H99" s="14" t="str">
        <f t="shared" si="28"/>
        <v>OK</v>
      </c>
    </row>
    <row r="100" spans="2:8" x14ac:dyDescent="0.25">
      <c r="B100" s="44"/>
      <c r="C100" s="13" t="s">
        <v>111</v>
      </c>
      <c r="D100" s="19">
        <v>2.28009</v>
      </c>
      <c r="E100" s="19">
        <f t="shared" si="24"/>
        <v>1.3120449999999999</v>
      </c>
      <c r="F100" s="13">
        <v>300</v>
      </c>
      <c r="G100" s="18">
        <f t="shared" si="27"/>
        <v>4.3734833333333332E-3</v>
      </c>
      <c r="H100" s="14" t="str">
        <f t="shared" si="28"/>
        <v>OK</v>
      </c>
    </row>
    <row r="101" spans="2:8" x14ac:dyDescent="0.25">
      <c r="B101" s="44"/>
      <c r="C101" s="13" t="s">
        <v>112</v>
      </c>
      <c r="D101" s="19">
        <v>0.96804500000000004</v>
      </c>
      <c r="E101" s="19">
        <f t="shared" si="24"/>
        <v>0.87747300000000006</v>
      </c>
      <c r="F101" s="13">
        <v>300</v>
      </c>
      <c r="G101" s="18">
        <f t="shared" si="27"/>
        <v>2.9249100000000002E-3</v>
      </c>
      <c r="H101" s="14" t="str">
        <f t="shared" si="28"/>
        <v>OK</v>
      </c>
    </row>
    <row r="102" spans="2:8" x14ac:dyDescent="0.25">
      <c r="B102" s="44"/>
      <c r="C102" s="13" t="s">
        <v>113</v>
      </c>
      <c r="D102" s="19">
        <v>9.0572E-2</v>
      </c>
      <c r="E102" s="19">
        <f t="shared" si="24"/>
        <v>9.0572E-2</v>
      </c>
      <c r="F102" s="13">
        <v>280</v>
      </c>
      <c r="G102" s="18">
        <f t="shared" si="27"/>
        <v>3.234714285714286E-4</v>
      </c>
      <c r="H102" s="14" t="str">
        <f t="shared" si="28"/>
        <v>OK</v>
      </c>
    </row>
    <row r="103" spans="2:8" x14ac:dyDescent="0.25">
      <c r="B103" s="44"/>
      <c r="C103" s="13" t="s">
        <v>114</v>
      </c>
      <c r="D103" s="19">
        <v>0</v>
      </c>
      <c r="E103" s="19">
        <f>D103-D104</f>
        <v>0</v>
      </c>
      <c r="F103" s="13">
        <v>280</v>
      </c>
      <c r="G103" s="18">
        <f t="shared" si="27"/>
        <v>0</v>
      </c>
      <c r="H103" s="14" t="str">
        <f t="shared" si="28"/>
        <v>OK</v>
      </c>
    </row>
    <row r="104" spans="2:8" x14ac:dyDescent="0.25">
      <c r="B104" s="44"/>
      <c r="C104" s="13" t="s">
        <v>118</v>
      </c>
      <c r="D104" s="19">
        <v>0</v>
      </c>
      <c r="E104" s="11"/>
      <c r="F104" s="11"/>
      <c r="G104" s="11"/>
    </row>
    <row r="105" spans="2:8" x14ac:dyDescent="0.25">
      <c r="B105" s="44" t="s">
        <v>132</v>
      </c>
      <c r="C105" s="13" t="s">
        <v>107</v>
      </c>
      <c r="D105" s="19">
        <v>9.9771450000000002</v>
      </c>
      <c r="E105" s="19">
        <f t="shared" ref="E105:E111" si="29">D105-D106</f>
        <v>1.9738609999999994</v>
      </c>
      <c r="F105" s="13">
        <v>300</v>
      </c>
      <c r="G105" s="18">
        <f>E105/F105</f>
        <v>6.579536666666665E-3</v>
      </c>
      <c r="H105" s="14" t="str">
        <f>IF(G105&lt;0.007,"OK","ERROR")</f>
        <v>OK</v>
      </c>
    </row>
    <row r="106" spans="2:8" x14ac:dyDescent="0.25">
      <c r="B106" s="44"/>
      <c r="C106" s="13" t="s">
        <v>108</v>
      </c>
      <c r="D106" s="19">
        <v>8.0032840000000007</v>
      </c>
      <c r="E106" s="19">
        <f t="shared" si="29"/>
        <v>1.9502160000000011</v>
      </c>
      <c r="F106" s="13">
        <v>300</v>
      </c>
      <c r="G106" s="18">
        <f t="shared" ref="G106:G112" si="30">E106/F106</f>
        <v>6.5007200000000032E-3</v>
      </c>
      <c r="H106" s="14" t="str">
        <f t="shared" ref="H106:H112" si="31">IF(G106&lt;0.007,"OK","ERROR")</f>
        <v>OK</v>
      </c>
    </row>
    <row r="107" spans="2:8" x14ac:dyDescent="0.25">
      <c r="B107" s="44"/>
      <c r="C107" s="13" t="s">
        <v>109</v>
      </c>
      <c r="D107" s="19">
        <v>6.0530679999999997</v>
      </c>
      <c r="E107" s="19">
        <f t="shared" si="29"/>
        <v>1.8697529999999993</v>
      </c>
      <c r="F107" s="13">
        <v>300</v>
      </c>
      <c r="G107" s="18">
        <f t="shared" si="30"/>
        <v>6.2325099999999975E-3</v>
      </c>
      <c r="H107" s="14" t="str">
        <f t="shared" si="31"/>
        <v>OK</v>
      </c>
    </row>
    <row r="108" spans="2:8" x14ac:dyDescent="0.25">
      <c r="B108" s="44"/>
      <c r="C108" s="13" t="s">
        <v>110</v>
      </c>
      <c r="D108" s="19">
        <v>4.1833150000000003</v>
      </c>
      <c r="E108" s="19">
        <f t="shared" si="29"/>
        <v>1.7076980000000002</v>
      </c>
      <c r="F108" s="13">
        <v>300</v>
      </c>
      <c r="G108" s="18">
        <f t="shared" si="30"/>
        <v>5.6923266666666673E-3</v>
      </c>
      <c r="H108" s="14" t="str">
        <f t="shared" si="31"/>
        <v>OK</v>
      </c>
    </row>
    <row r="109" spans="2:8" x14ac:dyDescent="0.25">
      <c r="B109" s="44"/>
      <c r="C109" s="13" t="s">
        <v>111</v>
      </c>
      <c r="D109" s="19">
        <v>2.4756170000000002</v>
      </c>
      <c r="E109" s="19">
        <f t="shared" si="29"/>
        <v>1.4272620000000003</v>
      </c>
      <c r="F109" s="13">
        <v>300</v>
      </c>
      <c r="G109" s="18">
        <f t="shared" si="30"/>
        <v>4.7575400000000011E-3</v>
      </c>
      <c r="H109" s="14" t="str">
        <f t="shared" si="31"/>
        <v>OK</v>
      </c>
    </row>
    <row r="110" spans="2:8" x14ac:dyDescent="0.25">
      <c r="B110" s="44"/>
      <c r="C110" s="13" t="s">
        <v>112</v>
      </c>
      <c r="D110" s="19">
        <v>1.0483549999999999</v>
      </c>
      <c r="E110" s="19">
        <f t="shared" si="29"/>
        <v>0.95516699999999988</v>
      </c>
      <c r="F110" s="13">
        <v>300</v>
      </c>
      <c r="G110" s="18">
        <f t="shared" si="30"/>
        <v>3.1838899999999996E-3</v>
      </c>
      <c r="H110" s="14" t="str">
        <f t="shared" si="31"/>
        <v>OK</v>
      </c>
    </row>
    <row r="111" spans="2:8" x14ac:dyDescent="0.25">
      <c r="B111" s="44"/>
      <c r="C111" s="13" t="s">
        <v>113</v>
      </c>
      <c r="D111" s="19">
        <v>9.3187999999999993E-2</v>
      </c>
      <c r="E111" s="19">
        <f t="shared" si="29"/>
        <v>9.3187999999999993E-2</v>
      </c>
      <c r="F111" s="13">
        <v>280</v>
      </c>
      <c r="G111" s="18">
        <f t="shared" si="30"/>
        <v>3.3281428571428569E-4</v>
      </c>
      <c r="H111" s="14" t="str">
        <f t="shared" si="31"/>
        <v>OK</v>
      </c>
    </row>
    <row r="112" spans="2:8" x14ac:dyDescent="0.25">
      <c r="B112" s="44"/>
      <c r="C112" s="13" t="s">
        <v>114</v>
      </c>
      <c r="D112" s="19">
        <v>0</v>
      </c>
      <c r="E112" s="19">
        <f>D112-D113</f>
        <v>0</v>
      </c>
      <c r="F112" s="13">
        <v>280</v>
      </c>
      <c r="G112" s="18">
        <f t="shared" si="30"/>
        <v>0</v>
      </c>
      <c r="H112" s="14" t="str">
        <f t="shared" si="31"/>
        <v>OK</v>
      </c>
    </row>
    <row r="113" spans="2:8" x14ac:dyDescent="0.25">
      <c r="B113" s="44"/>
      <c r="C113" s="13" t="s">
        <v>118</v>
      </c>
      <c r="D113" s="19">
        <v>0</v>
      </c>
      <c r="E113" s="11"/>
      <c r="F113" s="11"/>
      <c r="G113" s="11"/>
    </row>
    <row r="114" spans="2:8" x14ac:dyDescent="0.25">
      <c r="B114" s="44" t="s">
        <v>133</v>
      </c>
      <c r="C114" s="13" t="s">
        <v>107</v>
      </c>
      <c r="D114" s="19">
        <v>9.9721189999999993</v>
      </c>
      <c r="E114" s="19">
        <f t="shared" ref="E114:E120" si="32">D114-D115</f>
        <v>1.9687899999999985</v>
      </c>
      <c r="F114" s="13">
        <v>300</v>
      </c>
      <c r="G114" s="18">
        <f>E114/F114</f>
        <v>6.562633333333328E-3</v>
      </c>
      <c r="H114" s="14" t="str">
        <f>IF(G114&lt;0.007,"OK","ERROR")</f>
        <v>OK</v>
      </c>
    </row>
    <row r="115" spans="2:8" x14ac:dyDescent="0.25">
      <c r="B115" s="44"/>
      <c r="C115" s="13" t="s">
        <v>108</v>
      </c>
      <c r="D115" s="19">
        <v>8.0033290000000008</v>
      </c>
      <c r="E115" s="19">
        <f t="shared" si="32"/>
        <v>1.9466740000000007</v>
      </c>
      <c r="F115" s="13">
        <v>300</v>
      </c>
      <c r="G115" s="18">
        <f t="shared" ref="G115:G121" si="33">E115/F115</f>
        <v>6.4889133333333356E-3</v>
      </c>
      <c r="H115" s="14" t="str">
        <f t="shared" ref="H115:H121" si="34">IF(G115&lt;0.007,"OK","ERROR")</f>
        <v>OK</v>
      </c>
    </row>
    <row r="116" spans="2:8" x14ac:dyDescent="0.25">
      <c r="B116" s="44"/>
      <c r="C116" s="13" t="s">
        <v>109</v>
      </c>
      <c r="D116" s="19">
        <v>6.0566550000000001</v>
      </c>
      <c r="E116" s="19">
        <f t="shared" si="32"/>
        <v>1.8679930000000002</v>
      </c>
      <c r="F116" s="13">
        <v>300</v>
      </c>
      <c r="G116" s="18">
        <f t="shared" si="33"/>
        <v>6.2266433333333345E-3</v>
      </c>
      <c r="H116" s="14" t="str">
        <f t="shared" si="34"/>
        <v>OK</v>
      </c>
    </row>
    <row r="117" spans="2:8" x14ac:dyDescent="0.25">
      <c r="B117" s="44"/>
      <c r="C117" s="13" t="s">
        <v>110</v>
      </c>
      <c r="D117" s="19">
        <v>4.1886619999999999</v>
      </c>
      <c r="E117" s="19">
        <f t="shared" si="32"/>
        <v>1.7077589999999998</v>
      </c>
      <c r="F117" s="13">
        <v>300</v>
      </c>
      <c r="G117" s="18">
        <f t="shared" si="33"/>
        <v>5.6925299999999995E-3</v>
      </c>
      <c r="H117" s="14" t="str">
        <f t="shared" si="34"/>
        <v>OK</v>
      </c>
    </row>
    <row r="118" spans="2:8" x14ac:dyDescent="0.25">
      <c r="B118" s="44"/>
      <c r="C118" s="13" t="s">
        <v>111</v>
      </c>
      <c r="D118" s="19">
        <v>2.4809030000000001</v>
      </c>
      <c r="E118" s="19">
        <f t="shared" si="32"/>
        <v>1.4291070000000001</v>
      </c>
      <c r="F118" s="13">
        <v>300</v>
      </c>
      <c r="G118" s="18">
        <f t="shared" si="33"/>
        <v>4.7636900000000001E-3</v>
      </c>
      <c r="H118" s="14" t="str">
        <f t="shared" si="34"/>
        <v>OK</v>
      </c>
    </row>
    <row r="119" spans="2:8" x14ac:dyDescent="0.25">
      <c r="B119" s="44"/>
      <c r="C119" s="13" t="s">
        <v>112</v>
      </c>
      <c r="D119" s="19">
        <v>1.051796</v>
      </c>
      <c r="E119" s="19">
        <f t="shared" si="32"/>
        <v>0.95858299999999996</v>
      </c>
      <c r="F119" s="13">
        <v>300</v>
      </c>
      <c r="G119" s="18">
        <f t="shared" si="33"/>
        <v>3.1952766666666667E-3</v>
      </c>
      <c r="H119" s="14" t="str">
        <f t="shared" si="34"/>
        <v>OK</v>
      </c>
    </row>
    <row r="120" spans="2:8" x14ac:dyDescent="0.25">
      <c r="B120" s="44"/>
      <c r="C120" s="13" t="s">
        <v>113</v>
      </c>
      <c r="D120" s="19">
        <v>9.3213000000000004E-2</v>
      </c>
      <c r="E120" s="19">
        <f t="shared" si="32"/>
        <v>9.3213000000000004E-2</v>
      </c>
      <c r="F120" s="13">
        <v>280</v>
      </c>
      <c r="G120" s="18">
        <f t="shared" si="33"/>
        <v>3.3290357142857146E-4</v>
      </c>
      <c r="H120" s="14" t="str">
        <f t="shared" si="34"/>
        <v>OK</v>
      </c>
    </row>
    <row r="121" spans="2:8" x14ac:dyDescent="0.25">
      <c r="B121" s="44"/>
      <c r="C121" s="13" t="s">
        <v>114</v>
      </c>
      <c r="D121" s="19">
        <v>0</v>
      </c>
      <c r="E121" s="19">
        <f>D121-D122</f>
        <v>0</v>
      </c>
      <c r="F121" s="13">
        <v>280</v>
      </c>
      <c r="G121" s="18">
        <f t="shared" si="33"/>
        <v>0</v>
      </c>
      <c r="H121" s="14" t="str">
        <f t="shared" si="34"/>
        <v>OK</v>
      </c>
    </row>
    <row r="122" spans="2:8" x14ac:dyDescent="0.25">
      <c r="B122" s="44"/>
      <c r="C122" s="13" t="s">
        <v>118</v>
      </c>
      <c r="D122" s="19">
        <v>0</v>
      </c>
      <c r="E122" s="11"/>
      <c r="F122" s="11"/>
      <c r="G122" s="11"/>
    </row>
    <row r="123" spans="2:8" x14ac:dyDescent="0.25">
      <c r="B123" s="44" t="s">
        <v>134</v>
      </c>
      <c r="C123" s="13" t="s">
        <v>107</v>
      </c>
      <c r="D123" s="19">
        <v>9.9771450000000002</v>
      </c>
      <c r="E123" s="19">
        <f t="shared" ref="E123:E129" si="35">D123-D124</f>
        <v>1.9738609999999994</v>
      </c>
      <c r="F123" s="13">
        <v>300</v>
      </c>
      <c r="G123" s="18">
        <f>E123/F123</f>
        <v>6.579536666666665E-3</v>
      </c>
      <c r="H123" s="14" t="str">
        <f>IF(G123&lt;0.007,"OK","ERROR")</f>
        <v>OK</v>
      </c>
    </row>
    <row r="124" spans="2:8" x14ac:dyDescent="0.25">
      <c r="B124" s="44"/>
      <c r="C124" s="13" t="s">
        <v>108</v>
      </c>
      <c r="D124" s="19">
        <v>8.0032840000000007</v>
      </c>
      <c r="E124" s="19">
        <f t="shared" si="35"/>
        <v>1.9502160000000011</v>
      </c>
      <c r="F124" s="13">
        <v>300</v>
      </c>
      <c r="G124" s="18">
        <f t="shared" ref="G124:G130" si="36">E124/F124</f>
        <v>6.5007200000000032E-3</v>
      </c>
      <c r="H124" s="14" t="str">
        <f t="shared" ref="H124:H130" si="37">IF(G124&lt;0.007,"OK","ERROR")</f>
        <v>OK</v>
      </c>
    </row>
    <row r="125" spans="2:8" x14ac:dyDescent="0.25">
      <c r="B125" s="44"/>
      <c r="C125" s="13" t="s">
        <v>109</v>
      </c>
      <c r="D125" s="19">
        <v>6.0530679999999997</v>
      </c>
      <c r="E125" s="19">
        <f t="shared" si="35"/>
        <v>1.8697529999999993</v>
      </c>
      <c r="F125" s="13">
        <v>300</v>
      </c>
      <c r="G125" s="18">
        <f t="shared" si="36"/>
        <v>6.2325099999999975E-3</v>
      </c>
      <c r="H125" s="14" t="str">
        <f t="shared" si="37"/>
        <v>OK</v>
      </c>
    </row>
    <row r="126" spans="2:8" x14ac:dyDescent="0.25">
      <c r="B126" s="44"/>
      <c r="C126" s="13" t="s">
        <v>110</v>
      </c>
      <c r="D126" s="19">
        <v>4.1833150000000003</v>
      </c>
      <c r="E126" s="19">
        <f t="shared" si="35"/>
        <v>1.7076980000000002</v>
      </c>
      <c r="F126" s="13">
        <v>300</v>
      </c>
      <c r="G126" s="18">
        <f t="shared" si="36"/>
        <v>5.6923266666666673E-3</v>
      </c>
      <c r="H126" s="14" t="str">
        <f t="shared" si="37"/>
        <v>OK</v>
      </c>
    </row>
    <row r="127" spans="2:8" x14ac:dyDescent="0.25">
      <c r="B127" s="44"/>
      <c r="C127" s="13" t="s">
        <v>111</v>
      </c>
      <c r="D127" s="19">
        <v>2.4756170000000002</v>
      </c>
      <c r="E127" s="19">
        <f t="shared" si="35"/>
        <v>1.4272620000000003</v>
      </c>
      <c r="F127" s="13">
        <v>300</v>
      </c>
      <c r="G127" s="18">
        <f t="shared" si="36"/>
        <v>4.7575400000000011E-3</v>
      </c>
      <c r="H127" s="14" t="str">
        <f t="shared" si="37"/>
        <v>OK</v>
      </c>
    </row>
    <row r="128" spans="2:8" x14ac:dyDescent="0.25">
      <c r="B128" s="44"/>
      <c r="C128" s="13" t="s">
        <v>112</v>
      </c>
      <c r="D128" s="19">
        <v>1.0483549999999999</v>
      </c>
      <c r="E128" s="19">
        <f t="shared" si="35"/>
        <v>0.95516699999999988</v>
      </c>
      <c r="F128" s="13">
        <v>300</v>
      </c>
      <c r="G128" s="18">
        <f t="shared" si="36"/>
        <v>3.1838899999999996E-3</v>
      </c>
      <c r="H128" s="14" t="str">
        <f t="shared" si="37"/>
        <v>OK</v>
      </c>
    </row>
    <row r="129" spans="2:8" x14ac:dyDescent="0.25">
      <c r="B129" s="44"/>
      <c r="C129" s="13" t="s">
        <v>113</v>
      </c>
      <c r="D129" s="19">
        <v>9.3187999999999993E-2</v>
      </c>
      <c r="E129" s="19">
        <f t="shared" si="35"/>
        <v>9.3187999999999993E-2</v>
      </c>
      <c r="F129" s="13">
        <v>280</v>
      </c>
      <c r="G129" s="18">
        <f t="shared" si="36"/>
        <v>3.3281428571428569E-4</v>
      </c>
      <c r="H129" s="14" t="str">
        <f t="shared" si="37"/>
        <v>OK</v>
      </c>
    </row>
    <row r="130" spans="2:8" x14ac:dyDescent="0.25">
      <c r="B130" s="44"/>
      <c r="C130" s="13" t="s">
        <v>114</v>
      </c>
      <c r="D130" s="19">
        <v>0</v>
      </c>
      <c r="E130" s="19">
        <f>D130-D131</f>
        <v>0</v>
      </c>
      <c r="F130" s="13">
        <v>280</v>
      </c>
      <c r="G130" s="18">
        <f t="shared" si="36"/>
        <v>0</v>
      </c>
      <c r="H130" s="14" t="str">
        <f t="shared" si="37"/>
        <v>OK</v>
      </c>
    </row>
    <row r="131" spans="2:8" x14ac:dyDescent="0.25">
      <c r="B131" s="44"/>
      <c r="C131" s="13" t="s">
        <v>118</v>
      </c>
      <c r="D131" s="19">
        <v>0</v>
      </c>
      <c r="E131" s="11"/>
      <c r="F131" s="11"/>
      <c r="G131" s="11"/>
    </row>
    <row r="132" spans="2:8" x14ac:dyDescent="0.25">
      <c r="B132" s="17"/>
      <c r="C132" s="1"/>
      <c r="D132" s="20"/>
    </row>
    <row r="133" spans="2:8" x14ac:dyDescent="0.25">
      <c r="C133" s="1"/>
    </row>
    <row r="134" spans="2:8" x14ac:dyDescent="0.25">
      <c r="C134" s="1"/>
    </row>
    <row r="135" spans="2:8" x14ac:dyDescent="0.25">
      <c r="B135" s="6" t="s">
        <v>105</v>
      </c>
    </row>
    <row r="137" spans="2:8" ht="18" x14ac:dyDescent="0.3">
      <c r="B137" s="16" t="s">
        <v>115</v>
      </c>
      <c r="C137" s="16" t="s">
        <v>116</v>
      </c>
      <c r="D137" s="16" t="s">
        <v>117</v>
      </c>
      <c r="E137" s="21" t="s">
        <v>120</v>
      </c>
      <c r="F137" s="16" t="s">
        <v>119</v>
      </c>
      <c r="G137" s="16" t="s">
        <v>121</v>
      </c>
    </row>
    <row r="138" spans="2:8" x14ac:dyDescent="0.25">
      <c r="B138" s="44" t="s">
        <v>106</v>
      </c>
      <c r="C138" s="13" t="s">
        <v>107</v>
      </c>
      <c r="D138" s="19">
        <v>7.1571910000000001</v>
      </c>
      <c r="E138" s="19">
        <f t="shared" ref="E138:E144" si="38">D138-D139</f>
        <v>1.4642780000000002</v>
      </c>
      <c r="F138" s="13">
        <v>300</v>
      </c>
      <c r="G138" s="18">
        <f>E138/F138</f>
        <v>4.880926666666667E-3</v>
      </c>
      <c r="H138" s="14" t="str">
        <f>IF(G138&lt;0.007,"OK","ERROR")</f>
        <v>OK</v>
      </c>
    </row>
    <row r="139" spans="2:8" x14ac:dyDescent="0.25">
      <c r="B139" s="44"/>
      <c r="C139" s="13" t="s">
        <v>108</v>
      </c>
      <c r="D139" s="19">
        <v>5.6929129999999999</v>
      </c>
      <c r="E139" s="19">
        <f t="shared" si="38"/>
        <v>1.4296340000000001</v>
      </c>
      <c r="F139" s="13">
        <v>300</v>
      </c>
      <c r="G139" s="18">
        <f t="shared" ref="G139:G145" si="39">E139/F139</f>
        <v>4.7654466666666668E-3</v>
      </c>
      <c r="H139" s="14" t="str">
        <f t="shared" ref="H139:H145" si="40">IF(G139&lt;0.007,"OK","ERROR")</f>
        <v>OK</v>
      </c>
    </row>
    <row r="140" spans="2:8" x14ac:dyDescent="0.25">
      <c r="B140" s="44"/>
      <c r="C140" s="13" t="s">
        <v>109</v>
      </c>
      <c r="D140" s="19">
        <v>4.2632789999999998</v>
      </c>
      <c r="E140" s="19">
        <f t="shared" si="38"/>
        <v>1.3491459999999997</v>
      </c>
      <c r="F140" s="13">
        <v>300</v>
      </c>
      <c r="G140" s="18">
        <f t="shared" si="39"/>
        <v>4.4971533333333326E-3</v>
      </c>
      <c r="H140" s="14" t="str">
        <f t="shared" si="40"/>
        <v>OK</v>
      </c>
    </row>
    <row r="141" spans="2:8" x14ac:dyDescent="0.25">
      <c r="B141" s="44"/>
      <c r="C141" s="13" t="s">
        <v>110</v>
      </c>
      <c r="D141" s="19">
        <v>2.9141330000000001</v>
      </c>
      <c r="E141" s="19">
        <f t="shared" si="38"/>
        <v>1.2100500000000001</v>
      </c>
      <c r="F141" s="13">
        <v>300</v>
      </c>
      <c r="G141" s="18">
        <f t="shared" si="39"/>
        <v>4.0335000000000006E-3</v>
      </c>
      <c r="H141" s="14" t="str">
        <f t="shared" si="40"/>
        <v>OK</v>
      </c>
    </row>
    <row r="142" spans="2:8" x14ac:dyDescent="0.25">
      <c r="B142" s="44"/>
      <c r="C142" s="13" t="s">
        <v>111</v>
      </c>
      <c r="D142" s="19">
        <v>1.704083</v>
      </c>
      <c r="E142" s="19">
        <f t="shared" si="38"/>
        <v>0.99348700000000001</v>
      </c>
      <c r="F142" s="13">
        <v>300</v>
      </c>
      <c r="G142" s="18">
        <f t="shared" si="39"/>
        <v>3.3116233333333332E-3</v>
      </c>
      <c r="H142" s="14" t="str">
        <f t="shared" si="40"/>
        <v>OK</v>
      </c>
    </row>
    <row r="143" spans="2:8" x14ac:dyDescent="0.25">
      <c r="B143" s="44"/>
      <c r="C143" s="13" t="s">
        <v>112</v>
      </c>
      <c r="D143" s="19">
        <v>0.71059600000000001</v>
      </c>
      <c r="E143" s="19">
        <f t="shared" si="38"/>
        <v>0.65899300000000005</v>
      </c>
      <c r="F143" s="13">
        <v>300</v>
      </c>
      <c r="G143" s="18">
        <f t="shared" si="39"/>
        <v>2.1966433333333335E-3</v>
      </c>
      <c r="H143" s="14" t="str">
        <f t="shared" si="40"/>
        <v>OK</v>
      </c>
    </row>
    <row r="144" spans="2:8" x14ac:dyDescent="0.25">
      <c r="B144" s="44"/>
      <c r="C144" s="13" t="s">
        <v>113</v>
      </c>
      <c r="D144" s="19">
        <v>5.1603000000000003E-2</v>
      </c>
      <c r="E144" s="19">
        <f t="shared" si="38"/>
        <v>5.1603000000000003E-2</v>
      </c>
      <c r="F144" s="13">
        <v>280</v>
      </c>
      <c r="G144" s="18">
        <f t="shared" si="39"/>
        <v>1.8429642857142859E-4</v>
      </c>
      <c r="H144" s="14" t="str">
        <f t="shared" si="40"/>
        <v>OK</v>
      </c>
    </row>
    <row r="145" spans="2:8" x14ac:dyDescent="0.25">
      <c r="B145" s="44"/>
      <c r="C145" s="13" t="s">
        <v>114</v>
      </c>
      <c r="D145" s="19">
        <v>0</v>
      </c>
      <c r="E145" s="19">
        <f>D145-D146</f>
        <v>0</v>
      </c>
      <c r="F145" s="13">
        <v>280</v>
      </c>
      <c r="G145" s="18">
        <f t="shared" si="39"/>
        <v>0</v>
      </c>
      <c r="H145" s="14" t="str">
        <f t="shared" si="40"/>
        <v>OK</v>
      </c>
    </row>
    <row r="146" spans="2:8" x14ac:dyDescent="0.25">
      <c r="B146" s="44"/>
      <c r="C146" s="13" t="s">
        <v>118</v>
      </c>
      <c r="D146" s="19">
        <v>0</v>
      </c>
      <c r="E146" s="11"/>
      <c r="F146" s="11"/>
      <c r="G146" s="11"/>
    </row>
    <row r="147" spans="2:8" x14ac:dyDescent="0.25">
      <c r="B147" s="44" t="s">
        <v>122</v>
      </c>
      <c r="C147" s="13" t="s">
        <v>123</v>
      </c>
      <c r="D147" s="19">
        <v>13.141610999999999</v>
      </c>
      <c r="E147" s="19">
        <f t="shared" ref="E147:E157" si="41">D147-D148</f>
        <v>1.4456809999999987</v>
      </c>
      <c r="F147" s="13">
        <v>300</v>
      </c>
      <c r="G147" s="18">
        <f t="shared" ref="G147:G150" si="42">E147/F147</f>
        <v>4.8189366666666622E-3</v>
      </c>
      <c r="H147" s="14" t="str">
        <f t="shared" ref="H147:H150" si="43">IF(G147&lt;0.007,"OK","ERROR")</f>
        <v>OK</v>
      </c>
    </row>
    <row r="148" spans="2:8" x14ac:dyDescent="0.25">
      <c r="B148" s="44"/>
      <c r="C148" s="13" t="s">
        <v>124</v>
      </c>
      <c r="D148" s="19">
        <v>11.695930000000001</v>
      </c>
      <c r="E148" s="19">
        <f t="shared" si="41"/>
        <v>1.4938700000000011</v>
      </c>
      <c r="F148" s="13">
        <v>300</v>
      </c>
      <c r="G148" s="18">
        <f t="shared" si="42"/>
        <v>4.9795666666666702E-3</v>
      </c>
      <c r="H148" s="14" t="str">
        <f t="shared" si="43"/>
        <v>OK</v>
      </c>
    </row>
    <row r="149" spans="2:8" x14ac:dyDescent="0.25">
      <c r="B149" s="44"/>
      <c r="C149" s="13" t="s">
        <v>125</v>
      </c>
      <c r="D149" s="19">
        <v>10.202059999999999</v>
      </c>
      <c r="E149" s="19">
        <f t="shared" si="41"/>
        <v>1.5231149999999989</v>
      </c>
      <c r="F149" s="13">
        <v>300</v>
      </c>
      <c r="G149" s="18">
        <f t="shared" si="42"/>
        <v>5.0770499999999961E-3</v>
      </c>
      <c r="H149" s="14" t="str">
        <f t="shared" si="43"/>
        <v>OK</v>
      </c>
    </row>
    <row r="150" spans="2:8" x14ac:dyDescent="0.25">
      <c r="B150" s="44"/>
      <c r="C150" s="13" t="s">
        <v>126</v>
      </c>
      <c r="D150" s="19">
        <v>8.6789450000000006</v>
      </c>
      <c r="E150" s="19">
        <f t="shared" si="41"/>
        <v>1.5217540000000005</v>
      </c>
      <c r="F150" s="13">
        <v>300</v>
      </c>
      <c r="G150" s="18">
        <f t="shared" si="42"/>
        <v>5.0725133333333347E-3</v>
      </c>
      <c r="H150" s="14" t="str">
        <f t="shared" si="43"/>
        <v>OK</v>
      </c>
    </row>
    <row r="151" spans="2:8" x14ac:dyDescent="0.25">
      <c r="B151" s="44"/>
      <c r="C151" s="13" t="s">
        <v>107</v>
      </c>
      <c r="D151" s="19">
        <v>7.1571910000000001</v>
      </c>
      <c r="E151" s="19">
        <f t="shared" si="41"/>
        <v>1.4642780000000002</v>
      </c>
      <c r="F151" s="13">
        <v>300</v>
      </c>
      <c r="G151" s="18">
        <f>E151/F151</f>
        <v>4.880926666666667E-3</v>
      </c>
      <c r="H151" s="14" t="str">
        <f>IF(G151&lt;0.007,"OK","ERROR")</f>
        <v>OK</v>
      </c>
    </row>
    <row r="152" spans="2:8" x14ac:dyDescent="0.25">
      <c r="B152" s="44"/>
      <c r="C152" s="13" t="s">
        <v>108</v>
      </c>
      <c r="D152" s="19">
        <v>5.6929129999999999</v>
      </c>
      <c r="E152" s="19">
        <f t="shared" si="41"/>
        <v>1.4296340000000001</v>
      </c>
      <c r="F152" s="13">
        <v>300</v>
      </c>
      <c r="G152" s="18">
        <f t="shared" ref="G152:G158" si="44">E152/F152</f>
        <v>4.7654466666666668E-3</v>
      </c>
      <c r="H152" s="14" t="str">
        <f t="shared" ref="H152:H158" si="45">IF(G152&lt;0.007,"OK","ERROR")</f>
        <v>OK</v>
      </c>
    </row>
    <row r="153" spans="2:8" x14ac:dyDescent="0.25">
      <c r="B153" s="44"/>
      <c r="C153" s="13" t="s">
        <v>109</v>
      </c>
      <c r="D153" s="19">
        <v>4.2632789999999998</v>
      </c>
      <c r="E153" s="19">
        <f t="shared" si="41"/>
        <v>1.3491459999999997</v>
      </c>
      <c r="F153" s="13">
        <v>300</v>
      </c>
      <c r="G153" s="18">
        <f t="shared" si="44"/>
        <v>4.4971533333333326E-3</v>
      </c>
      <c r="H153" s="14" t="str">
        <f t="shared" si="45"/>
        <v>OK</v>
      </c>
    </row>
    <row r="154" spans="2:8" x14ac:dyDescent="0.25">
      <c r="B154" s="44"/>
      <c r="C154" s="13" t="s">
        <v>110</v>
      </c>
      <c r="D154" s="19">
        <v>2.9141330000000001</v>
      </c>
      <c r="E154" s="19">
        <f t="shared" si="41"/>
        <v>1.2100500000000001</v>
      </c>
      <c r="F154" s="13">
        <v>300</v>
      </c>
      <c r="G154" s="18">
        <f t="shared" si="44"/>
        <v>4.0335000000000006E-3</v>
      </c>
      <c r="H154" s="14" t="str">
        <f t="shared" si="45"/>
        <v>OK</v>
      </c>
    </row>
    <row r="155" spans="2:8" x14ac:dyDescent="0.25">
      <c r="B155" s="44"/>
      <c r="C155" s="13" t="s">
        <v>111</v>
      </c>
      <c r="D155" s="19">
        <v>1.704083</v>
      </c>
      <c r="E155" s="19">
        <f t="shared" si="41"/>
        <v>0.99348700000000001</v>
      </c>
      <c r="F155" s="13">
        <v>300</v>
      </c>
      <c r="G155" s="18">
        <f t="shared" si="44"/>
        <v>3.3116233333333332E-3</v>
      </c>
      <c r="H155" s="14" t="str">
        <f t="shared" si="45"/>
        <v>OK</v>
      </c>
    </row>
    <row r="156" spans="2:8" x14ac:dyDescent="0.25">
      <c r="B156" s="44"/>
      <c r="C156" s="13" t="s">
        <v>112</v>
      </c>
      <c r="D156" s="19">
        <v>0.71059600000000001</v>
      </c>
      <c r="E156" s="19">
        <f t="shared" si="41"/>
        <v>0.65899300000000005</v>
      </c>
      <c r="F156" s="13">
        <v>300</v>
      </c>
      <c r="G156" s="18">
        <f t="shared" si="44"/>
        <v>2.1966433333333335E-3</v>
      </c>
      <c r="H156" s="14" t="str">
        <f t="shared" si="45"/>
        <v>OK</v>
      </c>
    </row>
    <row r="157" spans="2:8" x14ac:dyDescent="0.25">
      <c r="B157" s="44"/>
      <c r="C157" s="13" t="s">
        <v>113</v>
      </c>
      <c r="D157" s="19">
        <v>5.1603000000000003E-2</v>
      </c>
      <c r="E157" s="19">
        <f t="shared" si="41"/>
        <v>5.1603000000000003E-2</v>
      </c>
      <c r="F157" s="13">
        <v>280</v>
      </c>
      <c r="G157" s="18">
        <f t="shared" si="44"/>
        <v>1.8429642857142859E-4</v>
      </c>
      <c r="H157" s="14" t="str">
        <f t="shared" si="45"/>
        <v>OK</v>
      </c>
    </row>
    <row r="158" spans="2:8" x14ac:dyDescent="0.25">
      <c r="B158" s="44"/>
      <c r="C158" s="13" t="s">
        <v>114</v>
      </c>
      <c r="D158" s="19">
        <v>0</v>
      </c>
      <c r="E158" s="19">
        <f>D158-D159</f>
        <v>0</v>
      </c>
      <c r="F158" s="13">
        <v>280</v>
      </c>
      <c r="G158" s="18">
        <f t="shared" si="44"/>
        <v>0</v>
      </c>
      <c r="H158" s="14" t="str">
        <f t="shared" si="45"/>
        <v>OK</v>
      </c>
    </row>
    <row r="159" spans="2:8" x14ac:dyDescent="0.25">
      <c r="B159" s="44"/>
      <c r="C159" s="13" t="s">
        <v>118</v>
      </c>
      <c r="D159" s="19">
        <v>0</v>
      </c>
      <c r="E159" s="11"/>
      <c r="F159" s="11"/>
      <c r="G159" s="11"/>
    </row>
    <row r="160" spans="2:8" x14ac:dyDescent="0.25">
      <c r="B160" s="44" t="s">
        <v>127</v>
      </c>
      <c r="C160" s="13" t="s">
        <v>123</v>
      </c>
      <c r="D160" s="19">
        <v>13.141610999999999</v>
      </c>
      <c r="E160" s="19">
        <f t="shared" ref="E160:E170" si="46">D160-D161</f>
        <v>1.4456809999999987</v>
      </c>
      <c r="F160" s="13">
        <v>300</v>
      </c>
      <c r="G160" s="18">
        <f t="shared" ref="G160:G163" si="47">E160/F160</f>
        <v>4.8189366666666622E-3</v>
      </c>
      <c r="H160" s="14" t="str">
        <f t="shared" ref="H160:H163" si="48">IF(G160&lt;0.007,"OK","ERROR")</f>
        <v>OK</v>
      </c>
    </row>
    <row r="161" spans="2:8" x14ac:dyDescent="0.25">
      <c r="B161" s="44"/>
      <c r="C161" s="13" t="s">
        <v>124</v>
      </c>
      <c r="D161" s="19">
        <v>11.695930000000001</v>
      </c>
      <c r="E161" s="19">
        <f t="shared" si="46"/>
        <v>1.4938700000000011</v>
      </c>
      <c r="F161" s="13">
        <v>300</v>
      </c>
      <c r="G161" s="18">
        <f t="shared" si="47"/>
        <v>4.9795666666666702E-3</v>
      </c>
      <c r="H161" s="14" t="str">
        <f t="shared" si="48"/>
        <v>OK</v>
      </c>
    </row>
    <row r="162" spans="2:8" x14ac:dyDescent="0.25">
      <c r="B162" s="44"/>
      <c r="C162" s="13" t="s">
        <v>125</v>
      </c>
      <c r="D162" s="19">
        <v>10.202059999999999</v>
      </c>
      <c r="E162" s="19">
        <f t="shared" si="46"/>
        <v>1.5231149999999989</v>
      </c>
      <c r="F162" s="13">
        <v>300</v>
      </c>
      <c r="G162" s="18">
        <f t="shared" si="47"/>
        <v>5.0770499999999961E-3</v>
      </c>
      <c r="H162" s="14" t="str">
        <f t="shared" si="48"/>
        <v>OK</v>
      </c>
    </row>
    <row r="163" spans="2:8" x14ac:dyDescent="0.25">
      <c r="B163" s="44"/>
      <c r="C163" s="13" t="s">
        <v>126</v>
      </c>
      <c r="D163" s="19">
        <v>8.6789450000000006</v>
      </c>
      <c r="E163" s="19">
        <f t="shared" si="46"/>
        <v>1.5217540000000005</v>
      </c>
      <c r="F163" s="13">
        <v>300</v>
      </c>
      <c r="G163" s="18">
        <f t="shared" si="47"/>
        <v>5.0725133333333347E-3</v>
      </c>
      <c r="H163" s="14" t="str">
        <f t="shared" si="48"/>
        <v>OK</v>
      </c>
    </row>
    <row r="164" spans="2:8" x14ac:dyDescent="0.25">
      <c r="B164" s="44"/>
      <c r="C164" s="13" t="s">
        <v>107</v>
      </c>
      <c r="D164" s="19">
        <v>7.1571910000000001</v>
      </c>
      <c r="E164" s="19">
        <f t="shared" si="46"/>
        <v>1.4642780000000002</v>
      </c>
      <c r="F164" s="13">
        <v>300</v>
      </c>
      <c r="G164" s="18">
        <f>E164/F164</f>
        <v>4.880926666666667E-3</v>
      </c>
      <c r="H164" s="14" t="str">
        <f>IF(G164&lt;0.007,"OK","ERROR")</f>
        <v>OK</v>
      </c>
    </row>
    <row r="165" spans="2:8" x14ac:dyDescent="0.25">
      <c r="B165" s="44"/>
      <c r="C165" s="13" t="s">
        <v>108</v>
      </c>
      <c r="D165" s="19">
        <v>5.6929129999999999</v>
      </c>
      <c r="E165" s="19">
        <f t="shared" si="46"/>
        <v>1.4296340000000001</v>
      </c>
      <c r="F165" s="13">
        <v>300</v>
      </c>
      <c r="G165" s="18">
        <f t="shared" ref="G165:G171" si="49">E165/F165</f>
        <v>4.7654466666666668E-3</v>
      </c>
      <c r="H165" s="14" t="str">
        <f t="shared" ref="H165:H171" si="50">IF(G165&lt;0.007,"OK","ERROR")</f>
        <v>OK</v>
      </c>
    </row>
    <row r="166" spans="2:8" x14ac:dyDescent="0.25">
      <c r="B166" s="44"/>
      <c r="C166" s="13" t="s">
        <v>109</v>
      </c>
      <c r="D166" s="19">
        <v>4.2632789999999998</v>
      </c>
      <c r="E166" s="19">
        <f t="shared" si="46"/>
        <v>1.3491459999999997</v>
      </c>
      <c r="F166" s="13">
        <v>300</v>
      </c>
      <c r="G166" s="18">
        <f t="shared" si="49"/>
        <v>4.4971533333333326E-3</v>
      </c>
      <c r="H166" s="14" t="str">
        <f t="shared" si="50"/>
        <v>OK</v>
      </c>
    </row>
    <row r="167" spans="2:8" x14ac:dyDescent="0.25">
      <c r="B167" s="44"/>
      <c r="C167" s="13" t="s">
        <v>110</v>
      </c>
      <c r="D167" s="19">
        <v>2.9141330000000001</v>
      </c>
      <c r="E167" s="19">
        <f t="shared" si="46"/>
        <v>1.2100500000000001</v>
      </c>
      <c r="F167" s="13">
        <v>300</v>
      </c>
      <c r="G167" s="18">
        <f t="shared" si="49"/>
        <v>4.0335000000000006E-3</v>
      </c>
      <c r="H167" s="14" t="str">
        <f t="shared" si="50"/>
        <v>OK</v>
      </c>
    </row>
    <row r="168" spans="2:8" x14ac:dyDescent="0.25">
      <c r="B168" s="44"/>
      <c r="C168" s="13" t="s">
        <v>111</v>
      </c>
      <c r="D168" s="19">
        <v>1.704083</v>
      </c>
      <c r="E168" s="19">
        <f t="shared" si="46"/>
        <v>0.99348700000000001</v>
      </c>
      <c r="F168" s="13">
        <v>300</v>
      </c>
      <c r="G168" s="18">
        <f t="shared" si="49"/>
        <v>3.3116233333333332E-3</v>
      </c>
      <c r="H168" s="14" t="str">
        <f t="shared" si="50"/>
        <v>OK</v>
      </c>
    </row>
    <row r="169" spans="2:8" x14ac:dyDescent="0.25">
      <c r="B169" s="44"/>
      <c r="C169" s="13" t="s">
        <v>112</v>
      </c>
      <c r="D169" s="19">
        <v>0.71059600000000001</v>
      </c>
      <c r="E169" s="19">
        <f t="shared" si="46"/>
        <v>0.65899300000000005</v>
      </c>
      <c r="F169" s="13">
        <v>300</v>
      </c>
      <c r="G169" s="18">
        <f t="shared" si="49"/>
        <v>2.1966433333333335E-3</v>
      </c>
      <c r="H169" s="14" t="str">
        <f t="shared" si="50"/>
        <v>OK</v>
      </c>
    </row>
    <row r="170" spans="2:8" x14ac:dyDescent="0.25">
      <c r="B170" s="44"/>
      <c r="C170" s="13" t="s">
        <v>113</v>
      </c>
      <c r="D170" s="19">
        <v>5.1603000000000003E-2</v>
      </c>
      <c r="E170" s="19">
        <f t="shared" si="46"/>
        <v>5.1603000000000003E-2</v>
      </c>
      <c r="F170" s="13">
        <v>280</v>
      </c>
      <c r="G170" s="18">
        <f t="shared" si="49"/>
        <v>1.8429642857142859E-4</v>
      </c>
      <c r="H170" s="14" t="str">
        <f t="shared" si="50"/>
        <v>OK</v>
      </c>
    </row>
    <row r="171" spans="2:8" x14ac:dyDescent="0.25">
      <c r="B171" s="44"/>
      <c r="C171" s="13" t="s">
        <v>114</v>
      </c>
      <c r="D171" s="19">
        <v>0</v>
      </c>
      <c r="E171" s="19">
        <f>D171-D172</f>
        <v>0</v>
      </c>
      <c r="F171" s="13">
        <v>280</v>
      </c>
      <c r="G171" s="18">
        <f t="shared" si="49"/>
        <v>0</v>
      </c>
      <c r="H171" s="14" t="str">
        <f t="shared" si="50"/>
        <v>OK</v>
      </c>
    </row>
    <row r="172" spans="2:8" x14ac:dyDescent="0.25">
      <c r="B172" s="44"/>
      <c r="C172" s="13" t="s">
        <v>118</v>
      </c>
      <c r="D172" s="19">
        <v>0</v>
      </c>
      <c r="E172" s="11"/>
      <c r="F172" s="11"/>
      <c r="G172" s="11"/>
    </row>
    <row r="173" spans="2:8" x14ac:dyDescent="0.25">
      <c r="B173" s="44" t="s">
        <v>128</v>
      </c>
      <c r="C173" s="13" t="s">
        <v>113</v>
      </c>
      <c r="D173" s="19">
        <v>5.1603000000000003E-2</v>
      </c>
      <c r="E173" s="19">
        <f t="shared" ref="E173" si="51">D173-D174</f>
        <v>5.1603000000000003E-2</v>
      </c>
      <c r="F173" s="13">
        <v>280</v>
      </c>
      <c r="G173" s="18">
        <f t="shared" ref="G173:G174" si="52">E173/F173</f>
        <v>1.8429642857142859E-4</v>
      </c>
      <c r="H173" s="14" t="str">
        <f t="shared" ref="H173:H174" si="53">IF(G173&lt;0.007,"OK","ERROR")</f>
        <v>OK</v>
      </c>
    </row>
    <row r="174" spans="2:8" x14ac:dyDescent="0.25">
      <c r="B174" s="44"/>
      <c r="C174" s="13" t="s">
        <v>114</v>
      </c>
      <c r="D174" s="19">
        <v>0</v>
      </c>
      <c r="E174" s="19">
        <f>D174-D175</f>
        <v>0</v>
      </c>
      <c r="F174" s="13">
        <v>280</v>
      </c>
      <c r="G174" s="18">
        <f t="shared" si="52"/>
        <v>0</v>
      </c>
      <c r="H174" s="14" t="str">
        <f t="shared" si="53"/>
        <v>OK</v>
      </c>
    </row>
    <row r="175" spans="2:8" x14ac:dyDescent="0.25">
      <c r="B175" s="44"/>
      <c r="C175" s="13" t="s">
        <v>118</v>
      </c>
      <c r="D175" s="19">
        <v>0</v>
      </c>
      <c r="E175" s="11"/>
      <c r="F175" s="11"/>
      <c r="G175" s="11"/>
    </row>
    <row r="176" spans="2:8" x14ac:dyDescent="0.25">
      <c r="B176" s="44" t="s">
        <v>130</v>
      </c>
      <c r="C176" s="13" t="s">
        <v>123</v>
      </c>
      <c r="D176" s="19">
        <v>13.144589</v>
      </c>
      <c r="E176" s="19">
        <f t="shared" ref="E176:E186" si="54">D176-D177</f>
        <v>1.4460870000000003</v>
      </c>
      <c r="F176" s="13">
        <v>300</v>
      </c>
      <c r="G176" s="18">
        <f t="shared" ref="G176:G179" si="55">E176/F176</f>
        <v>4.8202900000000014E-3</v>
      </c>
      <c r="H176" s="14" t="str">
        <f t="shared" ref="H176:H179" si="56">IF(G176&lt;0.007,"OK","ERROR")</f>
        <v>OK</v>
      </c>
    </row>
    <row r="177" spans="2:8" x14ac:dyDescent="0.25">
      <c r="B177" s="44"/>
      <c r="C177" s="13" t="s">
        <v>124</v>
      </c>
      <c r="D177" s="19">
        <v>11.698502</v>
      </c>
      <c r="E177" s="19">
        <f t="shared" si="54"/>
        <v>1.4943179999999998</v>
      </c>
      <c r="F177" s="13">
        <v>300</v>
      </c>
      <c r="G177" s="18">
        <f t="shared" si="55"/>
        <v>4.981059999999999E-3</v>
      </c>
      <c r="H177" s="14" t="str">
        <f t="shared" si="56"/>
        <v>OK</v>
      </c>
    </row>
    <row r="178" spans="2:8" x14ac:dyDescent="0.25">
      <c r="B178" s="44"/>
      <c r="C178" s="13" t="s">
        <v>125</v>
      </c>
      <c r="D178" s="19">
        <v>10.204184</v>
      </c>
      <c r="E178" s="19">
        <f t="shared" si="54"/>
        <v>1.5235419999999991</v>
      </c>
      <c r="F178" s="13">
        <v>300</v>
      </c>
      <c r="G178" s="18">
        <f t="shared" si="55"/>
        <v>5.0784733333333306E-3</v>
      </c>
      <c r="H178" s="14" t="str">
        <f t="shared" si="56"/>
        <v>OK</v>
      </c>
    </row>
    <row r="179" spans="2:8" x14ac:dyDescent="0.25">
      <c r="B179" s="44"/>
      <c r="C179" s="13" t="s">
        <v>126</v>
      </c>
      <c r="D179" s="19">
        <v>8.6806420000000006</v>
      </c>
      <c r="E179" s="19">
        <f t="shared" si="54"/>
        <v>1.5221400000000003</v>
      </c>
      <c r="F179" s="13">
        <v>300</v>
      </c>
      <c r="G179" s="18">
        <f t="shared" si="55"/>
        <v>5.0738000000000007E-3</v>
      </c>
      <c r="H179" s="14" t="str">
        <f t="shared" si="56"/>
        <v>OK</v>
      </c>
    </row>
    <row r="180" spans="2:8" x14ac:dyDescent="0.25">
      <c r="B180" s="44"/>
      <c r="C180" s="13" t="s">
        <v>107</v>
      </c>
      <c r="D180" s="19">
        <v>7.1585020000000004</v>
      </c>
      <c r="E180" s="19">
        <f t="shared" si="54"/>
        <v>1.4646150000000002</v>
      </c>
      <c r="F180" s="13">
        <v>300</v>
      </c>
      <c r="G180" s="18">
        <f>E180/F180</f>
        <v>4.8820500000000006E-3</v>
      </c>
      <c r="H180" s="14" t="str">
        <f>IF(G180&lt;0.007,"OK","ERROR")</f>
        <v>OK</v>
      </c>
    </row>
    <row r="181" spans="2:8" x14ac:dyDescent="0.25">
      <c r="B181" s="44"/>
      <c r="C181" s="13" t="s">
        <v>108</v>
      </c>
      <c r="D181" s="19">
        <v>5.6938870000000001</v>
      </c>
      <c r="E181" s="19">
        <f t="shared" si="54"/>
        <v>1.4299270000000002</v>
      </c>
      <c r="F181" s="13">
        <v>300</v>
      </c>
      <c r="G181" s="18">
        <f t="shared" ref="G181:G187" si="57">E181/F181</f>
        <v>4.7664233333333337E-3</v>
      </c>
      <c r="H181" s="14" t="str">
        <f t="shared" ref="H181:H187" si="58">IF(G181&lt;0.007,"OK","ERROR")</f>
        <v>OK</v>
      </c>
    </row>
    <row r="182" spans="2:8" x14ac:dyDescent="0.25">
      <c r="B182" s="44"/>
      <c r="C182" s="13" t="s">
        <v>109</v>
      </c>
      <c r="D182" s="19">
        <v>4.26396</v>
      </c>
      <c r="E182" s="19">
        <f t="shared" si="54"/>
        <v>1.3493900000000001</v>
      </c>
      <c r="F182" s="13">
        <v>300</v>
      </c>
      <c r="G182" s="18">
        <f t="shared" si="57"/>
        <v>4.4979666666666671E-3</v>
      </c>
      <c r="H182" s="14" t="str">
        <f t="shared" si="58"/>
        <v>OK</v>
      </c>
    </row>
    <row r="183" spans="2:8" x14ac:dyDescent="0.25">
      <c r="B183" s="44"/>
      <c r="C183" s="13" t="s">
        <v>110</v>
      </c>
      <c r="D183" s="19">
        <v>2.9145699999999999</v>
      </c>
      <c r="E183" s="19">
        <f t="shared" si="54"/>
        <v>1.2102449999999998</v>
      </c>
      <c r="F183" s="13">
        <v>300</v>
      </c>
      <c r="G183" s="18">
        <f t="shared" si="57"/>
        <v>4.0341499999999994E-3</v>
      </c>
      <c r="H183" s="14" t="str">
        <f t="shared" si="58"/>
        <v>OK</v>
      </c>
    </row>
    <row r="184" spans="2:8" x14ac:dyDescent="0.25">
      <c r="B184" s="44"/>
      <c r="C184" s="13" t="s">
        <v>111</v>
      </c>
      <c r="D184" s="19">
        <v>1.7043250000000001</v>
      </c>
      <c r="E184" s="19">
        <f t="shared" si="54"/>
        <v>0.9936370000000001</v>
      </c>
      <c r="F184" s="13">
        <v>300</v>
      </c>
      <c r="G184" s="18">
        <f t="shared" si="57"/>
        <v>3.3121233333333337E-3</v>
      </c>
      <c r="H184" s="14" t="str">
        <f t="shared" si="58"/>
        <v>OK</v>
      </c>
    </row>
    <row r="185" spans="2:8" x14ac:dyDescent="0.25">
      <c r="B185" s="44"/>
      <c r="C185" s="13" t="s">
        <v>112</v>
      </c>
      <c r="D185" s="19">
        <v>0.71068799999999999</v>
      </c>
      <c r="E185" s="19">
        <f t="shared" si="54"/>
        <v>0.65908500000000003</v>
      </c>
      <c r="F185" s="13">
        <v>300</v>
      </c>
      <c r="G185" s="18">
        <f t="shared" si="57"/>
        <v>2.19695E-3</v>
      </c>
      <c r="H185" s="14" t="str">
        <f t="shared" si="58"/>
        <v>OK</v>
      </c>
    </row>
    <row r="186" spans="2:8" x14ac:dyDescent="0.25">
      <c r="B186" s="44"/>
      <c r="C186" s="13" t="s">
        <v>113</v>
      </c>
      <c r="D186" s="19">
        <v>5.1603000000000003E-2</v>
      </c>
      <c r="E186" s="19">
        <f t="shared" si="54"/>
        <v>5.1603000000000003E-2</v>
      </c>
      <c r="F186" s="13">
        <v>280</v>
      </c>
      <c r="G186" s="18">
        <f t="shared" si="57"/>
        <v>1.8429642857142859E-4</v>
      </c>
      <c r="H186" s="14" t="str">
        <f t="shared" si="58"/>
        <v>OK</v>
      </c>
    </row>
    <row r="187" spans="2:8" x14ac:dyDescent="0.25">
      <c r="B187" s="44"/>
      <c r="C187" s="13" t="s">
        <v>114</v>
      </c>
      <c r="D187" s="19">
        <v>0</v>
      </c>
      <c r="E187" s="19">
        <f>D187-D188</f>
        <v>0</v>
      </c>
      <c r="F187" s="13">
        <v>280</v>
      </c>
      <c r="G187" s="18">
        <f t="shared" si="57"/>
        <v>0</v>
      </c>
      <c r="H187" s="14" t="str">
        <f t="shared" si="58"/>
        <v>OK</v>
      </c>
    </row>
    <row r="188" spans="2:8" x14ac:dyDescent="0.25">
      <c r="B188" s="44"/>
      <c r="C188" s="13" t="s">
        <v>118</v>
      </c>
      <c r="D188" s="19">
        <v>0</v>
      </c>
      <c r="E188" s="11"/>
      <c r="F188" s="11"/>
      <c r="G188" s="11"/>
    </row>
    <row r="189" spans="2:8" x14ac:dyDescent="0.25">
      <c r="B189" s="44" t="s">
        <v>131</v>
      </c>
      <c r="C189" s="13" t="s">
        <v>123</v>
      </c>
      <c r="D189" s="19">
        <v>13.144589</v>
      </c>
      <c r="E189" s="19">
        <f t="shared" ref="E189:E199" si="59">D189-D190</f>
        <v>1.4460870000000003</v>
      </c>
      <c r="F189" s="13">
        <v>300</v>
      </c>
      <c r="G189" s="18">
        <f t="shared" ref="G189:G192" si="60">E189/F189</f>
        <v>4.8202900000000014E-3</v>
      </c>
      <c r="H189" s="14" t="str">
        <f t="shared" ref="H189:H192" si="61">IF(G189&lt;0.007,"OK","ERROR")</f>
        <v>OK</v>
      </c>
    </row>
    <row r="190" spans="2:8" x14ac:dyDescent="0.25">
      <c r="B190" s="44"/>
      <c r="C190" s="13" t="s">
        <v>124</v>
      </c>
      <c r="D190" s="19">
        <v>11.698502</v>
      </c>
      <c r="E190" s="19">
        <f t="shared" si="59"/>
        <v>1.4943179999999998</v>
      </c>
      <c r="F190" s="13">
        <v>300</v>
      </c>
      <c r="G190" s="18">
        <f t="shared" si="60"/>
        <v>4.981059999999999E-3</v>
      </c>
      <c r="H190" s="14" t="str">
        <f t="shared" si="61"/>
        <v>OK</v>
      </c>
    </row>
    <row r="191" spans="2:8" x14ac:dyDescent="0.25">
      <c r="B191" s="44"/>
      <c r="C191" s="13" t="s">
        <v>125</v>
      </c>
      <c r="D191" s="19">
        <v>10.204184</v>
      </c>
      <c r="E191" s="19">
        <f t="shared" si="59"/>
        <v>1.5235419999999991</v>
      </c>
      <c r="F191" s="13">
        <v>300</v>
      </c>
      <c r="G191" s="18">
        <f t="shared" si="60"/>
        <v>5.0784733333333306E-3</v>
      </c>
      <c r="H191" s="14" t="str">
        <f t="shared" si="61"/>
        <v>OK</v>
      </c>
    </row>
    <row r="192" spans="2:8" x14ac:dyDescent="0.25">
      <c r="B192" s="44"/>
      <c r="C192" s="13" t="s">
        <v>126</v>
      </c>
      <c r="D192" s="19">
        <v>8.6806420000000006</v>
      </c>
      <c r="E192" s="19">
        <f t="shared" si="59"/>
        <v>1.5221400000000003</v>
      </c>
      <c r="F192" s="13">
        <v>300</v>
      </c>
      <c r="G192" s="18">
        <f t="shared" si="60"/>
        <v>5.0738000000000007E-3</v>
      </c>
      <c r="H192" s="14" t="str">
        <f t="shared" si="61"/>
        <v>OK</v>
      </c>
    </row>
    <row r="193" spans="2:8" x14ac:dyDescent="0.25">
      <c r="B193" s="44"/>
      <c r="C193" s="13" t="s">
        <v>107</v>
      </c>
      <c r="D193" s="19">
        <v>7.1585020000000004</v>
      </c>
      <c r="E193" s="19">
        <f t="shared" si="59"/>
        <v>1.4646150000000002</v>
      </c>
      <c r="F193" s="13">
        <v>300</v>
      </c>
      <c r="G193" s="18">
        <f>E193/F193</f>
        <v>4.8820500000000006E-3</v>
      </c>
      <c r="H193" s="14" t="str">
        <f>IF(G193&lt;0.007,"OK","ERROR")</f>
        <v>OK</v>
      </c>
    </row>
    <row r="194" spans="2:8" x14ac:dyDescent="0.25">
      <c r="B194" s="44"/>
      <c r="C194" s="13" t="s">
        <v>108</v>
      </c>
      <c r="D194" s="19">
        <v>5.6938870000000001</v>
      </c>
      <c r="E194" s="19">
        <f t="shared" si="59"/>
        <v>1.4299270000000002</v>
      </c>
      <c r="F194" s="13">
        <v>300</v>
      </c>
      <c r="G194" s="18">
        <f t="shared" ref="G194:G200" si="62">E194/F194</f>
        <v>4.7664233333333337E-3</v>
      </c>
      <c r="H194" s="14" t="str">
        <f t="shared" ref="H194:H200" si="63">IF(G194&lt;0.007,"OK","ERROR")</f>
        <v>OK</v>
      </c>
    </row>
    <row r="195" spans="2:8" x14ac:dyDescent="0.25">
      <c r="B195" s="44"/>
      <c r="C195" s="13" t="s">
        <v>109</v>
      </c>
      <c r="D195" s="19">
        <v>4.26396</v>
      </c>
      <c r="E195" s="19">
        <f t="shared" si="59"/>
        <v>1.3493900000000001</v>
      </c>
      <c r="F195" s="13">
        <v>300</v>
      </c>
      <c r="G195" s="18">
        <f t="shared" si="62"/>
        <v>4.4979666666666671E-3</v>
      </c>
      <c r="H195" s="14" t="str">
        <f t="shared" si="63"/>
        <v>OK</v>
      </c>
    </row>
    <row r="196" spans="2:8" x14ac:dyDescent="0.25">
      <c r="B196" s="44"/>
      <c r="C196" s="13" t="s">
        <v>110</v>
      </c>
      <c r="D196" s="19">
        <v>2.9145699999999999</v>
      </c>
      <c r="E196" s="19">
        <f t="shared" si="59"/>
        <v>1.2102449999999998</v>
      </c>
      <c r="F196" s="13">
        <v>300</v>
      </c>
      <c r="G196" s="18">
        <f t="shared" si="62"/>
        <v>4.0341499999999994E-3</v>
      </c>
      <c r="H196" s="14" t="str">
        <f t="shared" si="63"/>
        <v>OK</v>
      </c>
    </row>
    <row r="197" spans="2:8" x14ac:dyDescent="0.25">
      <c r="B197" s="44"/>
      <c r="C197" s="13" t="s">
        <v>111</v>
      </c>
      <c r="D197" s="19">
        <v>1.7043250000000001</v>
      </c>
      <c r="E197" s="19">
        <f t="shared" si="59"/>
        <v>0.9936370000000001</v>
      </c>
      <c r="F197" s="13">
        <v>300</v>
      </c>
      <c r="G197" s="18">
        <f t="shared" si="62"/>
        <v>3.3121233333333337E-3</v>
      </c>
      <c r="H197" s="14" t="str">
        <f t="shared" si="63"/>
        <v>OK</v>
      </c>
    </row>
    <row r="198" spans="2:8" x14ac:dyDescent="0.25">
      <c r="B198" s="44"/>
      <c r="C198" s="13" t="s">
        <v>112</v>
      </c>
      <c r="D198" s="19">
        <v>0.71068799999999999</v>
      </c>
      <c r="E198" s="19">
        <f t="shared" si="59"/>
        <v>0.65908500000000003</v>
      </c>
      <c r="F198" s="13">
        <v>300</v>
      </c>
      <c r="G198" s="18">
        <f t="shared" si="62"/>
        <v>2.19695E-3</v>
      </c>
      <c r="H198" s="14" t="str">
        <f t="shared" si="63"/>
        <v>OK</v>
      </c>
    </row>
    <row r="199" spans="2:8" x14ac:dyDescent="0.25">
      <c r="B199" s="44"/>
      <c r="C199" s="13" t="s">
        <v>113</v>
      </c>
      <c r="D199" s="19">
        <v>5.1603000000000003E-2</v>
      </c>
      <c r="E199" s="19">
        <f t="shared" si="59"/>
        <v>5.1603000000000003E-2</v>
      </c>
      <c r="F199" s="13">
        <v>280</v>
      </c>
      <c r="G199" s="18">
        <f t="shared" si="62"/>
        <v>1.8429642857142859E-4</v>
      </c>
      <c r="H199" s="14" t="str">
        <f t="shared" si="63"/>
        <v>OK</v>
      </c>
    </row>
    <row r="200" spans="2:8" x14ac:dyDescent="0.25">
      <c r="B200" s="44"/>
      <c r="C200" s="13" t="s">
        <v>114</v>
      </c>
      <c r="D200" s="19">
        <v>0</v>
      </c>
      <c r="E200" s="19">
        <f>D200-D201</f>
        <v>0</v>
      </c>
      <c r="F200" s="13">
        <v>280</v>
      </c>
      <c r="G200" s="18">
        <f t="shared" si="62"/>
        <v>0</v>
      </c>
      <c r="H200" s="14" t="str">
        <f t="shared" si="63"/>
        <v>OK</v>
      </c>
    </row>
    <row r="201" spans="2:8" x14ac:dyDescent="0.25">
      <c r="B201" s="44"/>
      <c r="C201" s="13" t="s">
        <v>118</v>
      </c>
      <c r="D201" s="19">
        <v>0</v>
      </c>
      <c r="E201" s="11"/>
      <c r="F201" s="11"/>
      <c r="G201" s="11"/>
    </row>
    <row r="202" spans="2:8" x14ac:dyDescent="0.25">
      <c r="B202" s="44" t="s">
        <v>132</v>
      </c>
      <c r="C202" s="13" t="s">
        <v>107</v>
      </c>
      <c r="D202" s="19">
        <v>7.1585020000000004</v>
      </c>
      <c r="E202" s="19">
        <f t="shared" ref="E202:E208" si="64">D202-D203</f>
        <v>1.4646150000000002</v>
      </c>
      <c r="F202" s="13">
        <v>300</v>
      </c>
      <c r="G202" s="18">
        <f>E202/F202</f>
        <v>4.8820500000000006E-3</v>
      </c>
      <c r="H202" s="14" t="str">
        <f>IF(G202&lt;0.007,"OK","ERROR")</f>
        <v>OK</v>
      </c>
    </row>
    <row r="203" spans="2:8" x14ac:dyDescent="0.25">
      <c r="B203" s="44"/>
      <c r="C203" s="13" t="s">
        <v>108</v>
      </c>
      <c r="D203" s="19">
        <v>5.6938870000000001</v>
      </c>
      <c r="E203" s="19">
        <f t="shared" si="64"/>
        <v>1.4299270000000002</v>
      </c>
      <c r="F203" s="13">
        <v>300</v>
      </c>
      <c r="G203" s="18">
        <f t="shared" ref="G203:G209" si="65">E203/F203</f>
        <v>4.7664233333333337E-3</v>
      </c>
      <c r="H203" s="14" t="str">
        <f t="shared" ref="H203:H209" si="66">IF(G203&lt;0.007,"OK","ERROR")</f>
        <v>OK</v>
      </c>
    </row>
    <row r="204" spans="2:8" x14ac:dyDescent="0.25">
      <c r="B204" s="44"/>
      <c r="C204" s="13" t="s">
        <v>109</v>
      </c>
      <c r="D204" s="19">
        <v>4.26396</v>
      </c>
      <c r="E204" s="19">
        <f t="shared" si="64"/>
        <v>1.3493900000000001</v>
      </c>
      <c r="F204" s="13">
        <v>300</v>
      </c>
      <c r="G204" s="18">
        <f t="shared" si="65"/>
        <v>4.4979666666666671E-3</v>
      </c>
      <c r="H204" s="14" t="str">
        <f t="shared" si="66"/>
        <v>OK</v>
      </c>
    </row>
    <row r="205" spans="2:8" x14ac:dyDescent="0.25">
      <c r="B205" s="44"/>
      <c r="C205" s="13" t="s">
        <v>110</v>
      </c>
      <c r="D205" s="19">
        <v>2.9145699999999999</v>
      </c>
      <c r="E205" s="19">
        <f t="shared" si="64"/>
        <v>1.2102449999999998</v>
      </c>
      <c r="F205" s="13">
        <v>300</v>
      </c>
      <c r="G205" s="18">
        <f t="shared" si="65"/>
        <v>4.0341499999999994E-3</v>
      </c>
      <c r="H205" s="14" t="str">
        <f t="shared" si="66"/>
        <v>OK</v>
      </c>
    </row>
    <row r="206" spans="2:8" x14ac:dyDescent="0.25">
      <c r="B206" s="44"/>
      <c r="C206" s="13" t="s">
        <v>111</v>
      </c>
      <c r="D206" s="19">
        <v>1.7043250000000001</v>
      </c>
      <c r="E206" s="19">
        <f t="shared" si="64"/>
        <v>0.9936370000000001</v>
      </c>
      <c r="F206" s="13">
        <v>300</v>
      </c>
      <c r="G206" s="18">
        <f t="shared" si="65"/>
        <v>3.3121233333333337E-3</v>
      </c>
      <c r="H206" s="14" t="str">
        <f t="shared" si="66"/>
        <v>OK</v>
      </c>
    </row>
    <row r="207" spans="2:8" x14ac:dyDescent="0.25">
      <c r="B207" s="44"/>
      <c r="C207" s="13" t="s">
        <v>112</v>
      </c>
      <c r="D207" s="19">
        <v>0.71068799999999999</v>
      </c>
      <c r="E207" s="19">
        <f t="shared" si="64"/>
        <v>0.65908500000000003</v>
      </c>
      <c r="F207" s="13">
        <v>300</v>
      </c>
      <c r="G207" s="18">
        <f t="shared" si="65"/>
        <v>2.19695E-3</v>
      </c>
      <c r="H207" s="14" t="str">
        <f t="shared" si="66"/>
        <v>OK</v>
      </c>
    </row>
    <row r="208" spans="2:8" x14ac:dyDescent="0.25">
      <c r="B208" s="44"/>
      <c r="C208" s="13" t="s">
        <v>113</v>
      </c>
      <c r="D208" s="19">
        <v>5.1603000000000003E-2</v>
      </c>
      <c r="E208" s="19">
        <f t="shared" si="64"/>
        <v>5.1603000000000003E-2</v>
      </c>
      <c r="F208" s="13">
        <v>280</v>
      </c>
      <c r="G208" s="18">
        <f t="shared" si="65"/>
        <v>1.8429642857142859E-4</v>
      </c>
      <c r="H208" s="14" t="str">
        <f t="shared" si="66"/>
        <v>OK</v>
      </c>
    </row>
    <row r="209" spans="2:8" x14ac:dyDescent="0.25">
      <c r="B209" s="44"/>
      <c r="C209" s="13" t="s">
        <v>114</v>
      </c>
      <c r="D209" s="19">
        <v>0</v>
      </c>
      <c r="E209" s="19">
        <f>D209-D210</f>
        <v>0</v>
      </c>
      <c r="F209" s="13">
        <v>280</v>
      </c>
      <c r="G209" s="18">
        <f t="shared" si="65"/>
        <v>0</v>
      </c>
      <c r="H209" s="14" t="str">
        <f t="shared" si="66"/>
        <v>OK</v>
      </c>
    </row>
    <row r="210" spans="2:8" x14ac:dyDescent="0.25">
      <c r="B210" s="44"/>
      <c r="C210" s="13" t="s">
        <v>118</v>
      </c>
      <c r="D210" s="19">
        <v>0</v>
      </c>
      <c r="E210" s="11"/>
      <c r="F210" s="11"/>
      <c r="G210" s="11"/>
    </row>
    <row r="211" spans="2:8" x14ac:dyDescent="0.25">
      <c r="B211" s="44" t="s">
        <v>133</v>
      </c>
      <c r="C211" s="13" t="s">
        <v>107</v>
      </c>
      <c r="D211" s="19">
        <v>6.7837370000000004</v>
      </c>
      <c r="E211" s="19">
        <f t="shared" ref="E211:E217" si="67">D211-D212</f>
        <v>1.3909790000000006</v>
      </c>
      <c r="F211" s="13">
        <v>300</v>
      </c>
      <c r="G211" s="18">
        <f>E211/F211</f>
        <v>4.6365966666666687E-3</v>
      </c>
      <c r="H211" s="14" t="str">
        <f>IF(G211&lt;0.007,"OK","ERROR")</f>
        <v>OK</v>
      </c>
    </row>
    <row r="212" spans="2:8" x14ac:dyDescent="0.25">
      <c r="B212" s="44"/>
      <c r="C212" s="13" t="s">
        <v>108</v>
      </c>
      <c r="D212" s="19">
        <v>5.3927579999999997</v>
      </c>
      <c r="E212" s="19">
        <f t="shared" si="67"/>
        <v>1.3566529999999997</v>
      </c>
      <c r="F212" s="13">
        <v>300</v>
      </c>
      <c r="G212" s="18">
        <f t="shared" ref="G212:G218" si="68">E212/F212</f>
        <v>4.5221766666666656E-3</v>
      </c>
      <c r="H212" s="14" t="str">
        <f t="shared" ref="H212:H218" si="69">IF(G212&lt;0.007,"OK","ERROR")</f>
        <v>OK</v>
      </c>
    </row>
    <row r="213" spans="2:8" x14ac:dyDescent="0.25">
      <c r="B213" s="44"/>
      <c r="C213" s="13" t="s">
        <v>109</v>
      </c>
      <c r="D213" s="19">
        <v>4.0361050000000001</v>
      </c>
      <c r="E213" s="19">
        <f t="shared" si="67"/>
        <v>1.278769</v>
      </c>
      <c r="F213" s="13">
        <v>300</v>
      </c>
      <c r="G213" s="18">
        <f t="shared" si="68"/>
        <v>4.2625633333333336E-3</v>
      </c>
      <c r="H213" s="14" t="str">
        <f t="shared" si="69"/>
        <v>OK</v>
      </c>
    </row>
    <row r="214" spans="2:8" x14ac:dyDescent="0.25">
      <c r="B214" s="44"/>
      <c r="C214" s="13" t="s">
        <v>110</v>
      </c>
      <c r="D214" s="19">
        <v>2.757336</v>
      </c>
      <c r="E214" s="19">
        <f t="shared" si="67"/>
        <v>1.145384</v>
      </c>
      <c r="F214" s="13">
        <v>300</v>
      </c>
      <c r="G214" s="18">
        <f t="shared" si="68"/>
        <v>3.8179466666666663E-3</v>
      </c>
      <c r="H214" s="14" t="str">
        <f t="shared" si="69"/>
        <v>OK</v>
      </c>
    </row>
    <row r="215" spans="2:8" x14ac:dyDescent="0.25">
      <c r="B215" s="44"/>
      <c r="C215" s="13" t="s">
        <v>111</v>
      </c>
      <c r="D215" s="19">
        <v>1.6119520000000001</v>
      </c>
      <c r="E215" s="19">
        <f t="shared" si="67"/>
        <v>0.93905800000000006</v>
      </c>
      <c r="F215" s="13">
        <v>300</v>
      </c>
      <c r="G215" s="18">
        <f t="shared" si="68"/>
        <v>3.1301933333333335E-3</v>
      </c>
      <c r="H215" s="14" t="str">
        <f t="shared" si="69"/>
        <v>OK</v>
      </c>
    </row>
    <row r="216" spans="2:8" x14ac:dyDescent="0.25">
      <c r="B216" s="44"/>
      <c r="C216" s="13" t="s">
        <v>112</v>
      </c>
      <c r="D216" s="19">
        <v>0.67289399999999999</v>
      </c>
      <c r="E216" s="19">
        <f t="shared" si="67"/>
        <v>0.62248899999999996</v>
      </c>
      <c r="F216" s="13">
        <v>300</v>
      </c>
      <c r="G216" s="18">
        <f t="shared" si="68"/>
        <v>2.0749633333333331E-3</v>
      </c>
      <c r="H216" s="14" t="str">
        <f t="shared" si="69"/>
        <v>OK</v>
      </c>
    </row>
    <row r="217" spans="2:8" x14ac:dyDescent="0.25">
      <c r="B217" s="44"/>
      <c r="C217" s="13" t="s">
        <v>113</v>
      </c>
      <c r="D217" s="19">
        <v>5.0404999999999998E-2</v>
      </c>
      <c r="E217" s="19">
        <f t="shared" si="67"/>
        <v>5.0404999999999998E-2</v>
      </c>
      <c r="F217" s="13">
        <v>280</v>
      </c>
      <c r="G217" s="18">
        <f t="shared" si="68"/>
        <v>1.8001785714285713E-4</v>
      </c>
      <c r="H217" s="14" t="str">
        <f t="shared" si="69"/>
        <v>OK</v>
      </c>
    </row>
    <row r="218" spans="2:8" x14ac:dyDescent="0.25">
      <c r="B218" s="44"/>
      <c r="C218" s="13" t="s">
        <v>114</v>
      </c>
      <c r="D218" s="19">
        <v>0</v>
      </c>
      <c r="E218" s="19">
        <f>D218-D219</f>
        <v>0</v>
      </c>
      <c r="F218" s="13">
        <v>280</v>
      </c>
      <c r="G218" s="18">
        <f t="shared" si="68"/>
        <v>0</v>
      </c>
      <c r="H218" s="14" t="str">
        <f t="shared" si="69"/>
        <v>OK</v>
      </c>
    </row>
    <row r="219" spans="2:8" x14ac:dyDescent="0.25">
      <c r="B219" s="44"/>
      <c r="C219" s="13" t="s">
        <v>118</v>
      </c>
      <c r="D219" s="19">
        <v>0</v>
      </c>
      <c r="E219" s="11"/>
      <c r="F219" s="11"/>
      <c r="G219" s="11"/>
    </row>
    <row r="220" spans="2:8" x14ac:dyDescent="0.25">
      <c r="B220" s="44" t="s">
        <v>134</v>
      </c>
      <c r="C220" s="13" t="s">
        <v>107</v>
      </c>
      <c r="D220" s="19">
        <v>6.7830009999999996</v>
      </c>
      <c r="E220" s="19">
        <f t="shared" ref="E220:E226" si="70">D220-D221</f>
        <v>1.3908049999999994</v>
      </c>
      <c r="F220" s="13">
        <v>300</v>
      </c>
      <c r="G220" s="18">
        <f>E220/F220</f>
        <v>4.6360166666666643E-3</v>
      </c>
      <c r="H220" s="14" t="str">
        <f>IF(G220&lt;0.007,"OK","ERROR")</f>
        <v>OK</v>
      </c>
    </row>
    <row r="221" spans="2:8" x14ac:dyDescent="0.25">
      <c r="B221" s="44"/>
      <c r="C221" s="13" t="s">
        <v>108</v>
      </c>
      <c r="D221" s="19">
        <v>5.3921960000000002</v>
      </c>
      <c r="E221" s="19">
        <f t="shared" si="70"/>
        <v>1.3564959999999999</v>
      </c>
      <c r="F221" s="13">
        <v>300</v>
      </c>
      <c r="G221" s="18">
        <f t="shared" ref="G221:G227" si="71">E221/F221</f>
        <v>4.5216533333333328E-3</v>
      </c>
      <c r="H221" s="14" t="str">
        <f t="shared" ref="H221:H227" si="72">IF(G221&lt;0.007,"OK","ERROR")</f>
        <v>OK</v>
      </c>
    </row>
    <row r="222" spans="2:8" x14ac:dyDescent="0.25">
      <c r="B222" s="44"/>
      <c r="C222" s="13" t="s">
        <v>109</v>
      </c>
      <c r="D222" s="19">
        <v>4.0357000000000003</v>
      </c>
      <c r="E222" s="19">
        <f t="shared" si="70"/>
        <v>1.2786340000000003</v>
      </c>
      <c r="F222" s="13">
        <v>300</v>
      </c>
      <c r="G222" s="18">
        <f t="shared" si="71"/>
        <v>4.2621133333333346E-3</v>
      </c>
      <c r="H222" s="14" t="str">
        <f t="shared" si="72"/>
        <v>OK</v>
      </c>
    </row>
    <row r="223" spans="2:8" x14ac:dyDescent="0.25">
      <c r="B223" s="44"/>
      <c r="C223" s="13" t="s">
        <v>110</v>
      </c>
      <c r="D223" s="19">
        <v>2.757066</v>
      </c>
      <c r="E223" s="19">
        <f t="shared" si="70"/>
        <v>1.14527</v>
      </c>
      <c r="F223" s="13">
        <v>300</v>
      </c>
      <c r="G223" s="18">
        <f t="shared" si="71"/>
        <v>3.8175666666666669E-3</v>
      </c>
      <c r="H223" s="14" t="str">
        <f t="shared" si="72"/>
        <v>OK</v>
      </c>
    </row>
    <row r="224" spans="2:8" x14ac:dyDescent="0.25">
      <c r="B224" s="44"/>
      <c r="C224" s="13" t="s">
        <v>111</v>
      </c>
      <c r="D224" s="19">
        <v>1.611796</v>
      </c>
      <c r="E224" s="19">
        <f t="shared" si="70"/>
        <v>0.93896500000000005</v>
      </c>
      <c r="F224" s="13">
        <v>300</v>
      </c>
      <c r="G224" s="18">
        <f t="shared" si="71"/>
        <v>3.1298833333333336E-3</v>
      </c>
      <c r="H224" s="14" t="str">
        <f t="shared" si="72"/>
        <v>OK</v>
      </c>
    </row>
    <row r="225" spans="1:8" x14ac:dyDescent="0.25">
      <c r="B225" s="44"/>
      <c r="C225" s="13" t="s">
        <v>112</v>
      </c>
      <c r="D225" s="19">
        <v>0.67283099999999996</v>
      </c>
      <c r="E225" s="19">
        <f t="shared" si="70"/>
        <v>0.62242799999999998</v>
      </c>
      <c r="F225" s="13">
        <v>300</v>
      </c>
      <c r="G225" s="18">
        <f t="shared" si="71"/>
        <v>2.0747600000000001E-3</v>
      </c>
      <c r="H225" s="14" t="str">
        <f t="shared" si="72"/>
        <v>OK</v>
      </c>
    </row>
    <row r="226" spans="1:8" x14ac:dyDescent="0.25">
      <c r="B226" s="44"/>
      <c r="C226" s="13" t="s">
        <v>113</v>
      </c>
      <c r="D226" s="19">
        <v>5.0403000000000003E-2</v>
      </c>
      <c r="E226" s="19">
        <f t="shared" si="70"/>
        <v>5.0403000000000003E-2</v>
      </c>
      <c r="F226" s="13">
        <v>280</v>
      </c>
      <c r="G226" s="18">
        <f t="shared" si="71"/>
        <v>1.800107142857143E-4</v>
      </c>
      <c r="H226" s="14" t="str">
        <f t="shared" si="72"/>
        <v>OK</v>
      </c>
    </row>
    <row r="227" spans="1:8" x14ac:dyDescent="0.25">
      <c r="B227" s="44"/>
      <c r="C227" s="13" t="s">
        <v>114</v>
      </c>
      <c r="D227" s="19">
        <v>0</v>
      </c>
      <c r="E227" s="19">
        <f>D227-D228</f>
        <v>0</v>
      </c>
      <c r="F227" s="13">
        <v>280</v>
      </c>
      <c r="G227" s="18">
        <f t="shared" si="71"/>
        <v>0</v>
      </c>
      <c r="H227" s="14" t="str">
        <f t="shared" si="72"/>
        <v>OK</v>
      </c>
    </row>
    <row r="228" spans="1:8" x14ac:dyDescent="0.25">
      <c r="B228" s="44"/>
      <c r="C228" s="13" t="s">
        <v>118</v>
      </c>
      <c r="D228" s="19">
        <v>0</v>
      </c>
      <c r="E228" s="11"/>
      <c r="F228" s="11"/>
      <c r="G228" s="11"/>
    </row>
    <row r="231" spans="1:8" x14ac:dyDescent="0.25">
      <c r="A231" s="6">
        <v>3</v>
      </c>
      <c r="B231" s="15" t="s">
        <v>135</v>
      </c>
    </row>
    <row r="233" spans="1:8" x14ac:dyDescent="0.25">
      <c r="A233" s="6">
        <v>3.1</v>
      </c>
      <c r="B233" s="6" t="s">
        <v>136</v>
      </c>
      <c r="F233" s="30" t="s">
        <v>10</v>
      </c>
      <c r="G233" s="29">
        <v>0.9</v>
      </c>
    </row>
    <row r="245" spans="2:13" x14ac:dyDescent="0.25">
      <c r="B245" s="24" t="s">
        <v>137</v>
      </c>
      <c r="C245" s="25"/>
      <c r="D245" s="23"/>
      <c r="E245" s="25"/>
      <c r="F245" s="25"/>
      <c r="G245" s="23"/>
      <c r="H245" s="23"/>
      <c r="I245" s="23"/>
      <c r="J245" s="23"/>
    </row>
    <row r="246" spans="2:13" x14ac:dyDescent="0.25">
      <c r="B246" s="22" t="s">
        <v>138</v>
      </c>
      <c r="C246" s="22" t="s">
        <v>139</v>
      </c>
      <c r="D246" s="26" t="s">
        <v>140</v>
      </c>
      <c r="E246" s="7" t="s">
        <v>141</v>
      </c>
      <c r="F246" s="22" t="s">
        <v>142</v>
      </c>
      <c r="G246" s="26" t="s">
        <v>4</v>
      </c>
      <c r="H246" s="26" t="s">
        <v>143</v>
      </c>
      <c r="I246" s="8" t="s">
        <v>144</v>
      </c>
      <c r="J246" s="8" t="s">
        <v>145</v>
      </c>
    </row>
    <row r="247" spans="2:13" x14ac:dyDescent="0.25">
      <c r="B247" s="27" t="s">
        <v>101</v>
      </c>
      <c r="C247" s="27" t="s">
        <v>101</v>
      </c>
      <c r="D247" s="28" t="s">
        <v>146</v>
      </c>
      <c r="E247" s="9" t="s">
        <v>147</v>
      </c>
      <c r="F247" s="27" t="s">
        <v>147</v>
      </c>
      <c r="G247" s="28" t="s">
        <v>146</v>
      </c>
      <c r="H247" s="28" t="s">
        <v>146</v>
      </c>
      <c r="I247" s="10" t="s">
        <v>148</v>
      </c>
      <c r="J247" s="10" t="s">
        <v>148</v>
      </c>
    </row>
    <row r="248" spans="2:13" x14ac:dyDescent="0.25">
      <c r="B248" s="12" t="s">
        <v>149</v>
      </c>
      <c r="C248" s="12" t="s">
        <v>150</v>
      </c>
      <c r="D248" s="13">
        <v>0.05</v>
      </c>
      <c r="E248" s="12" t="s">
        <v>151</v>
      </c>
      <c r="F248" s="12" t="s">
        <v>151</v>
      </c>
      <c r="G248" s="13">
        <v>0.13089999999999999</v>
      </c>
      <c r="H248" s="13">
        <v>1.0683</v>
      </c>
      <c r="I248" s="13">
        <v>8617.4367000000002</v>
      </c>
      <c r="J248" s="13">
        <v>1128.0225</v>
      </c>
    </row>
    <row r="249" spans="2:13" x14ac:dyDescent="0.25">
      <c r="B249" s="12" t="s">
        <v>152</v>
      </c>
      <c r="C249" s="12" t="s">
        <v>153</v>
      </c>
      <c r="D249" s="13">
        <v>0.05</v>
      </c>
      <c r="E249" s="12" t="s">
        <v>151</v>
      </c>
      <c r="F249" s="12" t="s">
        <v>151</v>
      </c>
      <c r="G249" s="13">
        <v>0.13089999999999999</v>
      </c>
      <c r="H249" s="13">
        <v>1.0683</v>
      </c>
      <c r="I249" s="13">
        <v>8617.4367000000002</v>
      </c>
      <c r="J249" s="13">
        <v>1128.0225</v>
      </c>
    </row>
    <row r="250" spans="2:13" x14ac:dyDescent="0.25">
      <c r="L250" s="16" t="s">
        <v>12</v>
      </c>
      <c r="M250" s="31">
        <f>'Espectro Diseño'!C17</f>
        <v>1.0683333333333334</v>
      </c>
    </row>
    <row r="251" spans="2:13" ht="18" x14ac:dyDescent="0.3">
      <c r="B251" s="16" t="s">
        <v>168</v>
      </c>
      <c r="C251" s="16" t="s">
        <v>171</v>
      </c>
      <c r="D251" s="16" t="s">
        <v>172</v>
      </c>
      <c r="E251" s="16" t="s">
        <v>169</v>
      </c>
      <c r="F251" s="21" t="s">
        <v>170</v>
      </c>
      <c r="G251" s="16" t="s">
        <v>173</v>
      </c>
      <c r="H251" s="16" t="s">
        <v>174</v>
      </c>
    </row>
    <row r="252" spans="2:13" x14ac:dyDescent="0.25">
      <c r="B252" s="13" t="s">
        <v>123</v>
      </c>
      <c r="C252" s="13">
        <v>35.6</v>
      </c>
      <c r="D252" s="19">
        <f>PESO!C77</f>
        <v>427.14758016600007</v>
      </c>
      <c r="E252" s="19">
        <f>D252*(C252^$M$250)</f>
        <v>19410.811771545483</v>
      </c>
      <c r="F252" s="32">
        <f>E252/$E$264</f>
        <v>0.10647820323783101</v>
      </c>
      <c r="G252" s="19">
        <f>F252*$J$248</f>
        <v>120.10980901184624</v>
      </c>
      <c r="H252" s="19">
        <f>G252</f>
        <v>120.10980901184624</v>
      </c>
    </row>
    <row r="253" spans="2:13" x14ac:dyDescent="0.25">
      <c r="B253" s="13" t="s">
        <v>124</v>
      </c>
      <c r="C253" s="13">
        <v>32.6</v>
      </c>
      <c r="D253" s="19">
        <f>PESO!C54</f>
        <v>522.80755216600005</v>
      </c>
      <c r="E253" s="19">
        <f t="shared" ref="E253:E263" si="73">D253*(C253^$M$250)</f>
        <v>21625.325607247745</v>
      </c>
      <c r="F253" s="32">
        <f t="shared" ref="F253:F263" si="74">E253/$E$264</f>
        <v>0.11862594116070099</v>
      </c>
      <c r="G253" s="19">
        <f t="shared" ref="G253:G263" si="75">F253*$J$248</f>
        <v>133.81273071294683</v>
      </c>
      <c r="H253" s="19">
        <f>H252+G253</f>
        <v>253.92253972479307</v>
      </c>
    </row>
    <row r="254" spans="2:13" x14ac:dyDescent="0.25">
      <c r="B254" s="13" t="s">
        <v>125</v>
      </c>
      <c r="C254" s="13">
        <v>29.6</v>
      </c>
      <c r="D254" s="19">
        <f>PESO!C54</f>
        <v>522.80755216600005</v>
      </c>
      <c r="E254" s="19">
        <f t="shared" si="73"/>
        <v>19506.162168618368</v>
      </c>
      <c r="F254" s="32">
        <f t="shared" si="74"/>
        <v>0.10700124880016125</v>
      </c>
      <c r="G254" s="19">
        <f t="shared" si="75"/>
        <v>120.6998161746799</v>
      </c>
      <c r="H254" s="19">
        <f t="shared" ref="H254:H263" si="76">H253+G254</f>
        <v>374.62235589947295</v>
      </c>
    </row>
    <row r="255" spans="2:13" x14ac:dyDescent="0.25">
      <c r="B255" s="13" t="s">
        <v>126</v>
      </c>
      <c r="C255" s="13">
        <v>26.6</v>
      </c>
      <c r="D255" s="19">
        <f>PESO!C54</f>
        <v>522.80755216600005</v>
      </c>
      <c r="E255" s="19">
        <f t="shared" si="73"/>
        <v>17401.648860156922</v>
      </c>
      <c r="F255" s="32">
        <f t="shared" si="74"/>
        <v>9.5456919876032151E-2</v>
      </c>
      <c r="G255" s="19">
        <f t="shared" si="75"/>
        <v>107.67755340086148</v>
      </c>
      <c r="H255" s="19">
        <f t="shared" si="76"/>
        <v>482.29990930033443</v>
      </c>
    </row>
    <row r="256" spans="2:13" x14ac:dyDescent="0.25">
      <c r="B256" s="13" t="s">
        <v>107</v>
      </c>
      <c r="C256" s="13">
        <v>23.6</v>
      </c>
      <c r="D256" s="19">
        <f>PESO!C28</f>
        <v>817.22403416600002</v>
      </c>
      <c r="E256" s="19">
        <f t="shared" si="73"/>
        <v>23936.948589903473</v>
      </c>
      <c r="F256" s="32">
        <f t="shared" si="74"/>
        <v>0.13130637228606348</v>
      </c>
      <c r="G256" s="19">
        <f t="shared" si="75"/>
        <v>148.11654233205604</v>
      </c>
      <c r="H256" s="19">
        <f t="shared" si="76"/>
        <v>630.41645163239048</v>
      </c>
    </row>
    <row r="257" spans="2:10" x14ac:dyDescent="0.25">
      <c r="B257" s="13" t="s">
        <v>108</v>
      </c>
      <c r="C257" s="13">
        <v>20.6</v>
      </c>
      <c r="D257" s="19">
        <f>PESO!C28</f>
        <v>817.22403416600002</v>
      </c>
      <c r="E257" s="19">
        <f t="shared" si="73"/>
        <v>20700.902393733835</v>
      </c>
      <c r="F257" s="32">
        <f t="shared" si="74"/>
        <v>0.1135550083236419</v>
      </c>
      <c r="G257" s="19">
        <f t="shared" si="75"/>
        <v>128.09260437675536</v>
      </c>
      <c r="H257" s="19">
        <f t="shared" si="76"/>
        <v>758.50905600914587</v>
      </c>
    </row>
    <row r="258" spans="2:10" x14ac:dyDescent="0.25">
      <c r="B258" s="13" t="s">
        <v>109</v>
      </c>
      <c r="C258" s="13">
        <v>17.600000000000001</v>
      </c>
      <c r="D258" s="19">
        <f>PESO!C28</f>
        <v>817.22403416600002</v>
      </c>
      <c r="E258" s="19">
        <f t="shared" si="73"/>
        <v>17497.009622204776</v>
      </c>
      <c r="F258" s="32">
        <f t="shared" si="74"/>
        <v>9.5980022295536857E-2</v>
      </c>
      <c r="G258" s="19">
        <f t="shared" si="75"/>
        <v>108.26762469986723</v>
      </c>
      <c r="H258" s="19">
        <f t="shared" si="76"/>
        <v>866.77668070901314</v>
      </c>
    </row>
    <row r="259" spans="2:10" x14ac:dyDescent="0.25">
      <c r="B259" s="13" t="s">
        <v>110</v>
      </c>
      <c r="C259" s="13">
        <v>14.6</v>
      </c>
      <c r="D259" s="19">
        <f>PESO!C28</f>
        <v>817.22403416600002</v>
      </c>
      <c r="E259" s="19">
        <f t="shared" si="73"/>
        <v>14330.392913677768</v>
      </c>
      <c r="F259" s="32">
        <f t="shared" si="74"/>
        <v>7.8609514486011889E-2</v>
      </c>
      <c r="G259" s="19">
        <f t="shared" si="75"/>
        <v>88.673301054297355</v>
      </c>
      <c r="H259" s="19">
        <f t="shared" si="76"/>
        <v>955.44998176331046</v>
      </c>
    </row>
    <row r="260" spans="2:10" x14ac:dyDescent="0.25">
      <c r="B260" s="13" t="s">
        <v>111</v>
      </c>
      <c r="C260" s="13">
        <v>11.6</v>
      </c>
      <c r="D260" s="19">
        <f>PESO!C2</f>
        <v>850.999034166</v>
      </c>
      <c r="E260" s="19">
        <f t="shared" si="73"/>
        <v>11671.455512889088</v>
      </c>
      <c r="F260" s="32">
        <f t="shared" si="74"/>
        <v>6.4023886626136686E-2</v>
      </c>
      <c r="G260" s="19">
        <f t="shared" si="75"/>
        <v>72.220384651731266</v>
      </c>
      <c r="H260" s="19">
        <f t="shared" si="76"/>
        <v>1027.6703664150418</v>
      </c>
    </row>
    <row r="261" spans="2:10" x14ac:dyDescent="0.25">
      <c r="B261" s="13" t="s">
        <v>112</v>
      </c>
      <c r="C261" s="13">
        <v>8.6</v>
      </c>
      <c r="D261" s="19">
        <f>PESO!C2</f>
        <v>850.999034166</v>
      </c>
      <c r="E261" s="19">
        <f t="shared" si="73"/>
        <v>8477.8340775744855</v>
      </c>
      <c r="F261" s="32">
        <f t="shared" si="74"/>
        <v>4.6505244116161588E-2</v>
      </c>
      <c r="G261" s="19">
        <f t="shared" si="75"/>
        <v>52.458961731022889</v>
      </c>
      <c r="H261" s="19">
        <f t="shared" si="76"/>
        <v>1080.1293281460646</v>
      </c>
    </row>
    <row r="262" spans="2:10" x14ac:dyDescent="0.25">
      <c r="B262" s="13" t="s">
        <v>113</v>
      </c>
      <c r="C262" s="13">
        <v>5.6</v>
      </c>
      <c r="D262" s="19">
        <f>PESO!C110</f>
        <v>843.65471650599989</v>
      </c>
      <c r="E262" s="19">
        <f t="shared" si="73"/>
        <v>5314.7023596621675</v>
      </c>
      <c r="F262" s="32">
        <f t="shared" si="74"/>
        <v>2.9153853257711103E-2</v>
      </c>
      <c r="G262" s="19">
        <f t="shared" si="75"/>
        <v>32.886202436396424</v>
      </c>
      <c r="H262" s="19">
        <f t="shared" si="76"/>
        <v>1113.015530582461</v>
      </c>
    </row>
    <row r="263" spans="2:10" x14ac:dyDescent="0.25">
      <c r="B263" s="13" t="s">
        <v>114</v>
      </c>
      <c r="C263" s="13">
        <v>2.8</v>
      </c>
      <c r="D263" s="19">
        <f>PESO!C139</f>
        <v>807.31754183399971</v>
      </c>
      <c r="E263" s="19">
        <f t="shared" si="73"/>
        <v>2425.2595272752865</v>
      </c>
      <c r="F263" s="32">
        <f t="shared" si="74"/>
        <v>1.3303785534011344E-2</v>
      </c>
      <c r="G263" s="19">
        <f t="shared" si="75"/>
        <v>15.006969417539311</v>
      </c>
      <c r="H263" s="19">
        <f t="shared" si="76"/>
        <v>1128.0225000000003</v>
      </c>
    </row>
    <row r="264" spans="2:10" x14ac:dyDescent="0.25">
      <c r="B264" s="13" t="s">
        <v>118</v>
      </c>
      <c r="C264" s="13"/>
      <c r="D264" s="13"/>
      <c r="E264" s="19">
        <f>SUM(E252:E263)</f>
        <v>182298.45340448935</v>
      </c>
      <c r="F264" s="13"/>
      <c r="G264" s="13"/>
      <c r="H264" s="13"/>
    </row>
    <row r="266" spans="2:10" x14ac:dyDescent="0.25">
      <c r="B266" s="6" t="s">
        <v>104</v>
      </c>
    </row>
    <row r="268" spans="2:10" ht="30" x14ac:dyDescent="0.25">
      <c r="B268" s="33" t="s">
        <v>168</v>
      </c>
      <c r="C268" s="33" t="s">
        <v>117</v>
      </c>
      <c r="D268" s="34" t="s">
        <v>176</v>
      </c>
      <c r="E268" s="33" t="s">
        <v>174</v>
      </c>
      <c r="F268" s="38" t="s">
        <v>175</v>
      </c>
      <c r="G268" s="50" t="s">
        <v>177</v>
      </c>
      <c r="H268" s="50"/>
      <c r="I268" s="50" t="s">
        <v>178</v>
      </c>
      <c r="J268" s="50"/>
    </row>
    <row r="269" spans="2:10" x14ac:dyDescent="0.25">
      <c r="B269" s="35" t="s">
        <v>123</v>
      </c>
      <c r="C269" s="36">
        <v>7.0800000000000002E-2</v>
      </c>
      <c r="D269" s="36">
        <f t="shared" ref="D269:D278" si="77">C269-C270</f>
        <v>7.2890000000000038E-3</v>
      </c>
      <c r="E269" s="37">
        <f>H252</f>
        <v>120.10980901184624</v>
      </c>
      <c r="F269" s="19">
        <f>E269/D269</f>
        <v>16478.228702407214</v>
      </c>
      <c r="G269" s="19">
        <f t="shared" ref="G269:G278" si="78">0.7*F269</f>
        <v>11534.76009168505</v>
      </c>
      <c r="H269" s="39" t="str">
        <f t="shared" ref="H269:H277" si="79">IF(F270&lt;G269,"IRREGULAR","REGULAR")</f>
        <v>REGULAR</v>
      </c>
      <c r="I269" s="11"/>
      <c r="J269" s="11"/>
    </row>
    <row r="270" spans="2:10" x14ac:dyDescent="0.25">
      <c r="B270" s="13" t="s">
        <v>124</v>
      </c>
      <c r="C270" s="18">
        <v>6.3510999999999998E-2</v>
      </c>
      <c r="D270" s="18">
        <f t="shared" si="77"/>
        <v>7.5589999999999963E-3</v>
      </c>
      <c r="E270" s="19">
        <f t="shared" ref="E270:E280" si="80">H253</f>
        <v>253.92253972479307</v>
      </c>
      <c r="F270" s="19">
        <f t="shared" ref="F270:F279" si="81">E270/D270</f>
        <v>33592.080926682524</v>
      </c>
      <c r="G270" s="19">
        <f t="shared" si="78"/>
        <v>23514.456648677766</v>
      </c>
      <c r="H270" s="39" t="str">
        <f t="shared" si="79"/>
        <v>REGULAR</v>
      </c>
      <c r="I270" s="11"/>
      <c r="J270" s="11"/>
    </row>
    <row r="271" spans="2:10" x14ac:dyDescent="0.25">
      <c r="B271" s="13" t="s">
        <v>125</v>
      </c>
      <c r="C271" s="18">
        <v>5.5952000000000002E-2</v>
      </c>
      <c r="D271" s="18">
        <f t="shared" si="77"/>
        <v>7.8220000000000026E-3</v>
      </c>
      <c r="E271" s="19">
        <f t="shared" si="80"/>
        <v>374.62235589947295</v>
      </c>
      <c r="F271" s="19">
        <f t="shared" si="81"/>
        <v>47893.423152578987</v>
      </c>
      <c r="G271" s="19">
        <f t="shared" si="78"/>
        <v>33525.396206805286</v>
      </c>
      <c r="H271" s="39" t="str">
        <f t="shared" si="79"/>
        <v>REGULAR</v>
      </c>
      <c r="I271" s="13">
        <f t="shared" ref="I271:I277" si="82">0.8*AVERAGE(F269:F271)</f>
        <v>26123.662075111657</v>
      </c>
      <c r="J271" s="39" t="str">
        <f t="shared" ref="J271:J277" si="83">IF(F272&lt;I271,"IRREGULAR","REGULAR")</f>
        <v>REGULAR</v>
      </c>
    </row>
    <row r="272" spans="2:10" x14ac:dyDescent="0.25">
      <c r="B272" s="13" t="s">
        <v>126</v>
      </c>
      <c r="C272" s="18">
        <v>4.8129999999999999E-2</v>
      </c>
      <c r="D272" s="18">
        <f t="shared" si="77"/>
        <v>7.9919999999999991E-3</v>
      </c>
      <c r="E272" s="19">
        <f t="shared" si="80"/>
        <v>482.29990930033443</v>
      </c>
      <c r="F272" s="19">
        <f t="shared" si="81"/>
        <v>60347.836499040852</v>
      </c>
      <c r="G272" s="19">
        <f t="shared" si="78"/>
        <v>42243.485549328594</v>
      </c>
      <c r="H272" s="39" t="str">
        <f t="shared" si="79"/>
        <v>REGULAR</v>
      </c>
      <c r="I272" s="13">
        <f t="shared" si="82"/>
        <v>37822.22415421396</v>
      </c>
      <c r="J272" s="39" t="str">
        <f t="shared" si="83"/>
        <v>REGULAR</v>
      </c>
    </row>
    <row r="273" spans="2:10" x14ac:dyDescent="0.25">
      <c r="B273" s="13" t="s">
        <v>107</v>
      </c>
      <c r="C273" s="18">
        <v>4.0138E-2</v>
      </c>
      <c r="D273" s="18">
        <f t="shared" si="77"/>
        <v>7.9699999999999979E-3</v>
      </c>
      <c r="E273" s="19">
        <f t="shared" si="80"/>
        <v>630.41645163239048</v>
      </c>
      <c r="F273" s="19">
        <f t="shared" si="81"/>
        <v>79098.676490889673</v>
      </c>
      <c r="G273" s="19">
        <f t="shared" si="78"/>
        <v>55369.07354362277</v>
      </c>
      <c r="H273" s="39" t="str">
        <f t="shared" si="79"/>
        <v>REGULAR</v>
      </c>
      <c r="I273" s="13">
        <f t="shared" si="82"/>
        <v>49957.316304669206</v>
      </c>
      <c r="J273" s="39" t="str">
        <f t="shared" si="83"/>
        <v>REGULAR</v>
      </c>
    </row>
    <row r="274" spans="2:10" x14ac:dyDescent="0.25">
      <c r="B274" s="13" t="s">
        <v>108</v>
      </c>
      <c r="C274" s="18">
        <v>3.2168000000000002E-2</v>
      </c>
      <c r="D274" s="18">
        <f t="shared" si="77"/>
        <v>7.9080000000000018E-3</v>
      </c>
      <c r="E274" s="19">
        <f t="shared" si="80"/>
        <v>758.50905600914587</v>
      </c>
      <c r="F274" s="19">
        <f t="shared" si="81"/>
        <v>95916.673749259702</v>
      </c>
      <c r="G274" s="19">
        <f t="shared" si="78"/>
        <v>67141.671624481794</v>
      </c>
      <c r="H274" s="39" t="str">
        <f t="shared" si="79"/>
        <v>REGULAR</v>
      </c>
      <c r="I274" s="13">
        <f t="shared" si="82"/>
        <v>62763.516463784064</v>
      </c>
      <c r="J274" s="39" t="str">
        <f t="shared" si="83"/>
        <v>REGULAR</v>
      </c>
    </row>
    <row r="275" spans="2:10" x14ac:dyDescent="0.25">
      <c r="B275" s="13" t="s">
        <v>109</v>
      </c>
      <c r="C275" s="18">
        <v>2.426E-2</v>
      </c>
      <c r="D275" s="18">
        <f t="shared" si="77"/>
        <v>7.5649999999999988E-3</v>
      </c>
      <c r="E275" s="19">
        <f t="shared" si="80"/>
        <v>866.77668070901314</v>
      </c>
      <c r="F275" s="19">
        <f t="shared" si="81"/>
        <v>114577.2215081313</v>
      </c>
      <c r="G275" s="19">
        <f t="shared" si="78"/>
        <v>80204.055055691904</v>
      </c>
      <c r="H275" s="39" t="str">
        <f t="shared" si="79"/>
        <v>REGULAR</v>
      </c>
      <c r="I275" s="13">
        <f t="shared" si="82"/>
        <v>77224.685799541519</v>
      </c>
      <c r="J275" s="39" t="str">
        <f t="shared" si="83"/>
        <v>REGULAR</v>
      </c>
    </row>
    <row r="276" spans="2:10" x14ac:dyDescent="0.25">
      <c r="B276" s="13" t="s">
        <v>110</v>
      </c>
      <c r="C276" s="18">
        <v>1.6695000000000002E-2</v>
      </c>
      <c r="D276" s="18">
        <f t="shared" si="77"/>
        <v>6.856000000000001E-3</v>
      </c>
      <c r="E276" s="19">
        <f t="shared" si="80"/>
        <v>955.44998176331046</v>
      </c>
      <c r="F276" s="19">
        <f t="shared" si="81"/>
        <v>139359.68228753068</v>
      </c>
      <c r="G276" s="19">
        <f t="shared" si="78"/>
        <v>97551.777601271475</v>
      </c>
      <c r="H276" s="39" t="str">
        <f t="shared" si="79"/>
        <v>REGULAR</v>
      </c>
      <c r="I276" s="13">
        <f t="shared" si="82"/>
        <v>93294.287345312448</v>
      </c>
      <c r="J276" s="39" t="str">
        <f t="shared" si="83"/>
        <v>REGULAR</v>
      </c>
    </row>
    <row r="277" spans="2:10" x14ac:dyDescent="0.25">
      <c r="B277" s="13" t="s">
        <v>111</v>
      </c>
      <c r="C277" s="18">
        <v>9.8390000000000005E-3</v>
      </c>
      <c r="D277" s="18">
        <f t="shared" si="77"/>
        <v>5.6650000000000008E-3</v>
      </c>
      <c r="E277" s="19">
        <f t="shared" si="80"/>
        <v>1027.6703664150418</v>
      </c>
      <c r="F277" s="19">
        <f t="shared" si="81"/>
        <v>181406.94905825978</v>
      </c>
      <c r="G277" s="19">
        <f t="shared" si="78"/>
        <v>126984.86434078183</v>
      </c>
      <c r="H277" s="39" t="str">
        <f t="shared" si="79"/>
        <v>REGULAR</v>
      </c>
      <c r="I277" s="13">
        <f t="shared" si="82"/>
        <v>116091.69409437914</v>
      </c>
      <c r="J277" s="39" t="str">
        <f t="shared" si="83"/>
        <v>REGULAR</v>
      </c>
    </row>
    <row r="278" spans="2:10" x14ac:dyDescent="0.25">
      <c r="B278" s="13" t="s">
        <v>112</v>
      </c>
      <c r="C278" s="18">
        <v>4.1739999999999998E-3</v>
      </c>
      <c r="D278" s="18">
        <f t="shared" si="77"/>
        <v>3.751E-3</v>
      </c>
      <c r="E278" s="19">
        <f t="shared" si="80"/>
        <v>1080.1293281460646</v>
      </c>
      <c r="F278" s="19">
        <f t="shared" si="81"/>
        <v>287957.698785941</v>
      </c>
      <c r="G278" s="19">
        <f t="shared" si="78"/>
        <v>201570.38915015868</v>
      </c>
      <c r="H278" s="39" t="str">
        <f>IF(F279&lt;G278,"IRREGULAR","REGULAR")</f>
        <v>REGULAR</v>
      </c>
      <c r="I278" s="13">
        <f>0.8*AVERAGE(F276:F278)</f>
        <v>162326.48803512839</v>
      </c>
      <c r="J278" s="39" t="str">
        <f>IF(F279&lt;I278,"IRREGULAR","REGULAR")</f>
        <v>REGULAR</v>
      </c>
    </row>
    <row r="279" spans="2:10" x14ac:dyDescent="0.25">
      <c r="B279" s="13" t="s">
        <v>113</v>
      </c>
      <c r="C279" s="18">
        <v>4.2299999999999998E-4</v>
      </c>
      <c r="D279" s="18">
        <f>C279-C280</f>
        <v>4.2299999999999998E-4</v>
      </c>
      <c r="E279" s="19">
        <f t="shared" si="80"/>
        <v>1113.015530582461</v>
      </c>
      <c r="F279" s="19">
        <f t="shared" si="81"/>
        <v>2631242.389083832</v>
      </c>
      <c r="G279" s="19"/>
      <c r="H279" s="11"/>
      <c r="I279" s="11"/>
      <c r="J279" s="11"/>
    </row>
    <row r="280" spans="2:10" x14ac:dyDescent="0.25">
      <c r="B280" s="13" t="s">
        <v>114</v>
      </c>
      <c r="C280" s="18">
        <v>0</v>
      </c>
      <c r="D280" s="18">
        <v>0</v>
      </c>
      <c r="E280" s="19">
        <f t="shared" si="80"/>
        <v>1128.0225000000003</v>
      </c>
      <c r="F280" s="19"/>
      <c r="G280" s="11"/>
      <c r="H280" s="11"/>
      <c r="I280" s="11"/>
      <c r="J280" s="11"/>
    </row>
    <row r="282" spans="2:10" x14ac:dyDescent="0.25">
      <c r="B282" s="6" t="s">
        <v>105</v>
      </c>
    </row>
    <row r="284" spans="2:10" x14ac:dyDescent="0.25">
      <c r="B284" t="s">
        <v>179</v>
      </c>
    </row>
    <row r="292" spans="2:5" x14ac:dyDescent="0.25">
      <c r="B292" s="16" t="s">
        <v>168</v>
      </c>
      <c r="C292" s="16" t="s">
        <v>174</v>
      </c>
      <c r="D292" s="50" t="s">
        <v>180</v>
      </c>
      <c r="E292" s="50"/>
    </row>
    <row r="293" spans="2:5" x14ac:dyDescent="0.25">
      <c r="B293" s="13" t="s">
        <v>123</v>
      </c>
      <c r="C293" s="19">
        <f>H252</f>
        <v>120.10980901184624</v>
      </c>
      <c r="D293" s="19">
        <f t="shared" ref="D293:D303" si="84">0.8*C293</f>
        <v>96.08784720947699</v>
      </c>
      <c r="E293" s="39" t="str">
        <f t="shared" ref="E293:E302" si="85">IF(C294&lt;D293,"IRREGULAR","REGULAR")</f>
        <v>REGULAR</v>
      </c>
    </row>
    <row r="294" spans="2:5" x14ac:dyDescent="0.25">
      <c r="B294" s="13" t="s">
        <v>124</v>
      </c>
      <c r="C294" s="19">
        <f t="shared" ref="C294:C304" si="86">H253</f>
        <v>253.92253972479307</v>
      </c>
      <c r="D294" s="19">
        <f t="shared" si="84"/>
        <v>203.13803177983448</v>
      </c>
      <c r="E294" s="39" t="str">
        <f t="shared" si="85"/>
        <v>REGULAR</v>
      </c>
    </row>
    <row r="295" spans="2:5" x14ac:dyDescent="0.25">
      <c r="B295" s="13" t="s">
        <v>125</v>
      </c>
      <c r="C295" s="19">
        <f t="shared" si="86"/>
        <v>374.62235589947295</v>
      </c>
      <c r="D295" s="19">
        <f t="shared" si="84"/>
        <v>299.69788471957838</v>
      </c>
      <c r="E295" s="39" t="str">
        <f t="shared" si="85"/>
        <v>REGULAR</v>
      </c>
    </row>
    <row r="296" spans="2:5" x14ac:dyDescent="0.25">
      <c r="B296" s="13" t="s">
        <v>126</v>
      </c>
      <c r="C296" s="19">
        <f t="shared" si="86"/>
        <v>482.29990930033443</v>
      </c>
      <c r="D296" s="19">
        <f t="shared" si="84"/>
        <v>385.83992744026756</v>
      </c>
      <c r="E296" s="39" t="str">
        <f t="shared" si="85"/>
        <v>REGULAR</v>
      </c>
    </row>
    <row r="297" spans="2:5" x14ac:dyDescent="0.25">
      <c r="B297" s="13" t="s">
        <v>107</v>
      </c>
      <c r="C297" s="19">
        <f t="shared" si="86"/>
        <v>630.41645163239048</v>
      </c>
      <c r="D297" s="19">
        <f t="shared" si="84"/>
        <v>504.33316130591243</v>
      </c>
      <c r="E297" s="39" t="str">
        <f t="shared" si="85"/>
        <v>REGULAR</v>
      </c>
    </row>
    <row r="298" spans="2:5" x14ac:dyDescent="0.25">
      <c r="B298" s="13" t="s">
        <v>108</v>
      </c>
      <c r="C298" s="19">
        <f t="shared" si="86"/>
        <v>758.50905600914587</v>
      </c>
      <c r="D298" s="19">
        <f t="shared" si="84"/>
        <v>606.80724480731669</v>
      </c>
      <c r="E298" s="39" t="str">
        <f t="shared" si="85"/>
        <v>REGULAR</v>
      </c>
    </row>
    <row r="299" spans="2:5" x14ac:dyDescent="0.25">
      <c r="B299" s="13" t="s">
        <v>109</v>
      </c>
      <c r="C299" s="19">
        <f t="shared" si="86"/>
        <v>866.77668070901314</v>
      </c>
      <c r="D299" s="19">
        <f t="shared" si="84"/>
        <v>693.42134456721055</v>
      </c>
      <c r="E299" s="39" t="str">
        <f t="shared" si="85"/>
        <v>REGULAR</v>
      </c>
    </row>
    <row r="300" spans="2:5" x14ac:dyDescent="0.25">
      <c r="B300" s="13" t="s">
        <v>110</v>
      </c>
      <c r="C300" s="19">
        <f t="shared" si="86"/>
        <v>955.44998176331046</v>
      </c>
      <c r="D300" s="19">
        <f t="shared" si="84"/>
        <v>764.35998541064839</v>
      </c>
      <c r="E300" s="39" t="str">
        <f t="shared" si="85"/>
        <v>REGULAR</v>
      </c>
    </row>
    <row r="301" spans="2:5" x14ac:dyDescent="0.25">
      <c r="B301" s="13" t="s">
        <v>111</v>
      </c>
      <c r="C301" s="19">
        <f t="shared" si="86"/>
        <v>1027.6703664150418</v>
      </c>
      <c r="D301" s="19">
        <f t="shared" si="84"/>
        <v>822.13629313203353</v>
      </c>
      <c r="E301" s="39" t="str">
        <f t="shared" si="85"/>
        <v>REGULAR</v>
      </c>
    </row>
    <row r="302" spans="2:5" x14ac:dyDescent="0.25">
      <c r="B302" s="13" t="s">
        <v>112</v>
      </c>
      <c r="C302" s="19">
        <f t="shared" si="86"/>
        <v>1080.1293281460646</v>
      </c>
      <c r="D302" s="19">
        <f t="shared" si="84"/>
        <v>864.10346251685178</v>
      </c>
      <c r="E302" s="39" t="str">
        <f t="shared" si="85"/>
        <v>REGULAR</v>
      </c>
    </row>
    <row r="303" spans="2:5" x14ac:dyDescent="0.25">
      <c r="B303" s="13" t="s">
        <v>113</v>
      </c>
      <c r="C303" s="19">
        <f t="shared" si="86"/>
        <v>1113.015530582461</v>
      </c>
      <c r="D303" s="19">
        <f t="shared" si="84"/>
        <v>890.4124244659688</v>
      </c>
      <c r="E303" s="39" t="str">
        <f>IF(C304&lt;D303,"IRREGULAR","REGULAR")</f>
        <v>REGULAR</v>
      </c>
    </row>
    <row r="304" spans="2:5" x14ac:dyDescent="0.25">
      <c r="B304" s="13" t="s">
        <v>114</v>
      </c>
      <c r="C304" s="19">
        <f t="shared" si="86"/>
        <v>1128.0225000000003</v>
      </c>
      <c r="D304" s="19"/>
      <c r="E304" s="11"/>
    </row>
    <row r="311" spans="2:7" x14ac:dyDescent="0.25">
      <c r="B311" s="16" t="s">
        <v>168</v>
      </c>
      <c r="C311" s="16" t="s">
        <v>172</v>
      </c>
      <c r="D311" s="50" t="s">
        <v>177</v>
      </c>
      <c r="E311" s="50"/>
      <c r="F311" s="50" t="s">
        <v>178</v>
      </c>
      <c r="G311" s="50"/>
    </row>
    <row r="312" spans="2:7" x14ac:dyDescent="0.25">
      <c r="B312" s="13" t="s">
        <v>123</v>
      </c>
      <c r="C312" s="19">
        <f>D252</f>
        <v>427.14758016600007</v>
      </c>
      <c r="D312" s="19"/>
      <c r="E312" s="13"/>
      <c r="F312" s="19">
        <f>C312/C313</f>
        <v>0.81702641516236862</v>
      </c>
      <c r="G312" s="39" t="str">
        <f>IF(F312&gt;1.5,"IRREGULAR","REGULAR")</f>
        <v>REGULAR</v>
      </c>
    </row>
    <row r="313" spans="2:7" x14ac:dyDescent="0.25">
      <c r="B313" s="13" t="s">
        <v>124</v>
      </c>
      <c r="C313" s="19">
        <f t="shared" ref="C313:C323" si="87">D253</f>
        <v>522.80755216600005</v>
      </c>
      <c r="D313" s="19">
        <f t="shared" ref="D313:D320" si="88">C313/C312</f>
        <v>1.2239506354286829</v>
      </c>
      <c r="E313" s="39" t="str">
        <f>IF(D313&gt;1.5,"IRREGULAR","REGULAR")</f>
        <v>REGULAR</v>
      </c>
      <c r="F313" s="19">
        <f t="shared" ref="F313:F320" si="89">C313/C314</f>
        <v>1</v>
      </c>
      <c r="G313" s="39" t="str">
        <f t="shared" ref="G313:G320" si="90">IF(F313&gt;1.5,"IRREGULAR","REGULAR")</f>
        <v>REGULAR</v>
      </c>
    </row>
    <row r="314" spans="2:7" x14ac:dyDescent="0.25">
      <c r="B314" s="13" t="s">
        <v>125</v>
      </c>
      <c r="C314" s="19">
        <f t="shared" si="87"/>
        <v>522.80755216600005</v>
      </c>
      <c r="D314" s="19">
        <f t="shared" si="88"/>
        <v>1</v>
      </c>
      <c r="E314" s="39" t="str">
        <f t="shared" ref="E314:E321" si="91">IF(D314&gt;1.5,"IRREGULAR","REGULAR")</f>
        <v>REGULAR</v>
      </c>
      <c r="F314" s="19">
        <f t="shared" si="89"/>
        <v>1</v>
      </c>
      <c r="G314" s="39" t="str">
        <f t="shared" si="90"/>
        <v>REGULAR</v>
      </c>
    </row>
    <row r="315" spans="2:7" x14ac:dyDescent="0.25">
      <c r="B315" s="13" t="s">
        <v>126</v>
      </c>
      <c r="C315" s="19">
        <f t="shared" si="87"/>
        <v>522.80755216600005</v>
      </c>
      <c r="D315" s="19">
        <f t="shared" si="88"/>
        <v>1</v>
      </c>
      <c r="E315" s="39" t="str">
        <f t="shared" si="91"/>
        <v>REGULAR</v>
      </c>
      <c r="F315" s="19">
        <f t="shared" si="89"/>
        <v>0.63973589898091998</v>
      </c>
      <c r="G315" s="39" t="str">
        <f t="shared" si="90"/>
        <v>REGULAR</v>
      </c>
    </row>
    <row r="316" spans="2:7" x14ac:dyDescent="0.25">
      <c r="B316" s="13" t="s">
        <v>107</v>
      </c>
      <c r="C316" s="19">
        <f t="shared" si="87"/>
        <v>817.22403416600002</v>
      </c>
      <c r="D316" s="19">
        <f t="shared" si="88"/>
        <v>1.5631450440611039</v>
      </c>
      <c r="E316" s="39" t="str">
        <f t="shared" si="91"/>
        <v>IRREGULAR</v>
      </c>
      <c r="F316" s="19">
        <f t="shared" si="89"/>
        <v>1</v>
      </c>
      <c r="G316" s="39" t="str">
        <f t="shared" si="90"/>
        <v>REGULAR</v>
      </c>
    </row>
    <row r="317" spans="2:7" x14ac:dyDescent="0.25">
      <c r="B317" s="13" t="s">
        <v>108</v>
      </c>
      <c r="C317" s="19">
        <f t="shared" si="87"/>
        <v>817.22403416600002</v>
      </c>
      <c r="D317" s="19">
        <f t="shared" si="88"/>
        <v>1</v>
      </c>
      <c r="E317" s="39" t="str">
        <f t="shared" si="91"/>
        <v>REGULAR</v>
      </c>
      <c r="F317" s="19">
        <f t="shared" si="89"/>
        <v>1</v>
      </c>
      <c r="G317" s="39" t="str">
        <f t="shared" si="90"/>
        <v>REGULAR</v>
      </c>
    </row>
    <row r="318" spans="2:7" x14ac:dyDescent="0.25">
      <c r="B318" s="13" t="s">
        <v>109</v>
      </c>
      <c r="C318" s="19">
        <f t="shared" si="87"/>
        <v>817.22403416600002</v>
      </c>
      <c r="D318" s="19">
        <f t="shared" si="88"/>
        <v>1</v>
      </c>
      <c r="E318" s="39" t="str">
        <f t="shared" si="91"/>
        <v>REGULAR</v>
      </c>
      <c r="F318" s="19">
        <f t="shared" si="89"/>
        <v>1</v>
      </c>
      <c r="G318" s="39" t="str">
        <f t="shared" si="90"/>
        <v>REGULAR</v>
      </c>
    </row>
    <row r="319" spans="2:7" x14ac:dyDescent="0.25">
      <c r="B319" s="13" t="s">
        <v>110</v>
      </c>
      <c r="C319" s="19">
        <f t="shared" si="87"/>
        <v>817.22403416600002</v>
      </c>
      <c r="D319" s="19">
        <f t="shared" si="88"/>
        <v>1</v>
      </c>
      <c r="E319" s="39" t="str">
        <f t="shared" si="91"/>
        <v>REGULAR</v>
      </c>
      <c r="F319" s="19">
        <f t="shared" si="89"/>
        <v>0.96031135331064121</v>
      </c>
      <c r="G319" s="39" t="str">
        <f t="shared" si="90"/>
        <v>REGULAR</v>
      </c>
    </row>
    <row r="320" spans="2:7" x14ac:dyDescent="0.25">
      <c r="B320" s="13" t="s">
        <v>111</v>
      </c>
      <c r="C320" s="19">
        <f t="shared" si="87"/>
        <v>850.999034166</v>
      </c>
      <c r="D320" s="19">
        <f t="shared" si="88"/>
        <v>1.0413289362377458</v>
      </c>
      <c r="E320" s="39" t="str">
        <f t="shared" si="91"/>
        <v>REGULAR</v>
      </c>
      <c r="F320" s="19">
        <f t="shared" si="89"/>
        <v>1</v>
      </c>
      <c r="G320" s="39" t="str">
        <f t="shared" si="90"/>
        <v>REGULAR</v>
      </c>
    </row>
    <row r="321" spans="2:7" x14ac:dyDescent="0.25">
      <c r="B321" s="13" t="s">
        <v>112</v>
      </c>
      <c r="C321" s="19">
        <f t="shared" si="87"/>
        <v>850.999034166</v>
      </c>
      <c r="D321" s="19">
        <f>C321/C320</f>
        <v>1</v>
      </c>
      <c r="E321" s="39" t="str">
        <f t="shared" si="91"/>
        <v>REGULAR</v>
      </c>
      <c r="F321" s="19"/>
      <c r="G321" s="39"/>
    </row>
    <row r="322" spans="2:7" x14ac:dyDescent="0.25">
      <c r="B322" s="13" t="s">
        <v>113</v>
      </c>
      <c r="C322" s="19">
        <f t="shared" si="87"/>
        <v>843.65471650599989</v>
      </c>
      <c r="D322" s="13"/>
      <c r="E322" s="13"/>
      <c r="F322" s="13"/>
      <c r="G322" s="13"/>
    </row>
    <row r="323" spans="2:7" x14ac:dyDescent="0.25">
      <c r="B323" s="13" t="s">
        <v>114</v>
      </c>
      <c r="C323" s="19">
        <f t="shared" si="87"/>
        <v>807.31754183399971</v>
      </c>
      <c r="D323" s="13"/>
      <c r="E323" s="13"/>
      <c r="F323" s="13"/>
      <c r="G323" s="13"/>
    </row>
    <row r="331" spans="2:7" x14ac:dyDescent="0.25">
      <c r="B331" s="6" t="s">
        <v>104</v>
      </c>
    </row>
    <row r="333" spans="2:7" x14ac:dyDescent="0.25">
      <c r="B333" s="16" t="s">
        <v>168</v>
      </c>
      <c r="C333" s="16" t="s">
        <v>181</v>
      </c>
      <c r="D333" s="50" t="s">
        <v>177</v>
      </c>
      <c r="E333" s="50"/>
      <c r="F333" s="50" t="s">
        <v>178</v>
      </c>
      <c r="G333" s="50"/>
    </row>
    <row r="334" spans="2:7" x14ac:dyDescent="0.25">
      <c r="B334" s="13" t="s">
        <v>123</v>
      </c>
      <c r="C334" s="19">
        <v>20.5</v>
      </c>
      <c r="D334" s="19"/>
      <c r="E334" s="13"/>
      <c r="F334" s="19">
        <f>C334/C335</f>
        <v>1</v>
      </c>
      <c r="G334" s="39" t="str">
        <f>IF(F334&gt;1.3,"IRREGULAR","REGULAR")</f>
        <v>REGULAR</v>
      </c>
    </row>
    <row r="335" spans="2:7" x14ac:dyDescent="0.25">
      <c r="B335" s="13" t="s">
        <v>124</v>
      </c>
      <c r="C335" s="19">
        <v>20.5</v>
      </c>
      <c r="D335" s="19">
        <f t="shared" ref="D335:D342" si="92">C335/C334</f>
        <v>1</v>
      </c>
      <c r="E335" s="39" t="str">
        <f>IF(D335&gt;1.3,"IRREGULAR","REGULAR")</f>
        <v>REGULAR</v>
      </c>
      <c r="F335" s="19">
        <f t="shared" ref="F335:F342" si="93">C335/C336</f>
        <v>1</v>
      </c>
      <c r="G335" s="39" t="str">
        <f t="shared" ref="G335:G342" si="94">IF(F335&gt;1.3,"IRREGULAR","REGULAR")</f>
        <v>REGULAR</v>
      </c>
    </row>
    <row r="336" spans="2:7" x14ac:dyDescent="0.25">
      <c r="B336" s="13" t="s">
        <v>125</v>
      </c>
      <c r="C336" s="19">
        <v>20.5</v>
      </c>
      <c r="D336" s="19">
        <f t="shared" si="92"/>
        <v>1</v>
      </c>
      <c r="E336" s="39" t="str">
        <f t="shared" ref="E336:E343" si="95">IF(D336&gt;1.3,"IRREGULAR","REGULAR")</f>
        <v>REGULAR</v>
      </c>
      <c r="F336" s="19">
        <f t="shared" si="93"/>
        <v>1</v>
      </c>
      <c r="G336" s="39" t="str">
        <f t="shared" si="94"/>
        <v>REGULAR</v>
      </c>
    </row>
    <row r="337" spans="2:7" x14ac:dyDescent="0.25">
      <c r="B337" s="13" t="s">
        <v>126</v>
      </c>
      <c r="C337" s="19">
        <v>20.5</v>
      </c>
      <c r="D337" s="19">
        <f t="shared" si="92"/>
        <v>1</v>
      </c>
      <c r="E337" s="39" t="str">
        <f t="shared" si="95"/>
        <v>REGULAR</v>
      </c>
      <c r="F337" s="19">
        <f t="shared" si="93"/>
        <v>1</v>
      </c>
      <c r="G337" s="39" t="str">
        <f t="shared" si="94"/>
        <v>REGULAR</v>
      </c>
    </row>
    <row r="338" spans="2:7" x14ac:dyDescent="0.25">
      <c r="B338" s="13" t="s">
        <v>107</v>
      </c>
      <c r="C338" s="19">
        <v>20.5</v>
      </c>
      <c r="D338" s="19">
        <f t="shared" si="92"/>
        <v>1</v>
      </c>
      <c r="E338" s="39" t="str">
        <f t="shared" si="95"/>
        <v>REGULAR</v>
      </c>
      <c r="F338" s="19">
        <f t="shared" si="93"/>
        <v>1</v>
      </c>
      <c r="G338" s="39" t="str">
        <f t="shared" si="94"/>
        <v>REGULAR</v>
      </c>
    </row>
    <row r="339" spans="2:7" x14ac:dyDescent="0.25">
      <c r="B339" s="13" t="s">
        <v>108</v>
      </c>
      <c r="C339" s="19">
        <v>20.5</v>
      </c>
      <c r="D339" s="19">
        <f t="shared" si="92"/>
        <v>1</v>
      </c>
      <c r="E339" s="39" t="str">
        <f t="shared" si="95"/>
        <v>REGULAR</v>
      </c>
      <c r="F339" s="19">
        <f t="shared" si="93"/>
        <v>1</v>
      </c>
      <c r="G339" s="39" t="str">
        <f t="shared" si="94"/>
        <v>REGULAR</v>
      </c>
    </row>
    <row r="340" spans="2:7" x14ac:dyDescent="0.25">
      <c r="B340" s="13" t="s">
        <v>109</v>
      </c>
      <c r="C340" s="19">
        <v>20.5</v>
      </c>
      <c r="D340" s="19">
        <f t="shared" si="92"/>
        <v>1</v>
      </c>
      <c r="E340" s="39" t="str">
        <f t="shared" si="95"/>
        <v>REGULAR</v>
      </c>
      <c r="F340" s="19">
        <f t="shared" si="93"/>
        <v>1</v>
      </c>
      <c r="G340" s="39" t="str">
        <f t="shared" si="94"/>
        <v>REGULAR</v>
      </c>
    </row>
    <row r="341" spans="2:7" x14ac:dyDescent="0.25">
      <c r="B341" s="13" t="s">
        <v>110</v>
      </c>
      <c r="C341" s="19">
        <v>20.5</v>
      </c>
      <c r="D341" s="19">
        <f t="shared" si="92"/>
        <v>1</v>
      </c>
      <c r="E341" s="39" t="str">
        <f t="shared" si="95"/>
        <v>REGULAR</v>
      </c>
      <c r="F341" s="19">
        <f t="shared" si="93"/>
        <v>1</v>
      </c>
      <c r="G341" s="39" t="str">
        <f t="shared" si="94"/>
        <v>REGULAR</v>
      </c>
    </row>
    <row r="342" spans="2:7" x14ac:dyDescent="0.25">
      <c r="B342" s="13" t="s">
        <v>111</v>
      </c>
      <c r="C342" s="19">
        <v>20.5</v>
      </c>
      <c r="D342" s="19">
        <f t="shared" si="92"/>
        <v>1</v>
      </c>
      <c r="E342" s="39" t="str">
        <f t="shared" si="95"/>
        <v>REGULAR</v>
      </c>
      <c r="F342" s="19">
        <f t="shared" si="93"/>
        <v>1</v>
      </c>
      <c r="G342" s="39" t="str">
        <f t="shared" si="94"/>
        <v>REGULAR</v>
      </c>
    </row>
    <row r="343" spans="2:7" x14ac:dyDescent="0.25">
      <c r="B343" s="13" t="s">
        <v>112</v>
      </c>
      <c r="C343" s="19">
        <v>20.5</v>
      </c>
      <c r="D343" s="19">
        <f>C343/C342</f>
        <v>1</v>
      </c>
      <c r="E343" s="39" t="str">
        <f t="shared" si="95"/>
        <v>REGULAR</v>
      </c>
      <c r="F343" s="19"/>
      <c r="G343" s="39"/>
    </row>
    <row r="344" spans="2:7" x14ac:dyDescent="0.25">
      <c r="B344" s="13" t="s">
        <v>113</v>
      </c>
      <c r="C344" s="19">
        <v>20.5</v>
      </c>
      <c r="D344" s="13"/>
      <c r="E344" s="13"/>
      <c r="F344" s="13"/>
      <c r="G344" s="13"/>
    </row>
    <row r="345" spans="2:7" x14ac:dyDescent="0.25">
      <c r="B345" s="13" t="s">
        <v>114</v>
      </c>
      <c r="C345" s="19">
        <v>20.5</v>
      </c>
      <c r="D345" s="13"/>
      <c r="E345" s="13"/>
      <c r="F345" s="13"/>
      <c r="G345" s="13"/>
    </row>
    <row r="347" spans="2:7" x14ac:dyDescent="0.25">
      <c r="B347" s="6" t="s">
        <v>105</v>
      </c>
    </row>
    <row r="349" spans="2:7" x14ac:dyDescent="0.25">
      <c r="B349" s="16" t="s">
        <v>168</v>
      </c>
      <c r="C349" s="16" t="s">
        <v>181</v>
      </c>
      <c r="D349" s="50" t="s">
        <v>177</v>
      </c>
      <c r="E349" s="50"/>
      <c r="F349" s="50" t="s">
        <v>178</v>
      </c>
      <c r="G349" s="50"/>
    </row>
    <row r="350" spans="2:7" x14ac:dyDescent="0.25">
      <c r="B350" s="13" t="s">
        <v>123</v>
      </c>
      <c r="C350" s="19">
        <v>25</v>
      </c>
      <c r="D350" s="19"/>
      <c r="E350" s="13"/>
      <c r="F350" s="19">
        <f>C350/C351</f>
        <v>1</v>
      </c>
      <c r="G350" s="39" t="str">
        <f>IF(F350&gt;1.3,"IRREGULAR","REGULAR")</f>
        <v>REGULAR</v>
      </c>
    </row>
    <row r="351" spans="2:7" x14ac:dyDescent="0.25">
      <c r="B351" s="13" t="s">
        <v>124</v>
      </c>
      <c r="C351" s="19">
        <v>25</v>
      </c>
      <c r="D351" s="19">
        <f t="shared" ref="D351:D358" si="96">C351/C350</f>
        <v>1</v>
      </c>
      <c r="E351" s="39" t="str">
        <f>IF(D351&gt;1.3,"IRREGULAR","REGULAR")</f>
        <v>REGULAR</v>
      </c>
      <c r="F351" s="19">
        <f t="shared" ref="F351:F358" si="97">C351/C352</f>
        <v>1</v>
      </c>
      <c r="G351" s="39" t="str">
        <f t="shared" ref="G351:G358" si="98">IF(F351&gt;1.3,"IRREGULAR","REGULAR")</f>
        <v>REGULAR</v>
      </c>
    </row>
    <row r="352" spans="2:7" x14ac:dyDescent="0.25">
      <c r="B352" s="13" t="s">
        <v>125</v>
      </c>
      <c r="C352" s="19">
        <v>25</v>
      </c>
      <c r="D352" s="19">
        <f t="shared" si="96"/>
        <v>1</v>
      </c>
      <c r="E352" s="39" t="str">
        <f t="shared" ref="E352:E359" si="99">IF(D352&gt;1.3,"IRREGULAR","REGULAR")</f>
        <v>REGULAR</v>
      </c>
      <c r="F352" s="19">
        <f t="shared" si="97"/>
        <v>1</v>
      </c>
      <c r="G352" s="39" t="str">
        <f t="shared" si="98"/>
        <v>REGULAR</v>
      </c>
    </row>
    <row r="353" spans="2:7" x14ac:dyDescent="0.25">
      <c r="B353" s="13" t="s">
        <v>126</v>
      </c>
      <c r="C353" s="19">
        <v>25</v>
      </c>
      <c r="D353" s="19">
        <f t="shared" si="96"/>
        <v>1</v>
      </c>
      <c r="E353" s="39" t="str">
        <f t="shared" si="99"/>
        <v>REGULAR</v>
      </c>
      <c r="F353" s="19">
        <f t="shared" si="97"/>
        <v>0.6097560975609756</v>
      </c>
      <c r="G353" s="39" t="str">
        <f t="shared" si="98"/>
        <v>REGULAR</v>
      </c>
    </row>
    <row r="354" spans="2:7" x14ac:dyDescent="0.25">
      <c r="B354" s="13" t="s">
        <v>107</v>
      </c>
      <c r="C354" s="19">
        <v>41</v>
      </c>
      <c r="D354" s="19">
        <f t="shared" si="96"/>
        <v>1.64</v>
      </c>
      <c r="E354" s="39" t="str">
        <f t="shared" si="99"/>
        <v>IRREGULAR</v>
      </c>
      <c r="F354" s="19">
        <f t="shared" si="97"/>
        <v>1</v>
      </c>
      <c r="G354" s="39" t="str">
        <f t="shared" si="98"/>
        <v>REGULAR</v>
      </c>
    </row>
    <row r="355" spans="2:7" x14ac:dyDescent="0.25">
      <c r="B355" s="13" t="s">
        <v>108</v>
      </c>
      <c r="C355" s="19">
        <v>41</v>
      </c>
      <c r="D355" s="19">
        <f t="shared" si="96"/>
        <v>1</v>
      </c>
      <c r="E355" s="39" t="str">
        <f t="shared" si="99"/>
        <v>REGULAR</v>
      </c>
      <c r="F355" s="19">
        <f t="shared" si="97"/>
        <v>1</v>
      </c>
      <c r="G355" s="39" t="str">
        <f t="shared" si="98"/>
        <v>REGULAR</v>
      </c>
    </row>
    <row r="356" spans="2:7" x14ac:dyDescent="0.25">
      <c r="B356" s="13" t="s">
        <v>109</v>
      </c>
      <c r="C356" s="19">
        <v>41</v>
      </c>
      <c r="D356" s="19">
        <f t="shared" si="96"/>
        <v>1</v>
      </c>
      <c r="E356" s="39" t="str">
        <f t="shared" si="99"/>
        <v>REGULAR</v>
      </c>
      <c r="F356" s="19">
        <f t="shared" si="97"/>
        <v>1</v>
      </c>
      <c r="G356" s="39" t="str">
        <f t="shared" si="98"/>
        <v>REGULAR</v>
      </c>
    </row>
    <row r="357" spans="2:7" x14ac:dyDescent="0.25">
      <c r="B357" s="13" t="s">
        <v>110</v>
      </c>
      <c r="C357" s="19">
        <v>41</v>
      </c>
      <c r="D357" s="19">
        <f t="shared" si="96"/>
        <v>1</v>
      </c>
      <c r="E357" s="39" t="str">
        <f t="shared" si="99"/>
        <v>REGULAR</v>
      </c>
      <c r="F357" s="19">
        <f t="shared" si="97"/>
        <v>1</v>
      </c>
      <c r="G357" s="39" t="str">
        <f t="shared" si="98"/>
        <v>REGULAR</v>
      </c>
    </row>
    <row r="358" spans="2:7" x14ac:dyDescent="0.25">
      <c r="B358" s="13" t="s">
        <v>111</v>
      </c>
      <c r="C358" s="19">
        <v>41</v>
      </c>
      <c r="D358" s="19">
        <f t="shared" si="96"/>
        <v>1</v>
      </c>
      <c r="E358" s="39" t="str">
        <f t="shared" si="99"/>
        <v>REGULAR</v>
      </c>
      <c r="F358" s="19">
        <f t="shared" si="97"/>
        <v>1</v>
      </c>
      <c r="G358" s="39" t="str">
        <f t="shared" si="98"/>
        <v>REGULAR</v>
      </c>
    </row>
    <row r="359" spans="2:7" x14ac:dyDescent="0.25">
      <c r="B359" s="13" t="s">
        <v>112</v>
      </c>
      <c r="C359" s="19">
        <v>41</v>
      </c>
      <c r="D359" s="19">
        <f>C359/C358</f>
        <v>1</v>
      </c>
      <c r="E359" s="39" t="str">
        <f t="shared" si="99"/>
        <v>REGULAR</v>
      </c>
      <c r="F359" s="19"/>
      <c r="G359" s="39"/>
    </row>
    <row r="360" spans="2:7" x14ac:dyDescent="0.25">
      <c r="B360" s="13" t="s">
        <v>113</v>
      </c>
      <c r="C360" s="19">
        <v>41</v>
      </c>
      <c r="D360" s="13"/>
      <c r="E360" s="13"/>
      <c r="F360" s="13"/>
      <c r="G360" s="13"/>
    </row>
    <row r="361" spans="2:7" x14ac:dyDescent="0.25">
      <c r="B361" s="13" t="s">
        <v>114</v>
      </c>
      <c r="C361" s="19">
        <v>41</v>
      </c>
      <c r="D361" s="13"/>
      <c r="E361" s="13"/>
      <c r="F361" s="13"/>
      <c r="G361" s="13"/>
    </row>
    <row r="370" spans="1:7" x14ac:dyDescent="0.25">
      <c r="B370" t="s">
        <v>182</v>
      </c>
    </row>
    <row r="372" spans="1:7" x14ac:dyDescent="0.25">
      <c r="A372" s="6">
        <v>3.1</v>
      </c>
      <c r="B372" s="6" t="s">
        <v>183</v>
      </c>
      <c r="F372" s="30" t="s">
        <v>11</v>
      </c>
      <c r="G372" s="29">
        <v>1</v>
      </c>
    </row>
    <row r="385" spans="2:7" x14ac:dyDescent="0.25">
      <c r="B385" s="6" t="s">
        <v>104</v>
      </c>
    </row>
    <row r="387" spans="2:7" ht="18" x14ac:dyDescent="0.3">
      <c r="B387" s="16" t="s">
        <v>168</v>
      </c>
      <c r="C387" s="21" t="s">
        <v>120</v>
      </c>
      <c r="D387" s="21" t="s">
        <v>184</v>
      </c>
      <c r="E387" s="21" t="s">
        <v>185</v>
      </c>
      <c r="F387" s="21" t="s">
        <v>180</v>
      </c>
    </row>
    <row r="388" spans="2:7" x14ac:dyDescent="0.25">
      <c r="B388" s="47" t="s">
        <v>123</v>
      </c>
      <c r="C388" s="19">
        <f>E47</f>
        <v>1.7662889999999987</v>
      </c>
      <c r="D388" s="45">
        <f>MAX(C388:C391)</f>
        <v>1.7735819999999975</v>
      </c>
      <c r="E388" s="45">
        <f>AVERAGE(C388:C391)</f>
        <v>1.7699354999999981</v>
      </c>
      <c r="F388" s="46">
        <f>D388/E388</f>
        <v>1.0020602445682341</v>
      </c>
      <c r="G388" s="40" t="str">
        <f>IF(F388&gt;1.3,"IRREGULAR","REGULAR")</f>
        <v>REGULAR</v>
      </c>
    </row>
    <row r="389" spans="2:7" x14ac:dyDescent="0.25">
      <c r="B389" s="48"/>
      <c r="C389" s="19">
        <f>E60</f>
        <v>1.7735819999999975</v>
      </c>
      <c r="D389" s="44"/>
      <c r="E389" s="44"/>
      <c r="F389" s="46"/>
    </row>
    <row r="390" spans="2:7" x14ac:dyDescent="0.25">
      <c r="B390" s="48"/>
      <c r="C390" s="19">
        <f>E79</f>
        <v>1.7662889999999987</v>
      </c>
      <c r="D390" s="44"/>
      <c r="E390" s="44"/>
      <c r="F390" s="46"/>
    </row>
    <row r="391" spans="2:7" x14ac:dyDescent="0.25">
      <c r="B391" s="49"/>
      <c r="C391" s="19">
        <f>E92</f>
        <v>1.7735819999999975</v>
      </c>
      <c r="D391" s="44"/>
      <c r="E391" s="44"/>
      <c r="F391" s="46"/>
    </row>
    <row r="392" spans="2:7" x14ac:dyDescent="0.25">
      <c r="B392" s="47" t="s">
        <v>124</v>
      </c>
      <c r="C392" s="19">
        <f>E48</f>
        <v>1.8126260000000016</v>
      </c>
      <c r="D392" s="45">
        <f>MAX(C392:C395)</f>
        <v>1.8190249999999999</v>
      </c>
      <c r="E392" s="45">
        <f>AVERAGE(C392:C395)</f>
        <v>1.8158255000000008</v>
      </c>
      <c r="F392" s="46">
        <f>D392/E392</f>
        <v>1.00176200851899</v>
      </c>
      <c r="G392" s="40" t="str">
        <f>IF(F392&gt;1.3,"IRREGULAR","REGULAR")</f>
        <v>REGULAR</v>
      </c>
    </row>
    <row r="393" spans="2:7" x14ac:dyDescent="0.25">
      <c r="B393" s="48"/>
      <c r="C393" s="19">
        <f>E61</f>
        <v>1.8190249999999999</v>
      </c>
      <c r="D393" s="44"/>
      <c r="E393" s="44"/>
      <c r="F393" s="46"/>
    </row>
    <row r="394" spans="2:7" x14ac:dyDescent="0.25">
      <c r="B394" s="48"/>
      <c r="C394" s="19">
        <f>E80</f>
        <v>1.8126260000000016</v>
      </c>
      <c r="D394" s="44"/>
      <c r="E394" s="44"/>
      <c r="F394" s="46"/>
    </row>
    <row r="395" spans="2:7" x14ac:dyDescent="0.25">
      <c r="B395" s="49"/>
      <c r="C395" s="19">
        <f>E93</f>
        <v>1.8190249999999999</v>
      </c>
      <c r="D395" s="44"/>
      <c r="E395" s="44"/>
      <c r="F395" s="46"/>
    </row>
    <row r="396" spans="2:7" x14ac:dyDescent="0.25">
      <c r="B396" s="47" t="s">
        <v>125</v>
      </c>
      <c r="C396" s="19">
        <f>E49</f>
        <v>1.8468579999999992</v>
      </c>
      <c r="D396" s="45">
        <f>MAX(C396:C399)</f>
        <v>1.8522220000000011</v>
      </c>
      <c r="E396" s="45">
        <f>AVERAGE(C396:C399)</f>
        <v>1.8495400000000002</v>
      </c>
      <c r="F396" s="46">
        <f>D396/E396</f>
        <v>1.0014500902927219</v>
      </c>
      <c r="G396" s="40" t="str">
        <f>IF(F396&gt;1.3,"IRREGULAR","REGULAR")</f>
        <v>REGULAR</v>
      </c>
    </row>
    <row r="397" spans="2:7" x14ac:dyDescent="0.25">
      <c r="B397" s="48"/>
      <c r="C397" s="19">
        <f>E62</f>
        <v>1.8522220000000011</v>
      </c>
      <c r="D397" s="44"/>
      <c r="E397" s="44"/>
      <c r="F397" s="46"/>
    </row>
    <row r="398" spans="2:7" x14ac:dyDescent="0.25">
      <c r="B398" s="48"/>
      <c r="C398" s="19">
        <f>E81</f>
        <v>1.8468579999999992</v>
      </c>
      <c r="D398" s="44"/>
      <c r="E398" s="44"/>
      <c r="F398" s="46"/>
    </row>
    <row r="399" spans="2:7" x14ac:dyDescent="0.25">
      <c r="B399" s="49"/>
      <c r="C399" s="19">
        <f>E94</f>
        <v>1.8522220000000011</v>
      </c>
      <c r="D399" s="44"/>
      <c r="E399" s="44"/>
      <c r="F399" s="46"/>
    </row>
    <row r="400" spans="2:7" x14ac:dyDescent="0.25">
      <c r="B400" s="47" t="s">
        <v>126</v>
      </c>
      <c r="C400" s="19">
        <f>E50</f>
        <v>1.8554539999999999</v>
      </c>
      <c r="D400" s="45">
        <f>MAX(C400:C403)</f>
        <v>1.8597479999999997</v>
      </c>
      <c r="E400" s="45">
        <f>AVERAGE(C400:C403)</f>
        <v>1.8576009999999998</v>
      </c>
      <c r="F400" s="46">
        <f>D400/E400</f>
        <v>1.0011557917981311</v>
      </c>
      <c r="G400" s="40" t="str">
        <f>IF(F400&gt;1.3,"IRREGULAR","REGULAR")</f>
        <v>REGULAR</v>
      </c>
    </row>
    <row r="401" spans="2:7" x14ac:dyDescent="0.25">
      <c r="B401" s="48"/>
      <c r="C401" s="19">
        <f>E63</f>
        <v>1.8597479999999997</v>
      </c>
      <c r="D401" s="44"/>
      <c r="E401" s="44"/>
      <c r="F401" s="46"/>
    </row>
    <row r="402" spans="2:7" x14ac:dyDescent="0.25">
      <c r="B402" s="48"/>
      <c r="C402" s="19">
        <f>E82</f>
        <v>1.8554539999999999</v>
      </c>
      <c r="D402" s="44"/>
      <c r="E402" s="44"/>
      <c r="F402" s="46"/>
    </row>
    <row r="403" spans="2:7" x14ac:dyDescent="0.25">
      <c r="B403" s="49"/>
      <c r="C403" s="19">
        <f>E95</f>
        <v>1.8597479999999997</v>
      </c>
      <c r="D403" s="44"/>
      <c r="E403" s="44"/>
      <c r="F403" s="46"/>
    </row>
    <row r="404" spans="2:7" x14ac:dyDescent="0.25">
      <c r="B404" s="47" t="s">
        <v>107</v>
      </c>
      <c r="C404" s="19">
        <f>E38</f>
        <v>1.9687899999999985</v>
      </c>
      <c r="D404" s="45">
        <f>MAX(C404:C411)</f>
        <v>1.9738609999999994</v>
      </c>
      <c r="E404" s="45">
        <f>AVERAGE(C404:C411)</f>
        <v>1.8973764999999994</v>
      </c>
      <c r="F404" s="46">
        <f>D404/E404</f>
        <v>1.0403106605357451</v>
      </c>
      <c r="G404" s="40" t="str">
        <f>IF(F404&gt;1.3,"IRREGULAR","REGULAR")</f>
        <v>REGULAR</v>
      </c>
    </row>
    <row r="405" spans="2:7" x14ac:dyDescent="0.25">
      <c r="B405" s="48"/>
      <c r="C405" s="19">
        <f>E51</f>
        <v>1.8218949999999996</v>
      </c>
      <c r="D405" s="45"/>
      <c r="E405" s="45"/>
      <c r="F405" s="46"/>
    </row>
    <row r="406" spans="2:7" x14ac:dyDescent="0.25">
      <c r="B406" s="48"/>
      <c r="C406" s="19">
        <f>E64</f>
        <v>1.8249599999999999</v>
      </c>
      <c r="D406" s="45"/>
      <c r="E406" s="45"/>
      <c r="F406" s="46"/>
    </row>
    <row r="407" spans="2:7" x14ac:dyDescent="0.25">
      <c r="B407" s="48"/>
      <c r="C407" s="19">
        <f>E83</f>
        <v>1.8218949999999996</v>
      </c>
      <c r="D407" s="45"/>
      <c r="E407" s="45"/>
      <c r="F407" s="46"/>
    </row>
    <row r="408" spans="2:7" x14ac:dyDescent="0.25">
      <c r="B408" s="48"/>
      <c r="C408" s="19">
        <f>E96</f>
        <v>1.8249599999999999</v>
      </c>
      <c r="D408" s="45"/>
      <c r="E408" s="45"/>
      <c r="F408" s="46"/>
    </row>
    <row r="409" spans="2:7" x14ac:dyDescent="0.25">
      <c r="B409" s="48"/>
      <c r="C409" s="19">
        <f>E105</f>
        <v>1.9738609999999994</v>
      </c>
      <c r="D409" s="45"/>
      <c r="E409" s="45"/>
      <c r="F409" s="46"/>
    </row>
    <row r="410" spans="2:7" x14ac:dyDescent="0.25">
      <c r="B410" s="48"/>
      <c r="C410" s="19">
        <f>E114</f>
        <v>1.9687899999999985</v>
      </c>
      <c r="D410" s="45"/>
      <c r="E410" s="45"/>
      <c r="F410" s="46"/>
    </row>
    <row r="411" spans="2:7" x14ac:dyDescent="0.25">
      <c r="B411" s="49"/>
      <c r="C411" s="19">
        <f>E123</f>
        <v>1.9738609999999994</v>
      </c>
      <c r="D411" s="45"/>
      <c r="E411" s="45"/>
      <c r="F411" s="46"/>
    </row>
    <row r="412" spans="2:7" x14ac:dyDescent="0.25">
      <c r="B412" s="47" t="s">
        <v>108</v>
      </c>
      <c r="C412" s="19">
        <f>E39</f>
        <v>1.9466740000000007</v>
      </c>
      <c r="D412" s="45">
        <f>MAX(C412:C419)</f>
        <v>1.9502160000000011</v>
      </c>
      <c r="E412" s="45">
        <f>AVERAGE(C412:C419)</f>
        <v>1.8738220000000005</v>
      </c>
      <c r="F412" s="46">
        <f>D412/E412</f>
        <v>1.0407690805209888</v>
      </c>
      <c r="G412" s="40" t="str">
        <f>IF(F412&gt;1.3,"IRREGULAR","REGULAR")</f>
        <v>REGULAR</v>
      </c>
    </row>
    <row r="413" spans="2:7" x14ac:dyDescent="0.25">
      <c r="B413" s="48"/>
      <c r="C413" s="19">
        <f>E52</f>
        <v>1.7981220000000002</v>
      </c>
      <c r="D413" s="45"/>
      <c r="E413" s="45"/>
      <c r="F413" s="46"/>
    </row>
    <row r="414" spans="2:7" x14ac:dyDescent="0.25">
      <c r="B414" s="48"/>
      <c r="C414" s="19">
        <f>E65</f>
        <v>1.8002760000000002</v>
      </c>
      <c r="D414" s="45"/>
      <c r="E414" s="45"/>
      <c r="F414" s="46"/>
    </row>
    <row r="415" spans="2:7" x14ac:dyDescent="0.25">
      <c r="B415" s="48"/>
      <c r="C415" s="19">
        <f>E84</f>
        <v>1.7981220000000002</v>
      </c>
      <c r="D415" s="45"/>
      <c r="E415" s="45"/>
      <c r="F415" s="46"/>
    </row>
    <row r="416" spans="2:7" x14ac:dyDescent="0.25">
      <c r="B416" s="48"/>
      <c r="C416" s="19">
        <f>E97</f>
        <v>1.8002760000000002</v>
      </c>
      <c r="D416" s="45"/>
      <c r="E416" s="45"/>
      <c r="F416" s="46"/>
    </row>
    <row r="417" spans="2:7" x14ac:dyDescent="0.25">
      <c r="B417" s="48"/>
      <c r="C417" s="19">
        <f>E106</f>
        <v>1.9502160000000011</v>
      </c>
      <c r="D417" s="45"/>
      <c r="E417" s="45"/>
      <c r="F417" s="46"/>
    </row>
    <row r="418" spans="2:7" x14ac:dyDescent="0.25">
      <c r="B418" s="48"/>
      <c r="C418" s="19">
        <f>E115</f>
        <v>1.9466740000000007</v>
      </c>
      <c r="D418" s="45"/>
      <c r="E418" s="45"/>
      <c r="F418" s="46"/>
    </row>
    <row r="419" spans="2:7" x14ac:dyDescent="0.25">
      <c r="B419" s="49"/>
      <c r="C419" s="19">
        <f>E124</f>
        <v>1.9502160000000011</v>
      </c>
      <c r="D419" s="45"/>
      <c r="E419" s="45"/>
      <c r="F419" s="46"/>
    </row>
    <row r="420" spans="2:7" x14ac:dyDescent="0.25">
      <c r="B420" s="47" t="s">
        <v>109</v>
      </c>
      <c r="C420" s="19">
        <f>E40</f>
        <v>1.8679930000000002</v>
      </c>
      <c r="D420" s="45">
        <f>MAX(C420:C427)</f>
        <v>1.8697529999999993</v>
      </c>
      <c r="E420" s="45">
        <f>AVERAGE(C420:C427)</f>
        <v>1.7959224999999999</v>
      </c>
      <c r="F420" s="46">
        <f>D420/E420</f>
        <v>1.0411100701728495</v>
      </c>
      <c r="G420" s="40" t="str">
        <f>IF(F420&gt;1.3,"IRREGULAR","REGULAR")</f>
        <v>REGULAR</v>
      </c>
    </row>
    <row r="421" spans="2:7" x14ac:dyDescent="0.25">
      <c r="B421" s="48"/>
      <c r="C421" s="19">
        <f>E53</f>
        <v>1.7224150000000003</v>
      </c>
      <c r="D421" s="45"/>
      <c r="E421" s="45"/>
      <c r="F421" s="46"/>
    </row>
    <row r="422" spans="2:7" x14ac:dyDescent="0.25">
      <c r="B422" s="48"/>
      <c r="C422" s="19">
        <f>E66</f>
        <v>1.7235289999999996</v>
      </c>
      <c r="D422" s="45"/>
      <c r="E422" s="45"/>
      <c r="F422" s="46"/>
    </row>
    <row r="423" spans="2:7" x14ac:dyDescent="0.25">
      <c r="B423" s="48"/>
      <c r="C423" s="19">
        <f>E85</f>
        <v>1.7224150000000003</v>
      </c>
      <c r="D423" s="45"/>
      <c r="E423" s="45"/>
      <c r="F423" s="46"/>
    </row>
    <row r="424" spans="2:7" x14ac:dyDescent="0.25">
      <c r="B424" s="48"/>
      <c r="C424" s="19">
        <f>E98</f>
        <v>1.7235289999999996</v>
      </c>
      <c r="D424" s="45"/>
      <c r="E424" s="45"/>
      <c r="F424" s="46"/>
    </row>
    <row r="425" spans="2:7" x14ac:dyDescent="0.25">
      <c r="B425" s="48"/>
      <c r="C425" s="19">
        <f>E107</f>
        <v>1.8697529999999993</v>
      </c>
      <c r="D425" s="45"/>
      <c r="E425" s="45"/>
      <c r="F425" s="46"/>
    </row>
    <row r="426" spans="2:7" x14ac:dyDescent="0.25">
      <c r="B426" s="48"/>
      <c r="C426" s="19">
        <f>E116</f>
        <v>1.8679930000000002</v>
      </c>
      <c r="D426" s="45"/>
      <c r="E426" s="45"/>
      <c r="F426" s="46"/>
    </row>
    <row r="427" spans="2:7" x14ac:dyDescent="0.25">
      <c r="B427" s="49"/>
      <c r="C427" s="19">
        <f>E125</f>
        <v>1.8697529999999993</v>
      </c>
      <c r="D427" s="45"/>
      <c r="E427" s="45"/>
      <c r="F427" s="46"/>
    </row>
    <row r="428" spans="2:7" x14ac:dyDescent="0.25">
      <c r="B428" s="47" t="s">
        <v>110</v>
      </c>
      <c r="C428" s="19">
        <f>E41</f>
        <v>1.7077589999999998</v>
      </c>
      <c r="D428" s="45">
        <f>MAX(C428:C435)</f>
        <v>1.7077589999999998</v>
      </c>
      <c r="E428" s="45">
        <f>AVERAGE(C428:C435)</f>
        <v>1.639839</v>
      </c>
      <c r="F428" s="46">
        <f>D428/E428</f>
        <v>1.0414187002504514</v>
      </c>
      <c r="G428" s="40" t="str">
        <f>IF(F428&gt;1.3,"IRREGULAR","REGULAR")</f>
        <v>REGULAR</v>
      </c>
    </row>
    <row r="429" spans="2:7" x14ac:dyDescent="0.25">
      <c r="B429" s="48"/>
      <c r="C429" s="19">
        <f>E54</f>
        <v>1.571917</v>
      </c>
      <c r="D429" s="45"/>
      <c r="E429" s="45"/>
      <c r="F429" s="46"/>
    </row>
    <row r="430" spans="2:7" x14ac:dyDescent="0.25">
      <c r="B430" s="48"/>
      <c r="C430" s="19">
        <f>E67</f>
        <v>1.5719820000000002</v>
      </c>
      <c r="D430" s="45"/>
      <c r="E430" s="45"/>
      <c r="F430" s="46"/>
    </row>
    <row r="431" spans="2:7" x14ac:dyDescent="0.25">
      <c r="B431" s="48"/>
      <c r="C431" s="19">
        <f>E86</f>
        <v>1.571917</v>
      </c>
      <c r="D431" s="45"/>
      <c r="E431" s="45"/>
      <c r="F431" s="46"/>
    </row>
    <row r="432" spans="2:7" x14ac:dyDescent="0.25">
      <c r="B432" s="48"/>
      <c r="C432" s="19">
        <f>E99</f>
        <v>1.5719820000000002</v>
      </c>
      <c r="D432" s="45"/>
      <c r="E432" s="45"/>
      <c r="F432" s="46"/>
    </row>
    <row r="433" spans="2:7" x14ac:dyDescent="0.25">
      <c r="B433" s="48"/>
      <c r="C433" s="19">
        <f>E108</f>
        <v>1.7076980000000002</v>
      </c>
      <c r="D433" s="45"/>
      <c r="E433" s="45"/>
      <c r="F433" s="46"/>
    </row>
    <row r="434" spans="2:7" x14ac:dyDescent="0.25">
      <c r="B434" s="48"/>
      <c r="C434" s="19">
        <f>E117</f>
        <v>1.7077589999999998</v>
      </c>
      <c r="D434" s="45"/>
      <c r="E434" s="45"/>
      <c r="F434" s="46"/>
    </row>
    <row r="435" spans="2:7" x14ac:dyDescent="0.25">
      <c r="B435" s="49"/>
      <c r="C435" s="19">
        <f>E126</f>
        <v>1.7076980000000002</v>
      </c>
      <c r="D435" s="45"/>
      <c r="E435" s="45"/>
      <c r="F435" s="46"/>
    </row>
    <row r="436" spans="2:7" x14ac:dyDescent="0.25">
      <c r="B436" s="47" t="s">
        <v>111</v>
      </c>
      <c r="C436" s="19">
        <f>E42</f>
        <v>1.4291070000000001</v>
      </c>
      <c r="D436" s="45">
        <f>MAX(C436:C443)</f>
        <v>1.4291070000000001</v>
      </c>
      <c r="E436" s="45">
        <f>AVERAGE(C436:C443)</f>
        <v>1.3703540000000003</v>
      </c>
      <c r="F436" s="46">
        <f>D436/E436</f>
        <v>1.0428743229851556</v>
      </c>
      <c r="G436" s="40" t="str">
        <f>IF(F436&gt;1.3,"IRREGULAR","REGULAR")</f>
        <v>REGULAR</v>
      </c>
    </row>
    <row r="437" spans="2:7" x14ac:dyDescent="0.25">
      <c r="B437" s="48"/>
      <c r="C437" s="19">
        <f>E55</f>
        <v>1.313002</v>
      </c>
      <c r="D437" s="45"/>
      <c r="E437" s="45"/>
      <c r="F437" s="46"/>
    </row>
    <row r="438" spans="2:7" x14ac:dyDescent="0.25">
      <c r="B438" s="48"/>
      <c r="C438" s="19">
        <f>E68</f>
        <v>1.3120449999999999</v>
      </c>
      <c r="D438" s="45"/>
      <c r="E438" s="45"/>
      <c r="F438" s="46"/>
    </row>
    <row r="439" spans="2:7" x14ac:dyDescent="0.25">
      <c r="B439" s="48"/>
      <c r="C439" s="19">
        <f>E87</f>
        <v>1.313002</v>
      </c>
      <c r="D439" s="45"/>
      <c r="E439" s="45"/>
      <c r="F439" s="46"/>
    </row>
    <row r="440" spans="2:7" x14ac:dyDescent="0.25">
      <c r="B440" s="48"/>
      <c r="C440" s="19">
        <f>E100</f>
        <v>1.3120449999999999</v>
      </c>
      <c r="D440" s="45"/>
      <c r="E440" s="45"/>
      <c r="F440" s="46"/>
    </row>
    <row r="441" spans="2:7" x14ac:dyDescent="0.25">
      <c r="B441" s="48"/>
      <c r="C441" s="19">
        <f>E109</f>
        <v>1.4272620000000003</v>
      </c>
      <c r="D441" s="45"/>
      <c r="E441" s="45"/>
      <c r="F441" s="46"/>
    </row>
    <row r="442" spans="2:7" x14ac:dyDescent="0.25">
      <c r="B442" s="48"/>
      <c r="C442" s="19">
        <f>E118</f>
        <v>1.4291070000000001</v>
      </c>
      <c r="D442" s="45"/>
      <c r="E442" s="45"/>
      <c r="F442" s="46"/>
    </row>
    <row r="443" spans="2:7" x14ac:dyDescent="0.25">
      <c r="B443" s="49"/>
      <c r="C443" s="19">
        <f>E127</f>
        <v>1.4272620000000003</v>
      </c>
      <c r="D443" s="45"/>
      <c r="E443" s="45"/>
      <c r="F443" s="46"/>
    </row>
    <row r="444" spans="2:7" x14ac:dyDescent="0.25">
      <c r="B444" s="47" t="s">
        <v>112</v>
      </c>
      <c r="C444" s="19">
        <f>E43</f>
        <v>0.95858299999999996</v>
      </c>
      <c r="D444" s="45">
        <f>MAX(C444:C451)</f>
        <v>0.95858299999999996</v>
      </c>
      <c r="E444" s="45">
        <f>AVERAGE(C444:C451)</f>
        <v>0.91764575000000015</v>
      </c>
      <c r="F444" s="46">
        <f>D444/E444</f>
        <v>1.0446111693973408</v>
      </c>
      <c r="G444" s="40" t="str">
        <f>IF(F444&gt;1.3,"IRREGULAR","REGULAR")</f>
        <v>REGULAR</v>
      </c>
    </row>
    <row r="445" spans="2:7" x14ac:dyDescent="0.25">
      <c r="B445" s="48"/>
      <c r="C445" s="19">
        <f>E56</f>
        <v>0.87936000000000003</v>
      </c>
      <c r="D445" s="45"/>
      <c r="E445" s="45"/>
      <c r="F445" s="46"/>
    </row>
    <row r="446" spans="2:7" x14ac:dyDescent="0.25">
      <c r="B446" s="48"/>
      <c r="C446" s="19">
        <f>E69</f>
        <v>0.87747300000000006</v>
      </c>
      <c r="D446" s="45"/>
      <c r="E446" s="45"/>
      <c r="F446" s="46"/>
    </row>
    <row r="447" spans="2:7" x14ac:dyDescent="0.25">
      <c r="B447" s="48"/>
      <c r="C447" s="19">
        <f>E88</f>
        <v>0.87936000000000003</v>
      </c>
      <c r="D447" s="45"/>
      <c r="E447" s="45"/>
      <c r="F447" s="46"/>
    </row>
    <row r="448" spans="2:7" x14ac:dyDescent="0.25">
      <c r="B448" s="48"/>
      <c r="C448" s="19">
        <f>E101</f>
        <v>0.87747300000000006</v>
      </c>
      <c r="D448" s="45"/>
      <c r="E448" s="45"/>
      <c r="F448" s="46"/>
    </row>
    <row r="449" spans="2:7" x14ac:dyDescent="0.25">
      <c r="B449" s="48"/>
      <c r="C449" s="19">
        <f>E110</f>
        <v>0.95516699999999988</v>
      </c>
      <c r="D449" s="45"/>
      <c r="E449" s="45"/>
      <c r="F449" s="46"/>
    </row>
    <row r="450" spans="2:7" x14ac:dyDescent="0.25">
      <c r="B450" s="48"/>
      <c r="C450" s="19">
        <f>E119</f>
        <v>0.95858299999999996</v>
      </c>
      <c r="D450" s="45"/>
      <c r="E450" s="45"/>
      <c r="F450" s="46"/>
    </row>
    <row r="451" spans="2:7" x14ac:dyDescent="0.25">
      <c r="B451" s="49"/>
      <c r="C451" s="19">
        <f>E128</f>
        <v>0.95516699999999988</v>
      </c>
      <c r="D451" s="45"/>
      <c r="E451" s="45"/>
      <c r="F451" s="46"/>
    </row>
    <row r="452" spans="2:7" x14ac:dyDescent="0.25">
      <c r="B452" s="44" t="s">
        <v>113</v>
      </c>
      <c r="C452" s="41">
        <f>E44</f>
        <v>9.3213000000000004E-2</v>
      </c>
      <c r="D452" s="45">
        <f>MAX(C452:C461)</f>
        <v>9.3213000000000004E-2</v>
      </c>
      <c r="E452" s="45">
        <f>AVERAGE(C452:C461)</f>
        <v>9.2148300000000002E-2</v>
      </c>
      <c r="F452" s="46">
        <f>D452/E452</f>
        <v>1.0115542012169514</v>
      </c>
      <c r="G452" s="40" t="str">
        <f>IF(F452&gt;1.3,"IRREGULAR","REGULAR")</f>
        <v>REGULAR</v>
      </c>
    </row>
    <row r="453" spans="2:7" x14ac:dyDescent="0.25">
      <c r="B453" s="44"/>
      <c r="C453" s="41">
        <f>E57</f>
        <v>9.0567999999999996E-2</v>
      </c>
      <c r="D453" s="45"/>
      <c r="E453" s="45"/>
      <c r="F453" s="46"/>
    </row>
    <row r="454" spans="2:7" x14ac:dyDescent="0.25">
      <c r="B454" s="44"/>
      <c r="C454" s="41">
        <f>E70</f>
        <v>9.0572E-2</v>
      </c>
      <c r="D454" s="45"/>
      <c r="E454" s="45"/>
      <c r="F454" s="46"/>
    </row>
    <row r="455" spans="2:7" x14ac:dyDescent="0.25">
      <c r="B455" s="44"/>
      <c r="C455" s="41">
        <f>E73</f>
        <v>9.3187999999999993E-2</v>
      </c>
      <c r="D455" s="45"/>
      <c r="E455" s="45"/>
      <c r="F455" s="46"/>
    </row>
    <row r="456" spans="2:7" x14ac:dyDescent="0.25">
      <c r="B456" s="44"/>
      <c r="C456" s="41">
        <f>E76</f>
        <v>9.3213000000000004E-2</v>
      </c>
      <c r="D456" s="45"/>
      <c r="E456" s="45"/>
      <c r="F456" s="46"/>
    </row>
    <row r="457" spans="2:7" x14ac:dyDescent="0.25">
      <c r="B457" s="44"/>
      <c r="C457" s="41">
        <f>E89</f>
        <v>9.0567999999999996E-2</v>
      </c>
      <c r="D457" s="45"/>
      <c r="E457" s="45"/>
      <c r="F457" s="46"/>
    </row>
    <row r="458" spans="2:7" x14ac:dyDescent="0.25">
      <c r="B458" s="44"/>
      <c r="C458" s="41">
        <f>E102</f>
        <v>9.0572E-2</v>
      </c>
      <c r="D458" s="45"/>
      <c r="E458" s="45"/>
      <c r="F458" s="46"/>
    </row>
    <row r="459" spans="2:7" x14ac:dyDescent="0.25">
      <c r="B459" s="44"/>
      <c r="C459" s="41">
        <f>E111</f>
        <v>9.3187999999999993E-2</v>
      </c>
      <c r="D459" s="45"/>
      <c r="E459" s="45"/>
      <c r="F459" s="46"/>
    </row>
    <row r="460" spans="2:7" x14ac:dyDescent="0.25">
      <c r="B460" s="44"/>
      <c r="C460" s="41">
        <f>E120</f>
        <v>9.3213000000000004E-2</v>
      </c>
      <c r="D460" s="45"/>
      <c r="E460" s="45"/>
      <c r="F460" s="46"/>
    </row>
    <row r="461" spans="2:7" x14ac:dyDescent="0.25">
      <c r="B461" s="44"/>
      <c r="C461" s="41">
        <f>E129</f>
        <v>9.3187999999999993E-2</v>
      </c>
      <c r="D461" s="45"/>
      <c r="E461" s="45"/>
      <c r="F461" s="46"/>
    </row>
    <row r="462" spans="2:7" x14ac:dyDescent="0.25">
      <c r="B462" s="44" t="s">
        <v>114</v>
      </c>
      <c r="C462" s="41">
        <f>E45</f>
        <v>0</v>
      </c>
      <c r="D462" s="45">
        <f>MAX(C462:C471)</f>
        <v>0</v>
      </c>
      <c r="E462" s="45">
        <f>AVERAGE(C462:C471)</f>
        <v>0</v>
      </c>
      <c r="F462" s="46">
        <v>0</v>
      </c>
      <c r="G462" s="40" t="str">
        <f>IF(F462&gt;1.3,"IRREGULAR","REGULAR")</f>
        <v>REGULAR</v>
      </c>
    </row>
    <row r="463" spans="2:7" x14ac:dyDescent="0.25">
      <c r="B463" s="44"/>
      <c r="C463" s="41">
        <f>E58</f>
        <v>0</v>
      </c>
      <c r="D463" s="45"/>
      <c r="E463" s="45"/>
      <c r="F463" s="46"/>
    </row>
    <row r="464" spans="2:7" x14ac:dyDescent="0.25">
      <c r="B464" s="44"/>
      <c r="C464" s="41">
        <f>E71</f>
        <v>0</v>
      </c>
      <c r="D464" s="45"/>
      <c r="E464" s="45"/>
      <c r="F464" s="46"/>
    </row>
    <row r="465" spans="2:7" x14ac:dyDescent="0.25">
      <c r="B465" s="44"/>
      <c r="C465" s="41">
        <f>E74</f>
        <v>0</v>
      </c>
      <c r="D465" s="45"/>
      <c r="E465" s="45"/>
      <c r="F465" s="46"/>
    </row>
    <row r="466" spans="2:7" x14ac:dyDescent="0.25">
      <c r="B466" s="44"/>
      <c r="C466" s="41">
        <f>E77</f>
        <v>0</v>
      </c>
      <c r="D466" s="45"/>
      <c r="E466" s="45"/>
      <c r="F466" s="46"/>
    </row>
    <row r="467" spans="2:7" x14ac:dyDescent="0.25">
      <c r="B467" s="44"/>
      <c r="C467" s="41">
        <f>E90</f>
        <v>0</v>
      </c>
      <c r="D467" s="45"/>
      <c r="E467" s="45"/>
      <c r="F467" s="46"/>
    </row>
    <row r="468" spans="2:7" x14ac:dyDescent="0.25">
      <c r="B468" s="44"/>
      <c r="C468" s="41">
        <f>E103</f>
        <v>0</v>
      </c>
      <c r="D468" s="45"/>
      <c r="E468" s="45"/>
      <c r="F468" s="46"/>
    </row>
    <row r="469" spans="2:7" x14ac:dyDescent="0.25">
      <c r="B469" s="44"/>
      <c r="C469" s="41">
        <f>E112</f>
        <v>0</v>
      </c>
      <c r="D469" s="45"/>
      <c r="E469" s="45"/>
      <c r="F469" s="46"/>
    </row>
    <row r="470" spans="2:7" x14ac:dyDescent="0.25">
      <c r="B470" s="44"/>
      <c r="C470" s="41">
        <f>E121</f>
        <v>0</v>
      </c>
      <c r="D470" s="45"/>
      <c r="E470" s="45"/>
      <c r="F470" s="46"/>
    </row>
    <row r="471" spans="2:7" x14ac:dyDescent="0.25">
      <c r="B471" s="44"/>
      <c r="C471" s="41">
        <f>E130</f>
        <v>0</v>
      </c>
      <c r="D471" s="45"/>
      <c r="E471" s="45"/>
      <c r="F471" s="46"/>
    </row>
    <row r="473" spans="2:7" x14ac:dyDescent="0.25">
      <c r="B473" s="6" t="s">
        <v>105</v>
      </c>
    </row>
    <row r="475" spans="2:7" ht="18" x14ac:dyDescent="0.3">
      <c r="B475" s="16" t="s">
        <v>168</v>
      </c>
      <c r="C475" s="21" t="s">
        <v>120</v>
      </c>
      <c r="D475" s="21" t="s">
        <v>184</v>
      </c>
      <c r="E475" s="21" t="s">
        <v>185</v>
      </c>
      <c r="F475" s="21" t="s">
        <v>180</v>
      </c>
    </row>
    <row r="476" spans="2:7" x14ac:dyDescent="0.25">
      <c r="B476" s="47" t="s">
        <v>123</v>
      </c>
      <c r="C476" s="19">
        <f>E147</f>
        <v>1.4456809999999987</v>
      </c>
      <c r="D476" s="45">
        <f>MAX(C476:C479)</f>
        <v>1.4460870000000003</v>
      </c>
      <c r="E476" s="45">
        <f>AVERAGE(C476:C479)</f>
        <v>1.4458839999999995</v>
      </c>
      <c r="F476" s="46">
        <f>D476/E476</f>
        <v>1.0001403985381958</v>
      </c>
      <c r="G476" s="40" t="str">
        <f>IF(F476&gt;1.3,"IRREGULAR","REGULAR")</f>
        <v>REGULAR</v>
      </c>
    </row>
    <row r="477" spans="2:7" x14ac:dyDescent="0.25">
      <c r="B477" s="48"/>
      <c r="C477" s="19">
        <f>E160</f>
        <v>1.4456809999999987</v>
      </c>
      <c r="D477" s="44"/>
      <c r="E477" s="44"/>
      <c r="F477" s="46"/>
    </row>
    <row r="478" spans="2:7" x14ac:dyDescent="0.25">
      <c r="B478" s="48"/>
      <c r="C478" s="19">
        <f>E176</f>
        <v>1.4460870000000003</v>
      </c>
      <c r="D478" s="44"/>
      <c r="E478" s="44"/>
      <c r="F478" s="46"/>
    </row>
    <row r="479" spans="2:7" x14ac:dyDescent="0.25">
      <c r="B479" s="49"/>
      <c r="C479" s="19">
        <f>E189</f>
        <v>1.4460870000000003</v>
      </c>
      <c r="D479" s="44"/>
      <c r="E479" s="44"/>
      <c r="F479" s="46"/>
    </row>
    <row r="480" spans="2:7" x14ac:dyDescent="0.25">
      <c r="B480" s="47" t="s">
        <v>124</v>
      </c>
      <c r="C480" s="19">
        <f>E148</f>
        <v>1.4938700000000011</v>
      </c>
      <c r="D480" s="45">
        <f>MAX(C480:C483)</f>
        <v>1.4943179999999998</v>
      </c>
      <c r="E480" s="45">
        <f>AVERAGE(C480:C483)</f>
        <v>1.4940940000000005</v>
      </c>
      <c r="F480" s="46">
        <f>D480/E480</f>
        <v>1.0001499236326492</v>
      </c>
      <c r="G480" s="40" t="str">
        <f>IF(F480&gt;1.3,"IRREGULAR","REGULAR")</f>
        <v>REGULAR</v>
      </c>
    </row>
    <row r="481" spans="2:7" x14ac:dyDescent="0.25">
      <c r="B481" s="48"/>
      <c r="C481" s="19">
        <f>E161</f>
        <v>1.4938700000000011</v>
      </c>
      <c r="D481" s="44"/>
      <c r="E481" s="44"/>
      <c r="F481" s="46"/>
    </row>
    <row r="482" spans="2:7" x14ac:dyDescent="0.25">
      <c r="B482" s="48"/>
      <c r="C482" s="19">
        <f>E177</f>
        <v>1.4943179999999998</v>
      </c>
      <c r="D482" s="44"/>
      <c r="E482" s="44"/>
      <c r="F482" s="46"/>
    </row>
    <row r="483" spans="2:7" x14ac:dyDescent="0.25">
      <c r="B483" s="49"/>
      <c r="C483" s="19">
        <f>E190</f>
        <v>1.4943179999999998</v>
      </c>
      <c r="D483" s="44"/>
      <c r="E483" s="44"/>
      <c r="F483" s="46"/>
    </row>
    <row r="484" spans="2:7" x14ac:dyDescent="0.25">
      <c r="B484" s="47" t="s">
        <v>125</v>
      </c>
      <c r="C484" s="19">
        <f>E149</f>
        <v>1.5231149999999989</v>
      </c>
      <c r="D484" s="45">
        <f>MAX(C484:C487)</f>
        <v>1.5235419999999991</v>
      </c>
      <c r="E484" s="45">
        <f>AVERAGE(C484:C487)</f>
        <v>1.523328499999999</v>
      </c>
      <c r="F484" s="46">
        <f>D484/E484</f>
        <v>1.0001401536175554</v>
      </c>
      <c r="G484" s="40" t="str">
        <f>IF(F484&gt;1.3,"IRREGULAR","REGULAR")</f>
        <v>REGULAR</v>
      </c>
    </row>
    <row r="485" spans="2:7" x14ac:dyDescent="0.25">
      <c r="B485" s="48"/>
      <c r="C485" s="19">
        <f>E162</f>
        <v>1.5231149999999989</v>
      </c>
      <c r="D485" s="44"/>
      <c r="E485" s="44"/>
      <c r="F485" s="46"/>
    </row>
    <row r="486" spans="2:7" x14ac:dyDescent="0.25">
      <c r="B486" s="48"/>
      <c r="C486" s="19">
        <f>E178</f>
        <v>1.5235419999999991</v>
      </c>
      <c r="D486" s="44"/>
      <c r="E486" s="44"/>
      <c r="F486" s="46"/>
    </row>
    <row r="487" spans="2:7" x14ac:dyDescent="0.25">
      <c r="B487" s="49"/>
      <c r="C487" s="19">
        <f>E191</f>
        <v>1.5235419999999991</v>
      </c>
      <c r="D487" s="44"/>
      <c r="E487" s="44"/>
      <c r="F487" s="46"/>
    </row>
    <row r="488" spans="2:7" x14ac:dyDescent="0.25">
      <c r="B488" s="47" t="s">
        <v>126</v>
      </c>
      <c r="C488" s="19">
        <f>E150</f>
        <v>1.5217540000000005</v>
      </c>
      <c r="D488" s="45">
        <f>MAX(C488:C491)</f>
        <v>1.5221400000000003</v>
      </c>
      <c r="E488" s="45">
        <f>AVERAGE(C488:C491)</f>
        <v>1.5219470000000004</v>
      </c>
      <c r="F488" s="46">
        <f>D488/E488</f>
        <v>1.0001268112490118</v>
      </c>
      <c r="G488" s="40" t="str">
        <f>IF(F488&gt;1.3,"IRREGULAR","REGULAR")</f>
        <v>REGULAR</v>
      </c>
    </row>
    <row r="489" spans="2:7" x14ac:dyDescent="0.25">
      <c r="B489" s="48"/>
      <c r="C489" s="19">
        <f>E163</f>
        <v>1.5217540000000005</v>
      </c>
      <c r="D489" s="44"/>
      <c r="E489" s="44"/>
      <c r="F489" s="46"/>
    </row>
    <row r="490" spans="2:7" x14ac:dyDescent="0.25">
      <c r="B490" s="48"/>
      <c r="C490" s="19">
        <f>E179</f>
        <v>1.5221400000000003</v>
      </c>
      <c r="D490" s="44"/>
      <c r="E490" s="44"/>
      <c r="F490" s="46"/>
    </row>
    <row r="491" spans="2:7" x14ac:dyDescent="0.25">
      <c r="B491" s="49"/>
      <c r="C491" s="19">
        <f>E192</f>
        <v>1.5221400000000003</v>
      </c>
      <c r="D491" s="44"/>
      <c r="E491" s="44"/>
      <c r="F491" s="46"/>
    </row>
    <row r="492" spans="2:7" x14ac:dyDescent="0.25">
      <c r="B492" s="47" t="s">
        <v>107</v>
      </c>
      <c r="C492" s="19">
        <f>E138</f>
        <v>1.4642780000000002</v>
      </c>
      <c r="D492" s="45">
        <f>MAX(C492:C499)</f>
        <v>1.4646150000000002</v>
      </c>
      <c r="E492" s="45">
        <f>AVERAGE(C492:C499)</f>
        <v>1.4460578750000002</v>
      </c>
      <c r="F492" s="46">
        <f>D492/E492</f>
        <v>1.0128329061518371</v>
      </c>
      <c r="G492" s="40" t="str">
        <f>IF(F492&gt;1.3,"IRREGULAR","REGULAR")</f>
        <v>REGULAR</v>
      </c>
    </row>
    <row r="493" spans="2:7" x14ac:dyDescent="0.25">
      <c r="B493" s="48"/>
      <c r="C493" s="19">
        <f>E151</f>
        <v>1.4642780000000002</v>
      </c>
      <c r="D493" s="45"/>
      <c r="E493" s="45"/>
      <c r="F493" s="46"/>
    </row>
    <row r="494" spans="2:7" x14ac:dyDescent="0.25">
      <c r="B494" s="48"/>
      <c r="C494" s="19">
        <f>E164</f>
        <v>1.4642780000000002</v>
      </c>
      <c r="D494" s="45"/>
      <c r="E494" s="45"/>
      <c r="F494" s="46"/>
    </row>
    <row r="495" spans="2:7" x14ac:dyDescent="0.25">
      <c r="B495" s="48"/>
      <c r="C495" s="19">
        <f>E180</f>
        <v>1.4646150000000002</v>
      </c>
      <c r="D495" s="45"/>
      <c r="E495" s="45"/>
      <c r="F495" s="46"/>
    </row>
    <row r="496" spans="2:7" x14ac:dyDescent="0.25">
      <c r="B496" s="48"/>
      <c r="C496" s="19">
        <f>E193</f>
        <v>1.4646150000000002</v>
      </c>
      <c r="D496" s="45"/>
      <c r="E496" s="45"/>
      <c r="F496" s="46"/>
    </row>
    <row r="497" spans="2:7" x14ac:dyDescent="0.25">
      <c r="B497" s="48"/>
      <c r="C497" s="19">
        <f>E202</f>
        <v>1.4646150000000002</v>
      </c>
      <c r="D497" s="45"/>
      <c r="E497" s="45"/>
      <c r="F497" s="46"/>
    </row>
    <row r="498" spans="2:7" x14ac:dyDescent="0.25">
      <c r="B498" s="48"/>
      <c r="C498" s="19">
        <f>E211</f>
        <v>1.3909790000000006</v>
      </c>
      <c r="D498" s="45"/>
      <c r="E498" s="45"/>
      <c r="F498" s="46"/>
    </row>
    <row r="499" spans="2:7" x14ac:dyDescent="0.25">
      <c r="B499" s="49"/>
      <c r="C499" s="19">
        <f>E220</f>
        <v>1.3908049999999994</v>
      </c>
      <c r="D499" s="45"/>
      <c r="E499" s="45"/>
      <c r="F499" s="46"/>
    </row>
    <row r="500" spans="2:7" x14ac:dyDescent="0.25">
      <c r="B500" s="47" t="s">
        <v>108</v>
      </c>
      <c r="C500" s="19">
        <f>E139</f>
        <v>1.4296340000000001</v>
      </c>
      <c r="D500" s="45">
        <f>MAX(C500:C507)</f>
        <v>1.4299270000000002</v>
      </c>
      <c r="E500" s="45">
        <f>AVERAGE(C500:C507)</f>
        <v>1.4114790000000002</v>
      </c>
      <c r="F500" s="46">
        <f>D500/E500</f>
        <v>1.013069978370206</v>
      </c>
      <c r="G500" s="40" t="str">
        <f>IF(F500&gt;1.3,"IRREGULAR","REGULAR")</f>
        <v>REGULAR</v>
      </c>
    </row>
    <row r="501" spans="2:7" x14ac:dyDescent="0.25">
      <c r="B501" s="48"/>
      <c r="C501" s="19">
        <f>E152</f>
        <v>1.4296340000000001</v>
      </c>
      <c r="D501" s="45"/>
      <c r="E501" s="45"/>
      <c r="F501" s="46"/>
    </row>
    <row r="502" spans="2:7" x14ac:dyDescent="0.25">
      <c r="B502" s="48"/>
      <c r="C502" s="19">
        <f>E165</f>
        <v>1.4296340000000001</v>
      </c>
      <c r="D502" s="45"/>
      <c r="E502" s="45"/>
      <c r="F502" s="46"/>
    </row>
    <row r="503" spans="2:7" x14ac:dyDescent="0.25">
      <c r="B503" s="48"/>
      <c r="C503" s="19">
        <f>E181</f>
        <v>1.4299270000000002</v>
      </c>
      <c r="D503" s="45"/>
      <c r="E503" s="45"/>
      <c r="F503" s="46"/>
    </row>
    <row r="504" spans="2:7" x14ac:dyDescent="0.25">
      <c r="B504" s="48"/>
      <c r="C504" s="19">
        <f>E194</f>
        <v>1.4299270000000002</v>
      </c>
      <c r="D504" s="45"/>
      <c r="E504" s="45"/>
      <c r="F504" s="46"/>
    </row>
    <row r="505" spans="2:7" x14ac:dyDescent="0.25">
      <c r="B505" s="48"/>
      <c r="C505" s="19">
        <f>E203</f>
        <v>1.4299270000000002</v>
      </c>
      <c r="D505" s="45"/>
      <c r="E505" s="45"/>
      <c r="F505" s="46"/>
    </row>
    <row r="506" spans="2:7" x14ac:dyDescent="0.25">
      <c r="B506" s="48"/>
      <c r="C506" s="19">
        <f>E212</f>
        <v>1.3566529999999997</v>
      </c>
      <c r="D506" s="45"/>
      <c r="E506" s="45"/>
      <c r="F506" s="46"/>
    </row>
    <row r="507" spans="2:7" x14ac:dyDescent="0.25">
      <c r="B507" s="49"/>
      <c r="C507" s="19">
        <f>E221</f>
        <v>1.3564959999999999</v>
      </c>
      <c r="D507" s="45"/>
      <c r="E507" s="45"/>
      <c r="F507" s="46"/>
    </row>
    <row r="508" spans="2:7" x14ac:dyDescent="0.25">
      <c r="B508" s="47" t="s">
        <v>109</v>
      </c>
      <c r="C508" s="19">
        <f>E140</f>
        <v>1.3491459999999997</v>
      </c>
      <c r="D508" s="45">
        <f>MAX(C508:C515)</f>
        <v>1.3493900000000001</v>
      </c>
      <c r="E508" s="45">
        <f>AVERAGE(C508:C515)</f>
        <v>1.3316263749999999</v>
      </c>
      <c r="F508" s="46">
        <f>D508/E508</f>
        <v>1.0133397966077387</v>
      </c>
      <c r="G508" s="40" t="str">
        <f>IF(F508&gt;1.3,"IRREGULAR","REGULAR")</f>
        <v>REGULAR</v>
      </c>
    </row>
    <row r="509" spans="2:7" x14ac:dyDescent="0.25">
      <c r="B509" s="48"/>
      <c r="C509" s="19">
        <f>E153</f>
        <v>1.3491459999999997</v>
      </c>
      <c r="D509" s="45"/>
      <c r="E509" s="45"/>
      <c r="F509" s="46"/>
    </row>
    <row r="510" spans="2:7" x14ac:dyDescent="0.25">
      <c r="B510" s="48"/>
      <c r="C510" s="19">
        <f>E166</f>
        <v>1.3491459999999997</v>
      </c>
      <c r="D510" s="45"/>
      <c r="E510" s="45"/>
      <c r="F510" s="46"/>
    </row>
    <row r="511" spans="2:7" x14ac:dyDescent="0.25">
      <c r="B511" s="48"/>
      <c r="C511" s="19">
        <f>E182</f>
        <v>1.3493900000000001</v>
      </c>
      <c r="D511" s="45"/>
      <c r="E511" s="45"/>
      <c r="F511" s="46"/>
    </row>
    <row r="512" spans="2:7" x14ac:dyDescent="0.25">
      <c r="B512" s="48"/>
      <c r="C512" s="19">
        <f>E195</f>
        <v>1.3493900000000001</v>
      </c>
      <c r="D512" s="45"/>
      <c r="E512" s="45"/>
      <c r="F512" s="46"/>
    </row>
    <row r="513" spans="2:7" x14ac:dyDescent="0.25">
      <c r="B513" s="48"/>
      <c r="C513" s="19">
        <f>E204</f>
        <v>1.3493900000000001</v>
      </c>
      <c r="D513" s="45"/>
      <c r="E513" s="45"/>
      <c r="F513" s="46"/>
    </row>
    <row r="514" spans="2:7" x14ac:dyDescent="0.25">
      <c r="B514" s="48"/>
      <c r="C514" s="19">
        <f>E213</f>
        <v>1.278769</v>
      </c>
      <c r="D514" s="45"/>
      <c r="E514" s="45"/>
      <c r="F514" s="46"/>
    </row>
    <row r="515" spans="2:7" x14ac:dyDescent="0.25">
      <c r="B515" s="49"/>
      <c r="C515" s="19">
        <f>E222</f>
        <v>1.2786340000000003</v>
      </c>
      <c r="D515" s="45"/>
      <c r="E515" s="45"/>
      <c r="F515" s="46"/>
    </row>
    <row r="516" spans="2:7" x14ac:dyDescent="0.25">
      <c r="B516" s="47" t="s">
        <v>110</v>
      </c>
      <c r="C516" s="19">
        <f>E141</f>
        <v>1.2100500000000001</v>
      </c>
      <c r="D516" s="45">
        <f>MAX(C516:C523)</f>
        <v>1.2102449999999998</v>
      </c>
      <c r="E516" s="45">
        <f>AVERAGE(C516:C523)</f>
        <v>1.1939423749999998</v>
      </c>
      <c r="F516" s="46">
        <f>D516/E516</f>
        <v>1.0136544487752184</v>
      </c>
      <c r="G516" s="40" t="str">
        <f>IF(F516&gt;1.3,"IRREGULAR","REGULAR")</f>
        <v>REGULAR</v>
      </c>
    </row>
    <row r="517" spans="2:7" x14ac:dyDescent="0.25">
      <c r="B517" s="48"/>
      <c r="C517" s="19">
        <f>E154</f>
        <v>1.2100500000000001</v>
      </c>
      <c r="D517" s="45"/>
      <c r="E517" s="45"/>
      <c r="F517" s="46"/>
    </row>
    <row r="518" spans="2:7" x14ac:dyDescent="0.25">
      <c r="B518" s="48"/>
      <c r="C518" s="19">
        <f>E167</f>
        <v>1.2100500000000001</v>
      </c>
      <c r="D518" s="45"/>
      <c r="E518" s="45"/>
      <c r="F518" s="46"/>
    </row>
    <row r="519" spans="2:7" x14ac:dyDescent="0.25">
      <c r="B519" s="48"/>
      <c r="C519" s="19">
        <f>E183</f>
        <v>1.2102449999999998</v>
      </c>
      <c r="D519" s="45"/>
      <c r="E519" s="45"/>
      <c r="F519" s="46"/>
    </row>
    <row r="520" spans="2:7" x14ac:dyDescent="0.25">
      <c r="B520" s="48"/>
      <c r="C520" s="19">
        <f>E196</f>
        <v>1.2102449999999998</v>
      </c>
      <c r="D520" s="45"/>
      <c r="E520" s="45"/>
      <c r="F520" s="46"/>
    </row>
    <row r="521" spans="2:7" x14ac:dyDescent="0.25">
      <c r="B521" s="48"/>
      <c r="C521" s="19">
        <f>E205</f>
        <v>1.2102449999999998</v>
      </c>
      <c r="D521" s="45"/>
      <c r="E521" s="45"/>
      <c r="F521" s="46"/>
    </row>
    <row r="522" spans="2:7" x14ac:dyDescent="0.25">
      <c r="B522" s="48"/>
      <c r="C522" s="19">
        <f>E214</f>
        <v>1.145384</v>
      </c>
      <c r="D522" s="45"/>
      <c r="E522" s="45"/>
      <c r="F522" s="46"/>
    </row>
    <row r="523" spans="2:7" x14ac:dyDescent="0.25">
      <c r="B523" s="49"/>
      <c r="C523" s="19">
        <f>E223</f>
        <v>1.14527</v>
      </c>
      <c r="D523" s="45"/>
      <c r="E523" s="45"/>
      <c r="F523" s="46"/>
    </row>
    <row r="524" spans="2:7" x14ac:dyDescent="0.25">
      <c r="B524" s="47" t="s">
        <v>111</v>
      </c>
      <c r="C524" s="19">
        <f>E142</f>
        <v>0.99348700000000001</v>
      </c>
      <c r="D524" s="45">
        <f>MAX(C524:C531)</f>
        <v>0.9936370000000001</v>
      </c>
      <c r="E524" s="45">
        <f>AVERAGE(C524:C531)</f>
        <v>0.97992437500000018</v>
      </c>
      <c r="F524" s="46">
        <f>D524/E524</f>
        <v>1.0139935543495384</v>
      </c>
      <c r="G524" s="40" t="str">
        <f>IF(F524&gt;1.3,"IRREGULAR","REGULAR")</f>
        <v>REGULAR</v>
      </c>
    </row>
    <row r="525" spans="2:7" x14ac:dyDescent="0.25">
      <c r="B525" s="48"/>
      <c r="C525" s="19">
        <f>E155</f>
        <v>0.99348700000000001</v>
      </c>
      <c r="D525" s="45"/>
      <c r="E525" s="45"/>
      <c r="F525" s="46"/>
    </row>
    <row r="526" spans="2:7" x14ac:dyDescent="0.25">
      <c r="B526" s="48"/>
      <c r="C526" s="19">
        <f>E168</f>
        <v>0.99348700000000001</v>
      </c>
      <c r="D526" s="45"/>
      <c r="E526" s="45"/>
      <c r="F526" s="46"/>
    </row>
    <row r="527" spans="2:7" x14ac:dyDescent="0.25">
      <c r="B527" s="48"/>
      <c r="C527" s="19">
        <f>E184</f>
        <v>0.9936370000000001</v>
      </c>
      <c r="D527" s="45"/>
      <c r="E527" s="45"/>
      <c r="F527" s="46"/>
    </row>
    <row r="528" spans="2:7" x14ac:dyDescent="0.25">
      <c r="B528" s="48"/>
      <c r="C528" s="19">
        <f>E197</f>
        <v>0.9936370000000001</v>
      </c>
      <c r="D528" s="45"/>
      <c r="E528" s="45"/>
      <c r="F528" s="46"/>
    </row>
    <row r="529" spans="2:7" x14ac:dyDescent="0.25">
      <c r="B529" s="48"/>
      <c r="C529" s="19">
        <f>E206</f>
        <v>0.9936370000000001</v>
      </c>
      <c r="D529" s="45"/>
      <c r="E529" s="45"/>
      <c r="F529" s="46"/>
    </row>
    <row r="530" spans="2:7" x14ac:dyDescent="0.25">
      <c r="B530" s="48"/>
      <c r="C530" s="19">
        <f>E215</f>
        <v>0.93905800000000006</v>
      </c>
      <c r="D530" s="45"/>
      <c r="E530" s="45"/>
      <c r="F530" s="46"/>
    </row>
    <row r="531" spans="2:7" x14ac:dyDescent="0.25">
      <c r="B531" s="49"/>
      <c r="C531" s="19">
        <f>E224</f>
        <v>0.93896500000000005</v>
      </c>
      <c r="D531" s="45"/>
      <c r="E531" s="45"/>
      <c r="F531" s="46"/>
    </row>
    <row r="532" spans="2:7" x14ac:dyDescent="0.25">
      <c r="B532" s="47" t="s">
        <v>112</v>
      </c>
      <c r="C532" s="19">
        <f>E143</f>
        <v>0.65899300000000005</v>
      </c>
      <c r="D532" s="45">
        <f>MAX(C532:C539)</f>
        <v>0.65908500000000003</v>
      </c>
      <c r="E532" s="45">
        <f>AVERAGE(C532:C539)</f>
        <v>0.64989387500000007</v>
      </c>
      <c r="F532" s="46">
        <f>D532/E532</f>
        <v>1.0141425013430077</v>
      </c>
      <c r="G532" s="40" t="str">
        <f>IF(F532&gt;1.3,"IRREGULAR","REGULAR")</f>
        <v>REGULAR</v>
      </c>
    </row>
    <row r="533" spans="2:7" x14ac:dyDescent="0.25">
      <c r="B533" s="48"/>
      <c r="C533" s="19">
        <f>E156</f>
        <v>0.65899300000000005</v>
      </c>
      <c r="D533" s="45"/>
      <c r="E533" s="45"/>
      <c r="F533" s="46"/>
    </row>
    <row r="534" spans="2:7" x14ac:dyDescent="0.25">
      <c r="B534" s="48"/>
      <c r="C534" s="19">
        <f>E169</f>
        <v>0.65899300000000005</v>
      </c>
      <c r="D534" s="45"/>
      <c r="E534" s="45"/>
      <c r="F534" s="46"/>
    </row>
    <row r="535" spans="2:7" x14ac:dyDescent="0.25">
      <c r="B535" s="48"/>
      <c r="C535" s="19">
        <f>E185</f>
        <v>0.65908500000000003</v>
      </c>
      <c r="D535" s="45"/>
      <c r="E535" s="45"/>
      <c r="F535" s="46"/>
    </row>
    <row r="536" spans="2:7" x14ac:dyDescent="0.25">
      <c r="B536" s="48"/>
      <c r="C536" s="19">
        <f>E198</f>
        <v>0.65908500000000003</v>
      </c>
      <c r="D536" s="45"/>
      <c r="E536" s="45"/>
      <c r="F536" s="46"/>
    </row>
    <row r="537" spans="2:7" x14ac:dyDescent="0.25">
      <c r="B537" s="48"/>
      <c r="C537" s="19">
        <f>E207</f>
        <v>0.65908500000000003</v>
      </c>
      <c r="D537" s="45"/>
      <c r="E537" s="45"/>
      <c r="F537" s="46"/>
    </row>
    <row r="538" spans="2:7" x14ac:dyDescent="0.25">
      <c r="B538" s="48"/>
      <c r="C538" s="19">
        <f>E216</f>
        <v>0.62248899999999996</v>
      </c>
      <c r="D538" s="45"/>
      <c r="E538" s="45"/>
      <c r="F538" s="46"/>
    </row>
    <row r="539" spans="2:7" x14ac:dyDescent="0.25">
      <c r="B539" s="49"/>
      <c r="C539" s="19">
        <f>E225</f>
        <v>0.62242799999999998</v>
      </c>
      <c r="D539" s="45"/>
      <c r="E539" s="45"/>
      <c r="F539" s="46"/>
    </row>
    <row r="540" spans="2:7" x14ac:dyDescent="0.25">
      <c r="B540" s="44" t="s">
        <v>113</v>
      </c>
      <c r="C540" s="41">
        <f>E144</f>
        <v>5.1603000000000003E-2</v>
      </c>
      <c r="D540" s="45">
        <f>MAX(C540:C548)</f>
        <v>5.1603000000000003E-2</v>
      </c>
      <c r="E540" s="45">
        <f>AVERAGE(C540:C548)</f>
        <v>5.1336555555555559E-2</v>
      </c>
      <c r="F540" s="46">
        <f>D540/E540</f>
        <v>1.0051901504018146</v>
      </c>
      <c r="G540" s="40" t="str">
        <f>IF(F540&gt;1.3,"IRREGULAR","REGULAR")</f>
        <v>REGULAR</v>
      </c>
    </row>
    <row r="541" spans="2:7" x14ac:dyDescent="0.25">
      <c r="B541" s="44"/>
      <c r="C541" s="41">
        <f>E157</f>
        <v>5.1603000000000003E-2</v>
      </c>
      <c r="D541" s="45"/>
      <c r="E541" s="45"/>
      <c r="F541" s="46"/>
    </row>
    <row r="542" spans="2:7" x14ac:dyDescent="0.25">
      <c r="B542" s="44"/>
      <c r="C542" s="41">
        <f>E170</f>
        <v>5.1603000000000003E-2</v>
      </c>
      <c r="D542" s="45"/>
      <c r="E542" s="45"/>
      <c r="F542" s="46"/>
    </row>
    <row r="543" spans="2:7" x14ac:dyDescent="0.25">
      <c r="B543" s="44"/>
      <c r="C543" s="41">
        <f>E173</f>
        <v>5.1603000000000003E-2</v>
      </c>
      <c r="D543" s="45"/>
      <c r="E543" s="45"/>
      <c r="F543" s="46"/>
    </row>
    <row r="544" spans="2:7" x14ac:dyDescent="0.25">
      <c r="B544" s="44"/>
      <c r="C544" s="41">
        <f>E186</f>
        <v>5.1603000000000003E-2</v>
      </c>
      <c r="D544" s="45"/>
      <c r="E544" s="45"/>
      <c r="F544" s="46"/>
    </row>
    <row r="545" spans="2:7" x14ac:dyDescent="0.25">
      <c r="B545" s="44"/>
      <c r="C545" s="41">
        <f>E199</f>
        <v>5.1603000000000003E-2</v>
      </c>
      <c r="D545" s="45"/>
      <c r="E545" s="45"/>
      <c r="F545" s="46"/>
    </row>
    <row r="546" spans="2:7" x14ac:dyDescent="0.25">
      <c r="B546" s="44"/>
      <c r="C546" s="41">
        <f>E208</f>
        <v>5.1603000000000003E-2</v>
      </c>
      <c r="D546" s="45"/>
      <c r="E546" s="45"/>
      <c r="F546" s="46"/>
    </row>
    <row r="547" spans="2:7" x14ac:dyDescent="0.25">
      <c r="B547" s="44"/>
      <c r="C547" s="41">
        <f>E217</f>
        <v>5.0404999999999998E-2</v>
      </c>
      <c r="D547" s="45"/>
      <c r="E547" s="45"/>
      <c r="F547" s="46"/>
    </row>
    <row r="548" spans="2:7" x14ac:dyDescent="0.25">
      <c r="B548" s="44"/>
      <c r="C548" s="41">
        <f>E226</f>
        <v>5.0403000000000003E-2</v>
      </c>
      <c r="D548" s="45"/>
      <c r="E548" s="45"/>
      <c r="F548" s="46"/>
    </row>
    <row r="549" spans="2:7" x14ac:dyDescent="0.25">
      <c r="B549" s="44" t="s">
        <v>114</v>
      </c>
      <c r="C549" s="41">
        <f>E145</f>
        <v>0</v>
      </c>
      <c r="D549" s="45">
        <f>MAX(C549:C557)</f>
        <v>0</v>
      </c>
      <c r="E549" s="45">
        <f>AVERAGE(C549:C557)</f>
        <v>0</v>
      </c>
      <c r="F549" s="46">
        <v>0</v>
      </c>
      <c r="G549" s="40" t="str">
        <f>IF(F549&gt;1.3,"IRREGULAR","REGULAR")</f>
        <v>REGULAR</v>
      </c>
    </row>
    <row r="550" spans="2:7" x14ac:dyDescent="0.25">
      <c r="B550" s="44"/>
      <c r="C550" s="41">
        <f>E158</f>
        <v>0</v>
      </c>
      <c r="D550" s="45"/>
      <c r="E550" s="45"/>
      <c r="F550" s="46"/>
    </row>
    <row r="551" spans="2:7" x14ac:dyDescent="0.25">
      <c r="B551" s="44"/>
      <c r="C551" s="41">
        <f>E171</f>
        <v>0</v>
      </c>
      <c r="D551" s="45"/>
      <c r="E551" s="45"/>
      <c r="F551" s="46"/>
    </row>
    <row r="552" spans="2:7" x14ac:dyDescent="0.25">
      <c r="B552" s="44"/>
      <c r="C552" s="41">
        <f>E174</f>
        <v>0</v>
      </c>
      <c r="D552" s="45"/>
      <c r="E552" s="45"/>
      <c r="F552" s="46"/>
    </row>
    <row r="553" spans="2:7" x14ac:dyDescent="0.25">
      <c r="B553" s="44"/>
      <c r="C553" s="41">
        <f>E187</f>
        <v>0</v>
      </c>
      <c r="D553" s="45"/>
      <c r="E553" s="45"/>
      <c r="F553" s="46"/>
    </row>
    <row r="554" spans="2:7" x14ac:dyDescent="0.25">
      <c r="B554" s="44"/>
      <c r="C554" s="41">
        <f>E200</f>
        <v>0</v>
      </c>
      <c r="D554" s="45"/>
      <c r="E554" s="45"/>
      <c r="F554" s="46"/>
    </row>
    <row r="555" spans="2:7" x14ac:dyDescent="0.25">
      <c r="B555" s="44"/>
      <c r="C555" s="41">
        <f>E209</f>
        <v>0</v>
      </c>
      <c r="D555" s="45"/>
      <c r="E555" s="45"/>
      <c r="F555" s="46"/>
    </row>
    <row r="556" spans="2:7" x14ac:dyDescent="0.25">
      <c r="B556" s="44"/>
      <c r="C556" s="41">
        <f>E218</f>
        <v>0</v>
      </c>
      <c r="D556" s="45"/>
      <c r="E556" s="45"/>
      <c r="F556" s="46"/>
    </row>
    <row r="557" spans="2:7" x14ac:dyDescent="0.25">
      <c r="B557" s="44"/>
      <c r="C557" s="41">
        <f>E227</f>
        <v>0</v>
      </c>
      <c r="D557" s="45"/>
      <c r="E557" s="45"/>
      <c r="F557" s="46"/>
    </row>
    <row r="564" spans="2:6" x14ac:dyDescent="0.25">
      <c r="B564" s="6" t="s">
        <v>104</v>
      </c>
    </row>
    <row r="566" spans="2:6" x14ac:dyDescent="0.25">
      <c r="B566" s="16" t="s">
        <v>168</v>
      </c>
      <c r="C566" s="16" t="s">
        <v>181</v>
      </c>
      <c r="D566" s="42" t="s">
        <v>186</v>
      </c>
      <c r="E566" s="43" t="s">
        <v>180</v>
      </c>
      <c r="F566" s="43"/>
    </row>
    <row r="567" spans="2:6" x14ac:dyDescent="0.25">
      <c r="B567" s="13" t="s">
        <v>123</v>
      </c>
      <c r="C567" s="19">
        <v>20.5</v>
      </c>
      <c r="D567" s="19">
        <v>1.5</v>
      </c>
      <c r="E567" s="19">
        <f t="shared" ref="E567:E576" si="100">0.2*C567</f>
        <v>4.1000000000000005</v>
      </c>
      <c r="F567" s="39" t="str">
        <f t="shared" ref="F567:F576" si="101">IF(D567&gt;E567,"IRREGULAR","REGULAR")</f>
        <v>REGULAR</v>
      </c>
    </row>
    <row r="568" spans="2:6" x14ac:dyDescent="0.25">
      <c r="B568" s="13" t="s">
        <v>124</v>
      </c>
      <c r="C568" s="19">
        <v>20.5</v>
      </c>
      <c r="D568" s="19">
        <v>1.5</v>
      </c>
      <c r="E568" s="19">
        <f t="shared" si="100"/>
        <v>4.1000000000000005</v>
      </c>
      <c r="F568" s="39" t="str">
        <f t="shared" si="101"/>
        <v>REGULAR</v>
      </c>
    </row>
    <row r="569" spans="2:6" x14ac:dyDescent="0.25">
      <c r="B569" s="13" t="s">
        <v>125</v>
      </c>
      <c r="C569" s="19">
        <v>20.5</v>
      </c>
      <c r="D569" s="19">
        <v>1.5</v>
      </c>
      <c r="E569" s="19">
        <f t="shared" si="100"/>
        <v>4.1000000000000005</v>
      </c>
      <c r="F569" s="39" t="str">
        <f t="shared" si="101"/>
        <v>REGULAR</v>
      </c>
    </row>
    <row r="570" spans="2:6" x14ac:dyDescent="0.25">
      <c r="B570" s="13" t="s">
        <v>126</v>
      </c>
      <c r="C570" s="19">
        <v>20.5</v>
      </c>
      <c r="D570" s="19">
        <v>1.5</v>
      </c>
      <c r="E570" s="19">
        <f t="shared" si="100"/>
        <v>4.1000000000000005</v>
      </c>
      <c r="F570" s="39" t="str">
        <f t="shared" si="101"/>
        <v>REGULAR</v>
      </c>
    </row>
    <row r="571" spans="2:6" x14ac:dyDescent="0.25">
      <c r="B571" s="13" t="s">
        <v>107</v>
      </c>
      <c r="C571" s="19">
        <v>20.5</v>
      </c>
      <c r="D571" s="19">
        <v>5</v>
      </c>
      <c r="E571" s="19">
        <f t="shared" si="100"/>
        <v>4.1000000000000005</v>
      </c>
      <c r="F571" s="39" t="str">
        <f t="shared" si="101"/>
        <v>IRREGULAR</v>
      </c>
    </row>
    <row r="572" spans="2:6" x14ac:dyDescent="0.25">
      <c r="B572" s="13" t="s">
        <v>108</v>
      </c>
      <c r="C572" s="19">
        <v>20.5</v>
      </c>
      <c r="D572" s="19">
        <v>5</v>
      </c>
      <c r="E572" s="19">
        <f t="shared" si="100"/>
        <v>4.1000000000000005</v>
      </c>
      <c r="F572" s="39" t="str">
        <f t="shared" si="101"/>
        <v>IRREGULAR</v>
      </c>
    </row>
    <row r="573" spans="2:6" x14ac:dyDescent="0.25">
      <c r="B573" s="13" t="s">
        <v>109</v>
      </c>
      <c r="C573" s="19">
        <v>20.5</v>
      </c>
      <c r="D573" s="19">
        <v>5</v>
      </c>
      <c r="E573" s="19">
        <f t="shared" si="100"/>
        <v>4.1000000000000005</v>
      </c>
      <c r="F573" s="39" t="str">
        <f t="shared" si="101"/>
        <v>IRREGULAR</v>
      </c>
    </row>
    <row r="574" spans="2:6" x14ac:dyDescent="0.25">
      <c r="B574" s="13" t="s">
        <v>110</v>
      </c>
      <c r="C574" s="19">
        <v>20.5</v>
      </c>
      <c r="D574" s="19">
        <v>5</v>
      </c>
      <c r="E574" s="19">
        <f t="shared" si="100"/>
        <v>4.1000000000000005</v>
      </c>
      <c r="F574" s="39" t="str">
        <f t="shared" si="101"/>
        <v>IRREGULAR</v>
      </c>
    </row>
    <row r="575" spans="2:6" x14ac:dyDescent="0.25">
      <c r="B575" s="13" t="s">
        <v>111</v>
      </c>
      <c r="C575" s="19">
        <v>20.5</v>
      </c>
      <c r="D575" s="19">
        <v>5</v>
      </c>
      <c r="E575" s="19">
        <f t="shared" si="100"/>
        <v>4.1000000000000005</v>
      </c>
      <c r="F575" s="39" t="str">
        <f t="shared" si="101"/>
        <v>IRREGULAR</v>
      </c>
    </row>
    <row r="576" spans="2:6" x14ac:dyDescent="0.25">
      <c r="B576" s="13" t="s">
        <v>112</v>
      </c>
      <c r="C576" s="19">
        <v>20.5</v>
      </c>
      <c r="D576" s="19">
        <v>5</v>
      </c>
      <c r="E576" s="19">
        <f t="shared" si="100"/>
        <v>4.1000000000000005</v>
      </c>
      <c r="F576" s="39" t="str">
        <f t="shared" si="101"/>
        <v>IRREGULAR</v>
      </c>
    </row>
    <row r="577" spans="2:6" x14ac:dyDescent="0.25">
      <c r="B577" s="13" t="s">
        <v>113</v>
      </c>
      <c r="C577" s="19">
        <v>20.5</v>
      </c>
      <c r="D577" s="19">
        <v>1.5</v>
      </c>
      <c r="E577" s="19">
        <f>0.2*C577</f>
        <v>4.1000000000000005</v>
      </c>
      <c r="F577" s="39" t="str">
        <f>IF(D577&gt;E577,"IRREGULAR","REGULAR")</f>
        <v>REGULAR</v>
      </c>
    </row>
    <row r="578" spans="2:6" x14ac:dyDescent="0.25">
      <c r="B578" s="13" t="s">
        <v>114</v>
      </c>
      <c r="C578" s="19">
        <v>20.5</v>
      </c>
      <c r="D578" s="19">
        <v>0</v>
      </c>
      <c r="E578" s="19">
        <f>0.2*C578</f>
        <v>4.1000000000000005</v>
      </c>
      <c r="F578" s="39" t="str">
        <f>IF(D578&gt;E578,"IRREGULAR","REGULAR")</f>
        <v>REGULAR</v>
      </c>
    </row>
    <row r="580" spans="2:6" x14ac:dyDescent="0.25">
      <c r="B580" s="6" t="s">
        <v>105</v>
      </c>
    </row>
    <row r="582" spans="2:6" x14ac:dyDescent="0.25">
      <c r="B582" s="16" t="s">
        <v>168</v>
      </c>
      <c r="C582" s="16" t="s">
        <v>181</v>
      </c>
      <c r="D582" s="42" t="s">
        <v>186</v>
      </c>
      <c r="E582" s="43" t="s">
        <v>180</v>
      </c>
      <c r="F582" s="43"/>
    </row>
    <row r="583" spans="2:6" x14ac:dyDescent="0.25">
      <c r="B583" s="13" t="s">
        <v>123</v>
      </c>
      <c r="C583" s="19">
        <v>25</v>
      </c>
      <c r="D583" s="19">
        <v>1.5</v>
      </c>
      <c r="E583" s="19">
        <f t="shared" ref="E583:E592" si="102">0.2*C583</f>
        <v>5</v>
      </c>
      <c r="F583" s="39" t="str">
        <f t="shared" ref="F583:F592" si="103">IF(D583&gt;E583,"IRREGULAR","REGULAR")</f>
        <v>REGULAR</v>
      </c>
    </row>
    <row r="584" spans="2:6" x14ac:dyDescent="0.25">
      <c r="B584" s="13" t="s">
        <v>124</v>
      </c>
      <c r="C584" s="19">
        <v>25</v>
      </c>
      <c r="D584" s="19">
        <v>1.5</v>
      </c>
      <c r="E584" s="19">
        <f t="shared" si="102"/>
        <v>5</v>
      </c>
      <c r="F584" s="39" t="str">
        <f t="shared" si="103"/>
        <v>REGULAR</v>
      </c>
    </row>
    <row r="585" spans="2:6" x14ac:dyDescent="0.25">
      <c r="B585" s="13" t="s">
        <v>125</v>
      </c>
      <c r="C585" s="19">
        <v>25</v>
      </c>
      <c r="D585" s="19">
        <v>1.5</v>
      </c>
      <c r="E585" s="19">
        <f t="shared" si="102"/>
        <v>5</v>
      </c>
      <c r="F585" s="39" t="str">
        <f t="shared" si="103"/>
        <v>REGULAR</v>
      </c>
    </row>
    <row r="586" spans="2:6" x14ac:dyDescent="0.25">
      <c r="B586" s="13" t="s">
        <v>126</v>
      </c>
      <c r="C586" s="19">
        <v>25</v>
      </c>
      <c r="D586" s="19">
        <v>1.5</v>
      </c>
      <c r="E586" s="19">
        <f t="shared" si="102"/>
        <v>5</v>
      </c>
      <c r="F586" s="39" t="str">
        <f t="shared" si="103"/>
        <v>REGULAR</v>
      </c>
    </row>
    <row r="587" spans="2:6" x14ac:dyDescent="0.25">
      <c r="B587" s="13" t="s">
        <v>107</v>
      </c>
      <c r="C587" s="19">
        <v>41</v>
      </c>
      <c r="D587" s="19">
        <v>8</v>
      </c>
      <c r="E587" s="19">
        <f t="shared" si="102"/>
        <v>8.2000000000000011</v>
      </c>
      <c r="F587" s="39" t="str">
        <f t="shared" si="103"/>
        <v>REGULAR</v>
      </c>
    </row>
    <row r="588" spans="2:6" x14ac:dyDescent="0.25">
      <c r="B588" s="13" t="s">
        <v>108</v>
      </c>
      <c r="C588" s="19">
        <v>41</v>
      </c>
      <c r="D588" s="19">
        <v>8</v>
      </c>
      <c r="E588" s="19">
        <f t="shared" si="102"/>
        <v>8.2000000000000011</v>
      </c>
      <c r="F588" s="39" t="str">
        <f t="shared" si="103"/>
        <v>REGULAR</v>
      </c>
    </row>
    <row r="589" spans="2:6" x14ac:dyDescent="0.25">
      <c r="B589" s="13" t="s">
        <v>109</v>
      </c>
      <c r="C589" s="19">
        <v>41</v>
      </c>
      <c r="D589" s="19">
        <v>8</v>
      </c>
      <c r="E589" s="19">
        <f t="shared" si="102"/>
        <v>8.2000000000000011</v>
      </c>
      <c r="F589" s="39" t="str">
        <f t="shared" si="103"/>
        <v>REGULAR</v>
      </c>
    </row>
    <row r="590" spans="2:6" x14ac:dyDescent="0.25">
      <c r="B590" s="13" t="s">
        <v>110</v>
      </c>
      <c r="C590" s="19">
        <v>41</v>
      </c>
      <c r="D590" s="19">
        <v>8</v>
      </c>
      <c r="E590" s="19">
        <f t="shared" si="102"/>
        <v>8.2000000000000011</v>
      </c>
      <c r="F590" s="39" t="str">
        <f t="shared" si="103"/>
        <v>REGULAR</v>
      </c>
    </row>
    <row r="591" spans="2:6" x14ac:dyDescent="0.25">
      <c r="B591" s="13" t="s">
        <v>111</v>
      </c>
      <c r="C591" s="19">
        <v>41</v>
      </c>
      <c r="D591" s="19">
        <v>8</v>
      </c>
      <c r="E591" s="19">
        <f t="shared" si="102"/>
        <v>8.2000000000000011</v>
      </c>
      <c r="F591" s="39" t="str">
        <f t="shared" si="103"/>
        <v>REGULAR</v>
      </c>
    </row>
    <row r="592" spans="2:6" x14ac:dyDescent="0.25">
      <c r="B592" s="13" t="s">
        <v>112</v>
      </c>
      <c r="C592" s="19">
        <v>41</v>
      </c>
      <c r="D592" s="19">
        <v>8</v>
      </c>
      <c r="E592" s="19">
        <f t="shared" si="102"/>
        <v>8.2000000000000011</v>
      </c>
      <c r="F592" s="39" t="str">
        <f t="shared" si="103"/>
        <v>REGULAR</v>
      </c>
    </row>
    <row r="593" spans="2:6" x14ac:dyDescent="0.25">
      <c r="B593" s="13" t="s">
        <v>113</v>
      </c>
      <c r="C593" s="19">
        <v>41</v>
      </c>
      <c r="D593" s="19">
        <v>0</v>
      </c>
      <c r="E593" s="19">
        <f>0.2*C593</f>
        <v>8.2000000000000011</v>
      </c>
      <c r="F593" s="39" t="str">
        <f>IF(D593&gt;E593,"IRREGULAR","REGULAR")</f>
        <v>REGULAR</v>
      </c>
    </row>
    <row r="594" spans="2:6" x14ac:dyDescent="0.25">
      <c r="B594" s="13" t="s">
        <v>114</v>
      </c>
      <c r="C594" s="19">
        <v>41</v>
      </c>
      <c r="D594" s="19">
        <v>0</v>
      </c>
      <c r="E594" s="19">
        <f>0.2*C594</f>
        <v>8.2000000000000011</v>
      </c>
      <c r="F594" s="39" t="str">
        <f>IF(D594&gt;E594,"IRREGULAR","REGULAR")</f>
        <v>REGULAR</v>
      </c>
    </row>
    <row r="606" spans="2:6" x14ac:dyDescent="0.25">
      <c r="B606" t="s">
        <v>187</v>
      </c>
    </row>
    <row r="607" spans="2:6" x14ac:dyDescent="0.25">
      <c r="B607" t="s">
        <v>188</v>
      </c>
    </row>
    <row r="616" spans="1:2" x14ac:dyDescent="0.25">
      <c r="B616" t="s">
        <v>189</v>
      </c>
    </row>
    <row r="619" spans="1:2" x14ac:dyDescent="0.25">
      <c r="A619" s="6">
        <v>4</v>
      </c>
      <c r="B619" s="6" t="s">
        <v>190</v>
      </c>
    </row>
    <row r="629" spans="2:5" x14ac:dyDescent="0.25">
      <c r="B629" s="6" t="s">
        <v>104</v>
      </c>
    </row>
    <row r="631" spans="2:5" x14ac:dyDescent="0.25">
      <c r="B631" t="s">
        <v>191</v>
      </c>
      <c r="C631">
        <v>382.56279999999998</v>
      </c>
      <c r="D631" t="s">
        <v>155</v>
      </c>
    </row>
    <row r="632" spans="2:5" x14ac:dyDescent="0.25">
      <c r="B632" t="s">
        <v>192</v>
      </c>
      <c r="C632">
        <v>216.42400000000001</v>
      </c>
      <c r="D632" t="s">
        <v>155</v>
      </c>
    </row>
    <row r="634" spans="2:5" x14ac:dyDescent="0.25">
      <c r="B634" t="s">
        <v>193</v>
      </c>
      <c r="C634">
        <f>0.9*C631</f>
        <v>344.30651999999998</v>
      </c>
      <c r="D634" t="s">
        <v>155</v>
      </c>
    </row>
    <row r="635" spans="2:5" x14ac:dyDescent="0.25">
      <c r="B635" t="s">
        <v>194</v>
      </c>
      <c r="C635" s="54">
        <f>C634/C632</f>
        <v>1.5908888108527703</v>
      </c>
    </row>
    <row r="636" spans="2:5" x14ac:dyDescent="0.25">
      <c r="B636" t="s">
        <v>195</v>
      </c>
      <c r="C636">
        <v>344.33179999999999</v>
      </c>
      <c r="D636" t="s">
        <v>155</v>
      </c>
      <c r="E636" s="14" t="str">
        <f>IF(C636&gt;C634,"CUMPLE","ERROR")</f>
        <v>CUMPLE</v>
      </c>
    </row>
    <row r="639" spans="2:5" x14ac:dyDescent="0.25">
      <c r="B639" s="6" t="s">
        <v>105</v>
      </c>
    </row>
    <row r="641" spans="1:5" x14ac:dyDescent="0.25">
      <c r="B641" t="s">
        <v>196</v>
      </c>
      <c r="C641">
        <v>382.56279999999998</v>
      </c>
      <c r="D641" t="s">
        <v>155</v>
      </c>
    </row>
    <row r="642" spans="1:5" x14ac:dyDescent="0.25">
      <c r="B642" t="s">
        <v>197</v>
      </c>
      <c r="C642">
        <v>214.48546400000001</v>
      </c>
      <c r="D642" t="s">
        <v>155</v>
      </c>
    </row>
    <row r="644" spans="1:5" x14ac:dyDescent="0.25">
      <c r="B644" t="s">
        <v>193</v>
      </c>
      <c r="C644">
        <f>0.9*C641</f>
        <v>344.30651999999998</v>
      </c>
      <c r="D644" t="s">
        <v>155</v>
      </c>
    </row>
    <row r="645" spans="1:5" x14ac:dyDescent="0.25">
      <c r="B645" t="s">
        <v>194</v>
      </c>
      <c r="C645" s="54">
        <f>C644/C642</f>
        <v>1.6052673853926063</v>
      </c>
    </row>
    <row r="646" spans="1:5" x14ac:dyDescent="0.25">
      <c r="B646" t="s">
        <v>195</v>
      </c>
      <c r="C646">
        <v>344.46469999999999</v>
      </c>
      <c r="D646" t="s">
        <v>155</v>
      </c>
      <c r="E646" s="14" t="str">
        <f>IF(C646&gt;C644,"CUMPLE","ERROR")</f>
        <v>CUMPLE</v>
      </c>
    </row>
    <row r="649" spans="1:5" x14ac:dyDescent="0.25">
      <c r="A649" s="6">
        <v>4</v>
      </c>
      <c r="B649" s="6" t="s">
        <v>198</v>
      </c>
    </row>
    <row r="651" spans="1:5" x14ac:dyDescent="0.25">
      <c r="B651" s="6" t="s">
        <v>104</v>
      </c>
    </row>
    <row r="653" spans="1:5" x14ac:dyDescent="0.25">
      <c r="B653" t="s">
        <v>199</v>
      </c>
      <c r="C653">
        <f>C636</f>
        <v>344.33179999999999</v>
      </c>
      <c r="D653" t="s">
        <v>155</v>
      </c>
    </row>
    <row r="654" spans="1:5" x14ac:dyDescent="0.25">
      <c r="B654" t="s">
        <v>200</v>
      </c>
      <c r="C654">
        <v>333.4556</v>
      </c>
      <c r="D654" t="s">
        <v>155</v>
      </c>
    </row>
    <row r="655" spans="1:5" x14ac:dyDescent="0.25">
      <c r="B655" t="s">
        <v>201</v>
      </c>
      <c r="C655" s="55">
        <f>C654/C653</f>
        <v>0.96841360571402357</v>
      </c>
      <c r="D655" s="14" t="s">
        <v>202</v>
      </c>
    </row>
    <row r="657" spans="2:4" x14ac:dyDescent="0.25">
      <c r="B657" s="6" t="s">
        <v>105</v>
      </c>
    </row>
    <row r="659" spans="2:4" x14ac:dyDescent="0.25">
      <c r="B659" t="s">
        <v>199</v>
      </c>
      <c r="C659">
        <f>C646</f>
        <v>344.46469999999999</v>
      </c>
      <c r="D659" t="s">
        <v>155</v>
      </c>
    </row>
    <row r="660" spans="2:4" x14ac:dyDescent="0.25">
      <c r="B660" t="s">
        <v>200</v>
      </c>
      <c r="C660">
        <v>331.19720000000001</v>
      </c>
      <c r="D660" t="s">
        <v>155</v>
      </c>
    </row>
    <row r="661" spans="2:4" x14ac:dyDescent="0.25">
      <c r="B661" t="s">
        <v>201</v>
      </c>
      <c r="C661" s="55">
        <f>C660/C659</f>
        <v>0.96148371661885823</v>
      </c>
      <c r="D661" s="14" t="s">
        <v>202</v>
      </c>
    </row>
  </sheetData>
  <mergeCells count="127">
    <mergeCell ref="B8:F8"/>
    <mergeCell ref="B38:B46"/>
    <mergeCell ref="B138:B146"/>
    <mergeCell ref="B47:B59"/>
    <mergeCell ref="G268:H268"/>
    <mergeCell ref="B60:B72"/>
    <mergeCell ref="B160:B172"/>
    <mergeCell ref="B73:B75"/>
    <mergeCell ref="B173:B175"/>
    <mergeCell ref="B76:B78"/>
    <mergeCell ref="B79:B91"/>
    <mergeCell ref="B211:B219"/>
    <mergeCell ref="B123:B131"/>
    <mergeCell ref="B220:B228"/>
    <mergeCell ref="B176:B188"/>
    <mergeCell ref="B92:B104"/>
    <mergeCell ref="B189:B201"/>
    <mergeCell ref="B105:B113"/>
    <mergeCell ref="B202:B210"/>
    <mergeCell ref="B114:B122"/>
    <mergeCell ref="B147:B159"/>
    <mergeCell ref="D333:E333"/>
    <mergeCell ref="F333:G333"/>
    <mergeCell ref="D349:E349"/>
    <mergeCell ref="F349:G349"/>
    <mergeCell ref="B388:B391"/>
    <mergeCell ref="F388:F391"/>
    <mergeCell ref="I268:J268"/>
    <mergeCell ref="D292:E292"/>
    <mergeCell ref="D311:E311"/>
    <mergeCell ref="F311:G311"/>
    <mergeCell ref="D388:D391"/>
    <mergeCell ref="E388:E391"/>
    <mergeCell ref="D392:D395"/>
    <mergeCell ref="E392:E395"/>
    <mergeCell ref="D404:D411"/>
    <mergeCell ref="E404:E411"/>
    <mergeCell ref="D428:D435"/>
    <mergeCell ref="E428:E435"/>
    <mergeCell ref="B412:B419"/>
    <mergeCell ref="B420:B427"/>
    <mergeCell ref="B428:B435"/>
    <mergeCell ref="B392:B395"/>
    <mergeCell ref="B396:B399"/>
    <mergeCell ref="B400:B403"/>
    <mergeCell ref="B404:B411"/>
    <mergeCell ref="F392:F395"/>
    <mergeCell ref="D396:D399"/>
    <mergeCell ref="E396:E399"/>
    <mergeCell ref="F396:F399"/>
    <mergeCell ref="D400:D403"/>
    <mergeCell ref="E400:E403"/>
    <mergeCell ref="F400:F403"/>
    <mergeCell ref="B452:B461"/>
    <mergeCell ref="B462:B471"/>
    <mergeCell ref="B436:B443"/>
    <mergeCell ref="B444:B451"/>
    <mergeCell ref="F428:F435"/>
    <mergeCell ref="D436:D443"/>
    <mergeCell ref="E436:E443"/>
    <mergeCell ref="F436:F443"/>
    <mergeCell ref="D444:D451"/>
    <mergeCell ref="E444:E451"/>
    <mergeCell ref="F444:F451"/>
    <mergeCell ref="F404:F411"/>
    <mergeCell ref="D412:D419"/>
    <mergeCell ref="E412:E419"/>
    <mergeCell ref="F412:F419"/>
    <mergeCell ref="D420:D427"/>
    <mergeCell ref="E420:E427"/>
    <mergeCell ref="F420:F427"/>
    <mergeCell ref="B476:B479"/>
    <mergeCell ref="D476:D479"/>
    <mergeCell ref="E476:E479"/>
    <mergeCell ref="F476:F479"/>
    <mergeCell ref="B480:B483"/>
    <mergeCell ref="D480:D483"/>
    <mergeCell ref="E480:E483"/>
    <mergeCell ref="F480:F483"/>
    <mergeCell ref="D452:D461"/>
    <mergeCell ref="E452:E461"/>
    <mergeCell ref="F452:F461"/>
    <mergeCell ref="D462:D471"/>
    <mergeCell ref="E462:E471"/>
    <mergeCell ref="F462:F471"/>
    <mergeCell ref="B492:B499"/>
    <mergeCell ref="D492:D499"/>
    <mergeCell ref="E492:E499"/>
    <mergeCell ref="F492:F499"/>
    <mergeCell ref="B500:B507"/>
    <mergeCell ref="D500:D507"/>
    <mergeCell ref="E500:E507"/>
    <mergeCell ref="F500:F507"/>
    <mergeCell ref="B484:B487"/>
    <mergeCell ref="D484:D487"/>
    <mergeCell ref="E484:E487"/>
    <mergeCell ref="F484:F487"/>
    <mergeCell ref="B488:B491"/>
    <mergeCell ref="D488:D491"/>
    <mergeCell ref="E488:E491"/>
    <mergeCell ref="F488:F491"/>
    <mergeCell ref="B524:B531"/>
    <mergeCell ref="D524:D531"/>
    <mergeCell ref="E524:E531"/>
    <mergeCell ref="F524:F531"/>
    <mergeCell ref="B532:B539"/>
    <mergeCell ref="D532:D539"/>
    <mergeCell ref="E532:E539"/>
    <mergeCell ref="F532:F539"/>
    <mergeCell ref="B508:B515"/>
    <mergeCell ref="D508:D515"/>
    <mergeCell ref="E508:E515"/>
    <mergeCell ref="F508:F515"/>
    <mergeCell ref="B516:B523"/>
    <mergeCell ref="D516:D523"/>
    <mergeCell ref="E516:E523"/>
    <mergeCell ref="F516:F523"/>
    <mergeCell ref="E566:F566"/>
    <mergeCell ref="E582:F582"/>
    <mergeCell ref="B540:B548"/>
    <mergeCell ref="D540:D548"/>
    <mergeCell ref="E540:E548"/>
    <mergeCell ref="F540:F548"/>
    <mergeCell ref="B549:B557"/>
    <mergeCell ref="D549:D557"/>
    <mergeCell ref="E549:E557"/>
    <mergeCell ref="F549:F557"/>
  </mergeCells>
  <phoneticPr fontId="1" type="noConversion"/>
  <pageMargins left="0.7" right="0.7" top="0.75" bottom="0.75" header="0.3" footer="0.3"/>
  <ignoredErrors>
    <ignoredError sqref="F313:F320 F335:F342 F351:F358" formula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C2B4D-8B4D-454F-92FC-2FBA0193C0AC}">
  <dimension ref="B2:W104"/>
  <sheetViews>
    <sheetView workbookViewId="0">
      <selection activeCell="J5" sqref="J5"/>
    </sheetView>
  </sheetViews>
  <sheetFormatPr baseColWidth="10" defaultRowHeight="15" x14ac:dyDescent="0.25"/>
  <cols>
    <col min="1" max="1" width="4.140625" customWidth="1"/>
    <col min="3" max="3" width="12" bestFit="1" customWidth="1"/>
    <col min="9" max="9" width="15.140625" customWidth="1"/>
  </cols>
  <sheetData>
    <row r="2" spans="2:11" x14ac:dyDescent="0.25">
      <c r="B2" s="56" t="s">
        <v>203</v>
      </c>
      <c r="C2" s="57"/>
      <c r="D2" s="57"/>
    </row>
    <row r="4" spans="2:11" x14ac:dyDescent="0.25">
      <c r="B4" s="58" t="s">
        <v>323</v>
      </c>
      <c r="C4" s="59"/>
      <c r="D4" s="59"/>
      <c r="E4" s="59"/>
    </row>
    <row r="6" spans="2:11" x14ac:dyDescent="0.25">
      <c r="B6" t="s">
        <v>205</v>
      </c>
      <c r="C6">
        <v>7.67</v>
      </c>
      <c r="D6" t="s">
        <v>206</v>
      </c>
    </row>
    <row r="7" spans="2:11" x14ac:dyDescent="0.25">
      <c r="B7" t="s">
        <v>207</v>
      </c>
      <c r="C7">
        <v>210</v>
      </c>
      <c r="D7" t="s">
        <v>208</v>
      </c>
    </row>
    <row r="8" spans="2:11" x14ac:dyDescent="0.25">
      <c r="B8" t="s">
        <v>209</v>
      </c>
      <c r="C8">
        <v>4200</v>
      </c>
      <c r="D8" t="s">
        <v>208</v>
      </c>
      <c r="F8" s="13" t="s">
        <v>210</v>
      </c>
      <c r="G8" s="13" t="s">
        <v>211</v>
      </c>
      <c r="H8" s="60" t="s">
        <v>212</v>
      </c>
    </row>
    <row r="9" spans="2:11" x14ac:dyDescent="0.25">
      <c r="B9" t="s">
        <v>32</v>
      </c>
      <c r="C9">
        <v>40</v>
      </c>
      <c r="D9" t="s">
        <v>213</v>
      </c>
      <c r="F9" s="13" t="s">
        <v>214</v>
      </c>
      <c r="G9" s="61">
        <v>0.71</v>
      </c>
      <c r="H9" s="62">
        <v>0.95</v>
      </c>
    </row>
    <row r="10" spans="2:11" x14ac:dyDescent="0.25">
      <c r="B10" t="s">
        <v>215</v>
      </c>
      <c r="C10">
        <v>25</v>
      </c>
      <c r="D10" t="s">
        <v>213</v>
      </c>
      <c r="F10" s="13" t="s">
        <v>216</v>
      </c>
      <c r="G10" s="61">
        <v>1.29</v>
      </c>
      <c r="H10" s="62">
        <v>1.27</v>
      </c>
    </row>
    <row r="11" spans="2:11" x14ac:dyDescent="0.25">
      <c r="B11" t="s">
        <v>217</v>
      </c>
      <c r="C11">
        <v>4</v>
      </c>
      <c r="D11" t="s">
        <v>213</v>
      </c>
      <c r="F11" s="13" t="s">
        <v>218</v>
      </c>
      <c r="G11" s="61">
        <v>1.98</v>
      </c>
      <c r="H11" s="62">
        <v>1.59</v>
      </c>
    </row>
    <row r="12" spans="2:11" x14ac:dyDescent="0.25">
      <c r="B12" t="s">
        <v>219</v>
      </c>
      <c r="C12" s="3">
        <f>C9-C11-H9-(H11/2)</f>
        <v>34.254999999999995</v>
      </c>
      <c r="D12" t="s">
        <v>213</v>
      </c>
      <c r="F12" s="13" t="s">
        <v>220</v>
      </c>
      <c r="G12" s="61">
        <v>2.85</v>
      </c>
      <c r="H12" s="62">
        <v>1.91</v>
      </c>
    </row>
    <row r="13" spans="2:11" x14ac:dyDescent="0.25">
      <c r="B13" s="63" t="s">
        <v>212</v>
      </c>
      <c r="C13" s="3">
        <v>0.9</v>
      </c>
      <c r="F13" s="13" t="s">
        <v>221</v>
      </c>
      <c r="G13" s="61">
        <v>5.07</v>
      </c>
      <c r="H13" s="62">
        <v>2.54</v>
      </c>
    </row>
    <row r="14" spans="2:11" x14ac:dyDescent="0.25">
      <c r="B14" s="63" t="s">
        <v>222</v>
      </c>
      <c r="C14" s="3">
        <f>C12/5</f>
        <v>6.8509999999999991</v>
      </c>
      <c r="D14" t="s">
        <v>213</v>
      </c>
    </row>
    <row r="15" spans="2:11" x14ac:dyDescent="0.25">
      <c r="B15" s="63" t="s">
        <v>223</v>
      </c>
      <c r="C15" s="3">
        <f>(C6*10^5)/(C13*C8*(C12-(C14/2)))</f>
        <v>6.5816848443877758</v>
      </c>
      <c r="D15" t="s">
        <v>224</v>
      </c>
      <c r="E15" s="3">
        <f>(C6*10^5)/(C13*C8*(C12-(C16/2)))</f>
        <v>6.5123489514297024</v>
      </c>
      <c r="F15" s="3">
        <f>(C6*10^5)/(C13*C8*(C12-(E16/2)))</f>
        <v>6.5055362966519512</v>
      </c>
      <c r="G15" s="64">
        <f>(C6*10^5)/(C13*C8*(C12-(F16/2)))</f>
        <v>6.5048676826690368</v>
      </c>
      <c r="H15" s="58" t="s">
        <v>224</v>
      </c>
      <c r="I15" s="65" t="s">
        <v>326</v>
      </c>
      <c r="J15" t="s">
        <v>225</v>
      </c>
    </row>
    <row r="16" spans="2:11" x14ac:dyDescent="0.25">
      <c r="B16" s="63" t="s">
        <v>222</v>
      </c>
      <c r="C16" s="3">
        <f>(C15*C8)/(0.85*C7*C10)</f>
        <v>6.1945269123649656</v>
      </c>
      <c r="D16" t="s">
        <v>213</v>
      </c>
      <c r="E16" s="3">
        <f>(E15*C8)/(0.85*C7*C10)</f>
        <v>6.1292696013456025</v>
      </c>
      <c r="F16" s="3">
        <f>(F15*C8)/(0.85*C7*C10)</f>
        <v>6.1228576909665424</v>
      </c>
      <c r="G16" s="29">
        <f>(F15*C8)/(0.85*C7*C10)</f>
        <v>6.1228576909665424</v>
      </c>
      <c r="I16" s="1">
        <f>2*G11+2*G10</f>
        <v>6.54</v>
      </c>
      <c r="J16" s="3">
        <f>(C10-2*C11-2*H9-2*H11-2*H10)/3</f>
        <v>3.1266666666666665</v>
      </c>
      <c r="K16" t="s">
        <v>213</v>
      </c>
    </row>
    <row r="17" spans="2:20" x14ac:dyDescent="0.25">
      <c r="J17" s="66" t="str">
        <f>IF(J16&gt;2.54,"OK","ERROR")</f>
        <v>OK</v>
      </c>
    </row>
    <row r="18" spans="2:20" x14ac:dyDescent="0.25">
      <c r="B18" t="s">
        <v>226</v>
      </c>
      <c r="C18" s="54">
        <f>0.7*SQRT(C7)/C8</f>
        <v>2.4152294576982396E-3</v>
      </c>
      <c r="E18" t="s">
        <v>227</v>
      </c>
      <c r="F18" s="3">
        <f>C18*C10*C12</f>
        <v>2.0683421268363298</v>
      </c>
      <c r="G18" t="s">
        <v>224</v>
      </c>
      <c r="H18" s="14" t="s">
        <v>327</v>
      </c>
      <c r="L18" t="s">
        <v>324</v>
      </c>
      <c r="M18" t="s">
        <v>327</v>
      </c>
      <c r="N18" t="s">
        <v>328</v>
      </c>
      <c r="S18" t="s">
        <v>325</v>
      </c>
    </row>
    <row r="19" spans="2:20" x14ac:dyDescent="0.25">
      <c r="B19" t="s">
        <v>228</v>
      </c>
      <c r="C19">
        <v>1.6299999999999999E-2</v>
      </c>
      <c r="E19" t="s">
        <v>229</v>
      </c>
      <c r="F19" s="3">
        <f>C19*C10*C12</f>
        <v>13.958912499999997</v>
      </c>
      <c r="G19" t="s">
        <v>224</v>
      </c>
      <c r="T19" s="1" t="s">
        <v>230</v>
      </c>
    </row>
    <row r="20" spans="2:20" x14ac:dyDescent="0.25">
      <c r="M20" t="s">
        <v>329</v>
      </c>
      <c r="R20" s="20" t="s">
        <v>329</v>
      </c>
    </row>
    <row r="21" spans="2:20" x14ac:dyDescent="0.25">
      <c r="B21" t="s">
        <v>223</v>
      </c>
      <c r="C21" s="3">
        <f>2*G11</f>
        <v>3.96</v>
      </c>
      <c r="D21" t="s">
        <v>224</v>
      </c>
      <c r="E21" s="67" t="s">
        <v>327</v>
      </c>
    </row>
    <row r="22" spans="2:20" x14ac:dyDescent="0.25">
      <c r="B22" t="s">
        <v>219</v>
      </c>
      <c r="C22" s="3">
        <f>C9-C11-H9-(H11/2)</f>
        <v>34.254999999999995</v>
      </c>
    </row>
    <row r="23" spans="2:20" x14ac:dyDescent="0.25">
      <c r="B23" t="s">
        <v>205</v>
      </c>
      <c r="C23" s="3">
        <f>(C21*C13*C8*(C22-(G16/2)))/(10^5)</f>
        <v>4.6693032789773001</v>
      </c>
      <c r="D23" t="s">
        <v>206</v>
      </c>
    </row>
    <row r="25" spans="2:20" x14ac:dyDescent="0.25">
      <c r="C25" s="3"/>
      <c r="E25" s="67"/>
    </row>
    <row r="26" spans="2:20" x14ac:dyDescent="0.25">
      <c r="C26" s="3"/>
    </row>
    <row r="27" spans="2:20" x14ac:dyDescent="0.25">
      <c r="C27" s="3"/>
      <c r="L27" s="68" t="s">
        <v>329</v>
      </c>
      <c r="M27" s="68"/>
      <c r="O27" s="1"/>
      <c r="R27" s="68" t="s">
        <v>329</v>
      </c>
      <c r="S27" s="68"/>
    </row>
    <row r="29" spans="2:20" x14ac:dyDescent="0.25">
      <c r="B29" s="6" t="s">
        <v>231</v>
      </c>
    </row>
    <row r="31" spans="2:20" x14ac:dyDescent="0.25">
      <c r="B31" t="s">
        <v>150</v>
      </c>
      <c r="C31">
        <f>4.6-3.86</f>
        <v>0.73999999999999977</v>
      </c>
      <c r="D31" t="s">
        <v>31</v>
      </c>
      <c r="J31" t="s">
        <v>150</v>
      </c>
      <c r="K31">
        <f>4.6-4.4</f>
        <v>0.19999999999999929</v>
      </c>
      <c r="L31" t="s">
        <v>31</v>
      </c>
    </row>
    <row r="32" spans="2:20" x14ac:dyDescent="0.25">
      <c r="B32" t="s">
        <v>219</v>
      </c>
      <c r="C32" s="3">
        <f>(C9-C11-H9-(H10/2))/100</f>
        <v>0.34415000000000001</v>
      </c>
      <c r="D32" t="s">
        <v>31</v>
      </c>
      <c r="G32" s="3"/>
      <c r="J32" t="s">
        <v>219</v>
      </c>
      <c r="K32" s="3">
        <f>(C9-C11-H9-(H10/2))/100</f>
        <v>0.34415000000000001</v>
      </c>
      <c r="L32" t="s">
        <v>31</v>
      </c>
    </row>
    <row r="33" spans="2:14" x14ac:dyDescent="0.25">
      <c r="B33" t="s">
        <v>232</v>
      </c>
      <c r="C33" s="3">
        <f>12*H10/100</f>
        <v>0.15240000000000001</v>
      </c>
      <c r="D33" t="s">
        <v>31</v>
      </c>
      <c r="G33" s="3"/>
      <c r="J33" t="s">
        <v>232</v>
      </c>
      <c r="K33" s="3">
        <f>12*H10/100</f>
        <v>0.15240000000000001</v>
      </c>
      <c r="L33" t="s">
        <v>31</v>
      </c>
    </row>
    <row r="34" spans="2:14" x14ac:dyDescent="0.25">
      <c r="B34" t="s">
        <v>233</v>
      </c>
      <c r="C34" s="93">
        <f>C31+MAX(C32:C33)</f>
        <v>1.0841499999999997</v>
      </c>
      <c r="D34" s="94" t="s">
        <v>31</v>
      </c>
      <c r="G34" s="3"/>
      <c r="J34" t="s">
        <v>233</v>
      </c>
      <c r="K34" s="95">
        <f>K31+MAX(K32:K33)*2</f>
        <v>0.88829999999999931</v>
      </c>
      <c r="L34" s="96" t="s">
        <v>31</v>
      </c>
    </row>
    <row r="36" spans="2:14" x14ac:dyDescent="0.25">
      <c r="B36" t="s">
        <v>234</v>
      </c>
      <c r="D36" t="s">
        <v>233</v>
      </c>
      <c r="E36" s="64">
        <f>4.4/3</f>
        <v>1.4666666666666668</v>
      </c>
      <c r="F36" s="58" t="s">
        <v>31</v>
      </c>
      <c r="J36" t="s">
        <v>234</v>
      </c>
      <c r="L36" t="s">
        <v>233</v>
      </c>
      <c r="M36" s="64">
        <f>4.4/3</f>
        <v>1.4666666666666668</v>
      </c>
      <c r="N36" s="58" t="s">
        <v>31</v>
      </c>
    </row>
    <row r="38" spans="2:14" x14ac:dyDescent="0.25">
      <c r="B38" t="s">
        <v>150</v>
      </c>
      <c r="C38" s="3">
        <f>0.66-0.2</f>
        <v>0.46</v>
      </c>
      <c r="D38" t="s">
        <v>31</v>
      </c>
    </row>
    <row r="39" spans="2:14" x14ac:dyDescent="0.25">
      <c r="B39" t="s">
        <v>219</v>
      </c>
      <c r="C39" s="3">
        <f>(C9-C11-H9-(H10/2))/100</f>
        <v>0.34415000000000001</v>
      </c>
      <c r="D39" t="s">
        <v>31</v>
      </c>
    </row>
    <row r="40" spans="2:14" x14ac:dyDescent="0.25">
      <c r="B40" t="s">
        <v>232</v>
      </c>
      <c r="C40" s="3">
        <f>12*H10/100</f>
        <v>0.15240000000000001</v>
      </c>
      <c r="D40" t="s">
        <v>31</v>
      </c>
    </row>
    <row r="41" spans="2:14" x14ac:dyDescent="0.25">
      <c r="B41" t="s">
        <v>233</v>
      </c>
      <c r="C41" s="93">
        <f>C38+MAX(C39:C40)</f>
        <v>0.80415000000000003</v>
      </c>
      <c r="D41" s="94" t="s">
        <v>31</v>
      </c>
    </row>
    <row r="44" spans="2:14" x14ac:dyDescent="0.25">
      <c r="B44" s="6" t="s">
        <v>235</v>
      </c>
      <c r="G44" s="6" t="s">
        <v>236</v>
      </c>
    </row>
    <row r="46" spans="2:14" x14ac:dyDescent="0.25">
      <c r="B46" t="s">
        <v>237</v>
      </c>
      <c r="C46" s="3">
        <f>((C8/10*1.3*1*1)/(2.6*SQRT(C7/10)))*H11/100</f>
        <v>0.7286295354979786</v>
      </c>
      <c r="D46" t="s">
        <v>31</v>
      </c>
      <c r="G46" t="s">
        <v>230</v>
      </c>
      <c r="H46" s="3">
        <f>((0.24*1*1*C8/10)/SQRT(C7/10))*H11/100</f>
        <v>0.34974217703902971</v>
      </c>
      <c r="I46" t="s">
        <v>31</v>
      </c>
    </row>
    <row r="49" spans="7:9" x14ac:dyDescent="0.25">
      <c r="G49" s="6" t="s">
        <v>238</v>
      </c>
    </row>
    <row r="51" spans="7:9" x14ac:dyDescent="0.25">
      <c r="G51" t="s">
        <v>239</v>
      </c>
      <c r="H51" s="3">
        <f>12*H11/100</f>
        <v>0.19080000000000003</v>
      </c>
      <c r="I51" t="s">
        <v>31</v>
      </c>
    </row>
    <row r="69" spans="2:8" x14ac:dyDescent="0.25">
      <c r="B69" s="56" t="s">
        <v>240</v>
      </c>
      <c r="C69" s="56"/>
      <c r="D69" s="56"/>
    </row>
    <row r="71" spans="2:8" x14ac:dyDescent="0.25">
      <c r="B71" s="58" t="s">
        <v>204</v>
      </c>
      <c r="C71" s="59"/>
      <c r="D71" s="59"/>
      <c r="E71" s="59"/>
    </row>
    <row r="73" spans="2:8" x14ac:dyDescent="0.25">
      <c r="B73" t="s">
        <v>241</v>
      </c>
      <c r="C73">
        <v>4.3099999999999996</v>
      </c>
      <c r="D73" t="s">
        <v>155</v>
      </c>
    </row>
    <row r="74" spans="2:8" x14ac:dyDescent="0.25">
      <c r="B74" s="63" t="s">
        <v>212</v>
      </c>
      <c r="C74" s="3">
        <v>0.85</v>
      </c>
    </row>
    <row r="75" spans="2:8" x14ac:dyDescent="0.25">
      <c r="B75" s="63" t="s">
        <v>19</v>
      </c>
      <c r="C75" s="3">
        <f>(0.53*SQRT(C7)*C10*C12)/1000</f>
        <v>6.5773279633395285</v>
      </c>
      <c r="D75" t="s">
        <v>155</v>
      </c>
    </row>
    <row r="76" spans="2:8" x14ac:dyDescent="0.25">
      <c r="B76" s="63" t="s">
        <v>242</v>
      </c>
      <c r="C76" s="3">
        <f>3.88*C75</f>
        <v>25.52003249775737</v>
      </c>
      <c r="D76" t="s">
        <v>155</v>
      </c>
    </row>
    <row r="77" spans="2:8" x14ac:dyDescent="0.25">
      <c r="B77" s="63" t="s">
        <v>243</v>
      </c>
      <c r="C77" s="3">
        <f>C75+C76</f>
        <v>32.097360461096898</v>
      </c>
      <c r="D77" t="s">
        <v>155</v>
      </c>
    </row>
    <row r="78" spans="2:8" x14ac:dyDescent="0.25">
      <c r="B78" s="63" t="s">
        <v>244</v>
      </c>
      <c r="C78" s="3">
        <f>C74*C77</f>
        <v>27.282756391932363</v>
      </c>
      <c r="D78" t="s">
        <v>155</v>
      </c>
    </row>
    <row r="79" spans="2:8" ht="18.75" x14ac:dyDescent="0.3">
      <c r="E79" s="63" t="s">
        <v>244</v>
      </c>
      <c r="F79" s="69" t="s">
        <v>245</v>
      </c>
      <c r="G79" s="1" t="s">
        <v>241</v>
      </c>
      <c r="H79" s="40" t="str">
        <f>IF(C78&gt;C73,"Ok","EROOR")</f>
        <v>Ok</v>
      </c>
    </row>
    <row r="81" spans="2:23" x14ac:dyDescent="0.25">
      <c r="B81" s="6" t="s">
        <v>246</v>
      </c>
    </row>
    <row r="83" spans="2:23" x14ac:dyDescent="0.25">
      <c r="K83" s="43" t="s">
        <v>247</v>
      </c>
      <c r="L83" s="43"/>
      <c r="M83" s="16" t="s">
        <v>248</v>
      </c>
    </row>
    <row r="84" spans="2:23" x14ac:dyDescent="0.25">
      <c r="K84" s="70" t="s">
        <v>249</v>
      </c>
      <c r="L84" s="70"/>
      <c r="M84" s="13" t="s">
        <v>250</v>
      </c>
    </row>
    <row r="85" spans="2:23" x14ac:dyDescent="0.25">
      <c r="K85" s="71" t="s">
        <v>251</v>
      </c>
      <c r="L85" s="71"/>
      <c r="M85" s="72" t="s">
        <v>252</v>
      </c>
    </row>
    <row r="86" spans="2:23" x14ac:dyDescent="0.25">
      <c r="K86" s="70" t="s">
        <v>253</v>
      </c>
      <c r="L86" s="70"/>
      <c r="M86" s="13" t="s">
        <v>254</v>
      </c>
    </row>
    <row r="88" spans="2:23" x14ac:dyDescent="0.25">
      <c r="K88" s="6" t="s">
        <v>255</v>
      </c>
      <c r="N88" t="s">
        <v>256</v>
      </c>
      <c r="O88" s="3">
        <f>2*C9/100</f>
        <v>0.8</v>
      </c>
      <c r="P88" t="s">
        <v>31</v>
      </c>
      <c r="Q88" t="s">
        <v>257</v>
      </c>
      <c r="R88">
        <v>5.8999999999999997E-2</v>
      </c>
      <c r="T88" t="s">
        <v>330</v>
      </c>
      <c r="V88" s="3">
        <f>(G9*2)/R88</f>
        <v>24.067796610169491</v>
      </c>
      <c r="W88" t="s">
        <v>213</v>
      </c>
    </row>
    <row r="89" spans="2:23" x14ac:dyDescent="0.25">
      <c r="Q89" t="s">
        <v>257</v>
      </c>
      <c r="R89">
        <v>6.8000000000000005E-2</v>
      </c>
      <c r="T89" t="s">
        <v>331</v>
      </c>
      <c r="V89" s="3">
        <f>(G9*2)/R89</f>
        <v>20.882352941176467</v>
      </c>
      <c r="W89" t="s">
        <v>213</v>
      </c>
    </row>
    <row r="90" spans="2:23" x14ac:dyDescent="0.25">
      <c r="K90" s="6" t="s">
        <v>258</v>
      </c>
      <c r="M90" s="6">
        <v>5</v>
      </c>
      <c r="N90" s="6" t="s">
        <v>213</v>
      </c>
    </row>
    <row r="92" spans="2:23" x14ac:dyDescent="0.25">
      <c r="K92" t="s">
        <v>259</v>
      </c>
      <c r="L92" s="97">
        <v>15</v>
      </c>
      <c r="M92" s="98" t="s">
        <v>213</v>
      </c>
    </row>
    <row r="93" spans="2:23" x14ac:dyDescent="0.25">
      <c r="K93" t="s">
        <v>260</v>
      </c>
      <c r="L93" s="73">
        <f>10*H10</f>
        <v>12.7</v>
      </c>
      <c r="M93" s="59" t="s">
        <v>213</v>
      </c>
    </row>
    <row r="94" spans="2:23" x14ac:dyDescent="0.25">
      <c r="K94" t="s">
        <v>261</v>
      </c>
      <c r="L94" s="3">
        <f>24*H9</f>
        <v>22.799999999999997</v>
      </c>
      <c r="M94" t="s">
        <v>213</v>
      </c>
    </row>
    <row r="95" spans="2:23" x14ac:dyDescent="0.25">
      <c r="K95" t="s">
        <v>262</v>
      </c>
      <c r="L95" s="3">
        <v>30</v>
      </c>
      <c r="M95" t="s">
        <v>213</v>
      </c>
    </row>
    <row r="97" spans="11:23" x14ac:dyDescent="0.25">
      <c r="K97" s="6" t="s">
        <v>263</v>
      </c>
      <c r="N97" t="s">
        <v>256</v>
      </c>
      <c r="O97" s="3">
        <f>4.4-(2*O88)</f>
        <v>2.8000000000000003</v>
      </c>
      <c r="P97" t="s">
        <v>31</v>
      </c>
      <c r="Q97" t="s">
        <v>257</v>
      </c>
      <c r="R97">
        <v>2.1000000000000001E-2</v>
      </c>
      <c r="T97" t="s">
        <v>332</v>
      </c>
      <c r="V97" s="3">
        <f>(G9*2)/R97</f>
        <v>67.619047619047606</v>
      </c>
      <c r="W97" t="s">
        <v>213</v>
      </c>
    </row>
    <row r="99" spans="11:23" x14ac:dyDescent="0.25">
      <c r="K99" t="s">
        <v>264</v>
      </c>
      <c r="L99" s="73">
        <f>1/2*C12</f>
        <v>17.127499999999998</v>
      </c>
      <c r="M99" s="59" t="s">
        <v>213</v>
      </c>
    </row>
    <row r="102" spans="11:23" x14ac:dyDescent="0.25">
      <c r="K102" s="6" t="s">
        <v>265</v>
      </c>
      <c r="L102" t="s">
        <v>257</v>
      </c>
      <c r="M102">
        <v>4.7E-2</v>
      </c>
      <c r="O102" t="s">
        <v>333</v>
      </c>
      <c r="Q102" s="3">
        <f>(G9*2)/M102</f>
        <v>30.212765957446805</v>
      </c>
      <c r="R102" t="s">
        <v>213</v>
      </c>
    </row>
    <row r="104" spans="11:23" x14ac:dyDescent="0.25">
      <c r="K104" s="14" t="s">
        <v>334</v>
      </c>
      <c r="L104" s="14"/>
      <c r="M104" s="14"/>
      <c r="N104" s="14"/>
      <c r="O104" s="14"/>
    </row>
  </sheetData>
  <mergeCells count="6">
    <mergeCell ref="L27:M27"/>
    <mergeCell ref="R27:S27"/>
    <mergeCell ref="K83:L83"/>
    <mergeCell ref="K84:L84"/>
    <mergeCell ref="K85:L85"/>
    <mergeCell ref="K86:L86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A9186-5EB2-449E-A12B-57F6B31365D3}">
  <dimension ref="B2:Y124"/>
  <sheetViews>
    <sheetView topLeftCell="A7" zoomScale="112" zoomScaleNormal="112" workbookViewId="0">
      <selection activeCell="B35" sqref="B35"/>
    </sheetView>
  </sheetViews>
  <sheetFormatPr baseColWidth="10" defaultRowHeight="15" x14ac:dyDescent="0.25"/>
  <cols>
    <col min="1" max="1" width="2.85546875" customWidth="1"/>
    <col min="8" max="8" width="11.7109375" bestFit="1" customWidth="1"/>
  </cols>
  <sheetData>
    <row r="2" spans="2:13" x14ac:dyDescent="0.25">
      <c r="B2" s="56" t="s">
        <v>266</v>
      </c>
      <c r="C2" s="57"/>
      <c r="D2" s="56"/>
      <c r="E2" s="56"/>
      <c r="K2" s="13" t="s">
        <v>210</v>
      </c>
      <c r="L2" s="13" t="s">
        <v>211</v>
      </c>
      <c r="M2" s="60" t="s">
        <v>212</v>
      </c>
    </row>
    <row r="3" spans="2:13" x14ac:dyDescent="0.25">
      <c r="K3" s="13" t="s">
        <v>214</v>
      </c>
      <c r="L3" s="61">
        <v>0.71</v>
      </c>
      <c r="M3" s="62">
        <v>0.95</v>
      </c>
    </row>
    <row r="4" spans="2:13" x14ac:dyDescent="0.25">
      <c r="B4" s="74" t="s">
        <v>267</v>
      </c>
      <c r="C4" s="75"/>
      <c r="D4" s="75"/>
      <c r="K4" s="13" t="s">
        <v>216</v>
      </c>
      <c r="L4" s="61">
        <v>1.29</v>
      </c>
      <c r="M4" s="62">
        <v>1.27</v>
      </c>
    </row>
    <row r="5" spans="2:13" x14ac:dyDescent="0.25">
      <c r="K5" s="13" t="s">
        <v>218</v>
      </c>
      <c r="L5" s="61">
        <v>1.98</v>
      </c>
      <c r="M5" s="62">
        <v>1.59</v>
      </c>
    </row>
    <row r="6" spans="2:13" x14ac:dyDescent="0.25">
      <c r="B6" s="58" t="s">
        <v>335</v>
      </c>
      <c r="C6" s="59"/>
      <c r="D6" s="59"/>
      <c r="K6" s="13" t="s">
        <v>220</v>
      </c>
      <c r="L6" s="61">
        <v>2.85</v>
      </c>
      <c r="M6" s="62">
        <v>1.91</v>
      </c>
    </row>
    <row r="7" spans="2:13" x14ac:dyDescent="0.25">
      <c r="K7" s="13" t="s">
        <v>221</v>
      </c>
      <c r="L7" s="61">
        <v>5.07</v>
      </c>
      <c r="M7" s="62">
        <v>2.54</v>
      </c>
    </row>
    <row r="11" spans="2:13" x14ac:dyDescent="0.25">
      <c r="B11" t="s">
        <v>226</v>
      </c>
      <c r="C11">
        <v>0.01</v>
      </c>
      <c r="E11" t="s">
        <v>268</v>
      </c>
      <c r="F11">
        <f>C14*C11</f>
        <v>20</v>
      </c>
      <c r="G11" t="s">
        <v>224</v>
      </c>
      <c r="H11" s="65" t="s">
        <v>336</v>
      </c>
      <c r="I11">
        <f>12*L5</f>
        <v>23.759999999999998</v>
      </c>
      <c r="J11" t="s">
        <v>224</v>
      </c>
    </row>
    <row r="12" spans="2:13" x14ac:dyDescent="0.25">
      <c r="B12" t="s">
        <v>228</v>
      </c>
      <c r="C12">
        <v>0.06</v>
      </c>
      <c r="E12" t="s">
        <v>229</v>
      </c>
      <c r="F12" s="3">
        <f>C14*C12</f>
        <v>120</v>
      </c>
      <c r="G12" t="s">
        <v>224</v>
      </c>
    </row>
    <row r="14" spans="2:13" x14ac:dyDescent="0.25">
      <c r="B14" t="s">
        <v>269</v>
      </c>
      <c r="C14">
        <f>40*50</f>
        <v>2000</v>
      </c>
      <c r="D14" t="s">
        <v>224</v>
      </c>
    </row>
    <row r="16" spans="2:13" ht="15.75" thickBot="1" x14ac:dyDescent="0.3"/>
    <row r="17" spans="2:25" x14ac:dyDescent="0.25">
      <c r="Q17" s="76" t="s">
        <v>270</v>
      </c>
      <c r="R17" s="77"/>
      <c r="S17" s="78"/>
      <c r="T17" s="76" t="s">
        <v>271</v>
      </c>
      <c r="U17" s="77"/>
      <c r="V17" s="78"/>
      <c r="W17" s="76" t="s">
        <v>272</v>
      </c>
      <c r="X17" s="77"/>
      <c r="Y17" s="78"/>
    </row>
    <row r="18" spans="2:25" x14ac:dyDescent="0.25">
      <c r="B18" s="6" t="s">
        <v>273</v>
      </c>
      <c r="E18" s="65"/>
      <c r="Q18" s="79" t="s">
        <v>274</v>
      </c>
      <c r="R18" s="99" t="s">
        <v>275</v>
      </c>
      <c r="S18" s="81" t="s">
        <v>276</v>
      </c>
      <c r="T18" s="79" t="s">
        <v>274</v>
      </c>
      <c r="U18" s="99" t="s">
        <v>275</v>
      </c>
      <c r="V18" s="81" t="s">
        <v>276</v>
      </c>
      <c r="W18" s="79" t="s">
        <v>274</v>
      </c>
      <c r="X18" s="99" t="s">
        <v>275</v>
      </c>
      <c r="Y18" s="81" t="s">
        <v>276</v>
      </c>
    </row>
    <row r="19" spans="2:25" ht="15.75" thickBot="1" x14ac:dyDescent="0.3">
      <c r="Q19" s="106" t="s">
        <v>54</v>
      </c>
      <c r="R19" s="107" t="s">
        <v>390</v>
      </c>
      <c r="S19" s="108" t="s">
        <v>390</v>
      </c>
      <c r="T19" s="106" t="s">
        <v>277</v>
      </c>
      <c r="U19" s="107" t="s">
        <v>278</v>
      </c>
      <c r="V19" s="108" t="s">
        <v>278</v>
      </c>
      <c r="W19" s="106" t="s">
        <v>277</v>
      </c>
      <c r="X19" s="107" t="s">
        <v>278</v>
      </c>
      <c r="Y19" s="108" t="s">
        <v>278</v>
      </c>
    </row>
    <row r="20" spans="2:25" x14ac:dyDescent="0.25">
      <c r="B20" t="s">
        <v>279</v>
      </c>
      <c r="Q20" s="100">
        <v>-168459.55</v>
      </c>
      <c r="R20" s="101">
        <v>-68084.25</v>
      </c>
      <c r="S20" s="101">
        <v>158034.85</v>
      </c>
      <c r="T20" s="102">
        <v>-136576.26</v>
      </c>
      <c r="U20" s="103">
        <v>-43085.11</v>
      </c>
      <c r="V20" s="103">
        <v>187856.67</v>
      </c>
      <c r="W20" s="104">
        <v>-104852.25</v>
      </c>
      <c r="X20" s="105">
        <v>-65340.84</v>
      </c>
      <c r="Y20" s="105">
        <v>230338.87</v>
      </c>
    </row>
    <row r="21" spans="2:25" x14ac:dyDescent="0.25">
      <c r="B21" t="s">
        <v>280</v>
      </c>
      <c r="C21" t="s">
        <v>385</v>
      </c>
      <c r="D21" t="s">
        <v>386</v>
      </c>
      <c r="E21" t="s">
        <v>387</v>
      </c>
      <c r="F21" t="s">
        <v>385</v>
      </c>
      <c r="G21" t="s">
        <v>387</v>
      </c>
      <c r="H21" t="s">
        <v>388</v>
      </c>
      <c r="Q21" s="100">
        <v>-167450.39000000001</v>
      </c>
      <c r="R21" s="101">
        <v>-16872.68</v>
      </c>
      <c r="S21" s="101">
        <v>-8766.2800000000007</v>
      </c>
      <c r="T21" s="102">
        <v>-135567.09</v>
      </c>
      <c r="U21" s="103">
        <v>-983.73</v>
      </c>
      <c r="V21" s="103">
        <v>-11630.68</v>
      </c>
      <c r="W21" s="104">
        <v>-103843.09</v>
      </c>
      <c r="X21" s="105">
        <v>-2936.53</v>
      </c>
      <c r="Y21" s="105">
        <v>-8022.58</v>
      </c>
    </row>
    <row r="22" spans="2:25" x14ac:dyDescent="0.25">
      <c r="B22">
        <v>1</v>
      </c>
      <c r="C22">
        <v>-362813</v>
      </c>
      <c r="D22">
        <v>0</v>
      </c>
      <c r="E22">
        <v>0</v>
      </c>
      <c r="F22">
        <f>C22*0.7</f>
        <v>-253969.09999999998</v>
      </c>
      <c r="G22">
        <v>0</v>
      </c>
      <c r="H22">
        <f>-G22</f>
        <v>0</v>
      </c>
      <c r="Q22" s="100">
        <v>-166441.23000000001</v>
      </c>
      <c r="R22" s="101">
        <v>34338.89</v>
      </c>
      <c r="S22" s="101">
        <v>-175567.4</v>
      </c>
      <c r="T22" s="102">
        <v>-134557.93</v>
      </c>
      <c r="U22" s="103">
        <v>41117.65</v>
      </c>
      <c r="V22" s="103">
        <v>-211118.04</v>
      </c>
      <c r="W22" s="104">
        <v>-102833.92</v>
      </c>
      <c r="X22" s="105">
        <v>59467.77</v>
      </c>
      <c r="Y22" s="105">
        <v>-246384.02</v>
      </c>
    </row>
    <row r="23" spans="2:25" x14ac:dyDescent="0.25">
      <c r="B23">
        <v>2</v>
      </c>
      <c r="C23">
        <v>-362813</v>
      </c>
      <c r="D23">
        <v>0</v>
      </c>
      <c r="E23">
        <v>1124187</v>
      </c>
      <c r="F23">
        <f t="shared" ref="F23:F32" si="0">C23*0.7</f>
        <v>-253969.09999999998</v>
      </c>
      <c r="G23">
        <f t="shared" ref="G23:G31" si="1">E23*0.7</f>
        <v>786930.89999999991</v>
      </c>
      <c r="H23">
        <f t="shared" ref="H23:H32" si="2">-G23</f>
        <v>-786930.89999999991</v>
      </c>
      <c r="Q23" s="100">
        <v>-143441.87</v>
      </c>
      <c r="R23" s="101">
        <v>-57971.08</v>
      </c>
      <c r="S23" s="101">
        <v>138333.5</v>
      </c>
      <c r="T23" s="102">
        <v>-116922.35</v>
      </c>
      <c r="U23" s="103">
        <v>-34343.94</v>
      </c>
      <c r="V23" s="103">
        <v>162229.12</v>
      </c>
      <c r="W23" s="104">
        <v>-90494.67</v>
      </c>
      <c r="X23" s="105">
        <v>-56298.89</v>
      </c>
      <c r="Y23" s="105">
        <v>200273.38</v>
      </c>
    </row>
    <row r="24" spans="2:25" x14ac:dyDescent="0.25">
      <c r="B24">
        <v>3</v>
      </c>
      <c r="C24">
        <v>-332155</v>
      </c>
      <c r="D24">
        <v>0</v>
      </c>
      <c r="E24">
        <v>1725979</v>
      </c>
      <c r="F24">
        <f t="shared" si="0"/>
        <v>-232508.49999999997</v>
      </c>
      <c r="G24">
        <f t="shared" si="1"/>
        <v>1208185.2999999998</v>
      </c>
      <c r="H24">
        <f t="shared" si="2"/>
        <v>-1208185.2999999998</v>
      </c>
      <c r="Q24" s="100">
        <v>-142432.71</v>
      </c>
      <c r="R24" s="101">
        <v>-15716.71</v>
      </c>
      <c r="S24" s="101">
        <v>-7115.97</v>
      </c>
      <c r="T24" s="102">
        <v>-115913.19</v>
      </c>
      <c r="U24" s="103">
        <v>-522.78</v>
      </c>
      <c r="V24" s="103">
        <v>-10524.57</v>
      </c>
      <c r="W24" s="104">
        <v>-89485.5</v>
      </c>
      <c r="X24" s="105">
        <v>-2397.8200000000002</v>
      </c>
      <c r="Y24" s="105">
        <v>-7300.07</v>
      </c>
    </row>
    <row r="25" spans="2:25" x14ac:dyDescent="0.25">
      <c r="B25">
        <v>4</v>
      </c>
      <c r="C25">
        <v>-279893</v>
      </c>
      <c r="D25">
        <v>0</v>
      </c>
      <c r="E25">
        <v>2202292</v>
      </c>
      <c r="F25">
        <f t="shared" si="0"/>
        <v>-195925.09999999998</v>
      </c>
      <c r="G25">
        <f t="shared" si="1"/>
        <v>1541604.4</v>
      </c>
      <c r="H25">
        <f t="shared" si="2"/>
        <v>-1541604.4</v>
      </c>
      <c r="Q25" s="100">
        <v>-141423.54999999999</v>
      </c>
      <c r="R25" s="101">
        <v>26537.66</v>
      </c>
      <c r="S25" s="101">
        <v>-152565.45000000001</v>
      </c>
      <c r="T25" s="102">
        <v>-114904.03</v>
      </c>
      <c r="U25" s="103">
        <v>33298.379999999997</v>
      </c>
      <c r="V25" s="103">
        <v>-183278.25</v>
      </c>
      <c r="W25" s="104">
        <v>-88476.34</v>
      </c>
      <c r="X25" s="105">
        <v>51503.24</v>
      </c>
      <c r="Y25" s="105">
        <v>-214873.53</v>
      </c>
    </row>
    <row r="26" spans="2:25" x14ac:dyDescent="0.25">
      <c r="B26">
        <v>5</v>
      </c>
      <c r="C26">
        <v>-223345</v>
      </c>
      <c r="D26">
        <v>0</v>
      </c>
      <c r="E26">
        <v>2546997</v>
      </c>
      <c r="F26">
        <f t="shared" si="0"/>
        <v>-156341.5</v>
      </c>
      <c r="G26">
        <f t="shared" si="1"/>
        <v>1782897.9</v>
      </c>
      <c r="H26">
        <f t="shared" si="2"/>
        <v>-1782897.9</v>
      </c>
      <c r="Q26" s="100">
        <v>-149804.82</v>
      </c>
      <c r="R26" s="101">
        <v>-54801.71</v>
      </c>
      <c r="S26" s="101">
        <v>142687.99</v>
      </c>
      <c r="T26" s="102">
        <v>-123465.88</v>
      </c>
      <c r="U26" s="103">
        <v>-26572.05</v>
      </c>
      <c r="V26" s="103">
        <v>168172.4</v>
      </c>
      <c r="W26" s="104">
        <v>-97283.199999999997</v>
      </c>
      <c r="X26" s="105">
        <v>-45612.68</v>
      </c>
      <c r="Y26" s="105">
        <v>208479.84</v>
      </c>
    </row>
    <row r="27" spans="2:25" x14ac:dyDescent="0.25">
      <c r="B27">
        <v>6</v>
      </c>
      <c r="C27">
        <v>-157285</v>
      </c>
      <c r="D27">
        <v>0</v>
      </c>
      <c r="E27">
        <v>2805333</v>
      </c>
      <c r="F27">
        <f t="shared" si="0"/>
        <v>-110099.5</v>
      </c>
      <c r="G27">
        <f t="shared" si="1"/>
        <v>1963733.0999999999</v>
      </c>
      <c r="H27">
        <f t="shared" si="2"/>
        <v>-1963733.0999999999</v>
      </c>
      <c r="Q27" s="100">
        <v>-148795.66</v>
      </c>
      <c r="R27" s="101">
        <v>-16273.28</v>
      </c>
      <c r="S27" s="101">
        <v>-7260.25</v>
      </c>
      <c r="T27" s="102">
        <v>-122456.72</v>
      </c>
      <c r="U27" s="103">
        <v>-909.68</v>
      </c>
      <c r="V27" s="103">
        <v>-10781.14</v>
      </c>
      <c r="W27" s="104">
        <v>-96274.04</v>
      </c>
      <c r="X27" s="105">
        <v>-2971.15</v>
      </c>
      <c r="Y27" s="105">
        <v>-7543.24</v>
      </c>
    </row>
    <row r="28" spans="2:25" x14ac:dyDescent="0.25">
      <c r="B28">
        <v>7</v>
      </c>
      <c r="C28">
        <v>-114701</v>
      </c>
      <c r="D28">
        <v>0</v>
      </c>
      <c r="E28">
        <v>2694246</v>
      </c>
      <c r="F28">
        <f t="shared" si="0"/>
        <v>-80290.7</v>
      </c>
      <c r="G28">
        <f t="shared" si="1"/>
        <v>1885972.2</v>
      </c>
      <c r="H28">
        <f t="shared" si="2"/>
        <v>-1885972.2</v>
      </c>
      <c r="Q28" s="100">
        <v>-147786.49</v>
      </c>
      <c r="R28" s="101">
        <v>22255.15</v>
      </c>
      <c r="S28" s="101">
        <v>-157208.5</v>
      </c>
      <c r="T28" s="102">
        <v>-121447.55</v>
      </c>
      <c r="U28" s="103">
        <v>24752.7</v>
      </c>
      <c r="V28" s="103">
        <v>-189734.69</v>
      </c>
      <c r="W28" s="104">
        <v>-95264.87</v>
      </c>
      <c r="X28" s="105">
        <v>39670.370000000003</v>
      </c>
      <c r="Y28" s="105">
        <v>-223566.33</v>
      </c>
    </row>
    <row r="29" spans="2:25" x14ac:dyDescent="0.25">
      <c r="B29">
        <v>8</v>
      </c>
      <c r="C29">
        <v>-67243</v>
      </c>
      <c r="D29">
        <v>0</v>
      </c>
      <c r="E29">
        <v>2376608</v>
      </c>
      <c r="F29">
        <f t="shared" si="0"/>
        <v>-47070.1</v>
      </c>
      <c r="G29">
        <f t="shared" si="1"/>
        <v>1663625.5999999999</v>
      </c>
      <c r="H29">
        <f t="shared" si="2"/>
        <v>-1663625.5999999999</v>
      </c>
      <c r="Q29" s="100">
        <v>-134192.82</v>
      </c>
      <c r="R29" s="101">
        <v>525076.28</v>
      </c>
      <c r="S29" s="101">
        <v>529870.51</v>
      </c>
      <c r="T29" s="102">
        <v>-108549.12</v>
      </c>
      <c r="U29" s="103">
        <v>635342.81999999995</v>
      </c>
      <c r="V29" s="103">
        <v>575564.32999999996</v>
      </c>
      <c r="W29" s="104">
        <v>-83444.67</v>
      </c>
      <c r="X29" s="105">
        <v>713747.66</v>
      </c>
      <c r="Y29" s="105">
        <v>679410.83</v>
      </c>
    </row>
    <row r="30" spans="2:25" x14ac:dyDescent="0.25">
      <c r="B30">
        <v>9</v>
      </c>
      <c r="C30">
        <v>-14136</v>
      </c>
      <c r="D30">
        <v>0</v>
      </c>
      <c r="E30">
        <v>1818661</v>
      </c>
      <c r="F30">
        <f t="shared" si="0"/>
        <v>-9895.1999999999989</v>
      </c>
      <c r="G30">
        <f t="shared" si="1"/>
        <v>1273062.7</v>
      </c>
      <c r="H30">
        <f t="shared" si="2"/>
        <v>-1273062.7</v>
      </c>
      <c r="Q30" s="100">
        <v>-133291.78</v>
      </c>
      <c r="R30" s="101">
        <v>89192.22</v>
      </c>
      <c r="S30" s="101">
        <v>82245.710000000006</v>
      </c>
      <c r="T30" s="102">
        <v>-107648.08</v>
      </c>
      <c r="U30" s="103">
        <v>52285.52</v>
      </c>
      <c r="V30" s="103">
        <v>34541.949999999997</v>
      </c>
      <c r="W30" s="104">
        <v>-82543.64</v>
      </c>
      <c r="X30" s="105">
        <v>36282.639999999999</v>
      </c>
      <c r="Y30" s="105">
        <v>26743.55</v>
      </c>
    </row>
    <row r="31" spans="2:25" x14ac:dyDescent="0.25">
      <c r="B31">
        <v>10</v>
      </c>
      <c r="C31">
        <v>45166</v>
      </c>
      <c r="D31">
        <v>0</v>
      </c>
      <c r="E31">
        <v>937403</v>
      </c>
      <c r="F31">
        <f t="shared" si="0"/>
        <v>31616.199999999997</v>
      </c>
      <c r="G31">
        <f t="shared" si="1"/>
        <v>656182.1</v>
      </c>
      <c r="H31">
        <f t="shared" si="2"/>
        <v>-656182.1</v>
      </c>
      <c r="Q31" s="100">
        <v>-132390.75</v>
      </c>
      <c r="R31" s="101">
        <v>403459.49</v>
      </c>
      <c r="S31" s="101">
        <v>66544.100000000006</v>
      </c>
      <c r="T31" s="102">
        <v>-106747.04</v>
      </c>
      <c r="U31" s="103">
        <v>602903.48</v>
      </c>
      <c r="V31" s="103">
        <v>149442.01</v>
      </c>
      <c r="W31" s="104">
        <v>-81642.600000000006</v>
      </c>
      <c r="X31" s="105">
        <v>752168.38</v>
      </c>
      <c r="Y31" s="105">
        <v>211103.35</v>
      </c>
    </row>
    <row r="32" spans="2:25" x14ac:dyDescent="0.25">
      <c r="B32">
        <v>11</v>
      </c>
      <c r="C32">
        <v>100800</v>
      </c>
      <c r="D32">
        <v>0</v>
      </c>
      <c r="E32">
        <v>0</v>
      </c>
      <c r="F32">
        <f t="shared" si="0"/>
        <v>70560</v>
      </c>
      <c r="G32">
        <v>0</v>
      </c>
      <c r="H32">
        <f t="shared" si="2"/>
        <v>0</v>
      </c>
      <c r="Q32" s="100">
        <v>-153265.07999999999</v>
      </c>
      <c r="R32" s="101">
        <v>-639265.98</v>
      </c>
      <c r="S32" s="101">
        <v>-259042.95</v>
      </c>
      <c r="T32" s="102">
        <v>-125426.61</v>
      </c>
      <c r="U32" s="103">
        <v>-704236.55</v>
      </c>
      <c r="V32" s="103">
        <v>-255138.51</v>
      </c>
      <c r="W32" s="104">
        <v>-97315.37</v>
      </c>
      <c r="X32" s="105">
        <v>-821200.31</v>
      </c>
      <c r="Y32" s="105">
        <v>-285551.59999999998</v>
      </c>
    </row>
    <row r="33" spans="2:25" x14ac:dyDescent="0.25">
      <c r="Q33" s="100">
        <v>-152364.04</v>
      </c>
      <c r="R33" s="101">
        <v>-118773.66</v>
      </c>
      <c r="S33" s="101">
        <v>-96820.84</v>
      </c>
      <c r="T33" s="102">
        <v>-124525.57</v>
      </c>
      <c r="U33" s="103">
        <v>-53877.56</v>
      </c>
      <c r="V33" s="103">
        <v>-54633.55</v>
      </c>
      <c r="W33" s="104">
        <v>-96414.33</v>
      </c>
      <c r="X33" s="105">
        <v>-41373.339999999997</v>
      </c>
      <c r="Y33" s="105">
        <v>-40614.97</v>
      </c>
    </row>
    <row r="34" spans="2:25" x14ac:dyDescent="0.25">
      <c r="Q34" s="100">
        <v>-151463</v>
      </c>
      <c r="R34" s="101">
        <v>-348432.66</v>
      </c>
      <c r="S34" s="101">
        <v>-366521.92</v>
      </c>
      <c r="T34" s="102">
        <v>-123624.53</v>
      </c>
      <c r="U34" s="103">
        <v>-537193.82999999996</v>
      </c>
      <c r="V34" s="103">
        <v>-510051.01</v>
      </c>
      <c r="W34" s="104">
        <v>-95513.29</v>
      </c>
      <c r="X34" s="105">
        <v>-654897.12</v>
      </c>
      <c r="Y34" s="105">
        <v>-632705.41</v>
      </c>
    </row>
    <row r="35" spans="2:25" x14ac:dyDescent="0.25">
      <c r="B35" t="s">
        <v>284</v>
      </c>
      <c r="Q35" s="100">
        <v>-134192.82</v>
      </c>
      <c r="R35" s="101">
        <v>525076.28</v>
      </c>
      <c r="S35" s="101">
        <v>529870.51</v>
      </c>
      <c r="T35" s="102">
        <v>-108549.12</v>
      </c>
      <c r="U35" s="103">
        <v>635342.81999999995</v>
      </c>
      <c r="V35" s="103">
        <v>575564.32999999996</v>
      </c>
      <c r="W35" s="104">
        <v>-83444.67</v>
      </c>
      <c r="X35" s="105">
        <v>713747.66</v>
      </c>
      <c r="Y35" s="105">
        <v>679410.83</v>
      </c>
    </row>
    <row r="36" spans="2:25" x14ac:dyDescent="0.25">
      <c r="B36" t="s">
        <v>280</v>
      </c>
      <c r="C36" t="s">
        <v>385</v>
      </c>
      <c r="D36" t="s">
        <v>386</v>
      </c>
      <c r="E36" t="s">
        <v>387</v>
      </c>
      <c r="F36" t="s">
        <v>385</v>
      </c>
      <c r="G36" t="s">
        <v>386</v>
      </c>
      <c r="H36" t="s">
        <v>389</v>
      </c>
      <c r="Q36" s="100">
        <v>-133291.78</v>
      </c>
      <c r="R36" s="101">
        <v>89192.22</v>
      </c>
      <c r="S36" s="101">
        <v>82245.710000000006</v>
      </c>
      <c r="T36" s="102">
        <v>-107648.08</v>
      </c>
      <c r="U36" s="103">
        <v>52285.52</v>
      </c>
      <c r="V36" s="103">
        <v>34541.949999999997</v>
      </c>
      <c r="W36" s="104">
        <v>-82543.64</v>
      </c>
      <c r="X36" s="105">
        <v>36282.639999999999</v>
      </c>
      <c r="Y36" s="105">
        <v>26743.55</v>
      </c>
    </row>
    <row r="37" spans="2:25" x14ac:dyDescent="0.25">
      <c r="B37">
        <v>1</v>
      </c>
      <c r="C37">
        <v>-362813</v>
      </c>
      <c r="D37">
        <v>0</v>
      </c>
      <c r="E37">
        <v>0</v>
      </c>
      <c r="F37">
        <f>C37*0.7</f>
        <v>-253969.09999999998</v>
      </c>
      <c r="G37">
        <f>D37*0.7</f>
        <v>0</v>
      </c>
      <c r="H37">
        <f>-G37</f>
        <v>0</v>
      </c>
      <c r="Q37" s="100">
        <v>-132390.75</v>
      </c>
      <c r="R37" s="101">
        <v>403459.49</v>
      </c>
      <c r="S37" s="101">
        <v>66544.100000000006</v>
      </c>
      <c r="T37" s="102">
        <v>-106747.04</v>
      </c>
      <c r="U37" s="103">
        <v>602903.48</v>
      </c>
      <c r="V37" s="103">
        <v>149442.01</v>
      </c>
      <c r="W37" s="104">
        <v>-81642.600000000006</v>
      </c>
      <c r="X37" s="105">
        <v>752168.38</v>
      </c>
      <c r="Y37" s="105">
        <v>211103.35</v>
      </c>
    </row>
    <row r="38" spans="2:25" x14ac:dyDescent="0.25">
      <c r="B38">
        <v>2</v>
      </c>
      <c r="C38">
        <v>-362813</v>
      </c>
      <c r="D38">
        <v>1416882</v>
      </c>
      <c r="E38">
        <v>0</v>
      </c>
      <c r="F38">
        <f t="shared" ref="F38:G47" si="3">C38*0.7</f>
        <v>-253969.09999999998</v>
      </c>
      <c r="G38">
        <f t="shared" si="3"/>
        <v>991817.39999999991</v>
      </c>
      <c r="H38">
        <f t="shared" ref="H38:H47" si="4">-G38</f>
        <v>-991817.39999999991</v>
      </c>
      <c r="Q38" s="100">
        <v>-153265.07999999999</v>
      </c>
      <c r="R38" s="101">
        <v>-639265.98</v>
      </c>
      <c r="S38" s="101">
        <v>-259042.95</v>
      </c>
      <c r="T38" s="102">
        <v>-125426.61</v>
      </c>
      <c r="U38" s="103">
        <v>-704236.55</v>
      </c>
      <c r="V38" s="103">
        <v>-255138.51</v>
      </c>
      <c r="W38" s="104">
        <v>-97315.37</v>
      </c>
      <c r="X38" s="105">
        <v>-821200.31</v>
      </c>
      <c r="Y38" s="105">
        <v>-285551.59999999998</v>
      </c>
    </row>
    <row r="39" spans="2:25" x14ac:dyDescent="0.25">
      <c r="B39">
        <v>3</v>
      </c>
      <c r="C39">
        <v>-333091</v>
      </c>
      <c r="D39">
        <v>2195826</v>
      </c>
      <c r="E39">
        <v>0</v>
      </c>
      <c r="F39">
        <f t="shared" si="3"/>
        <v>-233163.69999999998</v>
      </c>
      <c r="G39">
        <f t="shared" si="3"/>
        <v>1537078.2</v>
      </c>
      <c r="H39">
        <f t="shared" si="4"/>
        <v>-1537078.2</v>
      </c>
      <c r="Q39" s="100">
        <v>-152364.04</v>
      </c>
      <c r="R39" s="101">
        <v>-118773.66</v>
      </c>
      <c r="S39" s="101">
        <v>-96820.84</v>
      </c>
      <c r="T39" s="102">
        <v>-124525.57</v>
      </c>
      <c r="U39" s="103">
        <v>-53877.56</v>
      </c>
      <c r="V39" s="103">
        <v>-54633.55</v>
      </c>
      <c r="W39" s="104">
        <v>-96414.33</v>
      </c>
      <c r="X39" s="105">
        <v>-41373.339999999997</v>
      </c>
      <c r="Y39" s="105">
        <v>-40614.97</v>
      </c>
    </row>
    <row r="40" spans="2:25" x14ac:dyDescent="0.25">
      <c r="B40">
        <v>4</v>
      </c>
      <c r="C40">
        <v>-281996</v>
      </c>
      <c r="D40">
        <v>2802034</v>
      </c>
      <c r="E40">
        <v>0</v>
      </c>
      <c r="F40">
        <f t="shared" si="3"/>
        <v>-197397.19999999998</v>
      </c>
      <c r="G40">
        <f t="shared" si="3"/>
        <v>1961423.7999999998</v>
      </c>
      <c r="H40">
        <f t="shared" si="4"/>
        <v>-1961423.7999999998</v>
      </c>
      <c r="Q40" s="100">
        <v>-151463</v>
      </c>
      <c r="R40" s="101">
        <v>-348432.66</v>
      </c>
      <c r="S40" s="101">
        <v>-366521.92</v>
      </c>
      <c r="T40" s="102">
        <v>-123624.53</v>
      </c>
      <c r="U40" s="103">
        <v>-537193.82999999996</v>
      </c>
      <c r="V40" s="103">
        <v>-510051.01</v>
      </c>
      <c r="W40" s="104">
        <v>-95513.29</v>
      </c>
      <c r="X40" s="105">
        <v>-654897.12</v>
      </c>
      <c r="Y40" s="105">
        <v>-632705.41</v>
      </c>
    </row>
    <row r="41" spans="2:25" x14ac:dyDescent="0.25">
      <c r="B41">
        <v>5</v>
      </c>
      <c r="C41">
        <v>-226920</v>
      </c>
      <c r="D41">
        <v>3254093</v>
      </c>
      <c r="E41">
        <v>0</v>
      </c>
      <c r="F41">
        <f t="shared" si="3"/>
        <v>-158844</v>
      </c>
      <c r="G41">
        <f t="shared" si="3"/>
        <v>2277865.0999999996</v>
      </c>
      <c r="H41">
        <f t="shared" si="4"/>
        <v>-2277865.0999999996</v>
      </c>
      <c r="Q41" s="100">
        <v>-136466.85</v>
      </c>
      <c r="R41" s="101">
        <v>343320.35</v>
      </c>
      <c r="S41" s="101">
        <v>696374.43</v>
      </c>
      <c r="T41" s="102">
        <v>-110481.29</v>
      </c>
      <c r="U41" s="103">
        <v>427186.42</v>
      </c>
      <c r="V41" s="103">
        <v>753013.18</v>
      </c>
      <c r="W41" s="104">
        <v>-84943.06</v>
      </c>
      <c r="X41" s="105">
        <v>476268.01</v>
      </c>
      <c r="Y41" s="105">
        <v>887743.62</v>
      </c>
    </row>
    <row r="42" spans="2:25" x14ac:dyDescent="0.25">
      <c r="B42">
        <v>6</v>
      </c>
      <c r="C42">
        <v>-163044</v>
      </c>
      <c r="D42">
        <v>3607371</v>
      </c>
      <c r="E42">
        <v>0</v>
      </c>
      <c r="F42">
        <f t="shared" si="3"/>
        <v>-114130.79999999999</v>
      </c>
      <c r="G42">
        <f t="shared" si="3"/>
        <v>2525159.6999999997</v>
      </c>
      <c r="H42">
        <f t="shared" si="4"/>
        <v>-2525159.6999999997</v>
      </c>
      <c r="Q42" s="100">
        <v>-135565.81</v>
      </c>
      <c r="R42" s="101">
        <v>56950.36</v>
      </c>
      <c r="S42" s="101">
        <v>120299.96</v>
      </c>
      <c r="T42" s="102">
        <v>-109580.25</v>
      </c>
      <c r="U42" s="103">
        <v>36004.75</v>
      </c>
      <c r="V42" s="103">
        <v>54386.67</v>
      </c>
      <c r="W42" s="104">
        <v>-84042.02</v>
      </c>
      <c r="X42" s="105">
        <v>24450.43</v>
      </c>
      <c r="Y42" s="105">
        <v>42404.55</v>
      </c>
    </row>
    <row r="43" spans="2:25" x14ac:dyDescent="0.25">
      <c r="B43">
        <v>7</v>
      </c>
      <c r="C43">
        <v>-119892</v>
      </c>
      <c r="D43">
        <v>3484399</v>
      </c>
      <c r="E43">
        <v>0</v>
      </c>
      <c r="F43">
        <f t="shared" si="3"/>
        <v>-83924.4</v>
      </c>
      <c r="G43">
        <f t="shared" si="3"/>
        <v>2439079.2999999998</v>
      </c>
      <c r="H43">
        <f t="shared" si="4"/>
        <v>-2439079.2999999998</v>
      </c>
      <c r="Q43" s="100">
        <v>-134664.76999999999</v>
      </c>
      <c r="R43" s="101">
        <v>285799.19</v>
      </c>
      <c r="S43" s="101">
        <v>157476.32</v>
      </c>
      <c r="T43" s="102">
        <v>-108679.21</v>
      </c>
      <c r="U43" s="103">
        <v>425329.54</v>
      </c>
      <c r="V43" s="103">
        <v>288990.94</v>
      </c>
      <c r="W43" s="104">
        <v>-83140.98</v>
      </c>
      <c r="X43" s="105">
        <v>533946.1</v>
      </c>
      <c r="Y43" s="105">
        <v>391559.82</v>
      </c>
    </row>
    <row r="44" spans="2:25" x14ac:dyDescent="0.25">
      <c r="B44">
        <v>8</v>
      </c>
      <c r="C44">
        <v>-75502</v>
      </c>
      <c r="D44">
        <v>3175649</v>
      </c>
      <c r="E44">
        <v>0</v>
      </c>
      <c r="F44">
        <f t="shared" si="3"/>
        <v>-52851.399999999994</v>
      </c>
      <c r="G44">
        <f t="shared" si="3"/>
        <v>2222954.2999999998</v>
      </c>
      <c r="H44">
        <f t="shared" si="4"/>
        <v>-2222954.2999999998</v>
      </c>
      <c r="Q44" s="100">
        <v>-150991.04999999999</v>
      </c>
      <c r="R44" s="101">
        <v>-457510.06</v>
      </c>
      <c r="S44" s="101">
        <v>-425546.88</v>
      </c>
      <c r="T44" s="102">
        <v>-123494.44</v>
      </c>
      <c r="U44" s="103">
        <v>-496080.14</v>
      </c>
      <c r="V44" s="103">
        <v>-432587.37</v>
      </c>
      <c r="W44" s="104">
        <v>-95816.99</v>
      </c>
      <c r="X44" s="105">
        <v>-583720.66</v>
      </c>
      <c r="Y44" s="105">
        <v>-493884.39</v>
      </c>
    </row>
    <row r="45" spans="2:25" x14ac:dyDescent="0.25">
      <c r="B45">
        <v>9</v>
      </c>
      <c r="C45">
        <v>-22407</v>
      </c>
      <c r="D45">
        <v>2496288</v>
      </c>
      <c r="E45">
        <v>0</v>
      </c>
      <c r="F45">
        <f t="shared" si="3"/>
        <v>-15684.9</v>
      </c>
      <c r="G45">
        <f t="shared" si="3"/>
        <v>1747401.5999999999</v>
      </c>
      <c r="H45">
        <f t="shared" si="4"/>
        <v>-1747401.5999999999</v>
      </c>
      <c r="Q45" s="100">
        <v>-150090.01</v>
      </c>
      <c r="R45" s="101">
        <v>-86531.8</v>
      </c>
      <c r="S45" s="101">
        <v>-134875.09</v>
      </c>
      <c r="T45" s="102">
        <v>-122593.4</v>
      </c>
      <c r="U45" s="103">
        <v>-37596.79</v>
      </c>
      <c r="V45" s="103">
        <v>-74478.259999999995</v>
      </c>
      <c r="W45" s="104">
        <v>-94915.95</v>
      </c>
      <c r="X45" s="105">
        <v>-29541.119999999999</v>
      </c>
      <c r="Y45" s="105">
        <v>-56275.96</v>
      </c>
    </row>
    <row r="46" spans="2:25" x14ac:dyDescent="0.25">
      <c r="B46">
        <v>10</v>
      </c>
      <c r="C46">
        <v>31303</v>
      </c>
      <c r="D46">
        <v>1479903</v>
      </c>
      <c r="E46">
        <v>0</v>
      </c>
      <c r="F46">
        <f t="shared" si="3"/>
        <v>21912.1</v>
      </c>
      <c r="G46">
        <f t="shared" si="3"/>
        <v>1035932.1</v>
      </c>
      <c r="H46">
        <f t="shared" si="4"/>
        <v>-1035932.1</v>
      </c>
      <c r="Q46" s="100">
        <v>-149188.98000000001</v>
      </c>
      <c r="R46" s="101">
        <v>-230772.36</v>
      </c>
      <c r="S46" s="101">
        <v>-457454.13</v>
      </c>
      <c r="T46" s="102">
        <v>-121692.36</v>
      </c>
      <c r="U46" s="103">
        <v>-359619.89</v>
      </c>
      <c r="V46" s="103">
        <v>-649599.93999999994</v>
      </c>
      <c r="W46" s="104">
        <v>-94014.91</v>
      </c>
      <c r="X46" s="105">
        <v>-436674.84</v>
      </c>
      <c r="Y46" s="105">
        <v>-813161.88</v>
      </c>
    </row>
    <row r="47" spans="2:25" x14ac:dyDescent="0.25">
      <c r="B47">
        <v>11</v>
      </c>
      <c r="C47">
        <v>100800</v>
      </c>
      <c r="D47">
        <v>0</v>
      </c>
      <c r="E47">
        <v>0</v>
      </c>
      <c r="F47">
        <f t="shared" si="3"/>
        <v>70560</v>
      </c>
      <c r="G47">
        <f t="shared" si="3"/>
        <v>0</v>
      </c>
      <c r="H47">
        <f t="shared" si="4"/>
        <v>0</v>
      </c>
      <c r="Q47" s="100">
        <v>-136466.85</v>
      </c>
      <c r="R47" s="101">
        <v>343320.35</v>
      </c>
      <c r="S47" s="101">
        <v>696374.43</v>
      </c>
      <c r="T47" s="102">
        <v>-110481.29</v>
      </c>
      <c r="U47" s="103">
        <v>427186.42</v>
      </c>
      <c r="V47" s="103">
        <v>753013.18</v>
      </c>
      <c r="W47" s="104">
        <v>-84943.06</v>
      </c>
      <c r="X47" s="105">
        <v>476268.01</v>
      </c>
      <c r="Y47" s="105">
        <v>887743.62</v>
      </c>
    </row>
    <row r="48" spans="2:25" x14ac:dyDescent="0.25">
      <c r="Q48" s="100">
        <v>-135565.81</v>
      </c>
      <c r="R48" s="101">
        <v>56950.36</v>
      </c>
      <c r="S48" s="101">
        <v>120299.96</v>
      </c>
      <c r="T48" s="102">
        <v>-109580.25</v>
      </c>
      <c r="U48" s="103">
        <v>36004.75</v>
      </c>
      <c r="V48" s="103">
        <v>54386.67</v>
      </c>
      <c r="W48" s="104">
        <v>-84042.02</v>
      </c>
      <c r="X48" s="105">
        <v>24450.43</v>
      </c>
      <c r="Y48" s="105">
        <v>42404.55</v>
      </c>
    </row>
    <row r="49" spans="2:25" x14ac:dyDescent="0.25">
      <c r="Q49" s="100">
        <v>-134664.76999999999</v>
      </c>
      <c r="R49" s="101">
        <v>285799.19</v>
      </c>
      <c r="S49" s="101">
        <v>157476.32</v>
      </c>
      <c r="T49" s="102">
        <v>-108679.21</v>
      </c>
      <c r="U49" s="103">
        <v>425329.54</v>
      </c>
      <c r="V49" s="103">
        <v>288990.94</v>
      </c>
      <c r="W49" s="104">
        <v>-83140.98</v>
      </c>
      <c r="X49" s="105">
        <v>533946.1</v>
      </c>
      <c r="Y49" s="105">
        <v>391559.82</v>
      </c>
    </row>
    <row r="50" spans="2:25" x14ac:dyDescent="0.25">
      <c r="Q50" s="100">
        <v>-150991.04999999999</v>
      </c>
      <c r="R50" s="101">
        <v>-457510.06</v>
      </c>
      <c r="S50" s="101">
        <v>-425546.88</v>
      </c>
      <c r="T50" s="102">
        <v>-123494.44</v>
      </c>
      <c r="U50" s="103">
        <v>-496080.14</v>
      </c>
      <c r="V50" s="103">
        <v>-432587.37</v>
      </c>
      <c r="W50" s="104">
        <v>-95816.99</v>
      </c>
      <c r="X50" s="105">
        <v>-583720.66</v>
      </c>
      <c r="Y50" s="105">
        <v>-493884.39</v>
      </c>
    </row>
    <row r="51" spans="2:25" x14ac:dyDescent="0.25">
      <c r="B51" s="74" t="s">
        <v>286</v>
      </c>
      <c r="C51" s="75"/>
      <c r="D51" s="75"/>
      <c r="Q51" s="100">
        <v>-150090.01</v>
      </c>
      <c r="R51" s="101">
        <v>-86531.8</v>
      </c>
      <c r="S51" s="101">
        <v>-134875.09</v>
      </c>
      <c r="T51" s="102">
        <v>-122593.4</v>
      </c>
      <c r="U51" s="103">
        <v>-37596.79</v>
      </c>
      <c r="V51" s="103">
        <v>-74478.259999999995</v>
      </c>
      <c r="W51" s="104">
        <v>-94915.95</v>
      </c>
      <c r="X51" s="105">
        <v>-29541.119999999999</v>
      </c>
      <c r="Y51" s="105">
        <v>-56275.96</v>
      </c>
    </row>
    <row r="52" spans="2:25" x14ac:dyDescent="0.25">
      <c r="Q52" s="100">
        <v>-149188.98000000001</v>
      </c>
      <c r="R52" s="101">
        <v>-230772.36</v>
      </c>
      <c r="S52" s="101">
        <v>-457454.13</v>
      </c>
      <c r="T52" s="102">
        <v>-121692.36</v>
      </c>
      <c r="U52" s="103">
        <v>-359619.89</v>
      </c>
      <c r="V52" s="103">
        <v>-649599.93999999994</v>
      </c>
      <c r="W52" s="104">
        <v>-94014.91</v>
      </c>
      <c r="X52" s="105">
        <v>-436674.84</v>
      </c>
      <c r="Y52" s="105">
        <v>-813161.88</v>
      </c>
    </row>
    <row r="53" spans="2:25" x14ac:dyDescent="0.25">
      <c r="Q53" s="100">
        <v>-115797.47</v>
      </c>
      <c r="R53" s="101">
        <v>532512.43000000005</v>
      </c>
      <c r="S53" s="101">
        <v>515384.23</v>
      </c>
      <c r="T53" s="102">
        <v>-94097.72</v>
      </c>
      <c r="U53" s="103">
        <v>641770.15</v>
      </c>
      <c r="V53" s="103">
        <v>556720.54</v>
      </c>
      <c r="W53" s="104">
        <v>-72887.63</v>
      </c>
      <c r="X53" s="105">
        <v>720396.16</v>
      </c>
      <c r="Y53" s="105">
        <v>657303.86</v>
      </c>
    </row>
    <row r="54" spans="2:25" x14ac:dyDescent="0.25">
      <c r="Q54" s="100">
        <v>-114896.43</v>
      </c>
      <c r="R54" s="101">
        <v>90042.2</v>
      </c>
      <c r="S54" s="101">
        <v>83459.16</v>
      </c>
      <c r="T54" s="102">
        <v>-93196.68</v>
      </c>
      <c r="U54" s="103">
        <v>52624.46</v>
      </c>
      <c r="V54" s="103">
        <v>35355.279999999999</v>
      </c>
      <c r="W54" s="104">
        <v>-71986.59</v>
      </c>
      <c r="X54" s="105">
        <v>36678.76</v>
      </c>
      <c r="Y54" s="105">
        <v>27274.799999999999</v>
      </c>
    </row>
    <row r="55" spans="2:25" x14ac:dyDescent="0.25">
      <c r="Q55" s="100">
        <v>-113995.4</v>
      </c>
      <c r="R55" s="101">
        <v>397723.28</v>
      </c>
      <c r="S55" s="101">
        <v>83457.3</v>
      </c>
      <c r="T55" s="102">
        <v>-92295.64</v>
      </c>
      <c r="U55" s="103">
        <v>597154.02</v>
      </c>
      <c r="V55" s="103">
        <v>169912.44</v>
      </c>
      <c r="W55" s="104">
        <v>-71085.55</v>
      </c>
      <c r="X55" s="105">
        <v>746312.11</v>
      </c>
      <c r="Y55" s="105">
        <v>234272.83</v>
      </c>
    </row>
    <row r="56" spans="2:25" x14ac:dyDescent="0.25">
      <c r="Q56" s="100">
        <v>-134869.73000000001</v>
      </c>
      <c r="R56" s="101">
        <v>-631829.82999999996</v>
      </c>
      <c r="S56" s="101">
        <v>-273529.24</v>
      </c>
      <c r="T56" s="102">
        <v>-110975.21</v>
      </c>
      <c r="U56" s="103">
        <v>-697809.22</v>
      </c>
      <c r="V56" s="103">
        <v>-273982.31</v>
      </c>
      <c r="W56" s="104">
        <v>-86758.33</v>
      </c>
      <c r="X56" s="105">
        <v>-814551.82</v>
      </c>
      <c r="Y56" s="105">
        <v>-307658.58</v>
      </c>
    </row>
    <row r="57" spans="2:25" x14ac:dyDescent="0.25">
      <c r="Q57" s="100">
        <v>-133968.69</v>
      </c>
      <c r="R57" s="101">
        <v>-117923.69</v>
      </c>
      <c r="S57" s="101">
        <v>-95607.38</v>
      </c>
      <c r="T57" s="102">
        <v>-110074.17</v>
      </c>
      <c r="U57" s="103">
        <v>-53538.63</v>
      </c>
      <c r="V57" s="103">
        <v>-53820.23</v>
      </c>
      <c r="W57" s="104">
        <v>-85857.29</v>
      </c>
      <c r="X57" s="105">
        <v>-40977.22</v>
      </c>
      <c r="Y57" s="105">
        <v>-40083.71</v>
      </c>
    </row>
    <row r="58" spans="2:25" x14ac:dyDescent="0.25">
      <c r="Q58" s="100">
        <v>-133067.65</v>
      </c>
      <c r="R58" s="101">
        <v>-354168.87</v>
      </c>
      <c r="S58" s="101">
        <v>-349608.72</v>
      </c>
      <c r="T58" s="102">
        <v>-109173.13</v>
      </c>
      <c r="U58" s="103">
        <v>-542943.29</v>
      </c>
      <c r="V58" s="103">
        <v>-489580.58</v>
      </c>
      <c r="W58" s="104">
        <v>-84956.25</v>
      </c>
      <c r="X58" s="105">
        <v>-660753.39</v>
      </c>
      <c r="Y58" s="105">
        <v>-609535.93000000005</v>
      </c>
    </row>
    <row r="59" spans="2:25" x14ac:dyDescent="0.25">
      <c r="Q59" s="100">
        <v>-115797.47</v>
      </c>
      <c r="R59" s="101">
        <v>532512.43000000005</v>
      </c>
      <c r="S59" s="101">
        <v>515384.23</v>
      </c>
      <c r="T59" s="102">
        <v>-94097.72</v>
      </c>
      <c r="U59" s="103">
        <v>641770.15</v>
      </c>
      <c r="V59" s="103">
        <v>556720.54</v>
      </c>
      <c r="W59" s="104">
        <v>-72887.63</v>
      </c>
      <c r="X59" s="105">
        <v>720396.16</v>
      </c>
      <c r="Y59" s="105">
        <v>657303.86</v>
      </c>
    </row>
    <row r="60" spans="2:25" x14ac:dyDescent="0.25">
      <c r="Q60" s="100">
        <v>-114896.43</v>
      </c>
      <c r="R60" s="101">
        <v>90042.2</v>
      </c>
      <c r="S60" s="101">
        <v>83459.16</v>
      </c>
      <c r="T60" s="102">
        <v>-93196.68</v>
      </c>
      <c r="U60" s="103">
        <v>52624.46</v>
      </c>
      <c r="V60" s="103">
        <v>35355.279999999999</v>
      </c>
      <c r="W60" s="104">
        <v>-71986.59</v>
      </c>
      <c r="X60" s="105">
        <v>36678.76</v>
      </c>
      <c r="Y60" s="105">
        <v>27274.799999999999</v>
      </c>
    </row>
    <row r="61" spans="2:25" x14ac:dyDescent="0.25">
      <c r="Q61" s="100">
        <v>-113995.4</v>
      </c>
      <c r="R61" s="101">
        <v>397723.28</v>
      </c>
      <c r="S61" s="101">
        <v>83457.3</v>
      </c>
      <c r="T61" s="102">
        <v>-92295.64</v>
      </c>
      <c r="U61" s="103">
        <v>597154.02</v>
      </c>
      <c r="V61" s="103">
        <v>169912.44</v>
      </c>
      <c r="W61" s="104">
        <v>-71085.55</v>
      </c>
      <c r="X61" s="105">
        <v>746312.11</v>
      </c>
      <c r="Y61" s="105">
        <v>234272.83</v>
      </c>
    </row>
    <row r="62" spans="2:25" x14ac:dyDescent="0.25">
      <c r="Q62" s="100">
        <v>-134869.73000000001</v>
      </c>
      <c r="R62" s="101">
        <v>-631829.82999999996</v>
      </c>
      <c r="S62" s="101">
        <v>-273529.24</v>
      </c>
      <c r="T62" s="102">
        <v>-110975.21</v>
      </c>
      <c r="U62" s="103">
        <v>-697809.22</v>
      </c>
      <c r="V62" s="103">
        <v>-273982.31</v>
      </c>
      <c r="W62" s="104">
        <v>-86758.33</v>
      </c>
      <c r="X62" s="105">
        <v>-814551.82</v>
      </c>
      <c r="Y62" s="105">
        <v>-307658.58</v>
      </c>
    </row>
    <row r="63" spans="2:25" x14ac:dyDescent="0.25">
      <c r="Q63" s="100">
        <v>-133968.69</v>
      </c>
      <c r="R63" s="101">
        <v>-117923.69</v>
      </c>
      <c r="S63" s="101">
        <v>-95607.38</v>
      </c>
      <c r="T63" s="102">
        <v>-110074.17</v>
      </c>
      <c r="U63" s="103">
        <v>-53538.63</v>
      </c>
      <c r="V63" s="103">
        <v>-53820.23</v>
      </c>
      <c r="W63" s="104">
        <v>-85857.29</v>
      </c>
      <c r="X63" s="105">
        <v>-40977.22</v>
      </c>
      <c r="Y63" s="105">
        <v>-40083.71</v>
      </c>
    </row>
    <row r="64" spans="2:25" x14ac:dyDescent="0.25">
      <c r="Q64" s="100">
        <v>-133067.65</v>
      </c>
      <c r="R64" s="101">
        <v>-354168.87</v>
      </c>
      <c r="S64" s="101">
        <v>-349608.72</v>
      </c>
      <c r="T64" s="102">
        <v>-109173.13</v>
      </c>
      <c r="U64" s="103">
        <v>-542943.29</v>
      </c>
      <c r="V64" s="103">
        <v>-489580.58</v>
      </c>
      <c r="W64" s="104">
        <v>-84956.25</v>
      </c>
      <c r="X64" s="105">
        <v>-660753.39</v>
      </c>
      <c r="Y64" s="105">
        <v>-609535.93000000005</v>
      </c>
    </row>
    <row r="65" spans="2:25" x14ac:dyDescent="0.25">
      <c r="Q65" s="100">
        <v>-118071.5</v>
      </c>
      <c r="R65" s="101">
        <v>350756.51</v>
      </c>
      <c r="S65" s="101">
        <v>681888.15</v>
      </c>
      <c r="T65" s="102">
        <v>-96029.89</v>
      </c>
      <c r="U65" s="103">
        <v>433613.74</v>
      </c>
      <c r="V65" s="103">
        <v>734169.39</v>
      </c>
      <c r="W65" s="104">
        <v>-74386.02</v>
      </c>
      <c r="X65" s="105">
        <v>482916.5</v>
      </c>
      <c r="Y65" s="105">
        <v>865636.64</v>
      </c>
    </row>
    <row r="66" spans="2:25" x14ac:dyDescent="0.25">
      <c r="Q66" s="100">
        <v>-117170.46</v>
      </c>
      <c r="R66" s="101">
        <v>57800.33</v>
      </c>
      <c r="S66" s="101">
        <v>121513.42</v>
      </c>
      <c r="T66" s="102">
        <v>-95128.85</v>
      </c>
      <c r="U66" s="103">
        <v>36343.68</v>
      </c>
      <c r="V66" s="103">
        <v>55199.99</v>
      </c>
      <c r="W66" s="104">
        <v>-73484.98</v>
      </c>
      <c r="X66" s="105">
        <v>24846.54</v>
      </c>
      <c r="Y66" s="105">
        <v>42935.8</v>
      </c>
    </row>
    <row r="67" spans="2:25" x14ac:dyDescent="0.25">
      <c r="Q67" s="100">
        <v>-116269.42</v>
      </c>
      <c r="R67" s="101">
        <v>280062.98</v>
      </c>
      <c r="S67" s="101">
        <v>174389.52</v>
      </c>
      <c r="T67" s="102">
        <v>-94227.81</v>
      </c>
      <c r="U67" s="103">
        <v>419580.07</v>
      </c>
      <c r="V67" s="103">
        <v>309461.37</v>
      </c>
      <c r="W67" s="104">
        <v>-72583.94</v>
      </c>
      <c r="X67" s="105">
        <v>528089.82999999996</v>
      </c>
      <c r="Y67" s="105">
        <v>414729.3</v>
      </c>
    </row>
    <row r="68" spans="2:25" x14ac:dyDescent="0.25">
      <c r="Q68" s="100">
        <v>-132595.70000000001</v>
      </c>
      <c r="R68" s="101">
        <v>-450073.9</v>
      </c>
      <c r="S68" s="101">
        <v>-440033.16</v>
      </c>
      <c r="T68" s="102">
        <v>-109043.04</v>
      </c>
      <c r="U68" s="103">
        <v>-489652.81</v>
      </c>
      <c r="V68" s="103">
        <v>-451431.16</v>
      </c>
      <c r="W68" s="104">
        <v>-85259.94</v>
      </c>
      <c r="X68" s="105">
        <v>-577072.16</v>
      </c>
      <c r="Y68" s="105">
        <v>-515991.36</v>
      </c>
    </row>
    <row r="69" spans="2:25" x14ac:dyDescent="0.25">
      <c r="Q69" s="100">
        <v>-131694.66</v>
      </c>
      <c r="R69" s="101">
        <v>-85681.82</v>
      </c>
      <c r="S69" s="101">
        <v>-133661.63</v>
      </c>
      <c r="T69" s="102">
        <v>-108142</v>
      </c>
      <c r="U69" s="103">
        <v>-37257.85</v>
      </c>
      <c r="V69" s="103">
        <v>-73664.94</v>
      </c>
      <c r="W69" s="104">
        <v>-84358.9</v>
      </c>
      <c r="X69" s="105">
        <v>-29145.01</v>
      </c>
      <c r="Y69" s="105">
        <v>-55744.71</v>
      </c>
    </row>
    <row r="70" spans="2:25" x14ac:dyDescent="0.25">
      <c r="B70" s="43" t="s">
        <v>247</v>
      </c>
      <c r="C70" s="43"/>
      <c r="D70" s="16" t="s">
        <v>248</v>
      </c>
      <c r="F70" t="s">
        <v>287</v>
      </c>
      <c r="H70" s="3">
        <f>3-0.4</f>
        <v>2.6</v>
      </c>
      <c r="I70" t="s">
        <v>31</v>
      </c>
      <c r="Q70" s="100">
        <v>-130793.62</v>
      </c>
      <c r="R70" s="101">
        <v>-236508.57</v>
      </c>
      <c r="S70" s="101">
        <v>-440540.94</v>
      </c>
      <c r="T70" s="102">
        <v>-107240.96000000001</v>
      </c>
      <c r="U70" s="103">
        <v>-365369.35</v>
      </c>
      <c r="V70" s="103">
        <v>-629129.51</v>
      </c>
      <c r="W70" s="104">
        <v>-83457.86</v>
      </c>
      <c r="X70" s="105">
        <v>-442531.11</v>
      </c>
      <c r="Y70" s="105">
        <v>-789992.4</v>
      </c>
    </row>
    <row r="71" spans="2:25" x14ac:dyDescent="0.25">
      <c r="B71" s="70" t="s">
        <v>249</v>
      </c>
      <c r="C71" s="70"/>
      <c r="D71" s="13" t="s">
        <v>250</v>
      </c>
      <c r="Q71" s="100">
        <v>-118071.5</v>
      </c>
      <c r="R71" s="101">
        <v>350756.51</v>
      </c>
      <c r="S71" s="101">
        <v>681888.15</v>
      </c>
      <c r="T71" s="102">
        <v>-96029.89</v>
      </c>
      <c r="U71" s="103">
        <v>433613.74</v>
      </c>
      <c r="V71" s="103">
        <v>734169.39</v>
      </c>
      <c r="W71" s="104">
        <v>-74386.02</v>
      </c>
      <c r="X71" s="105">
        <v>482916.5</v>
      </c>
      <c r="Y71" s="105">
        <v>865636.64</v>
      </c>
    </row>
    <row r="72" spans="2:25" x14ac:dyDescent="0.25">
      <c r="B72" s="71" t="s">
        <v>251</v>
      </c>
      <c r="C72" s="71"/>
      <c r="D72" s="72" t="s">
        <v>252</v>
      </c>
      <c r="Q72" s="100">
        <v>-117170.46</v>
      </c>
      <c r="R72" s="101">
        <v>57800.33</v>
      </c>
      <c r="S72" s="101">
        <v>121513.42</v>
      </c>
      <c r="T72" s="102">
        <v>-95128.85</v>
      </c>
      <c r="U72" s="103">
        <v>36343.68</v>
      </c>
      <c r="V72" s="103">
        <v>55199.99</v>
      </c>
      <c r="W72" s="104">
        <v>-73484.98</v>
      </c>
      <c r="X72" s="105">
        <v>24846.54</v>
      </c>
      <c r="Y72" s="105">
        <v>42935.8</v>
      </c>
    </row>
    <row r="73" spans="2:25" x14ac:dyDescent="0.25">
      <c r="B73" s="70" t="s">
        <v>253</v>
      </c>
      <c r="C73" s="70"/>
      <c r="D73" s="13" t="s">
        <v>254</v>
      </c>
      <c r="Q73" s="100">
        <v>-116269.42</v>
      </c>
      <c r="R73" s="101">
        <v>280062.98</v>
      </c>
      <c r="S73" s="101">
        <v>174389.52</v>
      </c>
      <c r="T73" s="102">
        <v>-94227.81</v>
      </c>
      <c r="U73" s="103">
        <v>419580.07</v>
      </c>
      <c r="V73" s="103">
        <v>309461.37</v>
      </c>
      <c r="W73" s="104">
        <v>-72583.94</v>
      </c>
      <c r="X73" s="105">
        <v>528089.82999999996</v>
      </c>
      <c r="Y73" s="105">
        <v>414729.3</v>
      </c>
    </row>
    <row r="74" spans="2:25" x14ac:dyDescent="0.25">
      <c r="Q74" s="100">
        <v>-132595.70000000001</v>
      </c>
      <c r="R74" s="101">
        <v>-450073.9</v>
      </c>
      <c r="S74" s="101">
        <v>-440033.16</v>
      </c>
      <c r="T74" s="102">
        <v>-109043.04</v>
      </c>
      <c r="U74" s="103">
        <v>-489652.81</v>
      </c>
      <c r="V74" s="103">
        <v>-451431.16</v>
      </c>
      <c r="W74" s="104">
        <v>-85259.94</v>
      </c>
      <c r="X74" s="105">
        <v>-577072.16</v>
      </c>
      <c r="Y74" s="105">
        <v>-515991.36</v>
      </c>
    </row>
    <row r="75" spans="2:25" x14ac:dyDescent="0.25">
      <c r="B75" s="6" t="s">
        <v>288</v>
      </c>
      <c r="Q75" s="100">
        <v>-131694.66</v>
      </c>
      <c r="R75" s="101">
        <v>-85681.82</v>
      </c>
      <c r="S75" s="101">
        <v>-133661.63</v>
      </c>
      <c r="T75" s="102">
        <v>-108142</v>
      </c>
      <c r="U75" s="103">
        <v>-37257.85</v>
      </c>
      <c r="V75" s="103">
        <v>-73664.94</v>
      </c>
      <c r="W75" s="104">
        <v>-84358.9</v>
      </c>
      <c r="X75" s="105">
        <v>-29145.01</v>
      </c>
      <c r="Y75" s="105">
        <v>-55744.71</v>
      </c>
    </row>
    <row r="76" spans="2:25" x14ac:dyDescent="0.25">
      <c r="Q76" s="100">
        <v>-130793.62</v>
      </c>
      <c r="R76" s="101">
        <v>-236508.57</v>
      </c>
      <c r="S76" s="101">
        <v>-440540.94</v>
      </c>
      <c r="T76" s="102">
        <v>-107240.96000000001</v>
      </c>
      <c r="U76" s="103">
        <v>-365369.35</v>
      </c>
      <c r="V76" s="103">
        <v>-629129.51</v>
      </c>
      <c r="W76" s="104">
        <v>-83457.86</v>
      </c>
      <c r="X76" s="105">
        <v>-442531.11</v>
      </c>
      <c r="Y76" s="105">
        <v>-789992.4</v>
      </c>
    </row>
    <row r="77" spans="2:25" x14ac:dyDescent="0.25">
      <c r="B77" t="s">
        <v>262</v>
      </c>
      <c r="C77" s="3">
        <f>1/6*H70</f>
        <v>0.43333333333333335</v>
      </c>
      <c r="D77" t="s">
        <v>31</v>
      </c>
      <c r="Q77" s="100">
        <v>-120476.11</v>
      </c>
      <c r="R77" s="101">
        <v>534842.85</v>
      </c>
      <c r="S77" s="101">
        <v>518586.06</v>
      </c>
      <c r="T77" s="102">
        <v>-98909.13</v>
      </c>
      <c r="U77" s="103">
        <v>647484.78</v>
      </c>
      <c r="V77" s="103">
        <v>561090.6</v>
      </c>
      <c r="W77" s="104">
        <v>-77879.199999999997</v>
      </c>
      <c r="X77" s="105">
        <v>728253.67</v>
      </c>
      <c r="Y77" s="105">
        <v>663338.02</v>
      </c>
    </row>
    <row r="78" spans="2:25" x14ac:dyDescent="0.25">
      <c r="B78" t="s">
        <v>289</v>
      </c>
      <c r="C78" s="73">
        <v>0.5</v>
      </c>
      <c r="D78" s="59" t="s">
        <v>31</v>
      </c>
      <c r="Q78" s="100">
        <v>-119575.07</v>
      </c>
      <c r="R78" s="101">
        <v>89632.960000000006</v>
      </c>
      <c r="S78" s="101">
        <v>83353.08</v>
      </c>
      <c r="T78" s="102">
        <v>-98008.09</v>
      </c>
      <c r="U78" s="103">
        <v>52339.97</v>
      </c>
      <c r="V78" s="103">
        <v>35166.61</v>
      </c>
      <c r="W78" s="104">
        <v>-76978.16</v>
      </c>
      <c r="X78" s="105">
        <v>36257.19</v>
      </c>
      <c r="Y78" s="105">
        <v>27096</v>
      </c>
    </row>
    <row r="79" spans="2:25" x14ac:dyDescent="0.25">
      <c r="B79" t="s">
        <v>290</v>
      </c>
      <c r="C79" s="3">
        <v>0.5</v>
      </c>
      <c r="D79" t="s">
        <v>31</v>
      </c>
      <c r="Q79" s="100">
        <v>-118674.03</v>
      </c>
      <c r="R79" s="101">
        <v>394574.38</v>
      </c>
      <c r="S79" s="101">
        <v>80043.289999999994</v>
      </c>
      <c r="T79" s="102">
        <v>-97107.06</v>
      </c>
      <c r="U79" s="103">
        <v>590870.42000000004</v>
      </c>
      <c r="V79" s="103">
        <v>165165.06</v>
      </c>
      <c r="W79" s="104">
        <v>-76077.119999999995</v>
      </c>
      <c r="X79" s="105">
        <v>737611.47</v>
      </c>
      <c r="Y79" s="105">
        <v>227881.07</v>
      </c>
    </row>
    <row r="80" spans="2:25" x14ac:dyDescent="0.25">
      <c r="Q80" s="100">
        <v>-139548.37</v>
      </c>
      <c r="R80" s="101">
        <v>-629499.41</v>
      </c>
      <c r="S80" s="101">
        <v>-270327.40000000002</v>
      </c>
      <c r="T80" s="102">
        <v>-115786.63</v>
      </c>
      <c r="U80" s="103">
        <v>-692094.59</v>
      </c>
      <c r="V80" s="103">
        <v>-269612.25</v>
      </c>
      <c r="W80" s="104">
        <v>-91749.89</v>
      </c>
      <c r="X80" s="105">
        <v>-806694.31</v>
      </c>
      <c r="Y80" s="105">
        <v>-301624.40999999997</v>
      </c>
    </row>
    <row r="81" spans="2:25" x14ac:dyDescent="0.25">
      <c r="B81" s="6" t="s">
        <v>263</v>
      </c>
      <c r="Q81" s="100">
        <v>-138647.32999999999</v>
      </c>
      <c r="R81" s="101">
        <v>-118332.93</v>
      </c>
      <c r="S81" s="101">
        <v>-95713.47</v>
      </c>
      <c r="T81" s="102">
        <v>-114885.59</v>
      </c>
      <c r="U81" s="103">
        <v>-53823.11</v>
      </c>
      <c r="V81" s="103">
        <v>-54008.89</v>
      </c>
      <c r="W81" s="104">
        <v>-90848.86</v>
      </c>
      <c r="X81" s="105">
        <v>-41398.79</v>
      </c>
      <c r="Y81" s="105">
        <v>-40262.51</v>
      </c>
    </row>
    <row r="82" spans="2:25" x14ac:dyDescent="0.25">
      <c r="Q82" s="100">
        <v>-137746.29</v>
      </c>
      <c r="R82" s="101">
        <v>-357317.77</v>
      </c>
      <c r="S82" s="101">
        <v>-353022.73</v>
      </c>
      <c r="T82" s="102">
        <v>-113984.55</v>
      </c>
      <c r="U82" s="103">
        <v>-549226.89</v>
      </c>
      <c r="V82" s="103">
        <v>-494327.96</v>
      </c>
      <c r="W82" s="104">
        <v>-89947.82</v>
      </c>
      <c r="X82" s="105">
        <v>-669454.04</v>
      </c>
      <c r="Y82" s="105">
        <v>-615927.68999999994</v>
      </c>
    </row>
    <row r="83" spans="2:25" x14ac:dyDescent="0.25">
      <c r="B83" t="s">
        <v>256</v>
      </c>
      <c r="C83" s="73">
        <f>H70-(C78*2)</f>
        <v>1.6</v>
      </c>
      <c r="D83" s="59" t="s">
        <v>31</v>
      </c>
      <c r="Q83" s="100">
        <v>-120476.11</v>
      </c>
      <c r="R83" s="101">
        <v>534842.85</v>
      </c>
      <c r="S83" s="101">
        <v>518586.06</v>
      </c>
      <c r="T83" s="102">
        <v>-98909.13</v>
      </c>
      <c r="U83" s="103">
        <v>647484.78</v>
      </c>
      <c r="V83" s="103">
        <v>561090.6</v>
      </c>
      <c r="W83" s="104">
        <v>-77879.199999999997</v>
      </c>
      <c r="X83" s="105">
        <v>728253.67</v>
      </c>
      <c r="Y83" s="105">
        <v>663338.02</v>
      </c>
    </row>
    <row r="84" spans="2:25" x14ac:dyDescent="0.25">
      <c r="Q84" s="100">
        <v>-119575.07</v>
      </c>
      <c r="R84" s="101">
        <v>89632.960000000006</v>
      </c>
      <c r="S84" s="101">
        <v>83353.08</v>
      </c>
      <c r="T84" s="102">
        <v>-98008.09</v>
      </c>
      <c r="U84" s="103">
        <v>52339.97</v>
      </c>
      <c r="V84" s="103">
        <v>35166.61</v>
      </c>
      <c r="W84" s="104">
        <v>-76978.16</v>
      </c>
      <c r="X84" s="105">
        <v>36257.19</v>
      </c>
      <c r="Y84" s="105">
        <v>27096</v>
      </c>
    </row>
    <row r="85" spans="2:25" x14ac:dyDescent="0.25">
      <c r="Q85" s="100">
        <v>-118674.03</v>
      </c>
      <c r="R85" s="101">
        <v>394574.38</v>
      </c>
      <c r="S85" s="101">
        <v>80043.289999999994</v>
      </c>
      <c r="T85" s="102">
        <v>-97107.06</v>
      </c>
      <c r="U85" s="103">
        <v>590870.42000000004</v>
      </c>
      <c r="V85" s="103">
        <v>165165.06</v>
      </c>
      <c r="W85" s="104">
        <v>-76077.119999999995</v>
      </c>
      <c r="X85" s="105">
        <v>737611.47</v>
      </c>
      <c r="Y85" s="105">
        <v>227881.07</v>
      </c>
    </row>
    <row r="86" spans="2:25" x14ac:dyDescent="0.25">
      <c r="B86" s="6" t="s">
        <v>291</v>
      </c>
      <c r="Q86" s="100">
        <v>-139548.37</v>
      </c>
      <c r="R86" s="101">
        <v>-629499.41</v>
      </c>
      <c r="S86" s="101">
        <v>-270327.40000000002</v>
      </c>
      <c r="T86" s="102">
        <v>-115786.63</v>
      </c>
      <c r="U86" s="103">
        <v>-692094.59</v>
      </c>
      <c r="V86" s="103">
        <v>-269612.25</v>
      </c>
      <c r="W86" s="104">
        <v>-91749.89</v>
      </c>
      <c r="X86" s="105">
        <v>-806694.31</v>
      </c>
      <c r="Y86" s="105">
        <v>-301624.40999999997</v>
      </c>
    </row>
    <row r="87" spans="2:25" x14ac:dyDescent="0.25">
      <c r="Q87" s="100">
        <v>-138647.32999999999</v>
      </c>
      <c r="R87" s="101">
        <v>-118332.93</v>
      </c>
      <c r="S87" s="101">
        <v>-95713.47</v>
      </c>
      <c r="T87" s="102">
        <v>-114885.59</v>
      </c>
      <c r="U87" s="103">
        <v>-53823.11</v>
      </c>
      <c r="V87" s="103">
        <v>-54008.89</v>
      </c>
      <c r="W87" s="104">
        <v>-90848.86</v>
      </c>
      <c r="X87" s="105">
        <v>-41398.79</v>
      </c>
      <c r="Y87" s="105">
        <v>-40262.51</v>
      </c>
    </row>
    <row r="88" spans="2:25" x14ac:dyDescent="0.25">
      <c r="B88" t="s">
        <v>259</v>
      </c>
      <c r="C88">
        <f>8*M5</f>
        <v>12.72</v>
      </c>
      <c r="D88" t="s">
        <v>213</v>
      </c>
      <c r="Q88" s="100">
        <v>-137746.29</v>
      </c>
      <c r="R88" s="101">
        <v>-357317.77</v>
      </c>
      <c r="S88" s="101">
        <v>-353022.73</v>
      </c>
      <c r="T88" s="102">
        <v>-113984.55</v>
      </c>
      <c r="U88" s="103">
        <v>-549226.89</v>
      </c>
      <c r="V88" s="103">
        <v>-494327.96</v>
      </c>
      <c r="W88" s="104">
        <v>-89947.82</v>
      </c>
      <c r="X88" s="105">
        <v>-669454.04</v>
      </c>
      <c r="Y88" s="105">
        <v>-615927.68999999994</v>
      </c>
    </row>
    <row r="89" spans="2:25" x14ac:dyDescent="0.25">
      <c r="B89" t="s">
        <v>260</v>
      </c>
      <c r="C89" s="3">
        <f>1/2*40</f>
        <v>20</v>
      </c>
      <c r="D89" t="s">
        <v>213</v>
      </c>
      <c r="Q89" s="100">
        <v>-122750.14</v>
      </c>
      <c r="R89" s="101">
        <v>353086.93</v>
      </c>
      <c r="S89" s="101">
        <v>685089.98</v>
      </c>
      <c r="T89" s="102">
        <v>-100841.3</v>
      </c>
      <c r="U89" s="103">
        <v>439328.37</v>
      </c>
      <c r="V89" s="103">
        <v>738539.45</v>
      </c>
      <c r="W89" s="104">
        <v>-79377.58</v>
      </c>
      <c r="X89" s="105">
        <v>490774.01</v>
      </c>
      <c r="Y89" s="105">
        <v>871670.81</v>
      </c>
    </row>
    <row r="90" spans="2:25" x14ac:dyDescent="0.25">
      <c r="B90" t="s">
        <v>261</v>
      </c>
      <c r="C90" s="73">
        <v>10</v>
      </c>
      <c r="D90" s="59" t="s">
        <v>213</v>
      </c>
      <c r="Q90" s="100">
        <v>-121849.1</v>
      </c>
      <c r="R90" s="101">
        <v>57391.09</v>
      </c>
      <c r="S90" s="101">
        <v>121407.33</v>
      </c>
      <c r="T90" s="102">
        <v>-99940.27</v>
      </c>
      <c r="U90" s="103">
        <v>36059.199999999997</v>
      </c>
      <c r="V90" s="103">
        <v>55011.33</v>
      </c>
      <c r="W90" s="104">
        <v>-78476.539999999994</v>
      </c>
      <c r="X90" s="105">
        <v>24424.97</v>
      </c>
      <c r="Y90" s="105">
        <v>42757</v>
      </c>
    </row>
    <row r="91" spans="2:25" x14ac:dyDescent="0.25">
      <c r="Q91" s="100">
        <v>-120948.06</v>
      </c>
      <c r="R91" s="101">
        <v>276914.08</v>
      </c>
      <c r="S91" s="101">
        <v>170975.51</v>
      </c>
      <c r="T91" s="102">
        <v>-99039.23</v>
      </c>
      <c r="U91" s="103">
        <v>413296.48</v>
      </c>
      <c r="V91" s="103">
        <v>304713.99</v>
      </c>
      <c r="W91" s="104">
        <v>-77575.509999999995</v>
      </c>
      <c r="X91" s="105">
        <v>519389.19</v>
      </c>
      <c r="Y91" s="105">
        <v>408337.54</v>
      </c>
    </row>
    <row r="92" spans="2:25" x14ac:dyDescent="0.25">
      <c r="Q92" s="100">
        <v>-137274.34</v>
      </c>
      <c r="R92" s="101">
        <v>-447743.48</v>
      </c>
      <c r="S92" s="101">
        <v>-436831.33</v>
      </c>
      <c r="T92" s="102">
        <v>-113854.46</v>
      </c>
      <c r="U92" s="103">
        <v>-483938.18</v>
      </c>
      <c r="V92" s="103">
        <v>-447061.1</v>
      </c>
      <c r="W92" s="104">
        <v>-90251.51</v>
      </c>
      <c r="X92" s="105">
        <v>-569214.65</v>
      </c>
      <c r="Y92" s="105">
        <v>-509957.2</v>
      </c>
    </row>
    <row r="93" spans="2:25" x14ac:dyDescent="0.25">
      <c r="B93" s="6" t="s">
        <v>292</v>
      </c>
      <c r="Q93" s="100">
        <v>-136373.29999999999</v>
      </c>
      <c r="R93" s="101">
        <v>-86091.06</v>
      </c>
      <c r="S93" s="101">
        <v>-133767.72</v>
      </c>
      <c r="T93" s="102">
        <v>-112953.42</v>
      </c>
      <c r="U93" s="103">
        <v>-37542.33</v>
      </c>
      <c r="V93" s="103">
        <v>-73853.600000000006</v>
      </c>
      <c r="W93" s="104">
        <v>-89350.47</v>
      </c>
      <c r="X93" s="105">
        <v>-29566.58</v>
      </c>
      <c r="Y93" s="105">
        <v>-55923.51</v>
      </c>
    </row>
    <row r="94" spans="2:25" x14ac:dyDescent="0.25">
      <c r="Q94" s="100">
        <v>-135472.26</v>
      </c>
      <c r="R94" s="101">
        <v>-239657.47</v>
      </c>
      <c r="S94" s="101">
        <v>-443954.95</v>
      </c>
      <c r="T94" s="102">
        <v>-112052.38</v>
      </c>
      <c r="U94" s="103">
        <v>-371652.94</v>
      </c>
      <c r="V94" s="103">
        <v>-633876.89</v>
      </c>
      <c r="W94" s="104">
        <v>-88449.43</v>
      </c>
      <c r="X94" s="105">
        <v>-451231.75</v>
      </c>
      <c r="Y94" s="105">
        <v>-796384.16</v>
      </c>
    </row>
    <row r="95" spans="2:25" x14ac:dyDescent="0.25">
      <c r="B95" t="s">
        <v>293</v>
      </c>
      <c r="C95">
        <v>30</v>
      </c>
      <c r="D95" t="s">
        <v>213</v>
      </c>
      <c r="Q95" s="100">
        <v>-122750.14</v>
      </c>
      <c r="R95" s="101">
        <v>353086.93</v>
      </c>
      <c r="S95" s="101">
        <v>685089.98</v>
      </c>
      <c r="T95" s="102">
        <v>-100841.3</v>
      </c>
      <c r="U95" s="103">
        <v>439328.37</v>
      </c>
      <c r="V95" s="103">
        <v>738539.45</v>
      </c>
      <c r="W95" s="104">
        <v>-79377.58</v>
      </c>
      <c r="X95" s="105">
        <v>490774.01</v>
      </c>
      <c r="Y95" s="105">
        <v>871670.81</v>
      </c>
    </row>
    <row r="96" spans="2:25" x14ac:dyDescent="0.25">
      <c r="Q96" s="100">
        <v>-121849.1</v>
      </c>
      <c r="R96" s="101">
        <v>57391.09</v>
      </c>
      <c r="S96" s="101">
        <v>121407.33</v>
      </c>
      <c r="T96" s="102">
        <v>-99940.27</v>
      </c>
      <c r="U96" s="103">
        <v>36059.199999999997</v>
      </c>
      <c r="V96" s="103">
        <v>55011.33</v>
      </c>
      <c r="W96" s="104">
        <v>-78476.539999999994</v>
      </c>
      <c r="X96" s="105">
        <v>24424.97</v>
      </c>
      <c r="Y96" s="105">
        <v>42757</v>
      </c>
    </row>
    <row r="97" spans="10:25" x14ac:dyDescent="0.25">
      <c r="J97" t="s">
        <v>293</v>
      </c>
      <c r="K97" s="98">
        <f>16*M5</f>
        <v>25.44</v>
      </c>
      <c r="L97" s="98" t="s">
        <v>213</v>
      </c>
      <c r="Q97" s="100">
        <v>-120948.06</v>
      </c>
      <c r="R97" s="101">
        <v>276914.08</v>
      </c>
      <c r="S97" s="101">
        <v>170975.51</v>
      </c>
      <c r="T97" s="102">
        <v>-99039.23</v>
      </c>
      <c r="U97" s="103">
        <v>413296.48</v>
      </c>
      <c r="V97" s="103">
        <v>304713.99</v>
      </c>
      <c r="W97" s="104">
        <v>-77575.509999999995</v>
      </c>
      <c r="X97" s="105">
        <v>519389.19</v>
      </c>
      <c r="Y97" s="105">
        <v>408337.54</v>
      </c>
    </row>
    <row r="98" spans="10:25" x14ac:dyDescent="0.25">
      <c r="J98" t="s">
        <v>293</v>
      </c>
      <c r="K98" s="3">
        <f>48*M3</f>
        <v>45.599999999999994</v>
      </c>
      <c r="L98" t="s">
        <v>213</v>
      </c>
      <c r="Q98" s="100">
        <v>-137274.34</v>
      </c>
      <c r="R98" s="101">
        <v>-447743.48</v>
      </c>
      <c r="S98" s="101">
        <v>-436831.33</v>
      </c>
      <c r="T98" s="102">
        <v>-113854.46</v>
      </c>
      <c r="U98" s="103">
        <v>-483938.18</v>
      </c>
      <c r="V98" s="103">
        <v>-447061.1</v>
      </c>
      <c r="W98" s="104">
        <v>-90251.51</v>
      </c>
      <c r="X98" s="105">
        <v>-569214.65</v>
      </c>
      <c r="Y98" s="105">
        <v>-509957.2</v>
      </c>
    </row>
    <row r="99" spans="10:25" x14ac:dyDescent="0.25">
      <c r="J99" t="s">
        <v>293</v>
      </c>
      <c r="K99" s="97">
        <v>40</v>
      </c>
      <c r="L99" s="98" t="s">
        <v>213</v>
      </c>
      <c r="Q99" s="100">
        <v>-136373.29999999999</v>
      </c>
      <c r="R99" s="101">
        <v>-86091.06</v>
      </c>
      <c r="S99" s="101">
        <v>-133767.72</v>
      </c>
      <c r="T99" s="102">
        <v>-112953.42</v>
      </c>
      <c r="U99" s="103">
        <v>-37542.33</v>
      </c>
      <c r="V99" s="103">
        <v>-73853.600000000006</v>
      </c>
      <c r="W99" s="104">
        <v>-89350.47</v>
      </c>
      <c r="X99" s="105">
        <v>-29566.58</v>
      </c>
      <c r="Y99" s="105">
        <v>-55923.51</v>
      </c>
    </row>
    <row r="100" spans="10:25" x14ac:dyDescent="0.25">
      <c r="Q100" s="100">
        <v>-135472.26</v>
      </c>
      <c r="R100" s="101">
        <v>-239657.47</v>
      </c>
      <c r="S100" s="101">
        <v>-443954.95</v>
      </c>
      <c r="T100" s="102">
        <v>-112052.38</v>
      </c>
      <c r="U100" s="103">
        <v>-371652.94</v>
      </c>
      <c r="V100" s="103">
        <v>-633876.89</v>
      </c>
      <c r="W100" s="104">
        <v>-88449.43</v>
      </c>
      <c r="X100" s="105">
        <v>-451231.75</v>
      </c>
      <c r="Y100" s="105">
        <v>-796384.16</v>
      </c>
    </row>
    <row r="101" spans="10:25" x14ac:dyDescent="0.25">
      <c r="J101" t="s">
        <v>293</v>
      </c>
      <c r="K101" s="73">
        <f>40/2</f>
        <v>20</v>
      </c>
      <c r="L101" s="59" t="s">
        <v>213</v>
      </c>
      <c r="Q101" s="100">
        <v>-71499.34</v>
      </c>
      <c r="R101" s="101">
        <v>553476.89</v>
      </c>
      <c r="S101" s="101">
        <v>472840.41</v>
      </c>
      <c r="T101" s="102">
        <v>-59142.97</v>
      </c>
      <c r="U101" s="103">
        <v>658501.81000000006</v>
      </c>
      <c r="V101" s="103">
        <v>505450.07</v>
      </c>
      <c r="W101" s="104">
        <v>-47258.400000000001</v>
      </c>
      <c r="X101" s="105">
        <v>744293.11</v>
      </c>
      <c r="Y101" s="105">
        <v>594937.43999999994</v>
      </c>
    </row>
    <row r="102" spans="10:25" x14ac:dyDescent="0.25">
      <c r="J102" t="s">
        <v>293</v>
      </c>
      <c r="K102" s="3">
        <v>60</v>
      </c>
      <c r="L102" t="s">
        <v>213</v>
      </c>
      <c r="Q102" s="100">
        <v>-70850.59</v>
      </c>
      <c r="R102" s="101">
        <v>94254.85</v>
      </c>
      <c r="S102" s="101">
        <v>86098.83</v>
      </c>
      <c r="T102" s="102">
        <v>-58494.22</v>
      </c>
      <c r="U102" s="103">
        <v>52784.97</v>
      </c>
      <c r="V102" s="103">
        <v>38492.949999999997</v>
      </c>
      <c r="W102" s="104">
        <v>-46609.65</v>
      </c>
      <c r="X102" s="105">
        <v>37252.58</v>
      </c>
      <c r="Y102" s="105">
        <v>29449.3</v>
      </c>
    </row>
    <row r="103" spans="10:25" x14ac:dyDescent="0.25">
      <c r="Q103" s="100">
        <v>-70201.850000000006</v>
      </c>
      <c r="R103" s="101">
        <v>385184.12</v>
      </c>
      <c r="S103" s="101">
        <v>131280.46</v>
      </c>
      <c r="T103" s="102">
        <v>-57845.47</v>
      </c>
      <c r="U103" s="103">
        <v>580743.38</v>
      </c>
      <c r="V103" s="103">
        <v>227458.26</v>
      </c>
      <c r="W103" s="104">
        <v>-45960.9</v>
      </c>
      <c r="X103" s="105">
        <v>723562.81</v>
      </c>
      <c r="Y103" s="105">
        <v>300988.24</v>
      </c>
    </row>
    <row r="104" spans="10:25" x14ac:dyDescent="0.25">
      <c r="J104" s="14" t="s">
        <v>391</v>
      </c>
      <c r="Q104" s="100">
        <v>-90571.6</v>
      </c>
      <c r="R104" s="101">
        <v>-610865.37</v>
      </c>
      <c r="S104" s="101">
        <v>-316073.06</v>
      </c>
      <c r="T104" s="102">
        <v>-76020.460000000006</v>
      </c>
      <c r="U104" s="103">
        <v>-681077.56</v>
      </c>
      <c r="V104" s="103">
        <v>-325252.78000000003</v>
      </c>
      <c r="W104" s="104">
        <v>-61129.1</v>
      </c>
      <c r="X104" s="105">
        <v>-790654.87</v>
      </c>
      <c r="Y104" s="105">
        <v>-370024.99</v>
      </c>
    </row>
    <row r="105" spans="10:25" x14ac:dyDescent="0.25">
      <c r="Q105" s="100">
        <v>-89922.85</v>
      </c>
      <c r="R105" s="101">
        <v>-113711.03999999999</v>
      </c>
      <c r="S105" s="101">
        <v>-92967.71</v>
      </c>
      <c r="T105" s="102">
        <v>-75371.710000000006</v>
      </c>
      <c r="U105" s="103">
        <v>-53378.12</v>
      </c>
      <c r="V105" s="103">
        <v>-50682.559999999998</v>
      </c>
      <c r="W105" s="104">
        <v>-60480.35</v>
      </c>
      <c r="X105" s="105">
        <v>-40403.4</v>
      </c>
      <c r="Y105" s="105">
        <v>-37909.22</v>
      </c>
    </row>
    <row r="106" spans="10:25" x14ac:dyDescent="0.25">
      <c r="Q106" s="100">
        <v>-89274.1</v>
      </c>
      <c r="R106" s="101">
        <v>-366708.03</v>
      </c>
      <c r="S106" s="101">
        <v>-301785.56</v>
      </c>
      <c r="T106" s="102">
        <v>-74722.960000000006</v>
      </c>
      <c r="U106" s="103">
        <v>-559353.93000000005</v>
      </c>
      <c r="V106" s="103">
        <v>-432034.76</v>
      </c>
      <c r="W106" s="104">
        <v>-59831.6</v>
      </c>
      <c r="X106" s="105">
        <v>-683502.69</v>
      </c>
      <c r="Y106" s="105">
        <v>-542820.52</v>
      </c>
    </row>
    <row r="107" spans="10:25" x14ac:dyDescent="0.25">
      <c r="Q107" s="100">
        <v>-71499.34</v>
      </c>
      <c r="R107" s="101">
        <v>553476.89</v>
      </c>
      <c r="S107" s="101">
        <v>472840.41</v>
      </c>
      <c r="T107" s="102">
        <v>-59142.97</v>
      </c>
      <c r="U107" s="103">
        <v>658501.81000000006</v>
      </c>
      <c r="V107" s="103">
        <v>505450.07</v>
      </c>
      <c r="W107" s="104">
        <v>-47258.400000000001</v>
      </c>
      <c r="X107" s="105">
        <v>744293.11</v>
      </c>
      <c r="Y107" s="105">
        <v>594937.43999999994</v>
      </c>
    </row>
    <row r="108" spans="10:25" x14ac:dyDescent="0.25">
      <c r="Q108" s="100">
        <v>-70850.59</v>
      </c>
      <c r="R108" s="101">
        <v>94254.85</v>
      </c>
      <c r="S108" s="101">
        <v>86098.83</v>
      </c>
      <c r="T108" s="102">
        <v>-58494.22</v>
      </c>
      <c r="U108" s="103">
        <v>52784.97</v>
      </c>
      <c r="V108" s="103">
        <v>38492.949999999997</v>
      </c>
      <c r="W108" s="104">
        <v>-46609.65</v>
      </c>
      <c r="X108" s="105">
        <v>37252.58</v>
      </c>
      <c r="Y108" s="105">
        <v>29449.3</v>
      </c>
    </row>
    <row r="109" spans="10:25" x14ac:dyDescent="0.25">
      <c r="Q109" s="100">
        <v>-70201.850000000006</v>
      </c>
      <c r="R109" s="101">
        <v>385184.12</v>
      </c>
      <c r="S109" s="101">
        <v>131280.46</v>
      </c>
      <c r="T109" s="102">
        <v>-57845.47</v>
      </c>
      <c r="U109" s="103">
        <v>580743.38</v>
      </c>
      <c r="V109" s="103">
        <v>227458.26</v>
      </c>
      <c r="W109" s="104">
        <v>-45960.9</v>
      </c>
      <c r="X109" s="105">
        <v>723562.81</v>
      </c>
      <c r="Y109" s="105">
        <v>300988.24</v>
      </c>
    </row>
    <row r="110" spans="10:25" x14ac:dyDescent="0.25">
      <c r="Q110" s="100">
        <v>-90571.6</v>
      </c>
      <c r="R110" s="101">
        <v>-610865.37</v>
      </c>
      <c r="S110" s="101">
        <v>-316073.06</v>
      </c>
      <c r="T110" s="102">
        <v>-76020.460000000006</v>
      </c>
      <c r="U110" s="103">
        <v>-681077.56</v>
      </c>
      <c r="V110" s="103">
        <v>-325252.78000000003</v>
      </c>
      <c r="W110" s="104">
        <v>-61129.1</v>
      </c>
      <c r="X110" s="105">
        <v>-790654.87</v>
      </c>
      <c r="Y110" s="105">
        <v>-370024.99</v>
      </c>
    </row>
    <row r="111" spans="10:25" x14ac:dyDescent="0.25">
      <c r="Q111" s="100">
        <v>-89922.85</v>
      </c>
      <c r="R111" s="101">
        <v>-113711.03999999999</v>
      </c>
      <c r="S111" s="101">
        <v>-92967.71</v>
      </c>
      <c r="T111" s="102">
        <v>-75371.710000000006</v>
      </c>
      <c r="U111" s="103">
        <v>-53378.12</v>
      </c>
      <c r="V111" s="103">
        <v>-50682.559999999998</v>
      </c>
      <c r="W111" s="104">
        <v>-60480.35</v>
      </c>
      <c r="X111" s="105">
        <v>-40403.4</v>
      </c>
      <c r="Y111" s="105">
        <v>-37909.22</v>
      </c>
    </row>
    <row r="112" spans="10:25" x14ac:dyDescent="0.25">
      <c r="Q112" s="100">
        <v>-89274.1</v>
      </c>
      <c r="R112" s="101">
        <v>-366708.03</v>
      </c>
      <c r="S112" s="101">
        <v>-301785.56</v>
      </c>
      <c r="T112" s="102">
        <v>-74722.960000000006</v>
      </c>
      <c r="U112" s="103">
        <v>-559353.93000000005</v>
      </c>
      <c r="V112" s="103">
        <v>-432034.76</v>
      </c>
      <c r="W112" s="104">
        <v>-59831.6</v>
      </c>
      <c r="X112" s="105">
        <v>-683502.69</v>
      </c>
      <c r="Y112" s="105">
        <v>-542820.52</v>
      </c>
    </row>
    <row r="113" spans="17:25" x14ac:dyDescent="0.25">
      <c r="Q113" s="100">
        <v>-73773.37</v>
      </c>
      <c r="R113" s="101">
        <v>371720.97</v>
      </c>
      <c r="S113" s="101">
        <v>639344.32999999996</v>
      </c>
      <c r="T113" s="102">
        <v>-61075.14</v>
      </c>
      <c r="U113" s="103">
        <v>450345.41</v>
      </c>
      <c r="V113" s="103">
        <v>682898.92</v>
      </c>
      <c r="W113" s="104">
        <v>-48756.79</v>
      </c>
      <c r="X113" s="105">
        <v>506813.45</v>
      </c>
      <c r="Y113" s="105">
        <v>803270.22</v>
      </c>
    </row>
    <row r="114" spans="17:25" x14ac:dyDescent="0.25">
      <c r="Q114" s="100">
        <v>-73124.62</v>
      </c>
      <c r="R114" s="101">
        <v>62012.98</v>
      </c>
      <c r="S114" s="101">
        <v>124153.09</v>
      </c>
      <c r="T114" s="102">
        <v>-60426.39</v>
      </c>
      <c r="U114" s="103">
        <v>36504.19</v>
      </c>
      <c r="V114" s="103">
        <v>58337.66</v>
      </c>
      <c r="W114" s="104">
        <v>-48108.04</v>
      </c>
      <c r="X114" s="105">
        <v>25420.36</v>
      </c>
      <c r="Y114" s="105">
        <v>45110.3</v>
      </c>
    </row>
    <row r="115" spans="17:25" x14ac:dyDescent="0.25">
      <c r="Q115" s="100">
        <v>-72475.87</v>
      </c>
      <c r="R115" s="101">
        <v>267523.82</v>
      </c>
      <c r="S115" s="101">
        <v>222212.68</v>
      </c>
      <c r="T115" s="102">
        <v>-59777.64</v>
      </c>
      <c r="U115" s="103">
        <v>403169.43</v>
      </c>
      <c r="V115" s="103">
        <v>367007.19</v>
      </c>
      <c r="W115" s="104">
        <v>-47459.29</v>
      </c>
      <c r="X115" s="105">
        <v>505340.53</v>
      </c>
      <c r="Y115" s="105">
        <v>481444.71</v>
      </c>
    </row>
    <row r="116" spans="17:25" x14ac:dyDescent="0.25">
      <c r="Q116" s="100">
        <v>-88297.57</v>
      </c>
      <c r="R116" s="101">
        <v>-429109.44</v>
      </c>
      <c r="S116" s="101">
        <v>-482576.98</v>
      </c>
      <c r="T116" s="102">
        <v>-74088.289999999994</v>
      </c>
      <c r="U116" s="103">
        <v>-472921.15</v>
      </c>
      <c r="V116" s="103">
        <v>-502701.63</v>
      </c>
      <c r="W116" s="104">
        <v>-59630.71</v>
      </c>
      <c r="X116" s="105">
        <v>-553175.22</v>
      </c>
      <c r="Y116" s="105">
        <v>-578357.78</v>
      </c>
    </row>
    <row r="117" spans="17:25" x14ac:dyDescent="0.25">
      <c r="Q117" s="100">
        <v>-87648.82</v>
      </c>
      <c r="R117" s="101">
        <v>-81469.17</v>
      </c>
      <c r="S117" s="101">
        <v>-131021.96</v>
      </c>
      <c r="T117" s="102">
        <v>-73439.539999999994</v>
      </c>
      <c r="U117" s="103">
        <v>-37097.339999999997</v>
      </c>
      <c r="V117" s="103">
        <v>-70527.27</v>
      </c>
      <c r="W117" s="104">
        <v>-58981.96</v>
      </c>
      <c r="X117" s="105">
        <v>-28571.18</v>
      </c>
      <c r="Y117" s="105">
        <v>-53570.21</v>
      </c>
    </row>
    <row r="118" spans="17:25" x14ac:dyDescent="0.25">
      <c r="Q118" s="100">
        <v>-87000.08</v>
      </c>
      <c r="R118" s="101">
        <v>-249047.73</v>
      </c>
      <c r="S118" s="101">
        <v>-392717.78</v>
      </c>
      <c r="T118" s="102">
        <v>-72790.789999999994</v>
      </c>
      <c r="U118" s="103">
        <v>-381779.99</v>
      </c>
      <c r="V118" s="103">
        <v>-571583.69999999995</v>
      </c>
      <c r="W118" s="104">
        <v>-58333.22</v>
      </c>
      <c r="X118" s="105">
        <v>-465280.41</v>
      </c>
      <c r="Y118" s="105">
        <v>-723276.99</v>
      </c>
    </row>
    <row r="119" spans="17:25" x14ac:dyDescent="0.25">
      <c r="Q119" s="100">
        <v>-73773.37</v>
      </c>
      <c r="R119" s="101">
        <v>371720.97</v>
      </c>
      <c r="S119" s="101">
        <v>639344.32999999996</v>
      </c>
      <c r="T119" s="102">
        <v>-61075.14</v>
      </c>
      <c r="U119" s="103">
        <v>450345.41</v>
      </c>
      <c r="V119" s="103">
        <v>682898.92</v>
      </c>
      <c r="W119" s="104">
        <v>-48756.79</v>
      </c>
      <c r="X119" s="105">
        <v>506813.45</v>
      </c>
      <c r="Y119" s="105">
        <v>803270.22</v>
      </c>
    </row>
    <row r="120" spans="17:25" x14ac:dyDescent="0.25">
      <c r="Q120" s="100">
        <v>-73124.62</v>
      </c>
      <c r="R120" s="101">
        <v>62012.98</v>
      </c>
      <c r="S120" s="101">
        <v>124153.09</v>
      </c>
      <c r="T120" s="102">
        <v>-60426.39</v>
      </c>
      <c r="U120" s="103">
        <v>36504.19</v>
      </c>
      <c r="V120" s="103">
        <v>58337.66</v>
      </c>
      <c r="W120" s="104">
        <v>-48108.04</v>
      </c>
      <c r="X120" s="105">
        <v>25420.36</v>
      </c>
      <c r="Y120" s="105">
        <v>45110.3</v>
      </c>
    </row>
    <row r="121" spans="17:25" x14ac:dyDescent="0.25">
      <c r="Q121" s="100">
        <v>-72475.87</v>
      </c>
      <c r="R121" s="101">
        <v>267523.82</v>
      </c>
      <c r="S121" s="101">
        <v>222212.68</v>
      </c>
      <c r="T121" s="102">
        <v>-59777.64</v>
      </c>
      <c r="U121" s="103">
        <v>403169.43</v>
      </c>
      <c r="V121" s="103">
        <v>367007.19</v>
      </c>
      <c r="W121" s="104">
        <v>-47459.29</v>
      </c>
      <c r="X121" s="105">
        <v>505340.53</v>
      </c>
      <c r="Y121" s="105">
        <v>481444.71</v>
      </c>
    </row>
    <row r="122" spans="17:25" x14ac:dyDescent="0.25">
      <c r="Q122" s="100">
        <v>-88297.57</v>
      </c>
      <c r="R122" s="101">
        <v>-429109.44</v>
      </c>
      <c r="S122" s="101">
        <v>-482576.98</v>
      </c>
      <c r="T122" s="102">
        <v>-74088.289999999994</v>
      </c>
      <c r="U122" s="103">
        <v>-472921.15</v>
      </c>
      <c r="V122" s="103">
        <v>-502701.63</v>
      </c>
      <c r="W122" s="104">
        <v>-59630.71</v>
      </c>
      <c r="X122" s="105">
        <v>-553175.22</v>
      </c>
      <c r="Y122" s="105">
        <v>-578357.78</v>
      </c>
    </row>
    <row r="123" spans="17:25" x14ac:dyDescent="0.25">
      <c r="Q123" s="100">
        <v>-87648.82</v>
      </c>
      <c r="R123" s="101">
        <v>-81469.17</v>
      </c>
      <c r="S123" s="101">
        <v>-131021.96</v>
      </c>
      <c r="T123" s="102">
        <v>-73439.539999999994</v>
      </c>
      <c r="U123" s="103">
        <v>-37097.339999999997</v>
      </c>
      <c r="V123" s="103">
        <v>-70527.27</v>
      </c>
      <c r="W123" s="104">
        <v>-58981.96</v>
      </c>
      <c r="X123" s="105">
        <v>-28571.18</v>
      </c>
      <c r="Y123" s="105">
        <v>-53570.21</v>
      </c>
    </row>
    <row r="124" spans="17:25" x14ac:dyDescent="0.25">
      <c r="Q124" s="100">
        <v>-87000.08</v>
      </c>
      <c r="R124" s="101">
        <v>-249047.73</v>
      </c>
      <c r="S124" s="101">
        <v>-392717.78</v>
      </c>
      <c r="T124" s="102">
        <v>-72790.789999999994</v>
      </c>
      <c r="U124" s="103">
        <v>-381779.99</v>
      </c>
      <c r="V124" s="103">
        <v>-571583.69999999995</v>
      </c>
      <c r="W124" s="104">
        <v>-58333.22</v>
      </c>
      <c r="X124" s="105">
        <v>-465280.41</v>
      </c>
      <c r="Y124" s="105">
        <v>-723276.99</v>
      </c>
    </row>
  </sheetData>
  <mergeCells count="7">
    <mergeCell ref="B73:C73"/>
    <mergeCell ref="Q17:S17"/>
    <mergeCell ref="T17:V17"/>
    <mergeCell ref="W17:Y17"/>
    <mergeCell ref="B70:C70"/>
    <mergeCell ref="B71:C71"/>
    <mergeCell ref="B72:C7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6FCA8-99F0-4AAD-8116-E37861993156}">
  <dimension ref="B2:BV14"/>
  <sheetViews>
    <sheetView workbookViewId="0">
      <selection activeCell="U4" sqref="U4:W14"/>
    </sheetView>
  </sheetViews>
  <sheetFormatPr baseColWidth="10" defaultRowHeight="15" x14ac:dyDescent="0.25"/>
  <sheetData>
    <row r="2" spans="2:74" x14ac:dyDescent="0.25">
      <c r="C2" t="s">
        <v>337</v>
      </c>
      <c r="D2" t="s">
        <v>338</v>
      </c>
      <c r="F2" t="s">
        <v>339</v>
      </c>
      <c r="G2" t="s">
        <v>340</v>
      </c>
      <c r="I2" t="s">
        <v>341</v>
      </c>
      <c r="J2" t="s">
        <v>342</v>
      </c>
      <c r="L2" t="s">
        <v>343</v>
      </c>
      <c r="M2" t="s">
        <v>344</v>
      </c>
      <c r="O2" t="s">
        <v>345</v>
      </c>
      <c r="P2" t="s">
        <v>346</v>
      </c>
      <c r="R2" t="s">
        <v>347</v>
      </c>
      <c r="S2" t="s">
        <v>348</v>
      </c>
      <c r="U2" t="s">
        <v>349</v>
      </c>
      <c r="V2" t="s">
        <v>350</v>
      </c>
      <c r="X2" t="s">
        <v>351</v>
      </c>
      <c r="Y2" t="s">
        <v>352</v>
      </c>
      <c r="AA2" t="s">
        <v>353</v>
      </c>
      <c r="AB2" t="s">
        <v>354</v>
      </c>
      <c r="AD2" t="s">
        <v>355</v>
      </c>
      <c r="AE2" t="s">
        <v>356</v>
      </c>
      <c r="AG2" t="s">
        <v>357</v>
      </c>
      <c r="AH2" t="s">
        <v>358</v>
      </c>
      <c r="AJ2" t="s">
        <v>359</v>
      </c>
      <c r="AK2" t="s">
        <v>360</v>
      </c>
      <c r="AM2" t="s">
        <v>361</v>
      </c>
      <c r="AN2" t="s">
        <v>362</v>
      </c>
      <c r="AP2" t="s">
        <v>363</v>
      </c>
      <c r="AQ2" t="s">
        <v>364</v>
      </c>
      <c r="AS2" t="s">
        <v>365</v>
      </c>
      <c r="AT2" t="s">
        <v>366</v>
      </c>
      <c r="AV2" t="s">
        <v>367</v>
      </c>
      <c r="AW2" t="s">
        <v>368</v>
      </c>
      <c r="AY2" t="s">
        <v>369</v>
      </c>
      <c r="AZ2" t="s">
        <v>370</v>
      </c>
      <c r="BB2" t="s">
        <v>371</v>
      </c>
      <c r="BC2" t="s">
        <v>372</v>
      </c>
      <c r="BE2" t="s">
        <v>373</v>
      </c>
      <c r="BF2" t="s">
        <v>374</v>
      </c>
      <c r="BH2" t="s">
        <v>375</v>
      </c>
      <c r="BI2" t="s">
        <v>376</v>
      </c>
      <c r="BK2" t="s">
        <v>377</v>
      </c>
      <c r="BL2" t="s">
        <v>378</v>
      </c>
      <c r="BN2" t="s">
        <v>379</v>
      </c>
      <c r="BO2" t="s">
        <v>380</v>
      </c>
      <c r="BQ2" t="s">
        <v>381</v>
      </c>
      <c r="BR2" t="s">
        <v>382</v>
      </c>
      <c r="BT2" t="s">
        <v>383</v>
      </c>
      <c r="BU2" t="s">
        <v>384</v>
      </c>
    </row>
    <row r="4" spans="2:74" x14ac:dyDescent="0.25">
      <c r="B4">
        <v>1</v>
      </c>
      <c r="C4">
        <v>-362813</v>
      </c>
      <c r="D4">
        <v>0</v>
      </c>
      <c r="E4">
        <v>0</v>
      </c>
      <c r="F4">
        <v>-362813</v>
      </c>
      <c r="G4">
        <v>0</v>
      </c>
      <c r="H4">
        <v>0</v>
      </c>
      <c r="I4">
        <v>-362813</v>
      </c>
      <c r="J4">
        <v>0</v>
      </c>
      <c r="K4">
        <v>0</v>
      </c>
      <c r="L4">
        <v>-362813</v>
      </c>
      <c r="M4">
        <v>0</v>
      </c>
      <c r="N4">
        <v>0</v>
      </c>
      <c r="O4">
        <v>-362813</v>
      </c>
      <c r="P4">
        <v>0</v>
      </c>
      <c r="Q4">
        <v>0</v>
      </c>
      <c r="R4">
        <v>-362813</v>
      </c>
      <c r="S4">
        <v>0</v>
      </c>
      <c r="T4">
        <v>0</v>
      </c>
      <c r="U4">
        <v>-362813</v>
      </c>
      <c r="V4">
        <v>0</v>
      </c>
      <c r="W4">
        <v>0</v>
      </c>
      <c r="X4">
        <v>-362813</v>
      </c>
      <c r="Y4">
        <v>0</v>
      </c>
      <c r="Z4">
        <v>0</v>
      </c>
      <c r="AA4">
        <v>-362813</v>
      </c>
      <c r="AB4">
        <v>0</v>
      </c>
      <c r="AC4">
        <v>0</v>
      </c>
      <c r="AD4">
        <v>-362813</v>
      </c>
      <c r="AE4">
        <v>0</v>
      </c>
      <c r="AF4">
        <v>0</v>
      </c>
      <c r="AG4">
        <v>-362813</v>
      </c>
      <c r="AH4">
        <v>0</v>
      </c>
      <c r="AI4">
        <v>0</v>
      </c>
      <c r="AJ4">
        <v>-362813</v>
      </c>
      <c r="AK4">
        <v>0</v>
      </c>
      <c r="AL4">
        <v>0</v>
      </c>
      <c r="AM4">
        <v>-362813</v>
      </c>
      <c r="AN4">
        <v>0</v>
      </c>
      <c r="AO4">
        <v>0</v>
      </c>
      <c r="AP4">
        <v>-362813</v>
      </c>
      <c r="AQ4">
        <v>0</v>
      </c>
      <c r="AR4">
        <v>0</v>
      </c>
      <c r="AS4">
        <v>-362813</v>
      </c>
      <c r="AT4">
        <v>0</v>
      </c>
      <c r="AU4">
        <v>0</v>
      </c>
      <c r="AV4">
        <v>-362813</v>
      </c>
      <c r="AW4">
        <v>0</v>
      </c>
      <c r="AX4">
        <v>0</v>
      </c>
      <c r="AY4">
        <v>-362813</v>
      </c>
      <c r="AZ4">
        <v>0</v>
      </c>
      <c r="BA4">
        <v>0</v>
      </c>
      <c r="BB4">
        <v>-362813</v>
      </c>
      <c r="BC4">
        <v>0</v>
      </c>
      <c r="BD4">
        <v>0</v>
      </c>
      <c r="BE4">
        <v>-362813</v>
      </c>
      <c r="BF4">
        <v>0</v>
      </c>
      <c r="BG4">
        <v>0</v>
      </c>
      <c r="BH4">
        <v>-362813</v>
      </c>
      <c r="BI4">
        <v>0</v>
      </c>
      <c r="BJ4">
        <v>0</v>
      </c>
      <c r="BK4">
        <v>-362813</v>
      </c>
      <c r="BL4">
        <v>0</v>
      </c>
      <c r="BM4">
        <v>0</v>
      </c>
      <c r="BN4">
        <v>-362813</v>
      </c>
      <c r="BO4">
        <v>0</v>
      </c>
      <c r="BP4">
        <v>0</v>
      </c>
      <c r="BQ4">
        <v>-362813</v>
      </c>
      <c r="BR4">
        <v>0</v>
      </c>
      <c r="BS4">
        <v>0</v>
      </c>
      <c r="BT4">
        <v>-362813</v>
      </c>
      <c r="BU4">
        <v>0</v>
      </c>
      <c r="BV4">
        <v>0</v>
      </c>
    </row>
    <row r="5" spans="2:74" x14ac:dyDescent="0.25">
      <c r="B5">
        <v>2</v>
      </c>
      <c r="C5">
        <v>-362813</v>
      </c>
      <c r="D5">
        <v>0</v>
      </c>
      <c r="E5">
        <v>1124187</v>
      </c>
      <c r="F5">
        <v>-362813</v>
      </c>
      <c r="G5">
        <v>347978</v>
      </c>
      <c r="H5">
        <v>551376</v>
      </c>
      <c r="I5">
        <v>-362813</v>
      </c>
      <c r="J5">
        <v>443082</v>
      </c>
      <c r="K5">
        <v>421358</v>
      </c>
      <c r="L5">
        <v>-362813</v>
      </c>
      <c r="M5">
        <v>542749</v>
      </c>
      <c r="N5">
        <v>332830</v>
      </c>
      <c r="O5">
        <v>-362813</v>
      </c>
      <c r="P5">
        <v>655310</v>
      </c>
      <c r="Q5">
        <v>274163</v>
      </c>
      <c r="R5">
        <v>-362813</v>
      </c>
      <c r="S5">
        <v>832927</v>
      </c>
      <c r="T5">
        <v>239355</v>
      </c>
      <c r="U5">
        <v>-362813</v>
      </c>
      <c r="V5">
        <v>1416882</v>
      </c>
      <c r="W5">
        <v>0</v>
      </c>
      <c r="X5">
        <v>-362813</v>
      </c>
      <c r="Y5">
        <v>832927</v>
      </c>
      <c r="Z5">
        <v>-239355</v>
      </c>
      <c r="AA5">
        <v>-362813</v>
      </c>
      <c r="AB5">
        <v>655310</v>
      </c>
      <c r="AC5">
        <v>-274163</v>
      </c>
      <c r="AD5">
        <v>-362813</v>
      </c>
      <c r="AE5">
        <v>542749</v>
      </c>
      <c r="AF5">
        <v>-332830</v>
      </c>
      <c r="AG5">
        <v>-362813</v>
      </c>
      <c r="AH5">
        <v>443082</v>
      </c>
      <c r="AI5">
        <v>-421358</v>
      </c>
      <c r="AJ5">
        <v>-362813</v>
      </c>
      <c r="AK5">
        <v>347978</v>
      </c>
      <c r="AL5">
        <v>-551376</v>
      </c>
      <c r="AM5">
        <v>-362813</v>
      </c>
      <c r="AN5">
        <v>0</v>
      </c>
      <c r="AO5">
        <v>-1124187</v>
      </c>
      <c r="AP5">
        <v>-362813</v>
      </c>
      <c r="AQ5">
        <v>-347978</v>
      </c>
      <c r="AR5">
        <v>-551376</v>
      </c>
      <c r="AS5">
        <v>-362813</v>
      </c>
      <c r="AT5">
        <v>-443082</v>
      </c>
      <c r="AU5">
        <v>-421358</v>
      </c>
      <c r="AV5">
        <v>-362813</v>
      </c>
      <c r="AW5">
        <v>-542749</v>
      </c>
      <c r="AX5">
        <v>-332830</v>
      </c>
      <c r="AY5">
        <v>-362813</v>
      </c>
      <c r="AZ5">
        <v>-655310</v>
      </c>
      <c r="BA5">
        <v>-274163</v>
      </c>
      <c r="BB5">
        <v>-362813</v>
      </c>
      <c r="BC5">
        <v>-832927</v>
      </c>
      <c r="BD5">
        <v>-239355</v>
      </c>
      <c r="BE5">
        <v>-362813</v>
      </c>
      <c r="BF5">
        <v>-1416882</v>
      </c>
      <c r="BG5">
        <v>0</v>
      </c>
      <c r="BH5">
        <v>-362813</v>
      </c>
      <c r="BI5">
        <v>-832927</v>
      </c>
      <c r="BJ5">
        <v>239355</v>
      </c>
      <c r="BK5">
        <v>-362813</v>
      </c>
      <c r="BL5">
        <v>-655310</v>
      </c>
      <c r="BM5">
        <v>274163</v>
      </c>
      <c r="BN5">
        <v>-362813</v>
      </c>
      <c r="BO5">
        <v>-542749</v>
      </c>
      <c r="BP5">
        <v>332830</v>
      </c>
      <c r="BQ5">
        <v>-362813</v>
      </c>
      <c r="BR5">
        <v>-443082</v>
      </c>
      <c r="BS5">
        <v>421358</v>
      </c>
      <c r="BT5">
        <v>-362813</v>
      </c>
      <c r="BU5">
        <v>-347978</v>
      </c>
      <c r="BV5">
        <v>551376</v>
      </c>
    </row>
    <row r="6" spans="2:74" x14ac:dyDescent="0.25">
      <c r="B6">
        <v>3</v>
      </c>
      <c r="C6">
        <v>-332155</v>
      </c>
      <c r="D6">
        <v>0</v>
      </c>
      <c r="E6">
        <v>1725979</v>
      </c>
      <c r="F6">
        <v>-362813</v>
      </c>
      <c r="G6">
        <v>646800</v>
      </c>
      <c r="H6">
        <v>1158095</v>
      </c>
      <c r="I6">
        <v>-362813</v>
      </c>
      <c r="J6">
        <v>894916</v>
      </c>
      <c r="K6">
        <v>851740</v>
      </c>
      <c r="L6">
        <v>-362813</v>
      </c>
      <c r="M6">
        <v>1074982</v>
      </c>
      <c r="N6">
        <v>703020</v>
      </c>
      <c r="O6">
        <v>-362813</v>
      </c>
      <c r="P6">
        <v>1308037</v>
      </c>
      <c r="Q6">
        <v>580826</v>
      </c>
      <c r="R6">
        <v>-357585</v>
      </c>
      <c r="S6">
        <v>1756644</v>
      </c>
      <c r="T6">
        <v>332443</v>
      </c>
      <c r="U6">
        <v>-333091</v>
      </c>
      <c r="V6">
        <v>2195826</v>
      </c>
      <c r="W6">
        <v>0</v>
      </c>
      <c r="X6">
        <v>-357585</v>
      </c>
      <c r="Y6">
        <v>1756644</v>
      </c>
      <c r="Z6">
        <v>-332443</v>
      </c>
      <c r="AA6">
        <v>-362813</v>
      </c>
      <c r="AB6">
        <v>1308037</v>
      </c>
      <c r="AC6">
        <v>-580826</v>
      </c>
      <c r="AD6">
        <v>-362813</v>
      </c>
      <c r="AE6">
        <v>1074982</v>
      </c>
      <c r="AF6">
        <v>-703020</v>
      </c>
      <c r="AG6">
        <v>-362813</v>
      </c>
      <c r="AH6">
        <v>894916</v>
      </c>
      <c r="AI6">
        <v>-851740</v>
      </c>
      <c r="AJ6">
        <v>-362813</v>
      </c>
      <c r="AK6">
        <v>646800</v>
      </c>
      <c r="AL6">
        <v>-1158095</v>
      </c>
      <c r="AM6">
        <v>-332155</v>
      </c>
      <c r="AN6">
        <v>0</v>
      </c>
      <c r="AO6">
        <v>-1725979</v>
      </c>
      <c r="AP6">
        <v>-362813</v>
      </c>
      <c r="AQ6">
        <v>-646800</v>
      </c>
      <c r="AR6">
        <v>-1158095</v>
      </c>
      <c r="AS6">
        <v>-362813</v>
      </c>
      <c r="AT6">
        <v>-894916</v>
      </c>
      <c r="AU6">
        <v>-851740</v>
      </c>
      <c r="AV6">
        <v>-362813</v>
      </c>
      <c r="AW6">
        <v>-1074982</v>
      </c>
      <c r="AX6">
        <v>-703020</v>
      </c>
      <c r="AY6">
        <v>-362813</v>
      </c>
      <c r="AZ6">
        <v>-1308037</v>
      </c>
      <c r="BA6">
        <v>-580826</v>
      </c>
      <c r="BB6">
        <v>-357585</v>
      </c>
      <c r="BC6">
        <v>-1756644</v>
      </c>
      <c r="BD6">
        <v>-332443</v>
      </c>
      <c r="BE6">
        <v>-333091</v>
      </c>
      <c r="BF6">
        <v>-2195826</v>
      </c>
      <c r="BG6">
        <v>0</v>
      </c>
      <c r="BH6">
        <v>-357585</v>
      </c>
      <c r="BI6">
        <v>-1756644</v>
      </c>
      <c r="BJ6">
        <v>332443</v>
      </c>
      <c r="BK6">
        <v>-362813</v>
      </c>
      <c r="BL6">
        <v>-1308037</v>
      </c>
      <c r="BM6">
        <v>580826</v>
      </c>
      <c r="BN6">
        <v>-362813</v>
      </c>
      <c r="BO6">
        <v>-1074982</v>
      </c>
      <c r="BP6">
        <v>703020</v>
      </c>
      <c r="BQ6">
        <v>-362813</v>
      </c>
      <c r="BR6">
        <v>-894916</v>
      </c>
      <c r="BS6">
        <v>851740</v>
      </c>
      <c r="BT6">
        <v>-362813</v>
      </c>
      <c r="BU6">
        <v>-646800</v>
      </c>
      <c r="BV6">
        <v>1158095</v>
      </c>
    </row>
    <row r="7" spans="2:74" x14ac:dyDescent="0.25">
      <c r="B7">
        <v>4</v>
      </c>
      <c r="C7">
        <v>-279893</v>
      </c>
      <c r="D7">
        <v>0</v>
      </c>
      <c r="E7">
        <v>2202292</v>
      </c>
      <c r="F7">
        <v>-305755</v>
      </c>
      <c r="G7">
        <v>710089</v>
      </c>
      <c r="H7">
        <v>1854674</v>
      </c>
      <c r="I7">
        <v>-324004</v>
      </c>
      <c r="J7">
        <v>1335795</v>
      </c>
      <c r="K7">
        <v>1383554</v>
      </c>
      <c r="L7">
        <v>-325643</v>
      </c>
      <c r="M7">
        <v>1712048</v>
      </c>
      <c r="N7">
        <v>1080963</v>
      </c>
      <c r="O7">
        <v>-314936</v>
      </c>
      <c r="P7">
        <v>2155068</v>
      </c>
      <c r="Q7">
        <v>735650</v>
      </c>
      <c r="R7">
        <v>-299185</v>
      </c>
      <c r="S7">
        <v>2550249</v>
      </c>
      <c r="T7">
        <v>345959</v>
      </c>
      <c r="U7">
        <v>-281996</v>
      </c>
      <c r="V7">
        <v>2802034</v>
      </c>
      <c r="W7">
        <v>0</v>
      </c>
      <c r="X7">
        <v>-299185</v>
      </c>
      <c r="Y7">
        <v>2550249</v>
      </c>
      <c r="Z7">
        <v>-345959</v>
      </c>
      <c r="AA7">
        <v>-314936</v>
      </c>
      <c r="AB7">
        <v>2155068</v>
      </c>
      <c r="AC7">
        <v>-735650</v>
      </c>
      <c r="AD7">
        <v>-325643</v>
      </c>
      <c r="AE7">
        <v>1712048</v>
      </c>
      <c r="AF7">
        <v>-1080963</v>
      </c>
      <c r="AG7">
        <v>-324004</v>
      </c>
      <c r="AH7">
        <v>1335795</v>
      </c>
      <c r="AI7">
        <v>-1383554</v>
      </c>
      <c r="AJ7">
        <v>-305755</v>
      </c>
      <c r="AK7">
        <v>710089</v>
      </c>
      <c r="AL7">
        <v>-1854674</v>
      </c>
      <c r="AM7">
        <v>-279893</v>
      </c>
      <c r="AN7">
        <v>0</v>
      </c>
      <c r="AO7">
        <v>-2202292</v>
      </c>
      <c r="AP7">
        <v>-305755</v>
      </c>
      <c r="AQ7">
        <v>-710089</v>
      </c>
      <c r="AR7">
        <v>-1854674</v>
      </c>
      <c r="AS7">
        <v>-324004</v>
      </c>
      <c r="AT7">
        <v>-1335795</v>
      </c>
      <c r="AU7">
        <v>-1383554</v>
      </c>
      <c r="AV7">
        <v>-325643</v>
      </c>
      <c r="AW7">
        <v>-1712048</v>
      </c>
      <c r="AX7">
        <v>-1080963</v>
      </c>
      <c r="AY7">
        <v>-314936</v>
      </c>
      <c r="AZ7">
        <v>-2155068</v>
      </c>
      <c r="BA7">
        <v>-735650</v>
      </c>
      <c r="BB7">
        <v>-299185</v>
      </c>
      <c r="BC7">
        <v>-2550249</v>
      </c>
      <c r="BD7">
        <v>-345959</v>
      </c>
      <c r="BE7">
        <v>-281996</v>
      </c>
      <c r="BF7">
        <v>-2802034</v>
      </c>
      <c r="BG7">
        <v>0</v>
      </c>
      <c r="BH7">
        <v>-299185</v>
      </c>
      <c r="BI7">
        <v>-2550249</v>
      </c>
      <c r="BJ7">
        <v>345959</v>
      </c>
      <c r="BK7">
        <v>-314936</v>
      </c>
      <c r="BL7">
        <v>-2155068</v>
      </c>
      <c r="BM7">
        <v>735650</v>
      </c>
      <c r="BN7">
        <v>-325643</v>
      </c>
      <c r="BO7">
        <v>-1712048</v>
      </c>
      <c r="BP7">
        <v>1080963</v>
      </c>
      <c r="BQ7">
        <v>-324004</v>
      </c>
      <c r="BR7">
        <v>-1335795</v>
      </c>
      <c r="BS7">
        <v>1383554</v>
      </c>
      <c r="BT7">
        <v>-305755</v>
      </c>
      <c r="BU7">
        <v>-710089</v>
      </c>
      <c r="BV7">
        <v>1854674</v>
      </c>
    </row>
    <row r="8" spans="2:74" x14ac:dyDescent="0.25">
      <c r="B8">
        <v>5</v>
      </c>
      <c r="C8">
        <v>-223345</v>
      </c>
      <c r="D8">
        <v>0</v>
      </c>
      <c r="E8">
        <v>2546997</v>
      </c>
      <c r="F8">
        <v>-235055</v>
      </c>
      <c r="G8">
        <v>774347</v>
      </c>
      <c r="H8">
        <v>2294765</v>
      </c>
      <c r="I8">
        <v>-244406</v>
      </c>
      <c r="J8">
        <v>1548103</v>
      </c>
      <c r="K8">
        <v>1881019</v>
      </c>
      <c r="L8">
        <v>-247084</v>
      </c>
      <c r="M8">
        <v>2299786</v>
      </c>
      <c r="N8">
        <v>1303921</v>
      </c>
      <c r="O8">
        <v>-240490</v>
      </c>
      <c r="P8">
        <v>2789847</v>
      </c>
      <c r="Q8">
        <v>794764</v>
      </c>
      <c r="R8">
        <v>-235004</v>
      </c>
      <c r="S8">
        <v>3085081</v>
      </c>
      <c r="T8">
        <v>372936</v>
      </c>
      <c r="U8">
        <v>-226920</v>
      </c>
      <c r="V8">
        <v>3254093</v>
      </c>
      <c r="W8">
        <v>0</v>
      </c>
      <c r="X8">
        <v>-235004</v>
      </c>
      <c r="Y8">
        <v>3085081</v>
      </c>
      <c r="Z8">
        <v>-372936</v>
      </c>
      <c r="AA8">
        <v>-240490</v>
      </c>
      <c r="AB8">
        <v>2789847</v>
      </c>
      <c r="AC8">
        <v>-794764</v>
      </c>
      <c r="AD8">
        <v>-247084</v>
      </c>
      <c r="AE8">
        <v>2299786</v>
      </c>
      <c r="AF8">
        <v>-1303921</v>
      </c>
      <c r="AG8">
        <v>-244406</v>
      </c>
      <c r="AH8">
        <v>1548103</v>
      </c>
      <c r="AI8">
        <v>-1881019</v>
      </c>
      <c r="AJ8">
        <v>-235055</v>
      </c>
      <c r="AK8">
        <v>774347</v>
      </c>
      <c r="AL8">
        <v>-2294765</v>
      </c>
      <c r="AM8">
        <v>-223345</v>
      </c>
      <c r="AN8">
        <v>0</v>
      </c>
      <c r="AO8">
        <v>-2546997</v>
      </c>
      <c r="AP8">
        <v>-235055</v>
      </c>
      <c r="AQ8">
        <v>-774347</v>
      </c>
      <c r="AR8">
        <v>-2294765</v>
      </c>
      <c r="AS8">
        <v>-244406</v>
      </c>
      <c r="AT8">
        <v>-1548103</v>
      </c>
      <c r="AU8">
        <v>-1881019</v>
      </c>
      <c r="AV8">
        <v>-247084</v>
      </c>
      <c r="AW8">
        <v>-2299786</v>
      </c>
      <c r="AX8">
        <v>-1303921</v>
      </c>
      <c r="AY8">
        <v>-240490</v>
      </c>
      <c r="AZ8">
        <v>-2789847</v>
      </c>
      <c r="BA8">
        <v>-794764</v>
      </c>
      <c r="BB8">
        <v>-235004</v>
      </c>
      <c r="BC8">
        <v>-3085081</v>
      </c>
      <c r="BD8">
        <v>-372936</v>
      </c>
      <c r="BE8">
        <v>-226920</v>
      </c>
      <c r="BF8">
        <v>-3254093</v>
      </c>
      <c r="BG8">
        <v>0</v>
      </c>
      <c r="BH8">
        <v>-235004</v>
      </c>
      <c r="BI8">
        <v>-3085081</v>
      </c>
      <c r="BJ8">
        <v>372936</v>
      </c>
      <c r="BK8">
        <v>-240490</v>
      </c>
      <c r="BL8">
        <v>-2789847</v>
      </c>
      <c r="BM8">
        <v>794764</v>
      </c>
      <c r="BN8">
        <v>-247084</v>
      </c>
      <c r="BO8">
        <v>-2299786</v>
      </c>
      <c r="BP8">
        <v>1303921</v>
      </c>
      <c r="BQ8">
        <v>-244406</v>
      </c>
      <c r="BR8">
        <v>-1548103</v>
      </c>
      <c r="BS8">
        <v>1881019</v>
      </c>
      <c r="BT8">
        <v>-235055</v>
      </c>
      <c r="BU8">
        <v>-774347</v>
      </c>
      <c r="BV8">
        <v>2294765</v>
      </c>
    </row>
    <row r="9" spans="2:74" x14ac:dyDescent="0.25">
      <c r="B9">
        <v>6</v>
      </c>
      <c r="C9">
        <v>-157285</v>
      </c>
      <c r="D9">
        <v>0</v>
      </c>
      <c r="E9">
        <v>2805333</v>
      </c>
      <c r="F9">
        <v>-155705</v>
      </c>
      <c r="G9">
        <v>867445</v>
      </c>
      <c r="H9">
        <v>2476312</v>
      </c>
      <c r="I9">
        <v>-149899</v>
      </c>
      <c r="J9">
        <v>1690018</v>
      </c>
      <c r="K9">
        <v>2026615</v>
      </c>
      <c r="L9">
        <v>-149590</v>
      </c>
      <c r="M9">
        <v>2497840</v>
      </c>
      <c r="N9">
        <v>1414198</v>
      </c>
      <c r="O9">
        <v>-157427</v>
      </c>
      <c r="P9">
        <v>3038700</v>
      </c>
      <c r="Q9">
        <v>872426</v>
      </c>
      <c r="R9">
        <v>-162615</v>
      </c>
      <c r="S9">
        <v>3383333</v>
      </c>
      <c r="T9">
        <v>419783</v>
      </c>
      <c r="U9">
        <v>-163044</v>
      </c>
      <c r="V9">
        <v>3607371</v>
      </c>
      <c r="W9">
        <v>0</v>
      </c>
      <c r="X9">
        <v>-162615</v>
      </c>
      <c r="Y9">
        <v>3383333</v>
      </c>
      <c r="Z9">
        <v>-419783</v>
      </c>
      <c r="AA9">
        <v>-157427</v>
      </c>
      <c r="AB9">
        <v>3038700</v>
      </c>
      <c r="AC9">
        <v>-872426</v>
      </c>
      <c r="AD9">
        <v>-149590</v>
      </c>
      <c r="AE9">
        <v>2497840</v>
      </c>
      <c r="AF9">
        <v>-1414198</v>
      </c>
      <c r="AG9">
        <v>-149899</v>
      </c>
      <c r="AH9">
        <v>1690018</v>
      </c>
      <c r="AI9">
        <v>-2026615</v>
      </c>
      <c r="AJ9">
        <v>-155705</v>
      </c>
      <c r="AK9">
        <v>867445</v>
      </c>
      <c r="AL9">
        <v>-2476312</v>
      </c>
      <c r="AM9">
        <v>-157285</v>
      </c>
      <c r="AN9">
        <v>0</v>
      </c>
      <c r="AO9">
        <v>-2805333</v>
      </c>
      <c r="AP9">
        <v>-155705</v>
      </c>
      <c r="AQ9">
        <v>-867445</v>
      </c>
      <c r="AR9">
        <v>-2476312</v>
      </c>
      <c r="AS9">
        <v>-149899</v>
      </c>
      <c r="AT9">
        <v>-1690018</v>
      </c>
      <c r="AU9">
        <v>-2026615</v>
      </c>
      <c r="AV9">
        <v>-149590</v>
      </c>
      <c r="AW9">
        <v>-2497840</v>
      </c>
      <c r="AX9">
        <v>-1414198</v>
      </c>
      <c r="AY9">
        <v>-157427</v>
      </c>
      <c r="AZ9">
        <v>-3038700</v>
      </c>
      <c r="BA9">
        <v>-872426</v>
      </c>
      <c r="BB9">
        <v>-162615</v>
      </c>
      <c r="BC9">
        <v>-3383333</v>
      </c>
      <c r="BD9">
        <v>-419783</v>
      </c>
      <c r="BE9">
        <v>-163044</v>
      </c>
      <c r="BF9">
        <v>-3607371</v>
      </c>
      <c r="BG9">
        <v>0</v>
      </c>
      <c r="BH9">
        <v>-162615</v>
      </c>
      <c r="BI9">
        <v>-3383333</v>
      </c>
      <c r="BJ9">
        <v>419783</v>
      </c>
      <c r="BK9">
        <v>-157427</v>
      </c>
      <c r="BL9">
        <v>-3038700</v>
      </c>
      <c r="BM9">
        <v>872426</v>
      </c>
      <c r="BN9">
        <v>-149590</v>
      </c>
      <c r="BO9">
        <v>-2497840</v>
      </c>
      <c r="BP9">
        <v>1414198</v>
      </c>
      <c r="BQ9">
        <v>-149899</v>
      </c>
      <c r="BR9">
        <v>-1690018</v>
      </c>
      <c r="BS9">
        <v>2026615</v>
      </c>
      <c r="BT9">
        <v>-155705</v>
      </c>
      <c r="BU9">
        <v>-867445</v>
      </c>
      <c r="BV9">
        <v>2476312</v>
      </c>
    </row>
    <row r="10" spans="2:74" x14ac:dyDescent="0.25">
      <c r="B10">
        <v>7</v>
      </c>
      <c r="C10">
        <v>-114701</v>
      </c>
      <c r="D10">
        <v>0</v>
      </c>
      <c r="E10">
        <v>2694246</v>
      </c>
      <c r="F10">
        <v>-88530</v>
      </c>
      <c r="G10">
        <v>864282</v>
      </c>
      <c r="H10">
        <v>2325545</v>
      </c>
      <c r="I10">
        <v>-71869</v>
      </c>
      <c r="J10">
        <v>1678187</v>
      </c>
      <c r="K10">
        <v>1774923</v>
      </c>
      <c r="L10">
        <v>-71784</v>
      </c>
      <c r="M10">
        <v>2232406</v>
      </c>
      <c r="N10">
        <v>1354152</v>
      </c>
      <c r="O10">
        <v>-85026</v>
      </c>
      <c r="P10">
        <v>2820377</v>
      </c>
      <c r="Q10">
        <v>879832</v>
      </c>
      <c r="R10">
        <v>-102940</v>
      </c>
      <c r="S10">
        <v>3242704</v>
      </c>
      <c r="T10">
        <v>415590</v>
      </c>
      <c r="U10">
        <v>-119892</v>
      </c>
      <c r="V10">
        <v>3484399</v>
      </c>
      <c r="W10">
        <v>0</v>
      </c>
      <c r="X10">
        <v>-102940</v>
      </c>
      <c r="Y10">
        <v>3242704</v>
      </c>
      <c r="Z10">
        <v>-415590</v>
      </c>
      <c r="AA10">
        <v>-85026</v>
      </c>
      <c r="AB10">
        <v>2820377</v>
      </c>
      <c r="AC10">
        <v>-879832</v>
      </c>
      <c r="AD10">
        <v>-71784</v>
      </c>
      <c r="AE10">
        <v>2232406</v>
      </c>
      <c r="AF10">
        <v>-1354152</v>
      </c>
      <c r="AG10">
        <v>-71869</v>
      </c>
      <c r="AH10">
        <v>1678187</v>
      </c>
      <c r="AI10">
        <v>-1774923</v>
      </c>
      <c r="AJ10">
        <v>-88530</v>
      </c>
      <c r="AK10">
        <v>864282</v>
      </c>
      <c r="AL10">
        <v>-2325545</v>
      </c>
      <c r="AM10">
        <v>-114701</v>
      </c>
      <c r="AN10">
        <v>0</v>
      </c>
      <c r="AO10">
        <v>-2694246</v>
      </c>
      <c r="AP10">
        <v>-88530</v>
      </c>
      <c r="AQ10">
        <v>-864282</v>
      </c>
      <c r="AR10">
        <v>-2325545</v>
      </c>
      <c r="AS10">
        <v>-71869</v>
      </c>
      <c r="AT10">
        <v>-1678187</v>
      </c>
      <c r="AU10">
        <v>-1774923</v>
      </c>
      <c r="AV10">
        <v>-71784</v>
      </c>
      <c r="AW10">
        <v>-2232406</v>
      </c>
      <c r="AX10">
        <v>-1354152</v>
      </c>
      <c r="AY10">
        <v>-85026</v>
      </c>
      <c r="AZ10">
        <v>-2820377</v>
      </c>
      <c r="BA10">
        <v>-879832</v>
      </c>
      <c r="BB10">
        <v>-102940</v>
      </c>
      <c r="BC10">
        <v>-3242704</v>
      </c>
      <c r="BD10">
        <v>-415590</v>
      </c>
      <c r="BE10">
        <v>-119892</v>
      </c>
      <c r="BF10">
        <v>-3484399</v>
      </c>
      <c r="BG10">
        <v>0</v>
      </c>
      <c r="BH10">
        <v>-102940</v>
      </c>
      <c r="BI10">
        <v>-3242704</v>
      </c>
      <c r="BJ10">
        <v>415590</v>
      </c>
      <c r="BK10">
        <v>-85026</v>
      </c>
      <c r="BL10">
        <v>-2820377</v>
      </c>
      <c r="BM10">
        <v>879832</v>
      </c>
      <c r="BN10">
        <v>-71784</v>
      </c>
      <c r="BO10">
        <v>-2232406</v>
      </c>
      <c r="BP10">
        <v>1354152</v>
      </c>
      <c r="BQ10">
        <v>-71869</v>
      </c>
      <c r="BR10">
        <v>-1678187</v>
      </c>
      <c r="BS10">
        <v>1774923</v>
      </c>
      <c r="BT10">
        <v>-88530</v>
      </c>
      <c r="BU10">
        <v>-864282</v>
      </c>
      <c r="BV10">
        <v>2325545</v>
      </c>
    </row>
    <row r="11" spans="2:74" x14ac:dyDescent="0.25">
      <c r="B11">
        <v>8</v>
      </c>
      <c r="C11">
        <v>-67243</v>
      </c>
      <c r="D11">
        <v>0</v>
      </c>
      <c r="E11">
        <v>2376608</v>
      </c>
      <c r="F11">
        <v>-24971</v>
      </c>
      <c r="G11">
        <v>850849</v>
      </c>
      <c r="H11">
        <v>1780315</v>
      </c>
      <c r="I11">
        <v>-5132</v>
      </c>
      <c r="J11">
        <v>1339709</v>
      </c>
      <c r="K11">
        <v>1329073</v>
      </c>
      <c r="L11">
        <v>-5650</v>
      </c>
      <c r="M11">
        <v>1702210</v>
      </c>
      <c r="N11">
        <v>1061169</v>
      </c>
      <c r="O11">
        <v>-18313</v>
      </c>
      <c r="P11">
        <v>2093670</v>
      </c>
      <c r="Q11">
        <v>839886</v>
      </c>
      <c r="R11">
        <v>-44816</v>
      </c>
      <c r="S11">
        <v>2685666</v>
      </c>
      <c r="T11">
        <v>416768</v>
      </c>
      <c r="U11">
        <v>-75502</v>
      </c>
      <c r="V11">
        <v>3175649</v>
      </c>
      <c r="W11">
        <v>0</v>
      </c>
      <c r="X11">
        <v>-44816</v>
      </c>
      <c r="Y11">
        <v>2685666</v>
      </c>
      <c r="Z11">
        <v>-416768</v>
      </c>
      <c r="AA11">
        <v>-18313</v>
      </c>
      <c r="AB11">
        <v>2093670</v>
      </c>
      <c r="AC11">
        <v>-839886</v>
      </c>
      <c r="AD11">
        <v>-5650</v>
      </c>
      <c r="AE11">
        <v>1702210</v>
      </c>
      <c r="AF11">
        <v>-1061169</v>
      </c>
      <c r="AG11">
        <v>-5132</v>
      </c>
      <c r="AH11">
        <v>1339709</v>
      </c>
      <c r="AI11">
        <v>-1329073</v>
      </c>
      <c r="AJ11">
        <v>-24971</v>
      </c>
      <c r="AK11">
        <v>850849</v>
      </c>
      <c r="AL11">
        <v>-1780315</v>
      </c>
      <c r="AM11">
        <v>-67243</v>
      </c>
      <c r="AN11">
        <v>0</v>
      </c>
      <c r="AO11">
        <v>-2376608</v>
      </c>
      <c r="AP11">
        <v>-24971</v>
      </c>
      <c r="AQ11">
        <v>-850849</v>
      </c>
      <c r="AR11">
        <v>-1780315</v>
      </c>
      <c r="AS11">
        <v>-5132</v>
      </c>
      <c r="AT11">
        <v>-1339709</v>
      </c>
      <c r="AU11">
        <v>-1329073</v>
      </c>
      <c r="AV11">
        <v>-5650</v>
      </c>
      <c r="AW11">
        <v>-1702210</v>
      </c>
      <c r="AX11">
        <v>-1061169</v>
      </c>
      <c r="AY11">
        <v>-18313</v>
      </c>
      <c r="AZ11">
        <v>-2093670</v>
      </c>
      <c r="BA11">
        <v>-839886</v>
      </c>
      <c r="BB11">
        <v>-44816</v>
      </c>
      <c r="BC11">
        <v>-2685666</v>
      </c>
      <c r="BD11">
        <v>-416768</v>
      </c>
      <c r="BE11">
        <v>-75502</v>
      </c>
      <c r="BF11">
        <v>-3175649</v>
      </c>
      <c r="BG11">
        <v>0</v>
      </c>
      <c r="BH11">
        <v>-44816</v>
      </c>
      <c r="BI11">
        <v>-2685666</v>
      </c>
      <c r="BJ11">
        <v>416768</v>
      </c>
      <c r="BK11">
        <v>-18313</v>
      </c>
      <c r="BL11">
        <v>-2093670</v>
      </c>
      <c r="BM11">
        <v>839886</v>
      </c>
      <c r="BN11">
        <v>-5650</v>
      </c>
      <c r="BO11">
        <v>-1702210</v>
      </c>
      <c r="BP11">
        <v>1061169</v>
      </c>
      <c r="BQ11">
        <v>-5132</v>
      </c>
      <c r="BR11">
        <v>-1339709</v>
      </c>
      <c r="BS11">
        <v>1329073</v>
      </c>
      <c r="BT11">
        <v>-24971</v>
      </c>
      <c r="BU11">
        <v>-850849</v>
      </c>
      <c r="BV11">
        <v>1780315</v>
      </c>
    </row>
    <row r="12" spans="2:74" x14ac:dyDescent="0.25">
      <c r="B12">
        <v>9</v>
      </c>
      <c r="C12">
        <v>-14136</v>
      </c>
      <c r="D12">
        <v>0</v>
      </c>
      <c r="E12">
        <v>1818661</v>
      </c>
      <c r="F12">
        <v>36887</v>
      </c>
      <c r="G12">
        <v>706222</v>
      </c>
      <c r="H12">
        <v>987396</v>
      </c>
      <c r="I12">
        <v>49690</v>
      </c>
      <c r="J12">
        <v>847457</v>
      </c>
      <c r="K12">
        <v>733138</v>
      </c>
      <c r="L12">
        <v>48910</v>
      </c>
      <c r="M12">
        <v>954764</v>
      </c>
      <c r="N12">
        <v>665992</v>
      </c>
      <c r="O12">
        <v>40155</v>
      </c>
      <c r="P12">
        <v>1178684</v>
      </c>
      <c r="Q12">
        <v>614437</v>
      </c>
      <c r="R12">
        <v>16013</v>
      </c>
      <c r="S12">
        <v>1724365</v>
      </c>
      <c r="T12">
        <v>405818</v>
      </c>
      <c r="U12">
        <v>-22407</v>
      </c>
      <c r="V12">
        <v>2496288</v>
      </c>
      <c r="W12">
        <v>0</v>
      </c>
      <c r="X12">
        <v>16013</v>
      </c>
      <c r="Y12">
        <v>1724365</v>
      </c>
      <c r="Z12">
        <v>-405818</v>
      </c>
      <c r="AA12">
        <v>40155</v>
      </c>
      <c r="AB12">
        <v>1178684</v>
      </c>
      <c r="AC12">
        <v>-614437</v>
      </c>
      <c r="AD12">
        <v>48910</v>
      </c>
      <c r="AE12">
        <v>954764</v>
      </c>
      <c r="AF12">
        <v>-665992</v>
      </c>
      <c r="AG12">
        <v>49690</v>
      </c>
      <c r="AH12">
        <v>847457</v>
      </c>
      <c r="AI12">
        <v>-733138</v>
      </c>
      <c r="AJ12">
        <v>36887</v>
      </c>
      <c r="AK12">
        <v>706222</v>
      </c>
      <c r="AL12">
        <v>-987396</v>
      </c>
      <c r="AM12">
        <v>-14136</v>
      </c>
      <c r="AN12">
        <v>0</v>
      </c>
      <c r="AO12">
        <v>-1818661</v>
      </c>
      <c r="AP12">
        <v>36887</v>
      </c>
      <c r="AQ12">
        <v>-706222</v>
      </c>
      <c r="AR12">
        <v>-987396</v>
      </c>
      <c r="AS12">
        <v>49690</v>
      </c>
      <c r="AT12">
        <v>-847457</v>
      </c>
      <c r="AU12">
        <v>-733138</v>
      </c>
      <c r="AV12">
        <v>48910</v>
      </c>
      <c r="AW12">
        <v>-954764</v>
      </c>
      <c r="AX12">
        <v>-665992</v>
      </c>
      <c r="AY12">
        <v>40155</v>
      </c>
      <c r="AZ12">
        <v>-1178684</v>
      </c>
      <c r="BA12">
        <v>-614437</v>
      </c>
      <c r="BB12">
        <v>16013</v>
      </c>
      <c r="BC12">
        <v>-1724365</v>
      </c>
      <c r="BD12">
        <v>-405818</v>
      </c>
      <c r="BE12">
        <v>-22407</v>
      </c>
      <c r="BF12">
        <v>-2496288</v>
      </c>
      <c r="BG12">
        <v>0</v>
      </c>
      <c r="BH12">
        <v>16013</v>
      </c>
      <c r="BI12">
        <v>-1724365</v>
      </c>
      <c r="BJ12">
        <v>405818</v>
      </c>
      <c r="BK12">
        <v>40155</v>
      </c>
      <c r="BL12">
        <v>-1178684</v>
      </c>
      <c r="BM12">
        <v>614437</v>
      </c>
      <c r="BN12">
        <v>48910</v>
      </c>
      <c r="BO12">
        <v>-954764</v>
      </c>
      <c r="BP12">
        <v>665992</v>
      </c>
      <c r="BQ12">
        <v>49690</v>
      </c>
      <c r="BR12">
        <v>-847457</v>
      </c>
      <c r="BS12">
        <v>733138</v>
      </c>
      <c r="BT12">
        <v>36887</v>
      </c>
      <c r="BU12">
        <v>-706222</v>
      </c>
      <c r="BV12">
        <v>987396</v>
      </c>
    </row>
    <row r="13" spans="2:74" x14ac:dyDescent="0.25">
      <c r="B13">
        <v>10</v>
      </c>
      <c r="C13">
        <v>45166</v>
      </c>
      <c r="D13">
        <v>0</v>
      </c>
      <c r="E13">
        <v>937403</v>
      </c>
      <c r="F13">
        <v>86432</v>
      </c>
      <c r="G13">
        <v>280828</v>
      </c>
      <c r="H13">
        <v>241457</v>
      </c>
      <c r="I13">
        <v>87538</v>
      </c>
      <c r="J13">
        <v>273996</v>
      </c>
      <c r="K13">
        <v>216474</v>
      </c>
      <c r="L13">
        <v>87134</v>
      </c>
      <c r="M13">
        <v>287069</v>
      </c>
      <c r="N13">
        <v>218736</v>
      </c>
      <c r="O13">
        <v>85844</v>
      </c>
      <c r="P13">
        <v>318232</v>
      </c>
      <c r="Q13">
        <v>232711</v>
      </c>
      <c r="R13">
        <v>78445</v>
      </c>
      <c r="S13">
        <v>479389</v>
      </c>
      <c r="T13">
        <v>281240</v>
      </c>
      <c r="U13">
        <v>31303</v>
      </c>
      <c r="V13">
        <v>1479903</v>
      </c>
      <c r="W13">
        <v>0</v>
      </c>
      <c r="X13">
        <v>78445</v>
      </c>
      <c r="Y13">
        <v>479389</v>
      </c>
      <c r="Z13">
        <v>-281240</v>
      </c>
      <c r="AA13">
        <v>85844</v>
      </c>
      <c r="AB13">
        <v>318232</v>
      </c>
      <c r="AC13">
        <v>-232711</v>
      </c>
      <c r="AD13">
        <v>87134</v>
      </c>
      <c r="AE13">
        <v>287069</v>
      </c>
      <c r="AF13">
        <v>-218736</v>
      </c>
      <c r="AG13">
        <v>87538</v>
      </c>
      <c r="AH13">
        <v>273996</v>
      </c>
      <c r="AI13">
        <v>-216474</v>
      </c>
      <c r="AJ13">
        <v>86432</v>
      </c>
      <c r="AK13">
        <v>280828</v>
      </c>
      <c r="AL13">
        <v>-241457</v>
      </c>
      <c r="AM13">
        <v>45166</v>
      </c>
      <c r="AN13">
        <v>0</v>
      </c>
      <c r="AO13">
        <v>-937403</v>
      </c>
      <c r="AP13">
        <v>86432</v>
      </c>
      <c r="AQ13">
        <v>-280828</v>
      </c>
      <c r="AR13">
        <v>-241457</v>
      </c>
      <c r="AS13">
        <v>87538</v>
      </c>
      <c r="AT13">
        <v>-273996</v>
      </c>
      <c r="AU13">
        <v>-216474</v>
      </c>
      <c r="AV13">
        <v>87134</v>
      </c>
      <c r="AW13">
        <v>-287069</v>
      </c>
      <c r="AX13">
        <v>-218736</v>
      </c>
      <c r="AY13">
        <v>85844</v>
      </c>
      <c r="AZ13">
        <v>-318232</v>
      </c>
      <c r="BA13">
        <v>-232711</v>
      </c>
      <c r="BB13">
        <v>78445</v>
      </c>
      <c r="BC13">
        <v>-479389</v>
      </c>
      <c r="BD13">
        <v>-281240</v>
      </c>
      <c r="BE13">
        <v>31303</v>
      </c>
      <c r="BF13">
        <v>-1479903</v>
      </c>
      <c r="BG13">
        <v>0</v>
      </c>
      <c r="BH13">
        <v>78445</v>
      </c>
      <c r="BI13">
        <v>-479389</v>
      </c>
      <c r="BJ13">
        <v>281240</v>
      </c>
      <c r="BK13">
        <v>85844</v>
      </c>
      <c r="BL13">
        <v>-318232</v>
      </c>
      <c r="BM13">
        <v>232711</v>
      </c>
      <c r="BN13">
        <v>87134</v>
      </c>
      <c r="BO13">
        <v>-287069</v>
      </c>
      <c r="BP13">
        <v>218736</v>
      </c>
      <c r="BQ13">
        <v>87538</v>
      </c>
      <c r="BR13">
        <v>-273996</v>
      </c>
      <c r="BS13">
        <v>216474</v>
      </c>
      <c r="BT13">
        <v>86432</v>
      </c>
      <c r="BU13">
        <v>-280828</v>
      </c>
      <c r="BV13">
        <v>241457</v>
      </c>
    </row>
    <row r="14" spans="2:74" x14ac:dyDescent="0.25">
      <c r="B14">
        <v>11</v>
      </c>
      <c r="C14">
        <v>100800</v>
      </c>
      <c r="D14">
        <v>0</v>
      </c>
      <c r="E14">
        <v>0</v>
      </c>
      <c r="F14">
        <v>100800</v>
      </c>
      <c r="G14">
        <v>0</v>
      </c>
      <c r="H14">
        <v>0</v>
      </c>
      <c r="I14">
        <v>100800</v>
      </c>
      <c r="J14">
        <v>0</v>
      </c>
      <c r="K14">
        <v>0</v>
      </c>
      <c r="L14">
        <v>100800</v>
      </c>
      <c r="M14">
        <v>0</v>
      </c>
      <c r="N14">
        <v>0</v>
      </c>
      <c r="O14">
        <v>100800</v>
      </c>
      <c r="P14">
        <v>0</v>
      </c>
      <c r="Q14">
        <v>0</v>
      </c>
      <c r="R14">
        <v>100800</v>
      </c>
      <c r="S14">
        <v>0</v>
      </c>
      <c r="T14">
        <v>0</v>
      </c>
      <c r="U14">
        <v>100800</v>
      </c>
      <c r="V14">
        <v>0</v>
      </c>
      <c r="W14">
        <v>0</v>
      </c>
      <c r="X14">
        <v>100800</v>
      </c>
      <c r="Y14">
        <v>0</v>
      </c>
      <c r="Z14">
        <v>0</v>
      </c>
      <c r="AA14">
        <v>100800</v>
      </c>
      <c r="AB14">
        <v>0</v>
      </c>
      <c r="AC14">
        <v>0</v>
      </c>
      <c r="AD14">
        <v>100800</v>
      </c>
      <c r="AE14">
        <v>0</v>
      </c>
      <c r="AF14">
        <v>0</v>
      </c>
      <c r="AG14">
        <v>100800</v>
      </c>
      <c r="AH14">
        <v>0</v>
      </c>
      <c r="AI14">
        <v>0</v>
      </c>
      <c r="AJ14">
        <v>100800</v>
      </c>
      <c r="AK14">
        <v>0</v>
      </c>
      <c r="AL14">
        <v>0</v>
      </c>
      <c r="AM14">
        <v>100800</v>
      </c>
      <c r="AN14">
        <v>0</v>
      </c>
      <c r="AO14">
        <v>0</v>
      </c>
      <c r="AP14">
        <v>100800</v>
      </c>
      <c r="AQ14">
        <v>0</v>
      </c>
      <c r="AR14">
        <v>0</v>
      </c>
      <c r="AS14">
        <v>100800</v>
      </c>
      <c r="AT14">
        <v>0</v>
      </c>
      <c r="AU14">
        <v>0</v>
      </c>
      <c r="AV14">
        <v>100800</v>
      </c>
      <c r="AW14">
        <v>0</v>
      </c>
      <c r="AX14">
        <v>0</v>
      </c>
      <c r="AY14">
        <v>100800</v>
      </c>
      <c r="AZ14">
        <v>0</v>
      </c>
      <c r="BA14">
        <v>0</v>
      </c>
      <c r="BB14">
        <v>100800</v>
      </c>
      <c r="BC14">
        <v>0</v>
      </c>
      <c r="BD14">
        <v>0</v>
      </c>
      <c r="BE14">
        <v>100800</v>
      </c>
      <c r="BF14">
        <v>0</v>
      </c>
      <c r="BG14">
        <v>0</v>
      </c>
      <c r="BH14">
        <v>100800</v>
      </c>
      <c r="BI14">
        <v>0</v>
      </c>
      <c r="BJ14">
        <v>0</v>
      </c>
      <c r="BK14">
        <v>100800</v>
      </c>
      <c r="BL14">
        <v>0</v>
      </c>
      <c r="BM14">
        <v>0</v>
      </c>
      <c r="BN14">
        <v>100800</v>
      </c>
      <c r="BO14">
        <v>0</v>
      </c>
      <c r="BP14">
        <v>0</v>
      </c>
      <c r="BQ14">
        <v>100800</v>
      </c>
      <c r="BR14">
        <v>0</v>
      </c>
      <c r="BS14">
        <v>0</v>
      </c>
      <c r="BT14">
        <v>100800</v>
      </c>
      <c r="BU14">
        <v>0</v>
      </c>
      <c r="BV1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CDE6F-FABE-4E59-8983-B299ECD7FB66}">
  <dimension ref="B2:U2138"/>
  <sheetViews>
    <sheetView zoomScale="124" zoomScaleNormal="124" workbookViewId="0"/>
  </sheetViews>
  <sheetFormatPr baseColWidth="10" defaultRowHeight="15" x14ac:dyDescent="0.25"/>
  <cols>
    <col min="2" max="2" width="14.42578125" customWidth="1"/>
  </cols>
  <sheetData>
    <row r="2" spans="2:9" x14ac:dyDescent="0.25">
      <c r="B2" s="56" t="s">
        <v>294</v>
      </c>
      <c r="C2" s="57"/>
      <c r="D2" s="56"/>
      <c r="G2" s="13" t="s">
        <v>210</v>
      </c>
      <c r="H2" s="13" t="s">
        <v>211</v>
      </c>
      <c r="I2" s="60" t="s">
        <v>212</v>
      </c>
    </row>
    <row r="3" spans="2:9" x14ac:dyDescent="0.25">
      <c r="G3" s="13" t="s">
        <v>214</v>
      </c>
      <c r="H3" s="61">
        <v>0.71</v>
      </c>
      <c r="I3" s="62">
        <v>0.95</v>
      </c>
    </row>
    <row r="4" spans="2:9" x14ac:dyDescent="0.25">
      <c r="B4" t="s">
        <v>295</v>
      </c>
      <c r="C4" s="3">
        <v>5</v>
      </c>
      <c r="D4" s="3" t="s">
        <v>31</v>
      </c>
      <c r="G4" s="13" t="s">
        <v>216</v>
      </c>
      <c r="H4" s="61">
        <v>1.29</v>
      </c>
      <c r="I4" s="62">
        <v>1.27</v>
      </c>
    </row>
    <row r="5" spans="2:9" x14ac:dyDescent="0.25">
      <c r="B5" t="s">
        <v>296</v>
      </c>
      <c r="C5" s="3">
        <v>0.25</v>
      </c>
      <c r="D5" s="3" t="s">
        <v>31</v>
      </c>
      <c r="G5" s="13" t="s">
        <v>218</v>
      </c>
      <c r="H5" s="61">
        <v>1.98</v>
      </c>
      <c r="I5" s="62">
        <v>1.59</v>
      </c>
    </row>
    <row r="6" spans="2:9" x14ac:dyDescent="0.25">
      <c r="C6" s="3"/>
      <c r="D6" s="3"/>
      <c r="G6" s="13" t="s">
        <v>220</v>
      </c>
      <c r="H6" s="61">
        <v>2.85</v>
      </c>
      <c r="I6" s="62">
        <v>1.91</v>
      </c>
    </row>
    <row r="7" spans="2:9" x14ac:dyDescent="0.25">
      <c r="G7" s="13" t="s">
        <v>221</v>
      </c>
      <c r="H7" s="61">
        <v>5.07</v>
      </c>
      <c r="I7" s="62">
        <v>2.54</v>
      </c>
    </row>
    <row r="8" spans="2:9" x14ac:dyDescent="0.25">
      <c r="B8" s="82" t="s">
        <v>298</v>
      </c>
      <c r="C8" s="83"/>
      <c r="D8" s="83"/>
    </row>
    <row r="10" spans="2:9" x14ac:dyDescent="0.25">
      <c r="B10" s="6" t="s">
        <v>299</v>
      </c>
    </row>
    <row r="12" spans="2:9" x14ac:dyDescent="0.25">
      <c r="B12" t="s">
        <v>300</v>
      </c>
    </row>
    <row r="14" spans="2:9" x14ac:dyDescent="0.25">
      <c r="B14" t="s">
        <v>226</v>
      </c>
      <c r="C14">
        <v>2.5000000000000001E-3</v>
      </c>
    </row>
    <row r="15" spans="2:9" x14ac:dyDescent="0.25">
      <c r="B15" t="s">
        <v>215</v>
      </c>
      <c r="C15" s="3">
        <v>100</v>
      </c>
      <c r="D15" t="s">
        <v>213</v>
      </c>
    </row>
    <row r="16" spans="2:9" x14ac:dyDescent="0.25">
      <c r="B16" t="s">
        <v>227</v>
      </c>
      <c r="C16" s="3">
        <f>C14*C15*C5*100</f>
        <v>6.25</v>
      </c>
      <c r="D16" t="s">
        <v>301</v>
      </c>
    </row>
    <row r="17" spans="2:11" x14ac:dyDescent="0.25">
      <c r="B17" s="63" t="s">
        <v>297</v>
      </c>
      <c r="C17" s="84">
        <f>H3</f>
        <v>0.71</v>
      </c>
    </row>
    <row r="18" spans="2:11" x14ac:dyDescent="0.25">
      <c r="B18" s="63" t="s">
        <v>293</v>
      </c>
      <c r="C18" s="3">
        <f>(C17*2*C15)/C16</f>
        <v>22.72</v>
      </c>
      <c r="D18" t="s">
        <v>213</v>
      </c>
      <c r="E18" s="85" t="s">
        <v>302</v>
      </c>
      <c r="F18" s="59"/>
    </row>
    <row r="20" spans="2:11" x14ac:dyDescent="0.25">
      <c r="B20" t="s">
        <v>303</v>
      </c>
    </row>
    <row r="22" spans="2:11" x14ac:dyDescent="0.25">
      <c r="B22" t="s">
        <v>226</v>
      </c>
      <c r="C22">
        <v>2.5000000000000001E-3</v>
      </c>
    </row>
    <row r="23" spans="2:11" x14ac:dyDescent="0.25">
      <c r="B23" t="s">
        <v>215</v>
      </c>
      <c r="C23" s="3">
        <v>100</v>
      </c>
      <c r="D23" t="s">
        <v>213</v>
      </c>
    </row>
    <row r="24" spans="2:11" x14ac:dyDescent="0.25">
      <c r="B24" t="s">
        <v>227</v>
      </c>
      <c r="C24" s="3">
        <f>C22*C23*C5*100</f>
        <v>6.25</v>
      </c>
      <c r="D24" t="s">
        <v>301</v>
      </c>
    </row>
    <row r="25" spans="2:11" x14ac:dyDescent="0.25">
      <c r="B25" s="63" t="s">
        <v>297</v>
      </c>
      <c r="C25" s="84">
        <f>H3</f>
        <v>0.71</v>
      </c>
    </row>
    <row r="26" spans="2:11" x14ac:dyDescent="0.25">
      <c r="B26" s="63" t="s">
        <v>293</v>
      </c>
      <c r="C26" s="3">
        <f>(C25*2*C23)/C24</f>
        <v>22.72</v>
      </c>
      <c r="D26" t="s">
        <v>213</v>
      </c>
      <c r="E26" s="85" t="s">
        <v>302</v>
      </c>
      <c r="F26" s="59"/>
    </row>
    <row r="28" spans="2:11" x14ac:dyDescent="0.25">
      <c r="B28" s="6" t="s">
        <v>304</v>
      </c>
    </row>
    <row r="30" spans="2:11" x14ac:dyDescent="0.25">
      <c r="B30" s="105" t="s">
        <v>226</v>
      </c>
      <c r="C30" s="105">
        <v>0.01</v>
      </c>
      <c r="D30" s="105"/>
      <c r="E30" s="105" t="s">
        <v>268</v>
      </c>
      <c r="F30" s="105">
        <f>C33*C30</f>
        <v>20</v>
      </c>
      <c r="G30" s="105" t="s">
        <v>224</v>
      </c>
      <c r="H30" s="65" t="s">
        <v>336</v>
      </c>
      <c r="I30" s="105">
        <f>12*L24</f>
        <v>0</v>
      </c>
      <c r="J30" s="105" t="s">
        <v>224</v>
      </c>
    </row>
    <row r="31" spans="2:11" x14ac:dyDescent="0.25">
      <c r="B31" s="105" t="s">
        <v>228</v>
      </c>
      <c r="C31" s="105">
        <v>0.06</v>
      </c>
      <c r="D31" s="105"/>
      <c r="E31" s="105" t="s">
        <v>229</v>
      </c>
      <c r="F31" s="3">
        <f>C33*C31</f>
        <v>120</v>
      </c>
      <c r="G31" s="105" t="s">
        <v>224</v>
      </c>
      <c r="H31" s="105"/>
      <c r="I31" s="105"/>
      <c r="J31" s="105"/>
      <c r="K31" s="6"/>
    </row>
    <row r="32" spans="2:11" x14ac:dyDescent="0.25">
      <c r="B32" s="105"/>
      <c r="C32" s="105"/>
      <c r="D32" s="105"/>
      <c r="E32" s="105"/>
      <c r="F32" s="105"/>
      <c r="G32" s="105"/>
      <c r="H32" s="105"/>
      <c r="I32" s="105"/>
      <c r="J32" s="105"/>
    </row>
    <row r="33" spans="2:21" x14ac:dyDescent="0.25">
      <c r="B33" s="105" t="s">
        <v>269</v>
      </c>
      <c r="C33" s="105">
        <f>40*50</f>
        <v>2000</v>
      </c>
      <c r="D33" s="105" t="s">
        <v>224</v>
      </c>
      <c r="E33" s="105"/>
      <c r="F33" s="105"/>
      <c r="G33" s="105"/>
      <c r="H33" s="105"/>
      <c r="I33" s="105"/>
      <c r="J33" s="105"/>
    </row>
    <row r="35" spans="2:21" x14ac:dyDescent="0.25">
      <c r="Q35" s="87" t="s">
        <v>270</v>
      </c>
      <c r="R35" s="87"/>
      <c r="S35" s="87"/>
      <c r="T35" s="87"/>
    </row>
    <row r="36" spans="2:21" x14ac:dyDescent="0.25">
      <c r="B36" s="6" t="s">
        <v>273</v>
      </c>
      <c r="Q36" s="111" t="s">
        <v>305</v>
      </c>
      <c r="R36" s="111"/>
      <c r="S36" s="113" t="s">
        <v>306</v>
      </c>
      <c r="T36" s="113"/>
      <c r="U36" s="112"/>
    </row>
    <row r="37" spans="2:21" x14ac:dyDescent="0.25">
      <c r="Q37" s="80" t="s">
        <v>274</v>
      </c>
      <c r="R37" s="80" t="s">
        <v>275</v>
      </c>
      <c r="S37" s="80" t="s">
        <v>274</v>
      </c>
      <c r="T37" s="80" t="s">
        <v>275</v>
      </c>
    </row>
    <row r="38" spans="2:21" x14ac:dyDescent="0.25">
      <c r="B38" s="105" t="s">
        <v>284</v>
      </c>
      <c r="Q38" s="80" t="s">
        <v>277</v>
      </c>
      <c r="R38" s="80" t="s">
        <v>278</v>
      </c>
      <c r="S38" s="80" t="s">
        <v>277</v>
      </c>
      <c r="T38" s="80" t="s">
        <v>278</v>
      </c>
    </row>
    <row r="39" spans="2:21" x14ac:dyDescent="0.25">
      <c r="B39" t="s">
        <v>280</v>
      </c>
      <c r="C39" t="s">
        <v>281</v>
      </c>
      <c r="D39" t="s">
        <v>282</v>
      </c>
      <c r="E39" t="s">
        <v>283</v>
      </c>
      <c r="F39" t="s">
        <v>281</v>
      </c>
      <c r="G39" t="s">
        <v>282</v>
      </c>
      <c r="H39" t="s">
        <v>285</v>
      </c>
      <c r="Q39" s="109">
        <v>-69.573999999999998</v>
      </c>
      <c r="R39" s="110">
        <v>-0.20302000000000001</v>
      </c>
      <c r="S39" s="114">
        <v>-59.8155</v>
      </c>
      <c r="T39" s="115">
        <v>0.59655000000000002</v>
      </c>
    </row>
    <row r="40" spans="2:21" x14ac:dyDescent="0.25">
      <c r="B40">
        <v>1</v>
      </c>
      <c r="C40" s="115">
        <v>-2474</v>
      </c>
      <c r="D40" s="115">
        <v>-1.9800000000000002E-2</v>
      </c>
      <c r="E40" s="115">
        <v>-5.2801999999999998</v>
      </c>
      <c r="F40">
        <f>C40*0.7</f>
        <v>-1731.8</v>
      </c>
      <c r="G40">
        <f>D40*0.7</f>
        <v>-1.3860000000000001E-2</v>
      </c>
      <c r="H40">
        <f>-G40</f>
        <v>1.3860000000000001E-2</v>
      </c>
      <c r="Q40" s="109">
        <v>-66.055000000000007</v>
      </c>
      <c r="R40" s="110">
        <v>-6.9190000000000002E-2</v>
      </c>
      <c r="S40" s="114">
        <v>-59.142699999999998</v>
      </c>
      <c r="T40" s="115">
        <v>-0.45484999999999998</v>
      </c>
    </row>
    <row r="41" spans="2:21" x14ac:dyDescent="0.25">
      <c r="B41">
        <v>2</v>
      </c>
      <c r="C41" s="115">
        <v>-2474</v>
      </c>
      <c r="D41" s="115">
        <v>1213.1528000000001</v>
      </c>
      <c r="E41" s="115">
        <v>29.186299999999999</v>
      </c>
      <c r="F41">
        <f t="shared" ref="F41:F50" si="0">C41*0.7</f>
        <v>-1731.8</v>
      </c>
      <c r="G41" s="105">
        <f t="shared" ref="G41:G50" si="1">D41*0.7</f>
        <v>849.20695999999998</v>
      </c>
      <c r="H41">
        <f t="shared" ref="H41:H50" si="2">-G41</f>
        <v>-849.20695999999998</v>
      </c>
      <c r="Q41" s="109">
        <v>-63.752000000000002</v>
      </c>
      <c r="R41" s="110">
        <v>2.4119999999999999E-2</v>
      </c>
      <c r="S41" s="114">
        <v>-53.904000000000003</v>
      </c>
      <c r="T41" s="115">
        <v>-0.24764</v>
      </c>
    </row>
    <row r="42" spans="2:21" x14ac:dyDescent="0.25">
      <c r="B42">
        <v>3</v>
      </c>
      <c r="C42" s="115">
        <v>-2255</v>
      </c>
      <c r="D42" s="115">
        <v>1659.6205</v>
      </c>
      <c r="E42" s="115">
        <v>22.1008</v>
      </c>
      <c r="F42">
        <f t="shared" si="0"/>
        <v>-1578.5</v>
      </c>
      <c r="G42" s="105">
        <f t="shared" si="1"/>
        <v>1161.7343499999999</v>
      </c>
      <c r="H42">
        <f t="shared" si="2"/>
        <v>-1161.7343499999999</v>
      </c>
      <c r="Q42" s="109">
        <v>-67.271000000000001</v>
      </c>
      <c r="R42" s="110">
        <v>-0.1072</v>
      </c>
      <c r="S42" s="114">
        <v>-53.567599999999999</v>
      </c>
      <c r="T42" s="115">
        <v>-0.30434</v>
      </c>
    </row>
    <row r="43" spans="2:21" x14ac:dyDescent="0.25">
      <c r="B43">
        <v>4</v>
      </c>
      <c r="C43" s="115">
        <v>-1982</v>
      </c>
      <c r="D43" s="115">
        <v>2013.6261</v>
      </c>
      <c r="E43" s="115">
        <v>15.1403</v>
      </c>
      <c r="F43">
        <f t="shared" si="0"/>
        <v>-1387.3999999999999</v>
      </c>
      <c r="G43" s="105">
        <f t="shared" si="1"/>
        <v>1409.5382699999998</v>
      </c>
      <c r="H43">
        <f t="shared" si="2"/>
        <v>-1409.5382699999998</v>
      </c>
      <c r="Q43" s="109">
        <v>-61.127000000000002</v>
      </c>
      <c r="R43" s="110">
        <v>-0.19581000000000001</v>
      </c>
      <c r="S43" s="114">
        <v>-53.231200000000001</v>
      </c>
      <c r="T43" s="115">
        <v>-0.36104999999999998</v>
      </c>
    </row>
    <row r="44" spans="2:21" x14ac:dyDescent="0.25">
      <c r="B44">
        <v>5</v>
      </c>
      <c r="C44" s="115">
        <v>-1690</v>
      </c>
      <c r="D44" s="115">
        <v>2282.3285000000001</v>
      </c>
      <c r="E44" s="115">
        <v>8.3680000000000003</v>
      </c>
      <c r="F44">
        <f t="shared" si="0"/>
        <v>-1183</v>
      </c>
      <c r="G44" s="105">
        <f t="shared" si="1"/>
        <v>1597.62995</v>
      </c>
      <c r="H44">
        <f t="shared" si="2"/>
        <v>-1597.62995</v>
      </c>
      <c r="Q44" s="109">
        <v>-59.344999999999999</v>
      </c>
      <c r="R44" s="110">
        <v>-6.6900000000000001E-2</v>
      </c>
      <c r="S44" s="114">
        <v>-53.769599999999997</v>
      </c>
      <c r="T44" s="115">
        <v>-0.32401000000000002</v>
      </c>
    </row>
    <row r="45" spans="2:21" x14ac:dyDescent="0.25">
      <c r="B45">
        <v>6</v>
      </c>
      <c r="C45" s="115">
        <v>-1368</v>
      </c>
      <c r="D45" s="115">
        <v>2480.3503999999998</v>
      </c>
      <c r="E45" s="115">
        <v>1.8520000000000001</v>
      </c>
      <c r="F45">
        <f t="shared" si="0"/>
        <v>-957.59999999999991</v>
      </c>
      <c r="G45" s="105">
        <f t="shared" si="1"/>
        <v>1736.2452799999999</v>
      </c>
      <c r="H45">
        <f t="shared" si="2"/>
        <v>-1736.2452799999999</v>
      </c>
      <c r="Q45" s="109">
        <v>-57.274000000000001</v>
      </c>
      <c r="R45" s="110">
        <v>2.0879999999999999E-2</v>
      </c>
      <c r="S45" s="114">
        <v>-53.096800000000002</v>
      </c>
      <c r="T45" s="115">
        <v>0.41010999999999997</v>
      </c>
    </row>
    <row r="46" spans="2:21" x14ac:dyDescent="0.25">
      <c r="B46">
        <v>7</v>
      </c>
      <c r="C46" s="115">
        <v>-1050</v>
      </c>
      <c r="D46" s="115">
        <v>2497.0789</v>
      </c>
      <c r="E46" s="115">
        <v>-7.9657</v>
      </c>
      <c r="F46">
        <f t="shared" si="0"/>
        <v>-735</v>
      </c>
      <c r="G46" s="105">
        <f t="shared" si="1"/>
        <v>1747.9552299999998</v>
      </c>
      <c r="H46">
        <f t="shared" si="2"/>
        <v>-1747.9552299999998</v>
      </c>
      <c r="Q46" s="109">
        <v>-59.055999999999997</v>
      </c>
      <c r="R46" s="110">
        <v>-0.10541</v>
      </c>
      <c r="S46" s="114">
        <v>-53.346499999999999</v>
      </c>
      <c r="T46" s="115">
        <v>0.55872999999999995</v>
      </c>
    </row>
    <row r="47" spans="2:21" x14ac:dyDescent="0.25">
      <c r="B47">
        <v>8</v>
      </c>
      <c r="C47" s="115">
        <v>-739.74170000000004</v>
      </c>
      <c r="D47" s="115">
        <v>2324.3699000000001</v>
      </c>
      <c r="E47" s="115">
        <v>-18.641400000000001</v>
      </c>
      <c r="F47">
        <f t="shared" si="0"/>
        <v>-517.81919000000005</v>
      </c>
      <c r="G47" s="105">
        <f t="shared" si="1"/>
        <v>1627.0589299999999</v>
      </c>
      <c r="H47">
        <f t="shared" si="2"/>
        <v>-1627.0589299999999</v>
      </c>
      <c r="Q47" s="109">
        <v>-66.498000000000005</v>
      </c>
      <c r="R47" s="110">
        <v>-0.19259999999999999</v>
      </c>
      <c r="S47" s="114">
        <v>-52.673699999999997</v>
      </c>
      <c r="T47" s="115">
        <v>-0.41094999999999998</v>
      </c>
    </row>
    <row r="48" spans="2:21" x14ac:dyDescent="0.25">
      <c r="B48">
        <v>9</v>
      </c>
      <c r="C48" s="115">
        <v>-429.68049999999999</v>
      </c>
      <c r="D48" s="115">
        <v>1979.367</v>
      </c>
      <c r="E48" s="115">
        <v>-29.3279</v>
      </c>
      <c r="F48">
        <f t="shared" si="0"/>
        <v>-300.77634999999998</v>
      </c>
      <c r="G48" s="105">
        <f t="shared" si="1"/>
        <v>1385.5568999999998</v>
      </c>
      <c r="H48">
        <f t="shared" si="2"/>
        <v>-1385.5568999999998</v>
      </c>
      <c r="Q48" s="109">
        <v>-62.451000000000001</v>
      </c>
      <c r="R48" s="110">
        <v>-6.6100000000000006E-2</v>
      </c>
      <c r="S48" s="114">
        <v>-47.796500000000002</v>
      </c>
      <c r="T48" s="115">
        <v>-0.21981999999999999</v>
      </c>
    </row>
    <row r="49" spans="2:20" x14ac:dyDescent="0.25">
      <c r="B49">
        <v>10</v>
      </c>
      <c r="C49" s="115">
        <v>-106.41849999999999</v>
      </c>
      <c r="D49" s="115">
        <v>1433.4846</v>
      </c>
      <c r="E49" s="115">
        <v>-38.5289</v>
      </c>
      <c r="F49">
        <f t="shared" si="0"/>
        <v>-74.492949999999993</v>
      </c>
      <c r="G49" s="105">
        <f t="shared" si="1"/>
        <v>1003.43922</v>
      </c>
      <c r="H49">
        <f t="shared" si="2"/>
        <v>-1003.43922</v>
      </c>
      <c r="Q49" s="109">
        <v>-60.255000000000003</v>
      </c>
      <c r="R49" s="110">
        <v>1.9470000000000001E-2</v>
      </c>
      <c r="S49" s="114">
        <v>-47.460099999999997</v>
      </c>
      <c r="T49" s="115">
        <v>-0.27693000000000001</v>
      </c>
    </row>
    <row r="50" spans="2:20" x14ac:dyDescent="0.25">
      <c r="B50">
        <v>11</v>
      </c>
      <c r="C50" s="115">
        <v>526.75559999999996</v>
      </c>
      <c r="D50" s="115">
        <v>2.07E-2</v>
      </c>
      <c r="E50" s="115">
        <v>5.5145999999999997</v>
      </c>
      <c r="F50">
        <f t="shared" si="0"/>
        <v>368.72891999999996</v>
      </c>
      <c r="G50" s="105">
        <f t="shared" si="1"/>
        <v>1.4489999999999999E-2</v>
      </c>
      <c r="H50">
        <f t="shared" si="2"/>
        <v>-1.4489999999999999E-2</v>
      </c>
      <c r="Q50" s="109">
        <v>-64.302999999999997</v>
      </c>
      <c r="R50" s="110">
        <v>-0.10466</v>
      </c>
      <c r="S50" s="114">
        <v>-47.123699999999999</v>
      </c>
      <c r="T50" s="115">
        <v>-0.33402999999999999</v>
      </c>
    </row>
    <row r="51" spans="2:20" x14ac:dyDescent="0.25">
      <c r="Q51" s="109">
        <v>211.66499999999999</v>
      </c>
      <c r="R51" s="110">
        <v>0.20179</v>
      </c>
      <c r="S51" s="114">
        <v>-47.281999999999996</v>
      </c>
      <c r="T51" s="115">
        <v>-0.28615000000000002</v>
      </c>
    </row>
    <row r="52" spans="2:20" x14ac:dyDescent="0.25">
      <c r="C52" t="s">
        <v>305</v>
      </c>
      <c r="E52" s="85" t="s">
        <v>392</v>
      </c>
      <c r="F52" s="59"/>
      <c r="Q52" s="109">
        <v>102.65600000000001</v>
      </c>
      <c r="R52" s="110">
        <v>0.10205</v>
      </c>
      <c r="S52" s="114">
        <v>-46.609299999999998</v>
      </c>
      <c r="T52" s="115">
        <v>0.33814</v>
      </c>
    </row>
    <row r="53" spans="2:20" x14ac:dyDescent="0.25">
      <c r="Q53" s="109">
        <v>95.516000000000005</v>
      </c>
      <c r="R53" s="110">
        <v>0.51080000000000003</v>
      </c>
      <c r="S53" s="114">
        <v>-57.310899999999997</v>
      </c>
      <c r="T53" s="115">
        <v>0.59101999999999999</v>
      </c>
    </row>
    <row r="54" spans="2:20" x14ac:dyDescent="0.25">
      <c r="C54" t="s">
        <v>393</v>
      </c>
      <c r="F54" s="86" t="s">
        <v>336</v>
      </c>
      <c r="Q54" s="109">
        <v>204.52500000000001</v>
      </c>
      <c r="R54" s="110">
        <v>0.21446999999999999</v>
      </c>
      <c r="S54" s="114">
        <v>-56.638100000000001</v>
      </c>
      <c r="T54" s="115">
        <v>-0.42476999999999998</v>
      </c>
    </row>
    <row r="55" spans="2:20" x14ac:dyDescent="0.25">
      <c r="Q55" s="109">
        <v>-332.12599999999998</v>
      </c>
      <c r="R55" s="110">
        <v>-0.55862999999999996</v>
      </c>
      <c r="S55" s="114">
        <v>-51.591000000000001</v>
      </c>
      <c r="T55" s="115">
        <v>-0.22649</v>
      </c>
    </row>
    <row r="56" spans="2:20" x14ac:dyDescent="0.25">
      <c r="Q56" s="109">
        <v>-217.21899999999999</v>
      </c>
      <c r="R56" s="110">
        <v>-0.22389999999999999</v>
      </c>
      <c r="S56" s="114">
        <v>-51.2547</v>
      </c>
      <c r="T56" s="115">
        <v>-0.28064</v>
      </c>
    </row>
    <row r="57" spans="2:20" x14ac:dyDescent="0.25">
      <c r="Q57" s="109">
        <v>-206.07900000000001</v>
      </c>
      <c r="R57" s="110">
        <v>-0.47022999999999998</v>
      </c>
      <c r="S57" s="114">
        <v>-50.918300000000002</v>
      </c>
      <c r="T57" s="115">
        <v>-0.33479999999999999</v>
      </c>
    </row>
    <row r="58" spans="2:20" x14ac:dyDescent="0.25">
      <c r="Q58" s="109">
        <v>-320.98500000000001</v>
      </c>
      <c r="R58" s="110">
        <v>-0.40442</v>
      </c>
      <c r="S58" s="114">
        <v>-51.406799999999997</v>
      </c>
      <c r="T58" s="115">
        <v>-0.30031999999999998</v>
      </c>
    </row>
    <row r="59" spans="2:20" x14ac:dyDescent="0.25">
      <c r="Q59" s="109">
        <v>211.66499999999999</v>
      </c>
      <c r="R59" s="110">
        <v>0.20179</v>
      </c>
      <c r="S59" s="114">
        <v>-50.734000000000002</v>
      </c>
      <c r="T59" s="115">
        <v>0.38383</v>
      </c>
    </row>
    <row r="60" spans="2:20" x14ac:dyDescent="0.25">
      <c r="Q60" s="109">
        <v>102.65600000000001</v>
      </c>
      <c r="R60" s="110">
        <v>0.10205</v>
      </c>
      <c r="S60" s="114">
        <v>220.05080000000001</v>
      </c>
      <c r="T60" s="115">
        <v>7.3217800000000004</v>
      </c>
    </row>
    <row r="61" spans="2:20" x14ac:dyDescent="0.25">
      <c r="Q61" s="109">
        <v>95.516000000000005</v>
      </c>
      <c r="R61" s="110">
        <v>0.51080000000000003</v>
      </c>
      <c r="S61" s="114">
        <v>220.6515</v>
      </c>
      <c r="T61" s="115">
        <v>0.11978</v>
      </c>
    </row>
    <row r="62" spans="2:20" x14ac:dyDescent="0.25">
      <c r="Q62" s="109">
        <v>204.52500000000001</v>
      </c>
      <c r="R62" s="110">
        <v>0.21446999999999999</v>
      </c>
      <c r="S62" s="114">
        <v>186.68940000000001</v>
      </c>
      <c r="T62" s="115">
        <v>1.0185900000000001</v>
      </c>
    </row>
    <row r="63" spans="2:20" x14ac:dyDescent="0.25">
      <c r="Q63" s="109">
        <v>-332.12599999999998</v>
      </c>
      <c r="R63" s="110">
        <v>-0.55862999999999996</v>
      </c>
      <c r="S63" s="114">
        <v>186.9898</v>
      </c>
      <c r="T63" s="115">
        <v>7.7119999999999994E-2</v>
      </c>
    </row>
    <row r="64" spans="2:20" x14ac:dyDescent="0.25">
      <c r="Q64" s="109">
        <v>-217.21899999999999</v>
      </c>
      <c r="R64" s="110">
        <v>-0.22389999999999999</v>
      </c>
      <c r="S64" s="114">
        <v>187.2901</v>
      </c>
      <c r="T64" s="115">
        <v>0.28924</v>
      </c>
    </row>
    <row r="65" spans="17:20" x14ac:dyDescent="0.25">
      <c r="Q65" s="109">
        <v>-206.07900000000001</v>
      </c>
      <c r="R65" s="110">
        <v>-0.47022999999999998</v>
      </c>
      <c r="S65" s="114">
        <v>162.2587</v>
      </c>
      <c r="T65" s="115">
        <v>1.0291999999999999</v>
      </c>
    </row>
    <row r="66" spans="17:20" x14ac:dyDescent="0.25">
      <c r="Q66" s="109">
        <v>-320.98500000000001</v>
      </c>
      <c r="R66" s="110">
        <v>-0.40442</v>
      </c>
      <c r="S66" s="114">
        <v>162.85939999999999</v>
      </c>
      <c r="T66" s="115">
        <v>1.9535100000000001</v>
      </c>
    </row>
    <row r="67" spans="17:20" x14ac:dyDescent="0.25">
      <c r="Q67" s="109">
        <v>126.577</v>
      </c>
      <c r="R67" s="110">
        <v>0.21856999999999999</v>
      </c>
      <c r="S67" s="114">
        <v>-323.90879999999999</v>
      </c>
      <c r="T67" s="115">
        <v>-6.2711600000000001</v>
      </c>
    </row>
    <row r="68" spans="17:20" x14ac:dyDescent="0.25">
      <c r="Q68" s="109">
        <v>52.606000000000002</v>
      </c>
      <c r="R68" s="110">
        <v>8.3290000000000003E-2</v>
      </c>
      <c r="S68" s="114">
        <v>-323.30810000000002</v>
      </c>
      <c r="T68" s="115">
        <v>-0.90783000000000003</v>
      </c>
    </row>
    <row r="69" spans="17:20" x14ac:dyDescent="0.25">
      <c r="Q69" s="109">
        <v>48.329000000000001</v>
      </c>
      <c r="R69" s="110">
        <v>0.69320000000000004</v>
      </c>
      <c r="S69" s="114">
        <v>-280.17829999999998</v>
      </c>
      <c r="T69" s="115">
        <v>-1.4450499999999999</v>
      </c>
    </row>
    <row r="70" spans="17:20" x14ac:dyDescent="0.25">
      <c r="Q70" s="109">
        <v>122.3</v>
      </c>
      <c r="R70" s="110">
        <v>0.33032</v>
      </c>
      <c r="S70" s="114">
        <v>-279.87790000000001</v>
      </c>
      <c r="T70" s="115">
        <v>-0.60389999999999999</v>
      </c>
    </row>
    <row r="71" spans="17:20" x14ac:dyDescent="0.25">
      <c r="Q71" s="109">
        <v>-247.03800000000001</v>
      </c>
      <c r="R71" s="110">
        <v>-0.57540999999999998</v>
      </c>
      <c r="S71" s="114">
        <v>-279.57760000000002</v>
      </c>
      <c r="T71" s="115">
        <v>-0.91632999999999998</v>
      </c>
    </row>
    <row r="72" spans="17:20" x14ac:dyDescent="0.25">
      <c r="Q72" s="109">
        <v>-167.16900000000001</v>
      </c>
      <c r="R72" s="110">
        <v>-0.20513999999999999</v>
      </c>
      <c r="S72" s="114">
        <v>-255.37299999999999</v>
      </c>
      <c r="T72" s="115">
        <v>-1.5877600000000001</v>
      </c>
    </row>
    <row r="73" spans="17:20" x14ac:dyDescent="0.25">
      <c r="Q73" s="109">
        <v>-158.892</v>
      </c>
      <c r="R73" s="110">
        <v>-0.65261999999999998</v>
      </c>
      <c r="S73" s="114">
        <v>-254.7723</v>
      </c>
      <c r="T73" s="115">
        <v>-1.25343</v>
      </c>
    </row>
    <row r="74" spans="17:20" x14ac:dyDescent="0.25">
      <c r="Q74" s="109">
        <v>-238.76</v>
      </c>
      <c r="R74" s="110">
        <v>-0.52025999999999994</v>
      </c>
      <c r="S74" s="114">
        <v>220.05080000000001</v>
      </c>
      <c r="T74" s="115">
        <v>7.3217800000000004</v>
      </c>
    </row>
    <row r="75" spans="17:20" x14ac:dyDescent="0.25">
      <c r="Q75" s="109">
        <v>126.577</v>
      </c>
      <c r="R75" s="110">
        <v>0.21856999999999999</v>
      </c>
      <c r="S75" s="114">
        <v>220.6515</v>
      </c>
      <c r="T75" s="115">
        <v>0.11978</v>
      </c>
    </row>
    <row r="76" spans="17:20" x14ac:dyDescent="0.25">
      <c r="Q76" s="109">
        <v>52.606000000000002</v>
      </c>
      <c r="R76" s="110">
        <v>8.3290000000000003E-2</v>
      </c>
      <c r="S76" s="114">
        <v>186.68940000000001</v>
      </c>
      <c r="T76" s="115">
        <v>1.0185900000000001</v>
      </c>
    </row>
    <row r="77" spans="17:20" x14ac:dyDescent="0.25">
      <c r="Q77" s="109">
        <v>48.329000000000001</v>
      </c>
      <c r="R77" s="110">
        <v>0.69320000000000004</v>
      </c>
      <c r="S77" s="114">
        <v>186.9898</v>
      </c>
      <c r="T77" s="115">
        <v>7.7119999999999994E-2</v>
      </c>
    </row>
    <row r="78" spans="17:20" x14ac:dyDescent="0.25">
      <c r="Q78" s="109">
        <v>122.3</v>
      </c>
      <c r="R78" s="110">
        <v>0.33032</v>
      </c>
      <c r="S78" s="114">
        <v>187.2901</v>
      </c>
      <c r="T78" s="115">
        <v>0.28924</v>
      </c>
    </row>
    <row r="79" spans="17:20" x14ac:dyDescent="0.25">
      <c r="Q79" s="109">
        <v>-247.03800000000001</v>
      </c>
      <c r="R79" s="110">
        <v>-0.57540999999999998</v>
      </c>
      <c r="S79" s="114">
        <v>162.2587</v>
      </c>
      <c r="T79" s="115">
        <v>1.0291999999999999</v>
      </c>
    </row>
    <row r="80" spans="17:20" x14ac:dyDescent="0.25">
      <c r="Q80" s="109">
        <v>-167.16900000000001</v>
      </c>
      <c r="R80" s="110">
        <v>-0.20513999999999999</v>
      </c>
      <c r="S80" s="114">
        <v>162.85939999999999</v>
      </c>
      <c r="T80" s="115">
        <v>1.9535100000000001</v>
      </c>
    </row>
    <row r="81" spans="17:20" x14ac:dyDescent="0.25">
      <c r="Q81" s="109">
        <v>-158.892</v>
      </c>
      <c r="R81" s="110">
        <v>-0.65261999999999998</v>
      </c>
      <c r="S81" s="114">
        <v>-323.90879999999999</v>
      </c>
      <c r="T81" s="115">
        <v>-6.2711600000000001</v>
      </c>
    </row>
    <row r="82" spans="17:20" x14ac:dyDescent="0.25">
      <c r="Q82" s="109">
        <v>-238.76</v>
      </c>
      <c r="R82" s="110">
        <v>-0.52025999999999994</v>
      </c>
      <c r="S82" s="114">
        <v>-323.30810000000002</v>
      </c>
      <c r="T82" s="115">
        <v>-0.90783000000000003</v>
      </c>
    </row>
    <row r="83" spans="17:20" x14ac:dyDescent="0.25">
      <c r="Q83" s="109">
        <v>217.87700000000001</v>
      </c>
      <c r="R83" s="110">
        <v>0.20710000000000001</v>
      </c>
      <c r="S83" s="114">
        <v>-280.17829999999998</v>
      </c>
      <c r="T83" s="115">
        <v>-1.4450499999999999</v>
      </c>
    </row>
    <row r="84" spans="17:20" x14ac:dyDescent="0.25">
      <c r="Q84" s="109">
        <v>107.589</v>
      </c>
      <c r="R84" s="110">
        <v>0.10373</v>
      </c>
      <c r="S84" s="114">
        <v>-279.87790000000001</v>
      </c>
      <c r="T84" s="115">
        <v>-0.60389999999999999</v>
      </c>
    </row>
    <row r="85" spans="17:20" x14ac:dyDescent="0.25">
      <c r="Q85" s="109">
        <v>100.279</v>
      </c>
      <c r="R85" s="110">
        <v>0.50841999999999998</v>
      </c>
      <c r="S85" s="114">
        <v>-279.57760000000002</v>
      </c>
      <c r="T85" s="115">
        <v>-0.91632999999999998</v>
      </c>
    </row>
    <row r="86" spans="17:20" x14ac:dyDescent="0.25">
      <c r="Q86" s="109">
        <v>210.566</v>
      </c>
      <c r="R86" s="110">
        <v>0.21579000000000001</v>
      </c>
      <c r="S86" s="114">
        <v>-255.37299999999999</v>
      </c>
      <c r="T86" s="115">
        <v>-1.5877600000000001</v>
      </c>
    </row>
    <row r="87" spans="17:20" x14ac:dyDescent="0.25">
      <c r="Q87" s="109">
        <v>-325.91500000000002</v>
      </c>
      <c r="R87" s="110">
        <v>-0.55332999999999999</v>
      </c>
      <c r="S87" s="114">
        <v>-254.7723</v>
      </c>
      <c r="T87" s="115">
        <v>-1.25343</v>
      </c>
    </row>
    <row r="88" spans="17:20" x14ac:dyDescent="0.25">
      <c r="Q88" s="109">
        <v>-212.285</v>
      </c>
      <c r="R88" s="110">
        <v>-0.22222</v>
      </c>
      <c r="S88" s="114">
        <v>134.74639999999999</v>
      </c>
      <c r="T88" s="115">
        <v>5.1915300000000002</v>
      </c>
    </row>
    <row r="89" spans="17:20" x14ac:dyDescent="0.25">
      <c r="Q89" s="109">
        <v>-201.316</v>
      </c>
      <c r="R89" s="110">
        <v>-0.47260999999999997</v>
      </c>
      <c r="S89" s="114">
        <v>135.34710000000001</v>
      </c>
      <c r="T89" s="115">
        <v>-4.6059999999999997E-2</v>
      </c>
    </row>
    <row r="90" spans="17:20" x14ac:dyDescent="0.25">
      <c r="Q90" s="109">
        <v>-314.94400000000002</v>
      </c>
      <c r="R90" s="110">
        <v>-0.40310000000000001</v>
      </c>
      <c r="S90" s="114">
        <v>113.5416</v>
      </c>
      <c r="T90" s="115">
        <v>0.63288999999999995</v>
      </c>
    </row>
    <row r="91" spans="17:20" x14ac:dyDescent="0.25">
      <c r="Q91" s="109">
        <v>217.87700000000001</v>
      </c>
      <c r="R91" s="110">
        <v>0.20710000000000001</v>
      </c>
      <c r="S91" s="114">
        <v>113.842</v>
      </c>
      <c r="T91" s="115">
        <v>-2.7439999999999999E-2</v>
      </c>
    </row>
    <row r="92" spans="17:20" x14ac:dyDescent="0.25">
      <c r="Q92" s="109">
        <v>107.589</v>
      </c>
      <c r="R92" s="110">
        <v>0.10373</v>
      </c>
      <c r="S92" s="114">
        <v>114.14230000000001</v>
      </c>
      <c r="T92" s="115">
        <v>9.6869999999999998E-2</v>
      </c>
    </row>
    <row r="93" spans="17:20" x14ac:dyDescent="0.25">
      <c r="Q93" s="109">
        <v>100.279</v>
      </c>
      <c r="R93" s="110">
        <v>0.50841999999999998</v>
      </c>
      <c r="S93" s="114">
        <v>96.911100000000005</v>
      </c>
      <c r="T93" s="115">
        <v>0.61653999999999998</v>
      </c>
    </row>
    <row r="94" spans="17:20" x14ac:dyDescent="0.25">
      <c r="Q94" s="109">
        <v>210.566</v>
      </c>
      <c r="R94" s="110">
        <v>0.21579000000000001</v>
      </c>
      <c r="S94" s="114">
        <v>97.511799999999994</v>
      </c>
      <c r="T94" s="115">
        <v>1.45502</v>
      </c>
    </row>
    <row r="95" spans="17:20" x14ac:dyDescent="0.25">
      <c r="Q95" s="109">
        <v>-325.91500000000002</v>
      </c>
      <c r="R95" s="110">
        <v>-0.55332999999999999</v>
      </c>
      <c r="S95" s="114">
        <v>-238.6045</v>
      </c>
      <c r="T95" s="115">
        <v>-4.1409000000000002</v>
      </c>
    </row>
    <row r="96" spans="17:20" x14ac:dyDescent="0.25">
      <c r="Q96" s="109">
        <v>-212.285</v>
      </c>
      <c r="R96" s="110">
        <v>-0.22222</v>
      </c>
      <c r="S96" s="114">
        <v>-238.00380000000001</v>
      </c>
      <c r="T96" s="115">
        <v>-0.74199000000000004</v>
      </c>
    </row>
    <row r="97" spans="17:20" x14ac:dyDescent="0.25">
      <c r="Q97" s="109">
        <v>-201.316</v>
      </c>
      <c r="R97" s="110">
        <v>-0.47260999999999997</v>
      </c>
      <c r="S97" s="114">
        <v>-207.03049999999999</v>
      </c>
      <c r="T97" s="115">
        <v>-1.05935</v>
      </c>
    </row>
    <row r="98" spans="17:20" x14ac:dyDescent="0.25">
      <c r="Q98" s="109">
        <v>-314.94400000000002</v>
      </c>
      <c r="R98" s="110">
        <v>-0.40310000000000001</v>
      </c>
      <c r="S98" s="114">
        <v>-206.73009999999999</v>
      </c>
      <c r="T98" s="115">
        <v>-0.49934000000000001</v>
      </c>
    </row>
    <row r="99" spans="17:20" x14ac:dyDescent="0.25">
      <c r="Q99" s="109">
        <v>132.78899999999999</v>
      </c>
      <c r="R99" s="110">
        <v>0.22387000000000001</v>
      </c>
      <c r="S99" s="114">
        <v>-206.4298</v>
      </c>
      <c r="T99" s="115">
        <v>-0.72396000000000005</v>
      </c>
    </row>
    <row r="100" spans="17:20" x14ac:dyDescent="0.25">
      <c r="Q100" s="109">
        <v>57.54</v>
      </c>
      <c r="R100" s="110">
        <v>8.4970000000000004E-2</v>
      </c>
      <c r="S100" s="114">
        <v>-190.02549999999999</v>
      </c>
      <c r="T100" s="115">
        <v>-1.17509</v>
      </c>
    </row>
    <row r="101" spans="17:20" x14ac:dyDescent="0.25">
      <c r="Q101" s="109">
        <v>53.093000000000004</v>
      </c>
      <c r="R101" s="110">
        <v>0.69081999999999999</v>
      </c>
      <c r="S101" s="114">
        <v>-189.4248</v>
      </c>
      <c r="T101" s="115">
        <v>-0.75494000000000006</v>
      </c>
    </row>
    <row r="102" spans="17:20" x14ac:dyDescent="0.25">
      <c r="Q102" s="109">
        <v>128.34100000000001</v>
      </c>
      <c r="R102" s="110">
        <v>0.33163999999999999</v>
      </c>
      <c r="S102" s="114">
        <v>134.74639999999999</v>
      </c>
      <c r="T102" s="115">
        <v>5.1915300000000002</v>
      </c>
    </row>
    <row r="103" spans="17:20" x14ac:dyDescent="0.25">
      <c r="Q103" s="109">
        <v>-240.827</v>
      </c>
      <c r="R103" s="110">
        <v>-0.57011000000000001</v>
      </c>
      <c r="S103" s="114">
        <v>135.34710000000001</v>
      </c>
      <c r="T103" s="115">
        <v>-4.6059999999999997E-2</v>
      </c>
    </row>
    <row r="104" spans="17:20" x14ac:dyDescent="0.25">
      <c r="Q104" s="109">
        <v>-162.23500000000001</v>
      </c>
      <c r="R104" s="110">
        <v>-0.20346</v>
      </c>
      <c r="S104" s="114">
        <v>113.5416</v>
      </c>
      <c r="T104" s="115">
        <v>0.63288999999999995</v>
      </c>
    </row>
    <row r="105" spans="17:20" x14ac:dyDescent="0.25">
      <c r="Q105" s="109">
        <v>-154.12899999999999</v>
      </c>
      <c r="R105" s="110">
        <v>-0.65500999999999998</v>
      </c>
      <c r="S105" s="114">
        <v>113.842</v>
      </c>
      <c r="T105" s="115">
        <v>-2.7439999999999999E-2</v>
      </c>
    </row>
    <row r="106" spans="17:20" x14ac:dyDescent="0.25">
      <c r="Q106" s="109">
        <v>-232.71899999999999</v>
      </c>
      <c r="R106" s="110">
        <v>-0.51895000000000002</v>
      </c>
      <c r="S106" s="114">
        <v>114.14230000000001</v>
      </c>
      <c r="T106" s="115">
        <v>9.6869999999999998E-2</v>
      </c>
    </row>
    <row r="107" spans="17:20" x14ac:dyDescent="0.25">
      <c r="Q107" s="109">
        <v>132.78899999999999</v>
      </c>
      <c r="R107" s="110">
        <v>0.22387000000000001</v>
      </c>
      <c r="S107" s="114">
        <v>96.911100000000005</v>
      </c>
      <c r="T107" s="115">
        <v>0.61653999999999998</v>
      </c>
    </row>
    <row r="108" spans="17:20" x14ac:dyDescent="0.25">
      <c r="Q108" s="109">
        <v>57.54</v>
      </c>
      <c r="R108" s="110">
        <v>8.4970000000000004E-2</v>
      </c>
      <c r="S108" s="114">
        <v>97.511799999999994</v>
      </c>
      <c r="T108" s="115">
        <v>1.45502</v>
      </c>
    </row>
    <row r="109" spans="17:20" x14ac:dyDescent="0.25">
      <c r="Q109" s="109">
        <v>53.093000000000004</v>
      </c>
      <c r="R109" s="110">
        <v>0.69081999999999999</v>
      </c>
      <c r="S109" s="114">
        <v>-238.6045</v>
      </c>
      <c r="T109" s="115">
        <v>-4.1409000000000002</v>
      </c>
    </row>
    <row r="110" spans="17:20" x14ac:dyDescent="0.25">
      <c r="Q110" s="109">
        <v>128.34100000000001</v>
      </c>
      <c r="R110" s="110">
        <v>0.33163999999999999</v>
      </c>
      <c r="S110" s="114">
        <v>-238.00380000000001</v>
      </c>
      <c r="T110" s="115">
        <v>-0.74199000000000004</v>
      </c>
    </row>
    <row r="111" spans="17:20" x14ac:dyDescent="0.25">
      <c r="Q111" s="109">
        <v>-240.827</v>
      </c>
      <c r="R111" s="110">
        <v>-0.57011000000000001</v>
      </c>
      <c r="S111" s="114">
        <v>-207.03049999999999</v>
      </c>
      <c r="T111" s="115">
        <v>-1.05935</v>
      </c>
    </row>
    <row r="112" spans="17:20" x14ac:dyDescent="0.25">
      <c r="Q112" s="109">
        <v>-162.23500000000001</v>
      </c>
      <c r="R112" s="110">
        <v>-0.20346</v>
      </c>
      <c r="S112" s="114">
        <v>-206.73009999999999</v>
      </c>
      <c r="T112" s="115">
        <v>-0.49934000000000001</v>
      </c>
    </row>
    <row r="113" spans="17:20" x14ac:dyDescent="0.25">
      <c r="Q113" s="109">
        <v>-154.12899999999999</v>
      </c>
      <c r="R113" s="110">
        <v>-0.65500999999999998</v>
      </c>
      <c r="S113" s="114">
        <v>-206.4298</v>
      </c>
      <c r="T113" s="115">
        <v>-0.72396000000000005</v>
      </c>
    </row>
    <row r="114" spans="17:20" x14ac:dyDescent="0.25">
      <c r="Q114" s="109">
        <v>-232.71899999999999</v>
      </c>
      <c r="R114" s="110">
        <v>-0.51895000000000002</v>
      </c>
      <c r="S114" s="114">
        <v>-190.02549999999999</v>
      </c>
      <c r="T114" s="115">
        <v>-1.17509</v>
      </c>
    </row>
    <row r="115" spans="17:20" x14ac:dyDescent="0.25">
      <c r="Q115" s="109">
        <v>213.928</v>
      </c>
      <c r="R115" s="110">
        <v>0.20946000000000001</v>
      </c>
      <c r="S115" s="114">
        <v>-189.4248</v>
      </c>
      <c r="T115" s="115">
        <v>-0.75494000000000006</v>
      </c>
    </row>
    <row r="116" spans="17:20" x14ac:dyDescent="0.25">
      <c r="Q116" s="109">
        <v>105.306</v>
      </c>
      <c r="R116" s="110">
        <v>0.10432</v>
      </c>
      <c r="S116" s="114">
        <v>224.8074</v>
      </c>
      <c r="T116" s="115">
        <v>7.2939800000000004</v>
      </c>
    </row>
    <row r="117" spans="17:20" x14ac:dyDescent="0.25">
      <c r="Q117" s="109">
        <v>98.087000000000003</v>
      </c>
      <c r="R117" s="110">
        <v>0.50738000000000005</v>
      </c>
      <c r="S117" s="114">
        <v>225.40809999999999</v>
      </c>
      <c r="T117" s="115">
        <v>0.15206</v>
      </c>
    </row>
    <row r="118" spans="17:20" x14ac:dyDescent="0.25">
      <c r="Q118" s="109">
        <v>206.708</v>
      </c>
      <c r="R118" s="110">
        <v>0.21634</v>
      </c>
      <c r="S118" s="114">
        <v>191.18020000000001</v>
      </c>
      <c r="T118" s="115">
        <v>1.03904</v>
      </c>
    </row>
    <row r="119" spans="17:20" x14ac:dyDescent="0.25">
      <c r="Q119" s="109">
        <v>-329.86399999999998</v>
      </c>
      <c r="R119" s="110">
        <v>-0.55096999999999996</v>
      </c>
      <c r="S119" s="114">
        <v>191.48060000000001</v>
      </c>
      <c r="T119" s="115">
        <v>9.7280000000000005E-2</v>
      </c>
    </row>
    <row r="120" spans="17:20" x14ac:dyDescent="0.25">
      <c r="Q120" s="109">
        <v>-214.56800000000001</v>
      </c>
      <c r="R120" s="110">
        <v>-0.22162999999999999</v>
      </c>
      <c r="S120" s="114">
        <v>191.7809</v>
      </c>
      <c r="T120" s="115">
        <v>0.30909999999999999</v>
      </c>
    </row>
    <row r="121" spans="17:20" x14ac:dyDescent="0.25">
      <c r="Q121" s="109">
        <v>-203.50700000000001</v>
      </c>
      <c r="R121" s="110">
        <v>-0.47365000000000002</v>
      </c>
      <c r="S121" s="114">
        <v>167.02889999999999</v>
      </c>
      <c r="T121" s="115">
        <v>1.05704</v>
      </c>
    </row>
    <row r="122" spans="17:20" x14ac:dyDescent="0.25">
      <c r="Q122" s="109">
        <v>-318.80200000000002</v>
      </c>
      <c r="R122" s="110">
        <v>-0.40255000000000002</v>
      </c>
      <c r="S122" s="114">
        <v>167.62960000000001</v>
      </c>
      <c r="T122" s="115">
        <v>1.90059</v>
      </c>
    </row>
    <row r="123" spans="17:20" x14ac:dyDescent="0.25">
      <c r="Q123" s="109">
        <v>213.928</v>
      </c>
      <c r="R123" s="110">
        <v>0.20946000000000001</v>
      </c>
      <c r="S123" s="114">
        <v>-319.15219999999999</v>
      </c>
      <c r="T123" s="115">
        <v>-6.2989600000000001</v>
      </c>
    </row>
    <row r="124" spans="17:20" x14ac:dyDescent="0.25">
      <c r="Q124" s="109">
        <v>105.306</v>
      </c>
      <c r="R124" s="110">
        <v>0.10432</v>
      </c>
      <c r="S124" s="114">
        <v>-318.55149999999998</v>
      </c>
      <c r="T124" s="115">
        <v>-0.87555000000000005</v>
      </c>
    </row>
    <row r="125" spans="17:20" x14ac:dyDescent="0.25">
      <c r="Q125" s="109">
        <v>98.087000000000003</v>
      </c>
      <c r="R125" s="110">
        <v>0.50738000000000005</v>
      </c>
      <c r="S125" s="114">
        <v>-275.6875</v>
      </c>
      <c r="T125" s="115">
        <v>-1.42459</v>
      </c>
    </row>
    <row r="126" spans="17:20" x14ac:dyDescent="0.25">
      <c r="Q126" s="109">
        <v>206.708</v>
      </c>
      <c r="R126" s="110">
        <v>0.21634</v>
      </c>
      <c r="S126" s="114">
        <v>-275.38720000000001</v>
      </c>
      <c r="T126" s="115">
        <v>-0.58374000000000004</v>
      </c>
    </row>
    <row r="127" spans="17:20" x14ac:dyDescent="0.25">
      <c r="Q127" s="109">
        <v>-329.86399999999998</v>
      </c>
      <c r="R127" s="110">
        <v>-0.55096999999999996</v>
      </c>
      <c r="S127" s="114">
        <v>-275.08679999999998</v>
      </c>
      <c r="T127" s="115">
        <v>-0.89646999999999999</v>
      </c>
    </row>
    <row r="128" spans="17:20" x14ac:dyDescent="0.25">
      <c r="Q128" s="109">
        <v>-214.56800000000001</v>
      </c>
      <c r="R128" s="110">
        <v>-0.22162999999999999</v>
      </c>
      <c r="S128" s="114">
        <v>-250.6028</v>
      </c>
      <c r="T128" s="115">
        <v>-1.55992</v>
      </c>
    </row>
    <row r="129" spans="17:20" x14ac:dyDescent="0.25">
      <c r="Q129" s="109">
        <v>-203.50700000000001</v>
      </c>
      <c r="R129" s="110">
        <v>-0.47365000000000002</v>
      </c>
      <c r="S129" s="114">
        <v>-250.00210000000001</v>
      </c>
      <c r="T129" s="115">
        <v>-1.3063499999999999</v>
      </c>
    </row>
    <row r="130" spans="17:20" x14ac:dyDescent="0.25">
      <c r="Q130" s="109">
        <v>-318.80200000000002</v>
      </c>
      <c r="R130" s="110">
        <v>-0.40255000000000002</v>
      </c>
      <c r="S130" s="114">
        <v>224.8074</v>
      </c>
      <c r="T130" s="115">
        <v>7.2939800000000004</v>
      </c>
    </row>
    <row r="131" spans="17:20" x14ac:dyDescent="0.25">
      <c r="Q131" s="109">
        <v>128.84</v>
      </c>
      <c r="R131" s="110">
        <v>0.22622999999999999</v>
      </c>
      <c r="S131" s="114">
        <v>225.40809999999999</v>
      </c>
      <c r="T131" s="115">
        <v>0.15206</v>
      </c>
    </row>
    <row r="132" spans="17:20" x14ac:dyDescent="0.25">
      <c r="Q132" s="109">
        <v>55.256</v>
      </c>
      <c r="R132" s="110">
        <v>8.5559999999999997E-2</v>
      </c>
      <c r="S132" s="114">
        <v>191.18020000000001</v>
      </c>
      <c r="T132" s="115">
        <v>1.03904</v>
      </c>
    </row>
    <row r="133" spans="17:20" x14ac:dyDescent="0.25">
      <c r="Q133" s="109">
        <v>50.901000000000003</v>
      </c>
      <c r="R133" s="110">
        <v>0.68977999999999995</v>
      </c>
      <c r="S133" s="114">
        <v>191.48060000000001</v>
      </c>
      <c r="T133" s="115">
        <v>9.7280000000000005E-2</v>
      </c>
    </row>
    <row r="134" spans="17:20" x14ac:dyDescent="0.25">
      <c r="Q134" s="109">
        <v>124.483</v>
      </c>
      <c r="R134" s="110">
        <v>0.33218999999999999</v>
      </c>
      <c r="S134" s="114">
        <v>191.7809</v>
      </c>
      <c r="T134" s="115">
        <v>0.30909999999999999</v>
      </c>
    </row>
    <row r="135" spans="17:20" x14ac:dyDescent="0.25">
      <c r="Q135" s="109">
        <v>-244.77600000000001</v>
      </c>
      <c r="R135" s="110">
        <v>-0.56774999999999998</v>
      </c>
      <c r="S135" s="114">
        <v>167.02889999999999</v>
      </c>
      <c r="T135" s="115">
        <v>1.05704</v>
      </c>
    </row>
    <row r="136" spans="17:20" x14ac:dyDescent="0.25">
      <c r="Q136" s="109">
        <v>-164.51900000000001</v>
      </c>
      <c r="R136" s="110">
        <v>-0.20286999999999999</v>
      </c>
      <c r="S136" s="114">
        <v>167.62960000000001</v>
      </c>
      <c r="T136" s="115">
        <v>1.90059</v>
      </c>
    </row>
    <row r="137" spans="17:20" x14ac:dyDescent="0.25">
      <c r="Q137" s="109">
        <v>-156.321</v>
      </c>
      <c r="R137" s="110">
        <v>-0.65605000000000002</v>
      </c>
      <c r="S137" s="114">
        <v>-319.15219999999999</v>
      </c>
      <c r="T137" s="115">
        <v>-6.2989600000000001</v>
      </c>
    </row>
    <row r="138" spans="17:20" x14ac:dyDescent="0.25">
      <c r="Q138" s="109">
        <v>-236.577</v>
      </c>
      <c r="R138" s="110">
        <v>-0.51839999999999997</v>
      </c>
      <c r="S138" s="114">
        <v>-318.55149999999998</v>
      </c>
      <c r="T138" s="115">
        <v>-0.87555000000000005</v>
      </c>
    </row>
    <row r="139" spans="17:20" x14ac:dyDescent="0.25">
      <c r="Q139" s="109">
        <v>128.84</v>
      </c>
      <c r="R139" s="110">
        <v>0.22622999999999999</v>
      </c>
      <c r="S139" s="114">
        <v>-275.6875</v>
      </c>
      <c r="T139" s="115">
        <v>-1.42459</v>
      </c>
    </row>
    <row r="140" spans="17:20" x14ac:dyDescent="0.25">
      <c r="Q140" s="109">
        <v>55.256</v>
      </c>
      <c r="R140" s="110">
        <v>8.5559999999999997E-2</v>
      </c>
      <c r="S140" s="114">
        <v>-275.38720000000001</v>
      </c>
      <c r="T140" s="115">
        <v>-0.58374000000000004</v>
      </c>
    </row>
    <row r="141" spans="17:20" x14ac:dyDescent="0.25">
      <c r="Q141" s="109">
        <v>50.901000000000003</v>
      </c>
      <c r="R141" s="110">
        <v>0.68977999999999995</v>
      </c>
      <c r="S141" s="114">
        <v>-275.08679999999998</v>
      </c>
      <c r="T141" s="115">
        <v>-0.89646999999999999</v>
      </c>
    </row>
    <row r="142" spans="17:20" x14ac:dyDescent="0.25">
      <c r="Q142" s="109">
        <v>124.483</v>
      </c>
      <c r="R142" s="110">
        <v>0.33218999999999999</v>
      </c>
      <c r="S142" s="114">
        <v>-250.6028</v>
      </c>
      <c r="T142" s="115">
        <v>-1.55992</v>
      </c>
    </row>
    <row r="143" spans="17:20" x14ac:dyDescent="0.25">
      <c r="Q143" s="109">
        <v>-244.77600000000001</v>
      </c>
      <c r="R143" s="110">
        <v>-0.56774999999999998</v>
      </c>
      <c r="S143" s="114">
        <v>-250.00210000000001</v>
      </c>
      <c r="T143" s="115">
        <v>-1.3063499999999999</v>
      </c>
    </row>
    <row r="144" spans="17:20" x14ac:dyDescent="0.25">
      <c r="Q144" s="109">
        <v>-164.51900000000001</v>
      </c>
      <c r="R144" s="110">
        <v>-0.20286999999999999</v>
      </c>
      <c r="S144" s="114">
        <v>139.50309999999999</v>
      </c>
      <c r="T144" s="115">
        <v>5.1637199999999996</v>
      </c>
    </row>
    <row r="145" spans="17:20" x14ac:dyDescent="0.25">
      <c r="Q145" s="109">
        <v>-156.321</v>
      </c>
      <c r="R145" s="110">
        <v>-0.65605000000000002</v>
      </c>
      <c r="S145" s="114">
        <v>140.1037</v>
      </c>
      <c r="T145" s="115">
        <v>-1.3780000000000001E-2</v>
      </c>
    </row>
    <row r="146" spans="17:20" x14ac:dyDescent="0.25">
      <c r="Q146" s="109">
        <v>-236.577</v>
      </c>
      <c r="R146" s="110">
        <v>-0.51839999999999997</v>
      </c>
      <c r="S146" s="114">
        <v>118.0324</v>
      </c>
      <c r="T146" s="115">
        <v>0.65334000000000003</v>
      </c>
    </row>
    <row r="147" spans="17:20" x14ac:dyDescent="0.25">
      <c r="Q147" s="109">
        <v>234.88</v>
      </c>
      <c r="R147" s="110">
        <v>0.26133000000000001</v>
      </c>
      <c r="S147" s="114">
        <v>118.3327</v>
      </c>
      <c r="T147" s="115">
        <v>-7.28E-3</v>
      </c>
    </row>
    <row r="148" spans="17:20" x14ac:dyDescent="0.25">
      <c r="Q148" s="109">
        <v>124.39400000000001</v>
      </c>
      <c r="R148" s="110">
        <v>0.12196</v>
      </c>
      <c r="S148" s="114">
        <v>118.6331</v>
      </c>
      <c r="T148" s="115">
        <v>0.11673</v>
      </c>
    </row>
    <row r="149" spans="17:20" x14ac:dyDescent="0.25">
      <c r="Q149" s="109">
        <v>116.506</v>
      </c>
      <c r="R149" s="110">
        <v>0.50092999999999999</v>
      </c>
      <c r="S149" s="114">
        <v>101.68129999999999</v>
      </c>
      <c r="T149" s="115">
        <v>0.64437</v>
      </c>
    </row>
    <row r="150" spans="17:20" x14ac:dyDescent="0.25">
      <c r="Q150" s="109">
        <v>226.99100000000001</v>
      </c>
      <c r="R150" s="110">
        <v>0.24357000000000001</v>
      </c>
      <c r="S150" s="114">
        <v>102.282</v>
      </c>
      <c r="T150" s="115">
        <v>1.4020999999999999</v>
      </c>
    </row>
    <row r="151" spans="17:20" x14ac:dyDescent="0.25">
      <c r="Q151" s="109">
        <v>-308.91199999999998</v>
      </c>
      <c r="R151" s="110">
        <v>-0.49909999999999999</v>
      </c>
      <c r="S151" s="114">
        <v>-233.84790000000001</v>
      </c>
      <c r="T151" s="115">
        <v>-4.1687000000000003</v>
      </c>
    </row>
    <row r="152" spans="17:20" x14ac:dyDescent="0.25">
      <c r="Q152" s="109">
        <v>-195.48</v>
      </c>
      <c r="R152" s="110">
        <v>-0.20399</v>
      </c>
      <c r="S152" s="114">
        <v>-233.24719999999999</v>
      </c>
      <c r="T152" s="115">
        <v>-0.70970999999999995</v>
      </c>
    </row>
    <row r="153" spans="17:20" x14ac:dyDescent="0.25">
      <c r="Q153" s="109">
        <v>-185.08799999999999</v>
      </c>
      <c r="R153" s="110">
        <v>-0.48010999999999998</v>
      </c>
      <c r="S153" s="114">
        <v>-202.53970000000001</v>
      </c>
      <c r="T153" s="115">
        <v>-1.0388900000000001</v>
      </c>
    </row>
    <row r="154" spans="17:20" x14ac:dyDescent="0.25">
      <c r="Q154" s="109">
        <v>-298.51900000000001</v>
      </c>
      <c r="R154" s="110">
        <v>-0.37531999999999999</v>
      </c>
      <c r="S154" s="114">
        <v>-202.23929999999999</v>
      </c>
      <c r="T154" s="115">
        <v>-0.47917999999999999</v>
      </c>
    </row>
    <row r="155" spans="17:20" x14ac:dyDescent="0.25">
      <c r="Q155" s="109">
        <v>234.88</v>
      </c>
      <c r="R155" s="110">
        <v>0.26133000000000001</v>
      </c>
      <c r="S155" s="114">
        <v>-201.93899999999999</v>
      </c>
      <c r="T155" s="115">
        <v>-0.70409999999999995</v>
      </c>
    </row>
    <row r="156" spans="17:20" x14ac:dyDescent="0.25">
      <c r="Q156" s="109">
        <v>124.39400000000001</v>
      </c>
      <c r="R156" s="110">
        <v>0.12196</v>
      </c>
      <c r="S156" s="114">
        <v>-185.2552</v>
      </c>
      <c r="T156" s="115">
        <v>-1.1472599999999999</v>
      </c>
    </row>
    <row r="157" spans="17:20" x14ac:dyDescent="0.25">
      <c r="Q157" s="109">
        <v>116.506</v>
      </c>
      <c r="R157" s="110">
        <v>0.50092999999999999</v>
      </c>
      <c r="S157" s="114">
        <v>-184.65450000000001</v>
      </c>
      <c r="T157" s="115">
        <v>-0.80786000000000002</v>
      </c>
    </row>
    <row r="158" spans="17:20" x14ac:dyDescent="0.25">
      <c r="Q158" s="109">
        <v>226.99100000000001</v>
      </c>
      <c r="R158" s="110">
        <v>0.24357000000000001</v>
      </c>
      <c r="S158" s="114">
        <v>139.50309999999999</v>
      </c>
      <c r="T158" s="115">
        <v>5.1637199999999996</v>
      </c>
    </row>
    <row r="159" spans="17:20" x14ac:dyDescent="0.25">
      <c r="Q159" s="109">
        <v>-308.91199999999998</v>
      </c>
      <c r="R159" s="110">
        <v>-0.49909999999999999</v>
      </c>
      <c r="S159" s="114">
        <v>140.1037</v>
      </c>
      <c r="T159" s="115">
        <v>-1.3780000000000001E-2</v>
      </c>
    </row>
    <row r="160" spans="17:20" x14ac:dyDescent="0.25">
      <c r="Q160" s="109">
        <v>-195.48</v>
      </c>
      <c r="R160" s="110">
        <v>-0.20399</v>
      </c>
      <c r="S160" s="114">
        <v>118.0324</v>
      </c>
      <c r="T160" s="115">
        <v>0.65334000000000003</v>
      </c>
    </row>
    <row r="161" spans="17:20" x14ac:dyDescent="0.25">
      <c r="Q161" s="109">
        <v>-185.08799999999999</v>
      </c>
      <c r="R161" s="110">
        <v>-0.48010999999999998</v>
      </c>
      <c r="S161" s="114">
        <v>118.3327</v>
      </c>
      <c r="T161" s="115">
        <v>-7.28E-3</v>
      </c>
    </row>
    <row r="162" spans="17:20" x14ac:dyDescent="0.25">
      <c r="Q162" s="109">
        <v>-298.51900000000001</v>
      </c>
      <c r="R162" s="110">
        <v>-0.37531999999999999</v>
      </c>
      <c r="S162" s="114">
        <v>118.6331</v>
      </c>
      <c r="T162" s="115">
        <v>0.11673</v>
      </c>
    </row>
    <row r="163" spans="17:20" x14ac:dyDescent="0.25">
      <c r="Q163" s="109">
        <v>149.792</v>
      </c>
      <c r="R163" s="110">
        <v>0.27811000000000002</v>
      </c>
      <c r="S163" s="114">
        <v>101.68129999999999</v>
      </c>
      <c r="T163" s="115">
        <v>0.64437</v>
      </c>
    </row>
    <row r="164" spans="17:20" x14ac:dyDescent="0.25">
      <c r="Q164" s="109">
        <v>74.343999999999994</v>
      </c>
      <c r="R164" s="110">
        <v>0.1032</v>
      </c>
      <c r="S164" s="114">
        <v>102.282</v>
      </c>
      <c r="T164" s="115">
        <v>1.4020999999999999</v>
      </c>
    </row>
    <row r="165" spans="17:20" x14ac:dyDescent="0.25">
      <c r="Q165" s="109">
        <v>69.319999999999993</v>
      </c>
      <c r="R165" s="110">
        <v>0.68332000000000004</v>
      </c>
      <c r="S165" s="114">
        <v>-233.84790000000001</v>
      </c>
      <c r="T165" s="115">
        <v>-4.1687000000000003</v>
      </c>
    </row>
    <row r="166" spans="17:20" x14ac:dyDescent="0.25">
      <c r="Q166" s="109">
        <v>144.76599999999999</v>
      </c>
      <c r="R166" s="110">
        <v>0.35941000000000001</v>
      </c>
      <c r="S166" s="114">
        <v>-233.24719999999999</v>
      </c>
      <c r="T166" s="115">
        <v>-0.70970999999999995</v>
      </c>
    </row>
    <row r="167" spans="17:20" x14ac:dyDescent="0.25">
      <c r="Q167" s="109">
        <v>-223.82400000000001</v>
      </c>
      <c r="R167" s="110">
        <v>-0.51587000000000005</v>
      </c>
      <c r="S167" s="114">
        <v>-202.53970000000001</v>
      </c>
      <c r="T167" s="115">
        <v>-1.0388900000000001</v>
      </c>
    </row>
    <row r="168" spans="17:20" x14ac:dyDescent="0.25">
      <c r="Q168" s="109">
        <v>-145.43100000000001</v>
      </c>
      <c r="R168" s="110">
        <v>-0.18523000000000001</v>
      </c>
      <c r="S168" s="114">
        <v>-202.23929999999999</v>
      </c>
      <c r="T168" s="115">
        <v>-0.47917999999999999</v>
      </c>
    </row>
    <row r="169" spans="17:20" x14ac:dyDescent="0.25">
      <c r="Q169" s="109">
        <v>-137.90199999999999</v>
      </c>
      <c r="R169" s="110">
        <v>-0.66249999999999998</v>
      </c>
      <c r="S169" s="114">
        <v>-201.93899999999999</v>
      </c>
      <c r="T169" s="115">
        <v>-0.70409999999999995</v>
      </c>
    </row>
    <row r="170" spans="17:20" x14ac:dyDescent="0.25">
      <c r="Q170" s="109">
        <v>-216.29400000000001</v>
      </c>
      <c r="R170" s="110">
        <v>-0.49117</v>
      </c>
      <c r="S170" s="114">
        <v>-185.2552</v>
      </c>
      <c r="T170" s="115">
        <v>-1.1472599999999999</v>
      </c>
    </row>
    <row r="171" spans="17:20" x14ac:dyDescent="0.25">
      <c r="Q171" s="109">
        <v>149.792</v>
      </c>
      <c r="R171" s="110">
        <v>0.27811000000000002</v>
      </c>
      <c r="S171" s="114">
        <v>-184.65450000000001</v>
      </c>
      <c r="T171" s="115">
        <v>-0.80786000000000002</v>
      </c>
    </row>
    <row r="172" spans="17:20" x14ac:dyDescent="0.25">
      <c r="Q172" s="109">
        <v>74.343999999999994</v>
      </c>
      <c r="R172" s="110">
        <v>0.1032</v>
      </c>
      <c r="S172" s="114">
        <v>221.89240000000001</v>
      </c>
      <c r="T172" s="115">
        <v>7.3177199999999996</v>
      </c>
    </row>
    <row r="173" spans="17:20" x14ac:dyDescent="0.25">
      <c r="Q173" s="109">
        <v>69.319999999999993</v>
      </c>
      <c r="R173" s="110">
        <v>0.68332000000000004</v>
      </c>
      <c r="S173" s="114">
        <v>222.4931</v>
      </c>
      <c r="T173" s="115">
        <v>0.14188999999999999</v>
      </c>
    </row>
    <row r="174" spans="17:20" x14ac:dyDescent="0.25">
      <c r="Q174" s="109">
        <v>144.76599999999999</v>
      </c>
      <c r="R174" s="110">
        <v>0.35941000000000001</v>
      </c>
      <c r="S174" s="114">
        <v>188.39009999999999</v>
      </c>
      <c r="T174" s="115">
        <v>1.0341400000000001</v>
      </c>
    </row>
    <row r="175" spans="17:20" x14ac:dyDescent="0.25">
      <c r="Q175" s="109">
        <v>-223.82400000000001</v>
      </c>
      <c r="R175" s="110">
        <v>-0.51587000000000005</v>
      </c>
      <c r="S175" s="114">
        <v>188.69049999999999</v>
      </c>
      <c r="T175" s="115">
        <v>9.4549999999999995E-2</v>
      </c>
    </row>
    <row r="176" spans="17:20" x14ac:dyDescent="0.25">
      <c r="Q176" s="109">
        <v>-145.43100000000001</v>
      </c>
      <c r="R176" s="110">
        <v>-0.18523000000000001</v>
      </c>
      <c r="S176" s="114">
        <v>188.99080000000001</v>
      </c>
      <c r="T176" s="115">
        <v>0.30853999999999998</v>
      </c>
    </row>
    <row r="177" spans="17:20" x14ac:dyDescent="0.25">
      <c r="Q177" s="109">
        <v>-137.90199999999999</v>
      </c>
      <c r="R177" s="110">
        <v>-0.66249999999999998</v>
      </c>
      <c r="S177" s="114">
        <v>163.99600000000001</v>
      </c>
      <c r="T177" s="115">
        <v>1.0466200000000001</v>
      </c>
    </row>
    <row r="178" spans="17:20" x14ac:dyDescent="0.25">
      <c r="Q178" s="109">
        <v>-216.29400000000001</v>
      </c>
      <c r="R178" s="110">
        <v>-0.49117</v>
      </c>
      <c r="S178" s="114">
        <v>164.5967</v>
      </c>
      <c r="T178" s="115">
        <v>1.93418</v>
      </c>
    </row>
    <row r="179" spans="17:20" x14ac:dyDescent="0.25">
      <c r="Q179" s="109">
        <v>-67.445999999999998</v>
      </c>
      <c r="R179" s="110">
        <v>-0.12336999999999999</v>
      </c>
      <c r="S179" s="114">
        <v>-322.06720000000001</v>
      </c>
      <c r="T179" s="115">
        <v>-6.27522</v>
      </c>
    </row>
    <row r="180" spans="17:20" x14ac:dyDescent="0.25">
      <c r="Q180" s="109">
        <v>-70.554000000000002</v>
      </c>
      <c r="R180" s="110">
        <v>-0.12151000000000001</v>
      </c>
      <c r="S180" s="114">
        <v>-321.4665</v>
      </c>
      <c r="T180" s="115">
        <v>-0.88571999999999995</v>
      </c>
    </row>
    <row r="181" spans="17:20" x14ac:dyDescent="0.25">
      <c r="Q181" s="109">
        <v>-70.527000000000001</v>
      </c>
      <c r="R181" s="110">
        <v>-2.1479999999999999E-2</v>
      </c>
      <c r="S181" s="114">
        <v>-278.4776</v>
      </c>
      <c r="T181" s="115">
        <v>-1.4295</v>
      </c>
    </row>
    <row r="182" spans="17:20" x14ac:dyDescent="0.25">
      <c r="Q182" s="109">
        <v>-67.418999999999997</v>
      </c>
      <c r="R182" s="110">
        <v>-2.4830000000000001E-2</v>
      </c>
      <c r="S182" s="114">
        <v>-278.1773</v>
      </c>
      <c r="T182" s="115">
        <v>-0.58647000000000005</v>
      </c>
    </row>
    <row r="183" spans="17:20" x14ac:dyDescent="0.25">
      <c r="Q183" s="109">
        <v>-59.725999999999999</v>
      </c>
      <c r="R183" s="110">
        <v>-0.11751</v>
      </c>
      <c r="S183" s="114">
        <v>-277.87689999999998</v>
      </c>
      <c r="T183" s="115">
        <v>-0.89702999999999999</v>
      </c>
    </row>
    <row r="184" spans="17:20" x14ac:dyDescent="0.25">
      <c r="Q184" s="109">
        <v>-62.994</v>
      </c>
      <c r="R184" s="110">
        <v>-0.11570999999999999</v>
      </c>
      <c r="S184" s="114">
        <v>-253.63570000000001</v>
      </c>
      <c r="T184" s="115">
        <v>-1.5703400000000001</v>
      </c>
    </row>
    <row r="185" spans="17:20" x14ac:dyDescent="0.25">
      <c r="Q185" s="109">
        <v>-62.993000000000002</v>
      </c>
      <c r="R185" s="110">
        <v>-2.1479999999999999E-2</v>
      </c>
      <c r="S185" s="114">
        <v>-253.035</v>
      </c>
      <c r="T185" s="115">
        <v>-1.27275</v>
      </c>
    </row>
    <row r="186" spans="17:20" x14ac:dyDescent="0.25">
      <c r="Q186" s="109">
        <v>-59.725000000000001</v>
      </c>
      <c r="R186" s="110">
        <v>-2.4510000000000001E-2</v>
      </c>
      <c r="S186" s="114">
        <v>221.89240000000001</v>
      </c>
      <c r="T186" s="115">
        <v>7.3177199999999996</v>
      </c>
    </row>
    <row r="187" spans="17:20" x14ac:dyDescent="0.25">
      <c r="Q187" s="109">
        <v>-64.543000000000006</v>
      </c>
      <c r="R187" s="110">
        <v>-0.11892999999999999</v>
      </c>
      <c r="S187" s="114">
        <v>222.4931</v>
      </c>
      <c r="T187" s="115">
        <v>0.14188999999999999</v>
      </c>
    </row>
    <row r="188" spans="17:20" x14ac:dyDescent="0.25">
      <c r="Q188" s="109">
        <v>-66.701999999999998</v>
      </c>
      <c r="R188" s="110">
        <v>-0.11675000000000001</v>
      </c>
      <c r="S188" s="114">
        <v>188.39009999999999</v>
      </c>
      <c r="T188" s="115">
        <v>1.0341400000000001</v>
      </c>
    </row>
    <row r="189" spans="17:20" x14ac:dyDescent="0.25">
      <c r="Q189" s="109">
        <v>-66.691999999999993</v>
      </c>
      <c r="R189" s="110">
        <v>-2.4910000000000002E-2</v>
      </c>
      <c r="S189" s="114">
        <v>188.69049999999999</v>
      </c>
      <c r="T189" s="115">
        <v>9.4549999999999995E-2</v>
      </c>
    </row>
    <row r="190" spans="17:20" x14ac:dyDescent="0.25">
      <c r="Q190" s="109">
        <v>-64.533000000000001</v>
      </c>
      <c r="R190" s="110">
        <v>-2.8490000000000001E-2</v>
      </c>
      <c r="S190" s="114">
        <v>188.99080000000001</v>
      </c>
      <c r="T190" s="115">
        <v>0.30853999999999998</v>
      </c>
    </row>
    <row r="191" spans="17:20" x14ac:dyDescent="0.25">
      <c r="Q191" s="109">
        <v>236.33500000000001</v>
      </c>
      <c r="R191" s="110">
        <v>0.15748000000000001</v>
      </c>
      <c r="S191" s="114">
        <v>163.99600000000001</v>
      </c>
      <c r="T191" s="115">
        <v>1.0466200000000001</v>
      </c>
    </row>
    <row r="192" spans="17:20" x14ac:dyDescent="0.25">
      <c r="Q192" s="109">
        <v>108.79600000000001</v>
      </c>
      <c r="R192" s="110">
        <v>0.12136</v>
      </c>
      <c r="S192" s="114">
        <v>164.5967</v>
      </c>
      <c r="T192" s="115">
        <v>1.93418</v>
      </c>
    </row>
    <row r="193" spans="17:20" x14ac:dyDescent="0.25">
      <c r="Q193" s="109">
        <v>109.785</v>
      </c>
      <c r="R193" s="110">
        <v>0.79891000000000001</v>
      </c>
      <c r="S193" s="114">
        <v>-322.06720000000001</v>
      </c>
      <c r="T193" s="115">
        <v>-6.27522</v>
      </c>
    </row>
    <row r="194" spans="17:20" x14ac:dyDescent="0.25">
      <c r="Q194" s="109">
        <v>237.322</v>
      </c>
      <c r="R194" s="110">
        <v>0.84989999999999999</v>
      </c>
      <c r="S194" s="114">
        <v>-321.4665</v>
      </c>
      <c r="T194" s="115">
        <v>-0.88571999999999995</v>
      </c>
    </row>
    <row r="195" spans="17:20" x14ac:dyDescent="0.25">
      <c r="Q195" s="109">
        <v>-353.28199999999998</v>
      </c>
      <c r="R195" s="110">
        <v>-0.37448999999999999</v>
      </c>
      <c r="S195" s="114">
        <v>-278.4776</v>
      </c>
      <c r="T195" s="115">
        <v>-1.4295</v>
      </c>
    </row>
    <row r="196" spans="17:20" x14ac:dyDescent="0.25">
      <c r="Q196" s="109">
        <v>-231.04300000000001</v>
      </c>
      <c r="R196" s="110">
        <v>-0.33496999999999999</v>
      </c>
      <c r="S196" s="114">
        <v>-278.1773</v>
      </c>
      <c r="T196" s="115">
        <v>-0.58647000000000005</v>
      </c>
    </row>
    <row r="197" spans="17:20" x14ac:dyDescent="0.25">
      <c r="Q197" s="109">
        <v>-231.99700000000001</v>
      </c>
      <c r="R197" s="110">
        <v>-0.83831999999999995</v>
      </c>
      <c r="S197" s="114">
        <v>-277.87689999999998</v>
      </c>
      <c r="T197" s="115">
        <v>-0.89702999999999999</v>
      </c>
    </row>
    <row r="198" spans="17:20" x14ac:dyDescent="0.25">
      <c r="Q198" s="109">
        <v>-354.23500000000001</v>
      </c>
      <c r="R198" s="110">
        <v>-0.89525999999999994</v>
      </c>
      <c r="S198" s="114">
        <v>-253.63570000000001</v>
      </c>
      <c r="T198" s="115">
        <v>-1.5703400000000001</v>
      </c>
    </row>
    <row r="199" spans="17:20" x14ac:dyDescent="0.25">
      <c r="Q199" s="109">
        <v>236.33500000000001</v>
      </c>
      <c r="R199" s="110">
        <v>0.15748000000000001</v>
      </c>
      <c r="S199" s="114">
        <v>-253.035</v>
      </c>
      <c r="T199" s="115">
        <v>-1.27275</v>
      </c>
    </row>
    <row r="200" spans="17:20" x14ac:dyDescent="0.25">
      <c r="Q200" s="109">
        <v>108.79600000000001</v>
      </c>
      <c r="R200" s="110">
        <v>0.12136</v>
      </c>
      <c r="S200" s="114">
        <v>136.58799999999999</v>
      </c>
      <c r="T200" s="115">
        <v>5.1874599999999997</v>
      </c>
    </row>
    <row r="201" spans="17:20" x14ac:dyDescent="0.25">
      <c r="Q201" s="109">
        <v>109.785</v>
      </c>
      <c r="R201" s="110">
        <v>0.79891000000000001</v>
      </c>
      <c r="S201" s="114">
        <v>137.18870000000001</v>
      </c>
      <c r="T201" s="115">
        <v>-2.3949999999999999E-2</v>
      </c>
    </row>
    <row r="202" spans="17:20" x14ac:dyDescent="0.25">
      <c r="Q202" s="109">
        <v>237.322</v>
      </c>
      <c r="R202" s="110">
        <v>0.84989999999999999</v>
      </c>
      <c r="S202" s="114">
        <v>115.2423</v>
      </c>
      <c r="T202" s="115">
        <v>0.64844000000000002</v>
      </c>
    </row>
    <row r="203" spans="17:20" x14ac:dyDescent="0.25">
      <c r="Q203" s="109">
        <v>-353.28199999999998</v>
      </c>
      <c r="R203" s="110">
        <v>-0.37448999999999999</v>
      </c>
      <c r="S203" s="114">
        <v>115.54259999999999</v>
      </c>
      <c r="T203" s="115">
        <v>-1.0019999999999999E-2</v>
      </c>
    </row>
    <row r="204" spans="17:20" x14ac:dyDescent="0.25">
      <c r="Q204" s="109">
        <v>-231.04300000000001</v>
      </c>
      <c r="R204" s="110">
        <v>-0.33496999999999999</v>
      </c>
      <c r="S204" s="114">
        <v>115.843</v>
      </c>
      <c r="T204" s="115">
        <v>0.11617</v>
      </c>
    </row>
    <row r="205" spans="17:20" x14ac:dyDescent="0.25">
      <c r="Q205" s="109">
        <v>-231.99700000000001</v>
      </c>
      <c r="R205" s="110">
        <v>-0.83831999999999995</v>
      </c>
      <c r="S205" s="114">
        <v>98.648399999999995</v>
      </c>
      <c r="T205" s="115">
        <v>0.63395000000000001</v>
      </c>
    </row>
    <row r="206" spans="17:20" x14ac:dyDescent="0.25">
      <c r="Q206" s="109">
        <v>-354.23500000000001</v>
      </c>
      <c r="R206" s="110">
        <v>-0.89525999999999994</v>
      </c>
      <c r="S206" s="114">
        <v>99.249099999999999</v>
      </c>
      <c r="T206" s="115">
        <v>1.4357</v>
      </c>
    </row>
    <row r="207" spans="17:20" x14ac:dyDescent="0.25">
      <c r="Q207" s="109">
        <v>143.95400000000001</v>
      </c>
      <c r="R207" s="110">
        <v>0.24306</v>
      </c>
      <c r="S207" s="114">
        <v>-236.7629</v>
      </c>
      <c r="T207" s="115">
        <v>-4.1449600000000002</v>
      </c>
    </row>
    <row r="208" spans="17:20" x14ac:dyDescent="0.25">
      <c r="Q208" s="109">
        <v>55.543999999999997</v>
      </c>
      <c r="R208" s="110">
        <v>0.2011</v>
      </c>
      <c r="S208" s="114">
        <v>-236.16220000000001</v>
      </c>
      <c r="T208" s="115">
        <v>-0.71987999999999996</v>
      </c>
    </row>
    <row r="209" spans="17:20" x14ac:dyDescent="0.25">
      <c r="Q209" s="109">
        <v>56.232999999999997</v>
      </c>
      <c r="R209" s="110">
        <v>1.06046</v>
      </c>
      <c r="S209" s="114">
        <v>-205.32980000000001</v>
      </c>
      <c r="T209" s="115">
        <v>-1.0438000000000001</v>
      </c>
    </row>
    <row r="210" spans="17:20" x14ac:dyDescent="0.25">
      <c r="Q210" s="109">
        <v>144.643</v>
      </c>
      <c r="R210" s="110">
        <v>1.1165799999999999</v>
      </c>
      <c r="S210" s="114">
        <v>-205.02940000000001</v>
      </c>
      <c r="T210" s="115">
        <v>-0.48191000000000001</v>
      </c>
    </row>
    <row r="211" spans="17:20" x14ac:dyDescent="0.25">
      <c r="Q211" s="109">
        <v>-260.90100000000001</v>
      </c>
      <c r="R211" s="110">
        <v>-0.46006999999999998</v>
      </c>
      <c r="S211" s="114">
        <v>-204.72909999999999</v>
      </c>
      <c r="T211" s="115">
        <v>-0.70465999999999995</v>
      </c>
    </row>
    <row r="212" spans="17:20" x14ac:dyDescent="0.25">
      <c r="Q212" s="109">
        <v>-177.79</v>
      </c>
      <c r="R212" s="110">
        <v>-0.41471000000000002</v>
      </c>
      <c r="S212" s="114">
        <v>-188.28809999999999</v>
      </c>
      <c r="T212" s="115">
        <v>-1.15767</v>
      </c>
    </row>
    <row r="213" spans="17:20" x14ac:dyDescent="0.25">
      <c r="Q213" s="109">
        <v>-178.44499999999999</v>
      </c>
      <c r="R213" s="110">
        <v>-1.0998699999999999</v>
      </c>
      <c r="S213" s="114">
        <v>-187.6874</v>
      </c>
      <c r="T213" s="115">
        <v>-0.77425999999999995</v>
      </c>
    </row>
    <row r="214" spans="17:20" x14ac:dyDescent="0.25">
      <c r="Q214" s="109">
        <v>-261.55599999999998</v>
      </c>
      <c r="R214" s="110">
        <v>-1.16194</v>
      </c>
      <c r="S214" s="114">
        <v>136.58799999999999</v>
      </c>
      <c r="T214" s="115">
        <v>5.1874599999999997</v>
      </c>
    </row>
    <row r="215" spans="17:20" x14ac:dyDescent="0.25">
      <c r="Q215" s="109">
        <v>143.95400000000001</v>
      </c>
      <c r="R215" s="110">
        <v>0.24306</v>
      </c>
      <c r="S215" s="114">
        <v>137.18870000000001</v>
      </c>
      <c r="T215" s="115">
        <v>-2.3949999999999999E-2</v>
      </c>
    </row>
    <row r="216" spans="17:20" x14ac:dyDescent="0.25">
      <c r="Q216" s="109">
        <v>55.543999999999997</v>
      </c>
      <c r="R216" s="110">
        <v>0.2011</v>
      </c>
      <c r="S216" s="114">
        <v>115.2423</v>
      </c>
      <c r="T216" s="115">
        <v>0.64844000000000002</v>
      </c>
    </row>
    <row r="217" spans="17:20" x14ac:dyDescent="0.25">
      <c r="Q217" s="109">
        <v>56.232999999999997</v>
      </c>
      <c r="R217" s="110">
        <v>1.06046</v>
      </c>
      <c r="S217" s="114">
        <v>115.54259999999999</v>
      </c>
      <c r="T217" s="115">
        <v>-1.0019999999999999E-2</v>
      </c>
    </row>
    <row r="218" spans="17:20" x14ac:dyDescent="0.25">
      <c r="Q218" s="109">
        <v>144.643</v>
      </c>
      <c r="R218" s="110">
        <v>1.1165799999999999</v>
      </c>
      <c r="S218" s="114">
        <v>115.843</v>
      </c>
      <c r="T218" s="115">
        <v>0.11617</v>
      </c>
    </row>
    <row r="219" spans="17:20" x14ac:dyDescent="0.25">
      <c r="Q219" s="109">
        <v>-260.90100000000001</v>
      </c>
      <c r="R219" s="110">
        <v>-0.46006999999999998</v>
      </c>
      <c r="S219" s="114">
        <v>98.648399999999995</v>
      </c>
      <c r="T219" s="115">
        <v>0.63395000000000001</v>
      </c>
    </row>
    <row r="220" spans="17:20" x14ac:dyDescent="0.25">
      <c r="Q220" s="109">
        <v>-177.79</v>
      </c>
      <c r="R220" s="110">
        <v>-0.41471000000000002</v>
      </c>
      <c r="S220" s="114">
        <v>99.249099999999999</v>
      </c>
      <c r="T220" s="115">
        <v>1.4357</v>
      </c>
    </row>
    <row r="221" spans="17:20" x14ac:dyDescent="0.25">
      <c r="Q221" s="109">
        <v>-178.44499999999999</v>
      </c>
      <c r="R221" s="110">
        <v>-1.0998699999999999</v>
      </c>
      <c r="S221" s="114">
        <v>-236.7629</v>
      </c>
      <c r="T221" s="115">
        <v>-4.1449600000000002</v>
      </c>
    </row>
    <row r="222" spans="17:20" x14ac:dyDescent="0.25">
      <c r="Q222" s="109">
        <v>-261.55599999999998</v>
      </c>
      <c r="R222" s="110">
        <v>-1.16194</v>
      </c>
      <c r="S222" s="114">
        <v>-236.16220000000001</v>
      </c>
      <c r="T222" s="115">
        <v>-0.71987999999999996</v>
      </c>
    </row>
    <row r="223" spans="17:20" x14ac:dyDescent="0.25">
      <c r="Q223" s="109">
        <v>242.011</v>
      </c>
      <c r="R223" s="110">
        <v>0.16178999999999999</v>
      </c>
      <c r="S223" s="114">
        <v>-205.32980000000001</v>
      </c>
      <c r="T223" s="115">
        <v>-1.0438000000000001</v>
      </c>
    </row>
    <row r="224" spans="17:20" x14ac:dyDescent="0.25">
      <c r="Q224" s="109">
        <v>114.355</v>
      </c>
      <c r="R224" s="110">
        <v>0.12562999999999999</v>
      </c>
      <c r="S224" s="114">
        <v>-205.02940000000001</v>
      </c>
      <c r="T224" s="115">
        <v>-0.48191000000000001</v>
      </c>
    </row>
    <row r="225" spans="17:20" x14ac:dyDescent="0.25">
      <c r="Q225" s="109">
        <v>115.324</v>
      </c>
      <c r="R225" s="110">
        <v>0.79891000000000001</v>
      </c>
      <c r="S225" s="114">
        <v>-204.72909999999999</v>
      </c>
      <c r="T225" s="115">
        <v>-0.70465999999999995</v>
      </c>
    </row>
    <row r="226" spans="17:20" x14ac:dyDescent="0.25">
      <c r="Q226" s="109">
        <v>242.97900000000001</v>
      </c>
      <c r="R226" s="110">
        <v>0.85013000000000005</v>
      </c>
      <c r="S226" s="114">
        <v>-188.28809999999999</v>
      </c>
      <c r="T226" s="115">
        <v>-1.15767</v>
      </c>
    </row>
    <row r="227" spans="17:20" x14ac:dyDescent="0.25">
      <c r="Q227" s="109">
        <v>-347.60500000000002</v>
      </c>
      <c r="R227" s="110">
        <v>-0.37018000000000001</v>
      </c>
      <c r="S227" s="114">
        <v>-187.6874</v>
      </c>
      <c r="T227" s="115">
        <v>-0.77425999999999995</v>
      </c>
    </row>
    <row r="228" spans="17:20" x14ac:dyDescent="0.25">
      <c r="Q228" s="109">
        <v>-225.48400000000001</v>
      </c>
      <c r="R228" s="110">
        <v>-0.33071</v>
      </c>
      <c r="S228" s="114">
        <v>239.55590000000001</v>
      </c>
      <c r="T228" s="115">
        <v>7.1501099999999997</v>
      </c>
    </row>
    <row r="229" spans="17:20" x14ac:dyDescent="0.25">
      <c r="Q229" s="109">
        <v>-226.458</v>
      </c>
      <c r="R229" s="110">
        <v>-0.83831999999999995</v>
      </c>
      <c r="S229" s="114">
        <v>239.98840000000001</v>
      </c>
      <c r="T229" s="115">
        <v>0.27072000000000002</v>
      </c>
    </row>
    <row r="230" spans="17:20" x14ac:dyDescent="0.25">
      <c r="Q230" s="109">
        <v>-348.57799999999997</v>
      </c>
      <c r="R230" s="110">
        <v>-0.89502000000000004</v>
      </c>
      <c r="S230" s="114">
        <v>204.42850000000001</v>
      </c>
      <c r="T230" s="115">
        <v>1.1047499999999999</v>
      </c>
    </row>
    <row r="231" spans="17:20" x14ac:dyDescent="0.25">
      <c r="Q231" s="109">
        <v>242.011</v>
      </c>
      <c r="R231" s="110">
        <v>0.16178999999999999</v>
      </c>
      <c r="S231" s="114">
        <v>204.6448</v>
      </c>
      <c r="T231" s="115">
        <v>0.17891000000000001</v>
      </c>
    </row>
    <row r="232" spans="17:20" x14ac:dyDescent="0.25">
      <c r="Q232" s="109">
        <v>114.355</v>
      </c>
      <c r="R232" s="110">
        <v>0.12562999999999999</v>
      </c>
      <c r="S232" s="114">
        <v>204.86099999999999</v>
      </c>
      <c r="T232" s="115">
        <v>0.40665000000000001</v>
      </c>
    </row>
    <row r="233" spans="17:20" x14ac:dyDescent="0.25">
      <c r="Q233" s="109">
        <v>115.324</v>
      </c>
      <c r="R233" s="110">
        <v>0.79891000000000001</v>
      </c>
      <c r="S233" s="114">
        <v>180.1713</v>
      </c>
      <c r="T233" s="115">
        <v>1.1410499999999999</v>
      </c>
    </row>
    <row r="234" spans="17:20" x14ac:dyDescent="0.25">
      <c r="Q234" s="109">
        <v>242.97900000000001</v>
      </c>
      <c r="R234" s="110">
        <v>0.85013000000000005</v>
      </c>
      <c r="S234" s="114">
        <v>180.60380000000001</v>
      </c>
      <c r="T234" s="115">
        <v>1.8012999999999999</v>
      </c>
    </row>
    <row r="235" spans="17:20" x14ac:dyDescent="0.25">
      <c r="Q235" s="109">
        <v>-347.60500000000002</v>
      </c>
      <c r="R235" s="110">
        <v>-0.37018000000000001</v>
      </c>
      <c r="S235" s="114">
        <v>-304.40370000000001</v>
      </c>
      <c r="T235" s="115">
        <v>-6.4428299999999998</v>
      </c>
    </row>
    <row r="236" spans="17:20" x14ac:dyDescent="0.25">
      <c r="Q236" s="109">
        <v>-225.48400000000001</v>
      </c>
      <c r="R236" s="110">
        <v>-0.33071</v>
      </c>
      <c r="S236" s="114">
        <v>-303.97120000000001</v>
      </c>
      <c r="T236" s="115">
        <v>-0.75688999999999995</v>
      </c>
    </row>
    <row r="237" spans="17:20" x14ac:dyDescent="0.25">
      <c r="Q237" s="109">
        <v>-226.458</v>
      </c>
      <c r="R237" s="110">
        <v>-0.83831999999999995</v>
      </c>
      <c r="S237" s="114">
        <v>-262.43920000000003</v>
      </c>
      <c r="T237" s="115">
        <v>-1.3588800000000001</v>
      </c>
    </row>
    <row r="238" spans="17:20" x14ac:dyDescent="0.25">
      <c r="Q238" s="109">
        <v>-348.57799999999997</v>
      </c>
      <c r="R238" s="110">
        <v>-0.89502000000000004</v>
      </c>
      <c r="S238" s="114">
        <v>-262.22289999999998</v>
      </c>
      <c r="T238" s="115">
        <v>-0.50210999999999995</v>
      </c>
    </row>
    <row r="239" spans="17:20" x14ac:dyDescent="0.25">
      <c r="Q239" s="109">
        <v>149.631</v>
      </c>
      <c r="R239" s="110">
        <v>0.24737000000000001</v>
      </c>
      <c r="S239" s="114">
        <v>-262.00670000000002</v>
      </c>
      <c r="T239" s="115">
        <v>-0.79891999999999996</v>
      </c>
    </row>
    <row r="240" spans="17:20" x14ac:dyDescent="0.25">
      <c r="Q240" s="109">
        <v>61.103000000000002</v>
      </c>
      <c r="R240" s="110">
        <v>0.20537</v>
      </c>
      <c r="S240" s="114">
        <v>-237.46039999999999</v>
      </c>
      <c r="T240" s="115">
        <v>-1.4759</v>
      </c>
    </row>
    <row r="241" spans="17:20" x14ac:dyDescent="0.25">
      <c r="Q241" s="109">
        <v>61.771999999999998</v>
      </c>
      <c r="R241" s="110">
        <v>1.06046</v>
      </c>
      <c r="S241" s="114">
        <v>-237.02789999999999</v>
      </c>
      <c r="T241" s="115">
        <v>-1.40564</v>
      </c>
    </row>
    <row r="242" spans="17:20" x14ac:dyDescent="0.25">
      <c r="Q242" s="109">
        <v>150.30099999999999</v>
      </c>
      <c r="R242" s="110">
        <v>1.1168100000000001</v>
      </c>
      <c r="S242" s="114">
        <v>239.55590000000001</v>
      </c>
      <c r="T242" s="115">
        <v>7.1501099999999997</v>
      </c>
    </row>
    <row r="243" spans="17:20" x14ac:dyDescent="0.25">
      <c r="Q243" s="109">
        <v>-255.22499999999999</v>
      </c>
      <c r="R243" s="110">
        <v>-0.45576</v>
      </c>
      <c r="S243" s="114">
        <v>239.98840000000001</v>
      </c>
      <c r="T243" s="115">
        <v>0.27072000000000002</v>
      </c>
    </row>
    <row r="244" spans="17:20" x14ac:dyDescent="0.25">
      <c r="Q244" s="109">
        <v>-172.232</v>
      </c>
      <c r="R244" s="110">
        <v>-0.41044999999999998</v>
      </c>
      <c r="S244" s="114">
        <v>204.42850000000001</v>
      </c>
      <c r="T244" s="115">
        <v>1.1047499999999999</v>
      </c>
    </row>
    <row r="245" spans="17:20" x14ac:dyDescent="0.25">
      <c r="Q245" s="109">
        <v>-172.90600000000001</v>
      </c>
      <c r="R245" s="110">
        <v>-1.0998699999999999</v>
      </c>
      <c r="S245" s="114">
        <v>204.6448</v>
      </c>
      <c r="T245" s="115">
        <v>0.17891000000000001</v>
      </c>
    </row>
    <row r="246" spans="17:20" x14ac:dyDescent="0.25">
      <c r="Q246" s="109">
        <v>-255.899</v>
      </c>
      <c r="R246" s="110">
        <v>-1.16171</v>
      </c>
      <c r="S246" s="114">
        <v>204.86099999999999</v>
      </c>
      <c r="T246" s="115">
        <v>0.40665000000000001</v>
      </c>
    </row>
    <row r="247" spans="17:20" x14ac:dyDescent="0.25">
      <c r="Q247" s="109">
        <v>149.631</v>
      </c>
      <c r="R247" s="110">
        <v>0.24737000000000001</v>
      </c>
      <c r="S247" s="114">
        <v>180.1713</v>
      </c>
      <c r="T247" s="115">
        <v>1.1410499999999999</v>
      </c>
    </row>
    <row r="248" spans="17:20" x14ac:dyDescent="0.25">
      <c r="Q248" s="109">
        <v>61.103000000000002</v>
      </c>
      <c r="R248" s="110">
        <v>0.20537</v>
      </c>
      <c r="S248" s="114">
        <v>180.60380000000001</v>
      </c>
      <c r="T248" s="115">
        <v>1.8012999999999999</v>
      </c>
    </row>
    <row r="249" spans="17:20" x14ac:dyDescent="0.25">
      <c r="Q249" s="109">
        <v>61.771999999999998</v>
      </c>
      <c r="R249" s="110">
        <v>1.06046</v>
      </c>
      <c r="S249" s="114">
        <v>-304.40370000000001</v>
      </c>
      <c r="T249" s="115">
        <v>-6.4428299999999998</v>
      </c>
    </row>
    <row r="250" spans="17:20" x14ac:dyDescent="0.25">
      <c r="Q250" s="109">
        <v>150.30099999999999</v>
      </c>
      <c r="R250" s="110">
        <v>1.1168100000000001</v>
      </c>
      <c r="S250" s="114">
        <v>-303.97120000000001</v>
      </c>
      <c r="T250" s="115">
        <v>-0.75688999999999995</v>
      </c>
    </row>
    <row r="251" spans="17:20" x14ac:dyDescent="0.25">
      <c r="Q251" s="109">
        <v>-255.22499999999999</v>
      </c>
      <c r="R251" s="110">
        <v>-0.45576</v>
      </c>
      <c r="S251" s="114">
        <v>-262.43920000000003</v>
      </c>
      <c r="T251" s="115">
        <v>-1.3588800000000001</v>
      </c>
    </row>
    <row r="252" spans="17:20" x14ac:dyDescent="0.25">
      <c r="Q252" s="109">
        <v>-172.232</v>
      </c>
      <c r="R252" s="110">
        <v>-0.41044999999999998</v>
      </c>
      <c r="S252" s="114">
        <v>-262.22289999999998</v>
      </c>
      <c r="T252" s="115">
        <v>-0.50210999999999995</v>
      </c>
    </row>
    <row r="253" spans="17:20" x14ac:dyDescent="0.25">
      <c r="Q253" s="109">
        <v>-172.90600000000001</v>
      </c>
      <c r="R253" s="110">
        <v>-1.0998699999999999</v>
      </c>
      <c r="S253" s="114">
        <v>-262.00670000000002</v>
      </c>
      <c r="T253" s="115">
        <v>-0.79891999999999996</v>
      </c>
    </row>
    <row r="254" spans="17:20" x14ac:dyDescent="0.25">
      <c r="Q254" s="109">
        <v>-255.899</v>
      </c>
      <c r="R254" s="110">
        <v>-1.16171</v>
      </c>
      <c r="S254" s="114">
        <v>-237.46039999999999</v>
      </c>
      <c r="T254" s="115">
        <v>-1.4759</v>
      </c>
    </row>
    <row r="255" spans="17:20" x14ac:dyDescent="0.25">
      <c r="Q255" s="109">
        <v>238.47</v>
      </c>
      <c r="R255" s="110">
        <v>0.16075</v>
      </c>
      <c r="S255" s="114">
        <v>-237.02789999999999</v>
      </c>
      <c r="T255" s="115">
        <v>-1.40564</v>
      </c>
    </row>
    <row r="256" spans="17:20" x14ac:dyDescent="0.25">
      <c r="Q256" s="109">
        <v>111.629</v>
      </c>
      <c r="R256" s="110">
        <v>0.12486999999999999</v>
      </c>
      <c r="S256" s="114">
        <v>154.25149999999999</v>
      </c>
      <c r="T256" s="115">
        <v>5.0198499999999999</v>
      </c>
    </row>
    <row r="257" spans="17:20" x14ac:dyDescent="0.25">
      <c r="Q257" s="109">
        <v>112.605</v>
      </c>
      <c r="R257" s="110">
        <v>0.79639000000000004</v>
      </c>
      <c r="S257" s="114">
        <v>154.684</v>
      </c>
      <c r="T257" s="115">
        <v>0.10488</v>
      </c>
    </row>
    <row r="258" spans="17:20" x14ac:dyDescent="0.25">
      <c r="Q258" s="109">
        <v>239.44399999999999</v>
      </c>
      <c r="R258" s="110">
        <v>0.84719999999999995</v>
      </c>
      <c r="S258" s="114">
        <v>131.2807</v>
      </c>
      <c r="T258" s="115">
        <v>0.71904999999999997</v>
      </c>
    </row>
    <row r="259" spans="17:20" x14ac:dyDescent="0.25">
      <c r="Q259" s="109">
        <v>-351.14699999999999</v>
      </c>
      <c r="R259" s="110">
        <v>-0.37121999999999999</v>
      </c>
      <c r="S259" s="114">
        <v>131.49700000000001</v>
      </c>
      <c r="T259" s="115">
        <v>7.4349999999999999E-2</v>
      </c>
    </row>
    <row r="260" spans="17:20" x14ac:dyDescent="0.25">
      <c r="Q260" s="109">
        <v>-228.21100000000001</v>
      </c>
      <c r="R260" s="110">
        <v>-0.33146999999999999</v>
      </c>
      <c r="S260" s="114">
        <v>131.7132</v>
      </c>
      <c r="T260" s="115">
        <v>0.21428</v>
      </c>
    </row>
    <row r="261" spans="17:20" x14ac:dyDescent="0.25">
      <c r="Q261" s="109">
        <v>-229.17699999999999</v>
      </c>
      <c r="R261" s="110">
        <v>-0.84084000000000003</v>
      </c>
      <c r="S261" s="114">
        <v>114.8237</v>
      </c>
      <c r="T261" s="115">
        <v>0.72838999999999998</v>
      </c>
    </row>
    <row r="262" spans="17:20" x14ac:dyDescent="0.25">
      <c r="Q262" s="109">
        <v>-352.113</v>
      </c>
      <c r="R262" s="110">
        <v>-0.89795000000000003</v>
      </c>
      <c r="S262" s="114">
        <v>115.25620000000001</v>
      </c>
      <c r="T262" s="115">
        <v>1.30281</v>
      </c>
    </row>
    <row r="263" spans="17:20" x14ac:dyDescent="0.25">
      <c r="Q263" s="109">
        <v>238.47</v>
      </c>
      <c r="R263" s="110">
        <v>0.16075</v>
      </c>
      <c r="S263" s="114">
        <v>-219.0994</v>
      </c>
      <c r="T263" s="115">
        <v>-4.31257</v>
      </c>
    </row>
    <row r="264" spans="17:20" x14ac:dyDescent="0.25">
      <c r="Q264" s="109">
        <v>111.629</v>
      </c>
      <c r="R264" s="110">
        <v>0.12486999999999999</v>
      </c>
      <c r="S264" s="114">
        <v>-218.6669</v>
      </c>
      <c r="T264" s="115">
        <v>-0.59104999999999996</v>
      </c>
    </row>
    <row r="265" spans="17:20" x14ac:dyDescent="0.25">
      <c r="Q265" s="109">
        <v>112.605</v>
      </c>
      <c r="R265" s="110">
        <v>0.79639000000000004</v>
      </c>
      <c r="S265" s="114">
        <v>-189.29140000000001</v>
      </c>
      <c r="T265" s="115">
        <v>-0.97319</v>
      </c>
    </row>
    <row r="266" spans="17:20" x14ac:dyDescent="0.25">
      <c r="Q266" s="109">
        <v>239.44399999999999</v>
      </c>
      <c r="R266" s="110">
        <v>0.84719999999999995</v>
      </c>
      <c r="S266" s="114">
        <v>-189.07509999999999</v>
      </c>
      <c r="T266" s="115">
        <v>-0.39755000000000001</v>
      </c>
    </row>
    <row r="267" spans="17:20" x14ac:dyDescent="0.25">
      <c r="Q267" s="109">
        <v>-351.14699999999999</v>
      </c>
      <c r="R267" s="110">
        <v>-0.37121999999999999</v>
      </c>
      <c r="S267" s="114">
        <v>-188.85890000000001</v>
      </c>
      <c r="T267" s="115">
        <v>-0.60655000000000003</v>
      </c>
    </row>
    <row r="268" spans="17:20" x14ac:dyDescent="0.25">
      <c r="Q268" s="109">
        <v>-228.21100000000001</v>
      </c>
      <c r="R268" s="110">
        <v>-0.33146999999999999</v>
      </c>
      <c r="S268" s="114">
        <v>-172.1129</v>
      </c>
      <c r="T268" s="115">
        <v>-1.06324</v>
      </c>
    </row>
    <row r="269" spans="17:20" x14ac:dyDescent="0.25">
      <c r="Q269" s="109">
        <v>-229.17699999999999</v>
      </c>
      <c r="R269" s="110">
        <v>-0.84084000000000003</v>
      </c>
      <c r="S269" s="114">
        <v>-171.68039999999999</v>
      </c>
      <c r="T269" s="115">
        <v>-0.90715000000000001</v>
      </c>
    </row>
    <row r="270" spans="17:20" x14ac:dyDescent="0.25">
      <c r="Q270" s="109">
        <v>-352.113</v>
      </c>
      <c r="R270" s="110">
        <v>-0.89795000000000003</v>
      </c>
      <c r="S270" s="114">
        <v>154.25149999999999</v>
      </c>
      <c r="T270" s="115">
        <v>5.0198499999999999</v>
      </c>
    </row>
    <row r="271" spans="17:20" x14ac:dyDescent="0.25">
      <c r="Q271" s="109">
        <v>146.089</v>
      </c>
      <c r="R271" s="110">
        <v>0.24632999999999999</v>
      </c>
      <c r="S271" s="114">
        <v>154.684</v>
      </c>
      <c r="T271" s="115">
        <v>0.10488</v>
      </c>
    </row>
    <row r="272" spans="17:20" x14ac:dyDescent="0.25">
      <c r="Q272" s="109">
        <v>58.375999999999998</v>
      </c>
      <c r="R272" s="110">
        <v>0.20460999999999999</v>
      </c>
      <c r="S272" s="114">
        <v>131.2807</v>
      </c>
      <c r="T272" s="115">
        <v>0.71904999999999997</v>
      </c>
    </row>
    <row r="273" spans="17:20" x14ac:dyDescent="0.25">
      <c r="Q273" s="109">
        <v>59.052999999999997</v>
      </c>
      <c r="R273" s="110">
        <v>1.0579400000000001</v>
      </c>
      <c r="S273" s="114">
        <v>131.49700000000001</v>
      </c>
      <c r="T273" s="115">
        <v>7.4349999999999999E-2</v>
      </c>
    </row>
    <row r="274" spans="17:20" x14ac:dyDescent="0.25">
      <c r="Q274" s="109">
        <v>146.76599999999999</v>
      </c>
      <c r="R274" s="110">
        <v>1.11388</v>
      </c>
      <c r="S274" s="114">
        <v>131.7132</v>
      </c>
      <c r="T274" s="115">
        <v>0.21428</v>
      </c>
    </row>
    <row r="275" spans="17:20" x14ac:dyDescent="0.25">
      <c r="Q275" s="109">
        <v>-258.76600000000002</v>
      </c>
      <c r="R275" s="110">
        <v>-0.45679999999999998</v>
      </c>
      <c r="S275" s="114">
        <v>114.8237</v>
      </c>
      <c r="T275" s="115">
        <v>0.72838999999999998</v>
      </c>
    </row>
    <row r="276" spans="17:20" x14ac:dyDescent="0.25">
      <c r="Q276" s="109">
        <v>-174.958</v>
      </c>
      <c r="R276" s="110">
        <v>-0.41121000000000002</v>
      </c>
      <c r="S276" s="114">
        <v>115.25620000000001</v>
      </c>
      <c r="T276" s="115">
        <v>1.30281</v>
      </c>
    </row>
    <row r="277" spans="17:20" x14ac:dyDescent="0.25">
      <c r="Q277" s="109">
        <v>-175.625</v>
      </c>
      <c r="R277" s="110">
        <v>-1.10239</v>
      </c>
      <c r="S277" s="114">
        <v>-219.0994</v>
      </c>
      <c r="T277" s="115">
        <v>-4.31257</v>
      </c>
    </row>
    <row r="278" spans="17:20" x14ac:dyDescent="0.25">
      <c r="Q278" s="109">
        <v>-259.43400000000003</v>
      </c>
      <c r="R278" s="110">
        <v>-1.1646300000000001</v>
      </c>
      <c r="S278" s="114">
        <v>-218.6669</v>
      </c>
      <c r="T278" s="115">
        <v>-0.59104999999999996</v>
      </c>
    </row>
    <row r="279" spans="17:20" x14ac:dyDescent="0.25">
      <c r="Q279" s="109">
        <v>146.089</v>
      </c>
      <c r="R279" s="110">
        <v>0.24632999999999999</v>
      </c>
      <c r="S279" s="114">
        <v>-189.29140000000001</v>
      </c>
      <c r="T279" s="115">
        <v>-0.97319</v>
      </c>
    </row>
    <row r="280" spans="17:20" x14ac:dyDescent="0.25">
      <c r="Q280" s="109">
        <v>58.375999999999998</v>
      </c>
      <c r="R280" s="110">
        <v>0.20460999999999999</v>
      </c>
      <c r="S280" s="114">
        <v>-189.07509999999999</v>
      </c>
      <c r="T280" s="115">
        <v>-0.39755000000000001</v>
      </c>
    </row>
    <row r="281" spans="17:20" x14ac:dyDescent="0.25">
      <c r="Q281" s="109">
        <v>59.052999999999997</v>
      </c>
      <c r="R281" s="110">
        <v>1.0579400000000001</v>
      </c>
      <c r="S281" s="114">
        <v>-188.85890000000001</v>
      </c>
      <c r="T281" s="115">
        <v>-0.60655000000000003</v>
      </c>
    </row>
    <row r="282" spans="17:20" x14ac:dyDescent="0.25">
      <c r="Q282" s="109">
        <v>146.76599999999999</v>
      </c>
      <c r="R282" s="110">
        <v>1.11388</v>
      </c>
      <c r="S282" s="114">
        <v>-172.1129</v>
      </c>
      <c r="T282" s="115">
        <v>-1.06324</v>
      </c>
    </row>
    <row r="283" spans="17:20" x14ac:dyDescent="0.25">
      <c r="Q283" s="109">
        <v>-258.76600000000002</v>
      </c>
      <c r="R283" s="110">
        <v>-0.45679999999999998</v>
      </c>
      <c r="S283" s="114">
        <v>-171.68039999999999</v>
      </c>
      <c r="T283" s="115">
        <v>-0.90715000000000001</v>
      </c>
    </row>
    <row r="284" spans="17:20" x14ac:dyDescent="0.25">
      <c r="Q284" s="109">
        <v>-174.958</v>
      </c>
      <c r="R284" s="110">
        <v>-0.41121000000000002</v>
      </c>
      <c r="S284" s="114">
        <v>-63.078499999999998</v>
      </c>
      <c r="T284" s="115">
        <v>-7.7200000000000003E-3</v>
      </c>
    </row>
    <row r="285" spans="17:20" x14ac:dyDescent="0.25">
      <c r="Q285" s="109">
        <v>-175.625</v>
      </c>
      <c r="R285" s="110">
        <v>-1.10239</v>
      </c>
      <c r="S285" s="114">
        <v>-62.405700000000003</v>
      </c>
      <c r="T285" s="115">
        <v>0.26166</v>
      </c>
    </row>
    <row r="286" spans="17:20" x14ac:dyDescent="0.25">
      <c r="Q286" s="109">
        <v>-259.43400000000003</v>
      </c>
      <c r="R286" s="110">
        <v>-1.1646300000000001</v>
      </c>
      <c r="S286" s="114">
        <v>-65.008399999999995</v>
      </c>
      <c r="T286" s="115">
        <v>0.43097000000000002</v>
      </c>
    </row>
    <row r="287" spans="17:20" x14ac:dyDescent="0.25">
      <c r="Q287" s="109">
        <v>258.57499999999999</v>
      </c>
      <c r="R287" s="110">
        <v>0.19341</v>
      </c>
      <c r="S287" s="114">
        <v>-64.671999999999997</v>
      </c>
      <c r="T287" s="115">
        <v>0.40188000000000001</v>
      </c>
    </row>
    <row r="288" spans="17:20" x14ac:dyDescent="0.25">
      <c r="Q288" s="109">
        <v>132.19900000000001</v>
      </c>
      <c r="R288" s="110">
        <v>0.15695000000000001</v>
      </c>
      <c r="S288" s="114">
        <v>-64.335599999999999</v>
      </c>
      <c r="T288" s="115">
        <v>0.37278</v>
      </c>
    </row>
    <row r="289" spans="17:20" x14ac:dyDescent="0.25">
      <c r="Q289" s="109">
        <v>133.15799999999999</v>
      </c>
      <c r="R289" s="110">
        <v>0.80266999999999999</v>
      </c>
      <c r="S289" s="114">
        <v>-72.187299999999993</v>
      </c>
      <c r="T289" s="115">
        <v>0.4965</v>
      </c>
    </row>
    <row r="290" spans="17:20" x14ac:dyDescent="0.25">
      <c r="Q290" s="109">
        <v>259.53399999999999</v>
      </c>
      <c r="R290" s="110">
        <v>0.85451999999999995</v>
      </c>
      <c r="S290" s="114">
        <v>-71.514499999999998</v>
      </c>
      <c r="T290" s="115">
        <v>-2.4765899999999998</v>
      </c>
    </row>
    <row r="291" spans="17:20" x14ac:dyDescent="0.25">
      <c r="Q291" s="109">
        <v>-331.04199999999997</v>
      </c>
      <c r="R291" s="110">
        <v>-0.33856000000000003</v>
      </c>
      <c r="S291" s="114">
        <v>-56.386400000000002</v>
      </c>
      <c r="T291" s="115">
        <v>-1.18E-2</v>
      </c>
    </row>
    <row r="292" spans="17:20" x14ac:dyDescent="0.25">
      <c r="Q292" s="109">
        <v>-207.64099999999999</v>
      </c>
      <c r="R292" s="110">
        <v>-0.29938999999999999</v>
      </c>
      <c r="S292" s="114">
        <v>-55.7136</v>
      </c>
      <c r="T292" s="115">
        <v>0.23932</v>
      </c>
    </row>
    <row r="293" spans="17:20" x14ac:dyDescent="0.25">
      <c r="Q293" s="109">
        <v>-208.624</v>
      </c>
      <c r="R293" s="110">
        <v>-0.83457000000000003</v>
      </c>
      <c r="S293" s="114">
        <v>-57.742199999999997</v>
      </c>
      <c r="T293" s="115">
        <v>0.37685000000000002</v>
      </c>
    </row>
    <row r="294" spans="17:20" x14ac:dyDescent="0.25">
      <c r="Q294" s="109">
        <v>-332.02300000000002</v>
      </c>
      <c r="R294" s="110">
        <v>-0.89063000000000003</v>
      </c>
      <c r="S294" s="114">
        <v>-57.405799999999999</v>
      </c>
      <c r="T294" s="115">
        <v>0.36437000000000003</v>
      </c>
    </row>
    <row r="295" spans="17:20" x14ac:dyDescent="0.25">
      <c r="Q295" s="109">
        <v>258.57499999999999</v>
      </c>
      <c r="R295" s="110">
        <v>0.19341</v>
      </c>
      <c r="S295" s="114">
        <v>-57.069400000000002</v>
      </c>
      <c r="T295" s="115">
        <v>0.35189999999999999</v>
      </c>
    </row>
    <row r="296" spans="17:20" x14ac:dyDescent="0.25">
      <c r="Q296" s="109">
        <v>132.19900000000001</v>
      </c>
      <c r="R296" s="110">
        <v>0.15695000000000001</v>
      </c>
      <c r="S296" s="114">
        <v>-63.658499999999997</v>
      </c>
      <c r="T296" s="115">
        <v>0.43926999999999999</v>
      </c>
    </row>
    <row r="297" spans="17:20" x14ac:dyDescent="0.25">
      <c r="Q297" s="109">
        <v>133.15799999999999</v>
      </c>
      <c r="R297" s="110">
        <v>0.80266999999999999</v>
      </c>
      <c r="S297" s="114">
        <v>-62.985700000000001</v>
      </c>
      <c r="T297" s="115">
        <v>-2.2094100000000001</v>
      </c>
    </row>
    <row r="298" spans="17:20" x14ac:dyDescent="0.25">
      <c r="Q298" s="109">
        <v>259.53399999999999</v>
      </c>
      <c r="R298" s="110">
        <v>0.85451999999999995</v>
      </c>
      <c r="S298" s="114">
        <v>-58.775199999999998</v>
      </c>
      <c r="T298" s="115">
        <v>-4.24E-2</v>
      </c>
    </row>
    <row r="299" spans="17:20" x14ac:dyDescent="0.25">
      <c r="Q299" s="109">
        <v>-331.04199999999997</v>
      </c>
      <c r="R299" s="110">
        <v>-0.33856000000000003</v>
      </c>
      <c r="S299" s="114">
        <v>-58.102400000000003</v>
      </c>
      <c r="T299" s="115">
        <v>0.25324999999999998</v>
      </c>
    </row>
    <row r="300" spans="17:20" x14ac:dyDescent="0.25">
      <c r="Q300" s="109">
        <v>-207.64099999999999</v>
      </c>
      <c r="R300" s="110">
        <v>-0.29938999999999999</v>
      </c>
      <c r="S300" s="114">
        <v>-60.2119</v>
      </c>
      <c r="T300" s="115">
        <v>0.39671000000000001</v>
      </c>
    </row>
    <row r="301" spans="17:20" x14ac:dyDescent="0.25">
      <c r="Q301" s="109">
        <v>-208.624</v>
      </c>
      <c r="R301" s="110">
        <v>-0.83457000000000003</v>
      </c>
      <c r="S301" s="114">
        <v>-59.875500000000002</v>
      </c>
      <c r="T301" s="115">
        <v>0.37334000000000001</v>
      </c>
    </row>
    <row r="302" spans="17:20" x14ac:dyDescent="0.25">
      <c r="Q302" s="109">
        <v>-332.02300000000002</v>
      </c>
      <c r="R302" s="110">
        <v>-0.89063000000000003</v>
      </c>
      <c r="S302" s="114">
        <v>-59.539099999999998</v>
      </c>
      <c r="T302" s="115">
        <v>0.34998000000000001</v>
      </c>
    </row>
    <row r="303" spans="17:20" x14ac:dyDescent="0.25">
      <c r="Q303" s="109">
        <v>166.19399999999999</v>
      </c>
      <c r="R303" s="110">
        <v>0.27899000000000002</v>
      </c>
      <c r="S303" s="114">
        <v>-66.575100000000006</v>
      </c>
      <c r="T303" s="115">
        <v>0.46048</v>
      </c>
    </row>
    <row r="304" spans="17:20" x14ac:dyDescent="0.25">
      <c r="Q304" s="109">
        <v>78.945999999999998</v>
      </c>
      <c r="R304" s="110">
        <v>0.23669000000000001</v>
      </c>
      <c r="S304" s="114">
        <v>-65.9024</v>
      </c>
      <c r="T304" s="115">
        <v>-2.2340100000000001</v>
      </c>
    </row>
    <row r="305" spans="17:20" x14ac:dyDescent="0.25">
      <c r="Q305" s="109">
        <v>79.605999999999995</v>
      </c>
      <c r="R305" s="110">
        <v>1.0642199999999999</v>
      </c>
      <c r="S305" s="114">
        <v>164.25479999999999</v>
      </c>
      <c r="T305" s="115">
        <v>7.3049200000000001</v>
      </c>
    </row>
    <row r="306" spans="17:20" x14ac:dyDescent="0.25">
      <c r="Q306" s="109">
        <v>166.85499999999999</v>
      </c>
      <c r="R306" s="110">
        <v>1.12121</v>
      </c>
      <c r="S306" s="114">
        <v>164.85550000000001</v>
      </c>
      <c r="T306" s="115">
        <v>0.74441999999999997</v>
      </c>
    </row>
    <row r="307" spans="17:20" x14ac:dyDescent="0.25">
      <c r="Q307" s="109">
        <v>-238.661</v>
      </c>
      <c r="R307" s="110">
        <v>-0.42415000000000003</v>
      </c>
      <c r="S307" s="114">
        <v>137.27670000000001</v>
      </c>
      <c r="T307" s="115">
        <v>1.0928100000000001</v>
      </c>
    </row>
    <row r="308" spans="17:20" x14ac:dyDescent="0.25">
      <c r="Q308" s="109">
        <v>-154.38800000000001</v>
      </c>
      <c r="R308" s="110">
        <v>-0.37913000000000002</v>
      </c>
      <c r="S308" s="114">
        <v>137.577</v>
      </c>
      <c r="T308" s="115">
        <v>0.84443999999999997</v>
      </c>
    </row>
    <row r="309" spans="17:20" x14ac:dyDescent="0.25">
      <c r="Q309" s="109">
        <v>-155.072</v>
      </c>
      <c r="R309" s="110">
        <v>-1.09612</v>
      </c>
      <c r="S309" s="114">
        <v>137.87739999999999</v>
      </c>
      <c r="T309" s="115">
        <v>0.72996000000000005</v>
      </c>
    </row>
    <row r="310" spans="17:20" x14ac:dyDescent="0.25">
      <c r="Q310" s="109">
        <v>-239.345</v>
      </c>
      <c r="R310" s="110">
        <v>-1.1573100000000001</v>
      </c>
      <c r="S310" s="114">
        <v>112.2833</v>
      </c>
      <c r="T310" s="115">
        <v>1.65646</v>
      </c>
    </row>
    <row r="311" spans="17:20" x14ac:dyDescent="0.25">
      <c r="Q311" s="109">
        <v>166.19399999999999</v>
      </c>
      <c r="R311" s="110">
        <v>0.27899000000000002</v>
      </c>
      <c r="S311" s="114">
        <v>112.884</v>
      </c>
      <c r="T311" s="115">
        <v>1.9699999999999999E-2</v>
      </c>
    </row>
    <row r="312" spans="17:20" x14ac:dyDescent="0.25">
      <c r="Q312" s="109">
        <v>78.945999999999998</v>
      </c>
      <c r="R312" s="110">
        <v>0.23669000000000001</v>
      </c>
      <c r="S312" s="114">
        <v>-273.30770000000001</v>
      </c>
      <c r="T312" s="115">
        <v>-7.3292299999999999</v>
      </c>
    </row>
    <row r="313" spans="17:20" x14ac:dyDescent="0.25">
      <c r="Q313" s="109">
        <v>79.605999999999995</v>
      </c>
      <c r="R313" s="110">
        <v>1.0642199999999999</v>
      </c>
      <c r="S313" s="114">
        <v>-272.70699999999999</v>
      </c>
      <c r="T313" s="115">
        <v>-0.28760000000000002</v>
      </c>
    </row>
    <row r="314" spans="17:20" x14ac:dyDescent="0.25">
      <c r="Q314" s="109">
        <v>166.85499999999999</v>
      </c>
      <c r="R314" s="110">
        <v>1.12121</v>
      </c>
      <c r="S314" s="114">
        <v>-249.4443</v>
      </c>
      <c r="T314" s="115">
        <v>-0.35175000000000001</v>
      </c>
    </row>
    <row r="315" spans="17:20" x14ac:dyDescent="0.25">
      <c r="Q315" s="109">
        <v>-238.661</v>
      </c>
      <c r="R315" s="110">
        <v>-0.42415000000000003</v>
      </c>
      <c r="S315" s="114">
        <v>-249.14400000000001</v>
      </c>
      <c r="T315" s="115">
        <v>-0.14832000000000001</v>
      </c>
    </row>
    <row r="316" spans="17:20" x14ac:dyDescent="0.25">
      <c r="Q316" s="109">
        <v>-154.38800000000001</v>
      </c>
      <c r="R316" s="110">
        <v>-0.37913000000000002</v>
      </c>
      <c r="S316" s="114">
        <v>-248.84360000000001</v>
      </c>
      <c r="T316" s="115">
        <v>-7.8770000000000007E-2</v>
      </c>
    </row>
    <row r="317" spans="17:20" x14ac:dyDescent="0.25">
      <c r="Q317" s="109">
        <v>-155.072</v>
      </c>
      <c r="R317" s="110">
        <v>-1.09612</v>
      </c>
      <c r="S317" s="114">
        <v>-236.6103</v>
      </c>
      <c r="T317" s="115">
        <v>-0.80006999999999995</v>
      </c>
    </row>
    <row r="318" spans="17:20" x14ac:dyDescent="0.25">
      <c r="Q318" s="109">
        <v>-239.345</v>
      </c>
      <c r="R318" s="110">
        <v>-1.1573100000000001</v>
      </c>
      <c r="S318" s="114">
        <v>-236.00970000000001</v>
      </c>
      <c r="T318" s="115">
        <v>-4.27956</v>
      </c>
    </row>
    <row r="319" spans="17:20" x14ac:dyDescent="0.25">
      <c r="Q319" s="109">
        <v>-75.117000000000004</v>
      </c>
      <c r="R319" s="110">
        <v>-9.4E-2</v>
      </c>
      <c r="S319" s="114">
        <v>164.25479999999999</v>
      </c>
      <c r="T319" s="115">
        <v>7.3049200000000001</v>
      </c>
    </row>
    <row r="320" spans="17:20" x14ac:dyDescent="0.25">
      <c r="Q320" s="109">
        <v>-66.721999999999994</v>
      </c>
      <c r="R320" s="110">
        <v>-3.3439999999999998E-2</v>
      </c>
      <c r="S320" s="114">
        <v>164.85550000000001</v>
      </c>
      <c r="T320" s="115">
        <v>0.74441999999999997</v>
      </c>
    </row>
    <row r="321" spans="17:20" x14ac:dyDescent="0.25">
      <c r="Q321" s="109">
        <v>-69.052000000000007</v>
      </c>
      <c r="R321" s="110">
        <v>6.8210000000000007E-2</v>
      </c>
      <c r="S321" s="114">
        <v>137.27670000000001</v>
      </c>
      <c r="T321" s="115">
        <v>1.0928100000000001</v>
      </c>
    </row>
    <row r="322" spans="17:20" x14ac:dyDescent="0.25">
      <c r="Q322" s="109">
        <v>-77.447000000000003</v>
      </c>
      <c r="R322" s="110">
        <v>4.4299999999999999E-3</v>
      </c>
      <c r="S322" s="114">
        <v>137.577</v>
      </c>
      <c r="T322" s="115">
        <v>0.84443999999999997</v>
      </c>
    </row>
    <row r="323" spans="17:20" x14ac:dyDescent="0.25">
      <c r="Q323" s="109">
        <v>-66.951999999999998</v>
      </c>
      <c r="R323" s="110">
        <v>-8.6580000000000004E-2</v>
      </c>
      <c r="S323" s="114">
        <v>137.87739999999999</v>
      </c>
      <c r="T323" s="115">
        <v>0.72996000000000005</v>
      </c>
    </row>
    <row r="324" spans="17:20" x14ac:dyDescent="0.25">
      <c r="Q324" s="109">
        <v>-59.503</v>
      </c>
      <c r="R324" s="110">
        <v>-3.1910000000000001E-2</v>
      </c>
      <c r="S324" s="114">
        <v>112.2833</v>
      </c>
      <c r="T324" s="115">
        <v>1.65646</v>
      </c>
    </row>
    <row r="325" spans="17:20" x14ac:dyDescent="0.25">
      <c r="Q325" s="109">
        <v>-61.573999999999998</v>
      </c>
      <c r="R325" s="110">
        <v>6.3710000000000003E-2</v>
      </c>
      <c r="S325" s="114">
        <v>112.884</v>
      </c>
      <c r="T325" s="115">
        <v>1.9699999999999999E-2</v>
      </c>
    </row>
    <row r="326" spans="17:20" x14ac:dyDescent="0.25">
      <c r="Q326" s="109">
        <v>-69.024000000000001</v>
      </c>
      <c r="R326" s="110">
        <v>6.2700000000000004E-3</v>
      </c>
      <c r="S326" s="114">
        <v>-273.30770000000001</v>
      </c>
      <c r="T326" s="115">
        <v>-7.3292299999999999</v>
      </c>
    </row>
    <row r="327" spans="17:20" x14ac:dyDescent="0.25">
      <c r="Q327" s="109">
        <v>-71.98</v>
      </c>
      <c r="R327" s="110">
        <v>-9.3350000000000002E-2</v>
      </c>
      <c r="S327" s="114">
        <v>-272.70699999999999</v>
      </c>
      <c r="T327" s="115">
        <v>-0.28760000000000002</v>
      </c>
    </row>
    <row r="328" spans="17:20" x14ac:dyDescent="0.25">
      <c r="Q328" s="109">
        <v>-62.843000000000004</v>
      </c>
      <c r="R328" s="110">
        <v>-3.4160000000000003E-2</v>
      </c>
      <c r="S328" s="114">
        <v>-249.4443</v>
      </c>
      <c r="T328" s="115">
        <v>-0.35175000000000001</v>
      </c>
    </row>
    <row r="329" spans="17:20" x14ac:dyDescent="0.25">
      <c r="Q329" s="109">
        <v>-65.048000000000002</v>
      </c>
      <c r="R329" s="110">
        <v>5.9310000000000002E-2</v>
      </c>
      <c r="S329" s="114">
        <v>-249.14400000000001</v>
      </c>
      <c r="T329" s="115">
        <v>-0.14832000000000001</v>
      </c>
    </row>
    <row r="330" spans="17:20" x14ac:dyDescent="0.25">
      <c r="Q330" s="109">
        <v>-74.186000000000007</v>
      </c>
      <c r="R330" s="110">
        <v>-2.97E-3</v>
      </c>
      <c r="S330" s="114">
        <v>-248.84360000000001</v>
      </c>
      <c r="T330" s="115">
        <v>-7.8770000000000007E-2</v>
      </c>
    </row>
    <row r="331" spans="17:20" x14ac:dyDescent="0.25">
      <c r="Q331" s="109">
        <v>280.77800000000002</v>
      </c>
      <c r="R331" s="110">
        <v>0.81479999999999997</v>
      </c>
      <c r="S331" s="114">
        <v>-236.6103</v>
      </c>
      <c r="T331" s="115">
        <v>-0.80006999999999995</v>
      </c>
    </row>
    <row r="332" spans="17:20" x14ac:dyDescent="0.25">
      <c r="Q332" s="109">
        <v>85.278999999999996</v>
      </c>
      <c r="R332" s="110">
        <v>0.53871999999999998</v>
      </c>
      <c r="S332" s="114">
        <v>-236.00970000000001</v>
      </c>
      <c r="T332" s="115">
        <v>-4.27956</v>
      </c>
    </row>
    <row r="333" spans="17:20" x14ac:dyDescent="0.25">
      <c r="Q333" s="109">
        <v>91.433000000000007</v>
      </c>
      <c r="R333" s="110">
        <v>1.2223900000000001</v>
      </c>
      <c r="S333" s="114">
        <v>95.707300000000004</v>
      </c>
      <c r="T333" s="115">
        <v>4.9988000000000001</v>
      </c>
    </row>
    <row r="334" spans="17:20" x14ac:dyDescent="0.25">
      <c r="Q334" s="109">
        <v>286.916</v>
      </c>
      <c r="R334" s="110">
        <v>1.5102599999999999</v>
      </c>
      <c r="S334" s="114">
        <v>96.307900000000004</v>
      </c>
      <c r="T334" s="115">
        <v>0.57701999999999998</v>
      </c>
    </row>
    <row r="335" spans="17:20" x14ac:dyDescent="0.25">
      <c r="Q335" s="109">
        <v>-411.19299999999998</v>
      </c>
      <c r="R335" s="110">
        <v>-0.98009999999999997</v>
      </c>
      <c r="S335" s="114">
        <v>76.808599999999998</v>
      </c>
      <c r="T335" s="115">
        <v>0.86373999999999995</v>
      </c>
    </row>
    <row r="336" spans="17:20" x14ac:dyDescent="0.25">
      <c r="Q336" s="109">
        <v>-200.79599999999999</v>
      </c>
      <c r="R336" s="110">
        <v>-0.59824999999999995</v>
      </c>
      <c r="S336" s="114">
        <v>77.108900000000006</v>
      </c>
      <c r="T336" s="115">
        <v>0.68928999999999996</v>
      </c>
    </row>
    <row r="337" spans="17:20" x14ac:dyDescent="0.25">
      <c r="Q337" s="109">
        <v>-210.98500000000001</v>
      </c>
      <c r="R337" s="110">
        <v>-1.1049100000000001</v>
      </c>
      <c r="S337" s="114">
        <v>77.409199999999998</v>
      </c>
      <c r="T337" s="115">
        <v>0.60546999999999995</v>
      </c>
    </row>
    <row r="338" spans="17:20" x14ac:dyDescent="0.25">
      <c r="Q338" s="109">
        <v>-421.36500000000001</v>
      </c>
      <c r="R338" s="110">
        <v>-1.5041100000000001</v>
      </c>
      <c r="S338" s="114">
        <v>57.854900000000001</v>
      </c>
      <c r="T338" s="115">
        <v>1.2672099999999999</v>
      </c>
    </row>
    <row r="339" spans="17:20" x14ac:dyDescent="0.25">
      <c r="Q339" s="109">
        <v>280.77800000000002</v>
      </c>
      <c r="R339" s="110">
        <v>0.81479999999999997</v>
      </c>
      <c r="S339" s="114">
        <v>58.455599999999997</v>
      </c>
      <c r="T339" s="115">
        <v>-0.66605000000000003</v>
      </c>
    </row>
    <row r="340" spans="17:20" x14ac:dyDescent="0.25">
      <c r="Q340" s="109">
        <v>85.278999999999996</v>
      </c>
      <c r="R340" s="110">
        <v>0.53871999999999998</v>
      </c>
      <c r="S340" s="114">
        <v>-204.7602</v>
      </c>
      <c r="T340" s="115">
        <v>-5.02311</v>
      </c>
    </row>
    <row r="341" spans="17:20" x14ac:dyDescent="0.25">
      <c r="Q341" s="109">
        <v>91.433000000000007</v>
      </c>
      <c r="R341" s="110">
        <v>1.2223900000000001</v>
      </c>
      <c r="S341" s="114">
        <v>-204.15950000000001</v>
      </c>
      <c r="T341" s="115">
        <v>-0.1202</v>
      </c>
    </row>
    <row r="342" spans="17:20" x14ac:dyDescent="0.25">
      <c r="Q342" s="109">
        <v>286.916</v>
      </c>
      <c r="R342" s="110">
        <v>1.5102599999999999</v>
      </c>
      <c r="S342" s="114">
        <v>-188.97620000000001</v>
      </c>
      <c r="T342" s="115">
        <v>-0.12268</v>
      </c>
    </row>
    <row r="343" spans="17:20" x14ac:dyDescent="0.25">
      <c r="Q343" s="109">
        <v>-411.19299999999998</v>
      </c>
      <c r="R343" s="110">
        <v>-0.98009999999999997</v>
      </c>
      <c r="S343" s="114">
        <v>-188.67590000000001</v>
      </c>
      <c r="T343" s="115">
        <v>6.8300000000000001E-3</v>
      </c>
    </row>
    <row r="344" spans="17:20" x14ac:dyDescent="0.25">
      <c r="Q344" s="109">
        <v>-200.79599999999999</v>
      </c>
      <c r="R344" s="110">
        <v>-0.59824999999999995</v>
      </c>
      <c r="S344" s="114">
        <v>-188.37549999999999</v>
      </c>
      <c r="T344" s="115">
        <v>4.5710000000000001E-2</v>
      </c>
    </row>
    <row r="345" spans="17:20" x14ac:dyDescent="0.25">
      <c r="Q345" s="109">
        <v>-210.98500000000001</v>
      </c>
      <c r="R345" s="110">
        <v>-1.1049100000000001</v>
      </c>
      <c r="S345" s="114">
        <v>-182.18190000000001</v>
      </c>
      <c r="T345" s="115">
        <v>-0.41082000000000002</v>
      </c>
    </row>
    <row r="346" spans="17:20" x14ac:dyDescent="0.25">
      <c r="Q346" s="109">
        <v>-421.36500000000001</v>
      </c>
      <c r="R346" s="110">
        <v>-1.5041100000000001</v>
      </c>
      <c r="S346" s="114">
        <v>-181.5812</v>
      </c>
      <c r="T346" s="115">
        <v>-3.5938099999999999</v>
      </c>
    </row>
    <row r="347" spans="17:20" x14ac:dyDescent="0.25">
      <c r="Q347" s="109">
        <v>172.26599999999999</v>
      </c>
      <c r="R347" s="110">
        <v>1.00545</v>
      </c>
      <c r="S347" s="114">
        <v>95.707300000000004</v>
      </c>
      <c r="T347" s="115">
        <v>4.9988000000000001</v>
      </c>
    </row>
    <row r="348" spans="17:20" x14ac:dyDescent="0.25">
      <c r="Q348" s="109">
        <v>40.404000000000003</v>
      </c>
      <c r="R348" s="110">
        <v>0.71862999999999999</v>
      </c>
      <c r="S348" s="114">
        <v>96.307900000000004</v>
      </c>
      <c r="T348" s="115">
        <v>0.57701999999999998</v>
      </c>
    </row>
    <row r="349" spans="17:20" x14ac:dyDescent="0.25">
      <c r="Q349" s="109">
        <v>43.991999999999997</v>
      </c>
      <c r="R349" s="110">
        <v>1.5902000000000001</v>
      </c>
      <c r="S349" s="114">
        <v>76.808599999999998</v>
      </c>
      <c r="T349" s="115">
        <v>0.86373999999999995</v>
      </c>
    </row>
    <row r="350" spans="17:20" x14ac:dyDescent="0.25">
      <c r="Q350" s="109">
        <v>175.84200000000001</v>
      </c>
      <c r="R350" s="110">
        <v>1.88991</v>
      </c>
      <c r="S350" s="114">
        <v>77.108900000000006</v>
      </c>
      <c r="T350" s="115">
        <v>0.68928999999999996</v>
      </c>
    </row>
    <row r="351" spans="17:20" x14ac:dyDescent="0.25">
      <c r="Q351" s="109">
        <v>-302.68099999999998</v>
      </c>
      <c r="R351" s="110">
        <v>-1.1707399999999999</v>
      </c>
      <c r="S351" s="114">
        <v>77.409199999999998</v>
      </c>
      <c r="T351" s="115">
        <v>0.60546999999999995</v>
      </c>
    </row>
    <row r="352" spans="17:20" x14ac:dyDescent="0.25">
      <c r="Q352" s="109">
        <v>-155.92099999999999</v>
      </c>
      <c r="R352" s="110">
        <v>-0.77815999999999996</v>
      </c>
      <c r="S352" s="114">
        <v>57.854900000000001</v>
      </c>
      <c r="T352" s="115">
        <v>1.2672099999999999</v>
      </c>
    </row>
    <row r="353" spans="17:20" x14ac:dyDescent="0.25">
      <c r="Q353" s="109">
        <v>-163.54400000000001</v>
      </c>
      <c r="R353" s="110">
        <v>-1.47271</v>
      </c>
      <c r="S353" s="114">
        <v>58.455599999999997</v>
      </c>
      <c r="T353" s="115">
        <v>-0.66605000000000003</v>
      </c>
    </row>
    <row r="354" spans="17:20" x14ac:dyDescent="0.25">
      <c r="Q354" s="109">
        <v>-310.29199999999997</v>
      </c>
      <c r="R354" s="110">
        <v>-1.8837600000000001</v>
      </c>
      <c r="S354" s="114">
        <v>-204.7602</v>
      </c>
      <c r="T354" s="115">
        <v>-5.02311</v>
      </c>
    </row>
    <row r="355" spans="17:20" x14ac:dyDescent="0.25">
      <c r="Q355" s="109">
        <v>172.26599999999999</v>
      </c>
      <c r="R355" s="110">
        <v>1.00545</v>
      </c>
      <c r="S355" s="114">
        <v>-204.15950000000001</v>
      </c>
      <c r="T355" s="115">
        <v>-0.1202</v>
      </c>
    </row>
    <row r="356" spans="17:20" x14ac:dyDescent="0.25">
      <c r="Q356" s="109">
        <v>40.404000000000003</v>
      </c>
      <c r="R356" s="110">
        <v>0.71862999999999999</v>
      </c>
      <c r="S356" s="114">
        <v>-188.97620000000001</v>
      </c>
      <c r="T356" s="115">
        <v>-0.12268</v>
      </c>
    </row>
    <row r="357" spans="17:20" x14ac:dyDescent="0.25">
      <c r="Q357" s="109">
        <v>43.991999999999997</v>
      </c>
      <c r="R357" s="110">
        <v>1.5902000000000001</v>
      </c>
      <c r="S357" s="114">
        <v>-188.67590000000001</v>
      </c>
      <c r="T357" s="115">
        <v>6.8300000000000001E-3</v>
      </c>
    </row>
    <row r="358" spans="17:20" x14ac:dyDescent="0.25">
      <c r="Q358" s="109">
        <v>175.84200000000001</v>
      </c>
      <c r="R358" s="110">
        <v>1.88991</v>
      </c>
      <c r="S358" s="114">
        <v>-188.37549999999999</v>
      </c>
      <c r="T358" s="115">
        <v>4.5710000000000001E-2</v>
      </c>
    </row>
    <row r="359" spans="17:20" x14ac:dyDescent="0.25">
      <c r="Q359" s="109">
        <v>-302.68099999999998</v>
      </c>
      <c r="R359" s="110">
        <v>-1.1707399999999999</v>
      </c>
      <c r="S359" s="114">
        <v>-182.18190000000001</v>
      </c>
      <c r="T359" s="115">
        <v>-0.41082000000000002</v>
      </c>
    </row>
    <row r="360" spans="17:20" x14ac:dyDescent="0.25">
      <c r="Q360" s="109">
        <v>-155.92099999999999</v>
      </c>
      <c r="R360" s="110">
        <v>-0.77815999999999996</v>
      </c>
      <c r="S360" s="114">
        <v>-181.5812</v>
      </c>
      <c r="T360" s="115">
        <v>-3.5938099999999999</v>
      </c>
    </row>
    <row r="361" spans="17:20" x14ac:dyDescent="0.25">
      <c r="Q361" s="109">
        <v>-163.54400000000001</v>
      </c>
      <c r="R361" s="110">
        <v>-1.47271</v>
      </c>
      <c r="S361" s="114">
        <v>169.1755</v>
      </c>
      <c r="T361" s="115">
        <v>7.30192</v>
      </c>
    </row>
    <row r="362" spans="17:20" x14ac:dyDescent="0.25">
      <c r="Q362" s="109">
        <v>-310.29199999999997</v>
      </c>
      <c r="R362" s="110">
        <v>-1.8837600000000001</v>
      </c>
      <c r="S362" s="114">
        <v>169.77619999999999</v>
      </c>
      <c r="T362" s="115">
        <v>0.72799000000000003</v>
      </c>
    </row>
    <row r="363" spans="17:20" x14ac:dyDescent="0.25">
      <c r="Q363" s="109">
        <v>286.78100000000001</v>
      </c>
      <c r="R363" s="110">
        <v>0.82025999999999999</v>
      </c>
      <c r="S363" s="114">
        <v>142.61949999999999</v>
      </c>
      <c r="T363" s="115">
        <v>1.05301</v>
      </c>
    </row>
    <row r="364" spans="17:20" x14ac:dyDescent="0.25">
      <c r="Q364" s="109">
        <v>90.587999999999994</v>
      </c>
      <c r="R364" s="110">
        <v>0.53985000000000005</v>
      </c>
      <c r="S364" s="114">
        <v>142.91980000000001</v>
      </c>
      <c r="T364" s="115">
        <v>0.81686000000000003</v>
      </c>
    </row>
    <row r="365" spans="17:20" x14ac:dyDescent="0.25">
      <c r="Q365" s="109">
        <v>96.932000000000002</v>
      </c>
      <c r="R365" s="110">
        <v>1.21909</v>
      </c>
      <c r="S365" s="114">
        <v>143.22020000000001</v>
      </c>
      <c r="T365" s="115">
        <v>0.71460000000000001</v>
      </c>
    </row>
    <row r="366" spans="17:20" x14ac:dyDescent="0.25">
      <c r="Q366" s="109">
        <v>293.10899999999998</v>
      </c>
      <c r="R366" s="110">
        <v>1.51162</v>
      </c>
      <c r="S366" s="114">
        <v>118.5545</v>
      </c>
      <c r="T366" s="115">
        <v>1.61439</v>
      </c>
    </row>
    <row r="367" spans="17:20" x14ac:dyDescent="0.25">
      <c r="Q367" s="109">
        <v>-405.18900000000002</v>
      </c>
      <c r="R367" s="110">
        <v>-0.97463999999999995</v>
      </c>
      <c r="S367" s="114">
        <v>119.15519999999999</v>
      </c>
      <c r="T367" s="115">
        <v>0.21615999999999999</v>
      </c>
    </row>
    <row r="368" spans="17:20" x14ac:dyDescent="0.25">
      <c r="Q368" s="109">
        <v>-195.488</v>
      </c>
      <c r="R368" s="110">
        <v>-0.59713000000000005</v>
      </c>
      <c r="S368" s="114">
        <v>-268.387</v>
      </c>
      <c r="T368" s="115">
        <v>-7.33223</v>
      </c>
    </row>
    <row r="369" spans="17:20" x14ac:dyDescent="0.25">
      <c r="Q369" s="109">
        <v>-205.48699999999999</v>
      </c>
      <c r="R369" s="110">
        <v>-1.1082099999999999</v>
      </c>
      <c r="S369" s="114">
        <v>-267.78629999999998</v>
      </c>
      <c r="T369" s="115">
        <v>-0.30403000000000002</v>
      </c>
    </row>
    <row r="370" spans="17:20" x14ac:dyDescent="0.25">
      <c r="Q370" s="109">
        <v>-415.17200000000003</v>
      </c>
      <c r="R370" s="110">
        <v>-1.5027600000000001</v>
      </c>
      <c r="S370" s="114">
        <v>-244.10149999999999</v>
      </c>
      <c r="T370" s="115">
        <v>-0.39155000000000001</v>
      </c>
    </row>
    <row r="371" spans="17:20" x14ac:dyDescent="0.25">
      <c r="Q371" s="109">
        <v>286.78100000000001</v>
      </c>
      <c r="R371" s="110">
        <v>0.82025999999999999</v>
      </c>
      <c r="S371" s="114">
        <v>-243.80119999999999</v>
      </c>
      <c r="T371" s="115">
        <v>-0.17588999999999999</v>
      </c>
    </row>
    <row r="372" spans="17:20" x14ac:dyDescent="0.25">
      <c r="Q372" s="109">
        <v>90.587999999999994</v>
      </c>
      <c r="R372" s="110">
        <v>0.53985000000000005</v>
      </c>
      <c r="S372" s="114">
        <v>-243.5008</v>
      </c>
      <c r="T372" s="115">
        <v>-9.4130000000000005E-2</v>
      </c>
    </row>
    <row r="373" spans="17:20" x14ac:dyDescent="0.25">
      <c r="Q373" s="109">
        <v>96.932000000000002</v>
      </c>
      <c r="R373" s="110">
        <v>1.21909</v>
      </c>
      <c r="S373" s="114">
        <v>-230.33920000000001</v>
      </c>
      <c r="T373" s="115">
        <v>-0.84214999999999995</v>
      </c>
    </row>
    <row r="374" spans="17:20" x14ac:dyDescent="0.25">
      <c r="Q374" s="109">
        <v>293.10899999999998</v>
      </c>
      <c r="R374" s="110">
        <v>1.51162</v>
      </c>
      <c r="S374" s="114">
        <v>-229.73849999999999</v>
      </c>
      <c r="T374" s="115">
        <v>-4.0831</v>
      </c>
    </row>
    <row r="375" spans="17:20" x14ac:dyDescent="0.25">
      <c r="Q375" s="109">
        <v>-405.18900000000002</v>
      </c>
      <c r="R375" s="110">
        <v>-0.97463999999999995</v>
      </c>
      <c r="S375" s="114">
        <v>169.1755</v>
      </c>
      <c r="T375" s="115">
        <v>7.30192</v>
      </c>
    </row>
    <row r="376" spans="17:20" x14ac:dyDescent="0.25">
      <c r="Q376" s="109">
        <v>-195.488</v>
      </c>
      <c r="R376" s="110">
        <v>-0.59713000000000005</v>
      </c>
      <c r="S376" s="114">
        <v>169.77619999999999</v>
      </c>
      <c r="T376" s="115">
        <v>0.72799000000000003</v>
      </c>
    </row>
    <row r="377" spans="17:20" x14ac:dyDescent="0.25">
      <c r="Q377" s="109">
        <v>-205.48699999999999</v>
      </c>
      <c r="R377" s="110">
        <v>-1.1082099999999999</v>
      </c>
      <c r="S377" s="114">
        <v>142.61949999999999</v>
      </c>
      <c r="T377" s="115">
        <v>1.05301</v>
      </c>
    </row>
    <row r="378" spans="17:20" x14ac:dyDescent="0.25">
      <c r="Q378" s="109">
        <v>-415.17200000000003</v>
      </c>
      <c r="R378" s="110">
        <v>-1.5027600000000001</v>
      </c>
      <c r="S378" s="114">
        <v>142.91980000000001</v>
      </c>
      <c r="T378" s="115">
        <v>0.81686000000000003</v>
      </c>
    </row>
    <row r="379" spans="17:20" x14ac:dyDescent="0.25">
      <c r="Q379" s="109">
        <v>178.27</v>
      </c>
      <c r="R379" s="110">
        <v>1.01091</v>
      </c>
      <c r="S379" s="114">
        <v>143.22020000000001</v>
      </c>
      <c r="T379" s="115">
        <v>0.71460000000000001</v>
      </c>
    </row>
    <row r="380" spans="17:20" x14ac:dyDescent="0.25">
      <c r="Q380" s="109">
        <v>45.712000000000003</v>
      </c>
      <c r="R380" s="110">
        <v>0.71975999999999996</v>
      </c>
      <c r="S380" s="114">
        <v>118.5545</v>
      </c>
      <c r="T380" s="115">
        <v>1.61439</v>
      </c>
    </row>
    <row r="381" spans="17:20" x14ac:dyDescent="0.25">
      <c r="Q381" s="109">
        <v>49.49</v>
      </c>
      <c r="R381" s="110">
        <v>1.5868899999999999</v>
      </c>
      <c r="S381" s="114">
        <v>119.15519999999999</v>
      </c>
      <c r="T381" s="115">
        <v>0.21615999999999999</v>
      </c>
    </row>
    <row r="382" spans="17:20" x14ac:dyDescent="0.25">
      <c r="Q382" s="109">
        <v>182.036</v>
      </c>
      <c r="R382" s="110">
        <v>1.89127</v>
      </c>
      <c r="S382" s="114">
        <v>-268.387</v>
      </c>
      <c r="T382" s="115">
        <v>-7.33223</v>
      </c>
    </row>
    <row r="383" spans="17:20" x14ac:dyDescent="0.25">
      <c r="Q383" s="109">
        <v>-296.67700000000002</v>
      </c>
      <c r="R383" s="110">
        <v>-1.1652899999999999</v>
      </c>
      <c r="S383" s="114">
        <v>-267.78629999999998</v>
      </c>
      <c r="T383" s="115">
        <v>-0.30403000000000002</v>
      </c>
    </row>
    <row r="384" spans="17:20" x14ac:dyDescent="0.25">
      <c r="Q384" s="109">
        <v>-150.613</v>
      </c>
      <c r="R384" s="110">
        <v>-0.77703999999999995</v>
      </c>
      <c r="S384" s="114">
        <v>-244.10149999999999</v>
      </c>
      <c r="T384" s="115">
        <v>-0.39155000000000001</v>
      </c>
    </row>
    <row r="385" spans="17:20" x14ac:dyDescent="0.25">
      <c r="Q385" s="109">
        <v>-158.04499999999999</v>
      </c>
      <c r="R385" s="110">
        <v>-1.4760200000000001</v>
      </c>
      <c r="S385" s="114">
        <v>-243.80119999999999</v>
      </c>
      <c r="T385" s="115">
        <v>-0.17588999999999999</v>
      </c>
    </row>
    <row r="386" spans="17:20" x14ac:dyDescent="0.25">
      <c r="Q386" s="109">
        <v>-304.09800000000001</v>
      </c>
      <c r="R386" s="110">
        <v>-1.8824099999999999</v>
      </c>
      <c r="S386" s="114">
        <v>-243.5008</v>
      </c>
      <c r="T386" s="115">
        <v>-9.4130000000000005E-2</v>
      </c>
    </row>
    <row r="387" spans="17:20" x14ac:dyDescent="0.25">
      <c r="Q387" s="109">
        <v>178.27</v>
      </c>
      <c r="R387" s="110">
        <v>1.01091</v>
      </c>
      <c r="S387" s="114">
        <v>-230.33920000000001</v>
      </c>
      <c r="T387" s="115">
        <v>-0.84214999999999995</v>
      </c>
    </row>
    <row r="388" spans="17:20" x14ac:dyDescent="0.25">
      <c r="Q388" s="109">
        <v>45.712000000000003</v>
      </c>
      <c r="R388" s="110">
        <v>0.71975999999999996</v>
      </c>
      <c r="S388" s="114">
        <v>-229.73849999999999</v>
      </c>
      <c r="T388" s="115">
        <v>-4.0831</v>
      </c>
    </row>
    <row r="389" spans="17:20" x14ac:dyDescent="0.25">
      <c r="Q389" s="109">
        <v>49.49</v>
      </c>
      <c r="R389" s="110">
        <v>1.5868899999999999</v>
      </c>
      <c r="S389" s="114">
        <v>100.6279</v>
      </c>
      <c r="T389" s="115">
        <v>4.9958</v>
      </c>
    </row>
    <row r="390" spans="17:20" x14ac:dyDescent="0.25">
      <c r="Q390" s="109">
        <v>182.036</v>
      </c>
      <c r="R390" s="110">
        <v>1.89127</v>
      </c>
      <c r="S390" s="114">
        <v>101.2286</v>
      </c>
      <c r="T390" s="115">
        <v>0.56059000000000003</v>
      </c>
    </row>
    <row r="391" spans="17:20" x14ac:dyDescent="0.25">
      <c r="Q391" s="109">
        <v>-296.67700000000002</v>
      </c>
      <c r="R391" s="110">
        <v>-1.1652899999999999</v>
      </c>
      <c r="S391" s="114">
        <v>82.151300000000006</v>
      </c>
      <c r="T391" s="115">
        <v>0.82394000000000001</v>
      </c>
    </row>
    <row r="392" spans="17:20" x14ac:dyDescent="0.25">
      <c r="Q392" s="109">
        <v>-150.613</v>
      </c>
      <c r="R392" s="110">
        <v>-0.77703999999999995</v>
      </c>
      <c r="S392" s="114">
        <v>82.451700000000002</v>
      </c>
      <c r="T392" s="115">
        <v>0.66171999999999997</v>
      </c>
    </row>
    <row r="393" spans="17:20" x14ac:dyDescent="0.25">
      <c r="Q393" s="109">
        <v>-158.04499999999999</v>
      </c>
      <c r="R393" s="110">
        <v>-1.4760200000000001</v>
      </c>
      <c r="S393" s="114">
        <v>82.751999999999995</v>
      </c>
      <c r="T393" s="115">
        <v>0.59011999999999998</v>
      </c>
    </row>
    <row r="394" spans="17:20" x14ac:dyDescent="0.25">
      <c r="Q394" s="109">
        <v>-304.09800000000001</v>
      </c>
      <c r="R394" s="110">
        <v>-1.8824099999999999</v>
      </c>
      <c r="S394" s="114">
        <v>64.126099999999994</v>
      </c>
      <c r="T394" s="115">
        <v>1.2251300000000001</v>
      </c>
    </row>
    <row r="395" spans="17:20" x14ac:dyDescent="0.25">
      <c r="Q395" s="109">
        <v>283.084</v>
      </c>
      <c r="R395" s="110">
        <v>0.81528</v>
      </c>
      <c r="S395" s="114">
        <v>64.726799999999997</v>
      </c>
      <c r="T395" s="115">
        <v>-0.46959000000000001</v>
      </c>
    </row>
    <row r="396" spans="17:20" x14ac:dyDescent="0.25">
      <c r="Q396" s="109">
        <v>88.132000000000005</v>
      </c>
      <c r="R396" s="110">
        <v>0.53818999999999995</v>
      </c>
      <c r="S396" s="114">
        <v>-199.83949999999999</v>
      </c>
      <c r="T396" s="115">
        <v>-5.0261100000000001</v>
      </c>
    </row>
    <row r="397" spans="17:20" x14ac:dyDescent="0.25">
      <c r="Q397" s="109">
        <v>94.376999999999995</v>
      </c>
      <c r="R397" s="110">
        <v>1.2158500000000001</v>
      </c>
      <c r="S397" s="114">
        <v>-199.2388</v>
      </c>
      <c r="T397" s="115">
        <v>-0.13663</v>
      </c>
    </row>
    <row r="398" spans="17:20" x14ac:dyDescent="0.25">
      <c r="Q398" s="109">
        <v>289.31299999999999</v>
      </c>
      <c r="R398" s="110">
        <v>1.5048299999999999</v>
      </c>
      <c r="S398" s="114">
        <v>-183.63339999999999</v>
      </c>
      <c r="T398" s="115">
        <v>-0.16248000000000001</v>
      </c>
    </row>
    <row r="399" spans="17:20" x14ac:dyDescent="0.25">
      <c r="Q399" s="109">
        <v>-408.887</v>
      </c>
      <c r="R399" s="110">
        <v>-0.97962000000000005</v>
      </c>
      <c r="S399" s="114">
        <v>-183.3331</v>
      </c>
      <c r="T399" s="115">
        <v>-2.0750000000000001E-2</v>
      </c>
    </row>
    <row r="400" spans="17:20" x14ac:dyDescent="0.25">
      <c r="Q400" s="109">
        <v>-197.94399999999999</v>
      </c>
      <c r="R400" s="110">
        <v>-0.59877999999999998</v>
      </c>
      <c r="S400" s="114">
        <v>-183.03270000000001</v>
      </c>
      <c r="T400" s="115">
        <v>3.0349999999999999E-2</v>
      </c>
    </row>
    <row r="401" spans="17:20" x14ac:dyDescent="0.25">
      <c r="Q401" s="109">
        <v>-208.041</v>
      </c>
      <c r="R401" s="110">
        <v>-1.11145</v>
      </c>
      <c r="S401" s="114">
        <v>-175.91069999999999</v>
      </c>
      <c r="T401" s="115">
        <v>-0.45290000000000002</v>
      </c>
    </row>
    <row r="402" spans="17:20" x14ac:dyDescent="0.25">
      <c r="Q402" s="109">
        <v>-418.96699999999998</v>
      </c>
      <c r="R402" s="110">
        <v>-1.5095499999999999</v>
      </c>
      <c r="S402" s="114">
        <v>-175.31</v>
      </c>
      <c r="T402" s="115">
        <v>-3.3973499999999999</v>
      </c>
    </row>
    <row r="403" spans="17:20" x14ac:dyDescent="0.25">
      <c r="Q403" s="109">
        <v>283.084</v>
      </c>
      <c r="R403" s="110">
        <v>0.81528</v>
      </c>
      <c r="S403" s="114">
        <v>100.6279</v>
      </c>
      <c r="T403" s="115">
        <v>4.9958</v>
      </c>
    </row>
    <row r="404" spans="17:20" x14ac:dyDescent="0.25">
      <c r="Q404" s="109">
        <v>88.132000000000005</v>
      </c>
      <c r="R404" s="110">
        <v>0.53818999999999995</v>
      </c>
      <c r="S404" s="114">
        <v>101.2286</v>
      </c>
      <c r="T404" s="115">
        <v>0.56059000000000003</v>
      </c>
    </row>
    <row r="405" spans="17:20" x14ac:dyDescent="0.25">
      <c r="Q405" s="109">
        <v>94.376999999999995</v>
      </c>
      <c r="R405" s="110">
        <v>1.2158500000000001</v>
      </c>
      <c r="S405" s="114">
        <v>82.151300000000006</v>
      </c>
      <c r="T405" s="115">
        <v>0.82394000000000001</v>
      </c>
    </row>
    <row r="406" spans="17:20" x14ac:dyDescent="0.25">
      <c r="Q406" s="109">
        <v>289.31299999999999</v>
      </c>
      <c r="R406" s="110">
        <v>1.5048299999999999</v>
      </c>
      <c r="S406" s="114">
        <v>82.451700000000002</v>
      </c>
      <c r="T406" s="115">
        <v>0.66171999999999997</v>
      </c>
    </row>
    <row r="407" spans="17:20" x14ac:dyDescent="0.25">
      <c r="Q407" s="109">
        <v>-408.887</v>
      </c>
      <c r="R407" s="110">
        <v>-0.97962000000000005</v>
      </c>
      <c r="S407" s="114">
        <v>82.751999999999995</v>
      </c>
      <c r="T407" s="115">
        <v>0.59011999999999998</v>
      </c>
    </row>
    <row r="408" spans="17:20" x14ac:dyDescent="0.25">
      <c r="Q408" s="109">
        <v>-197.94399999999999</v>
      </c>
      <c r="R408" s="110">
        <v>-0.59877999999999998</v>
      </c>
      <c r="S408" s="114">
        <v>64.126099999999994</v>
      </c>
      <c r="T408" s="115">
        <v>1.2251300000000001</v>
      </c>
    </row>
    <row r="409" spans="17:20" x14ac:dyDescent="0.25">
      <c r="Q409" s="109">
        <v>-208.041</v>
      </c>
      <c r="R409" s="110">
        <v>-1.11145</v>
      </c>
      <c r="S409" s="114">
        <v>64.726799999999997</v>
      </c>
      <c r="T409" s="115">
        <v>-0.46959000000000001</v>
      </c>
    </row>
    <row r="410" spans="17:20" x14ac:dyDescent="0.25">
      <c r="Q410" s="109">
        <v>-418.96699999999998</v>
      </c>
      <c r="R410" s="110">
        <v>-1.5095499999999999</v>
      </c>
      <c r="S410" s="114">
        <v>-199.83949999999999</v>
      </c>
      <c r="T410" s="115">
        <v>-5.0261100000000001</v>
      </c>
    </row>
    <row r="411" spans="17:20" x14ac:dyDescent="0.25">
      <c r="Q411" s="109">
        <v>174.572</v>
      </c>
      <c r="R411" s="110">
        <v>1.0059199999999999</v>
      </c>
      <c r="S411" s="114">
        <v>-199.2388</v>
      </c>
      <c r="T411" s="115">
        <v>-0.13663</v>
      </c>
    </row>
    <row r="412" spans="17:20" x14ac:dyDescent="0.25">
      <c r="Q412" s="109">
        <v>43.256</v>
      </c>
      <c r="R412" s="110">
        <v>0.71809999999999996</v>
      </c>
      <c r="S412" s="114">
        <v>-183.63339999999999</v>
      </c>
      <c r="T412" s="115">
        <v>-0.16248000000000001</v>
      </c>
    </row>
    <row r="413" spans="17:20" x14ac:dyDescent="0.25">
      <c r="Q413" s="109">
        <v>46.936</v>
      </c>
      <c r="R413" s="110">
        <v>1.5836600000000001</v>
      </c>
      <c r="S413" s="114">
        <v>-183.3331</v>
      </c>
      <c r="T413" s="115">
        <v>-2.0750000000000001E-2</v>
      </c>
    </row>
    <row r="414" spans="17:20" x14ac:dyDescent="0.25">
      <c r="Q414" s="109">
        <v>178.24</v>
      </c>
      <c r="R414" s="110">
        <v>1.8844799999999999</v>
      </c>
      <c r="S414" s="114">
        <v>-183.03270000000001</v>
      </c>
      <c r="T414" s="115">
        <v>3.0349999999999999E-2</v>
      </c>
    </row>
    <row r="415" spans="17:20" x14ac:dyDescent="0.25">
      <c r="Q415" s="109">
        <v>-300.375</v>
      </c>
      <c r="R415" s="110">
        <v>-1.1702699999999999</v>
      </c>
      <c r="S415" s="114">
        <v>-175.91069999999999</v>
      </c>
      <c r="T415" s="115">
        <v>-0.45290000000000002</v>
      </c>
    </row>
    <row r="416" spans="17:20" x14ac:dyDescent="0.25">
      <c r="Q416" s="109">
        <v>-153.06899999999999</v>
      </c>
      <c r="R416" s="110">
        <v>-0.77868999999999999</v>
      </c>
      <c r="S416" s="114">
        <v>-175.31</v>
      </c>
      <c r="T416" s="115">
        <v>-3.3973499999999999</v>
      </c>
    </row>
    <row r="417" spans="17:20" x14ac:dyDescent="0.25">
      <c r="Q417" s="109">
        <v>-160.6</v>
      </c>
      <c r="R417" s="110">
        <v>-1.47926</v>
      </c>
      <c r="S417" s="114">
        <v>167.41900000000001</v>
      </c>
      <c r="T417" s="115">
        <v>7.27942</v>
      </c>
    </row>
    <row r="418" spans="17:20" x14ac:dyDescent="0.25">
      <c r="Q418" s="109">
        <v>-307.89400000000001</v>
      </c>
      <c r="R418" s="110">
        <v>-1.8892</v>
      </c>
      <c r="S418" s="114">
        <v>168.0197</v>
      </c>
      <c r="T418" s="115">
        <v>0.73824000000000001</v>
      </c>
    </row>
    <row r="419" spans="17:20" x14ac:dyDescent="0.25">
      <c r="Q419" s="109">
        <v>174.572</v>
      </c>
      <c r="R419" s="110">
        <v>1.0059199999999999</v>
      </c>
      <c r="S419" s="114">
        <v>140.80350000000001</v>
      </c>
      <c r="T419" s="115">
        <v>1.0676099999999999</v>
      </c>
    </row>
    <row r="420" spans="17:20" x14ac:dyDescent="0.25">
      <c r="Q420" s="109">
        <v>43.256</v>
      </c>
      <c r="R420" s="110">
        <v>0.71809999999999996</v>
      </c>
      <c r="S420" s="114">
        <v>141.10390000000001</v>
      </c>
      <c r="T420" s="115">
        <v>0.82345999999999997</v>
      </c>
    </row>
    <row r="421" spans="17:20" x14ac:dyDescent="0.25">
      <c r="Q421" s="109">
        <v>46.936</v>
      </c>
      <c r="R421" s="110">
        <v>1.5836600000000001</v>
      </c>
      <c r="S421" s="114">
        <v>141.4042</v>
      </c>
      <c r="T421" s="115">
        <v>0.71318999999999999</v>
      </c>
    </row>
    <row r="422" spans="17:20" x14ac:dyDescent="0.25">
      <c r="Q422" s="109">
        <v>178.24</v>
      </c>
      <c r="R422" s="110">
        <v>1.8844799999999999</v>
      </c>
      <c r="S422" s="114">
        <v>116.40989999999999</v>
      </c>
      <c r="T422" s="115">
        <v>1.62998</v>
      </c>
    </row>
    <row r="423" spans="17:20" x14ac:dyDescent="0.25">
      <c r="Q423" s="109">
        <v>-300.375</v>
      </c>
      <c r="R423" s="110">
        <v>-1.1702699999999999</v>
      </c>
      <c r="S423" s="114">
        <v>117.0106</v>
      </c>
      <c r="T423" s="115">
        <v>0.19807</v>
      </c>
    </row>
    <row r="424" spans="17:20" x14ac:dyDescent="0.25">
      <c r="Q424" s="109">
        <v>-153.06899999999999</v>
      </c>
      <c r="R424" s="110">
        <v>-0.77868999999999999</v>
      </c>
      <c r="S424" s="114">
        <v>-270.14350000000002</v>
      </c>
      <c r="T424" s="115">
        <v>-7.35473</v>
      </c>
    </row>
    <row r="425" spans="17:20" x14ac:dyDescent="0.25">
      <c r="Q425" s="109">
        <v>-160.6</v>
      </c>
      <c r="R425" s="110">
        <v>-1.47926</v>
      </c>
      <c r="S425" s="114">
        <v>-269.5428</v>
      </c>
      <c r="T425" s="115">
        <v>-0.29379</v>
      </c>
    </row>
    <row r="426" spans="17:20" x14ac:dyDescent="0.25">
      <c r="Q426" s="109">
        <v>-307.89400000000001</v>
      </c>
      <c r="R426" s="110">
        <v>-1.8892</v>
      </c>
      <c r="S426" s="114">
        <v>-245.91749999999999</v>
      </c>
      <c r="T426" s="115">
        <v>-0.37695000000000001</v>
      </c>
    </row>
    <row r="427" spans="17:20" x14ac:dyDescent="0.25">
      <c r="Q427" s="109">
        <v>305.28899999999999</v>
      </c>
      <c r="R427" s="110">
        <v>0.84225000000000005</v>
      </c>
      <c r="S427" s="114">
        <v>-245.61709999999999</v>
      </c>
      <c r="T427" s="115">
        <v>-0.16930000000000001</v>
      </c>
    </row>
    <row r="428" spans="17:20" x14ac:dyDescent="0.25">
      <c r="Q428" s="109">
        <v>107.54900000000001</v>
      </c>
      <c r="R428" s="110">
        <v>0.54737000000000002</v>
      </c>
      <c r="S428" s="114">
        <v>-245.3168</v>
      </c>
      <c r="T428" s="115">
        <v>-9.554E-2</v>
      </c>
    </row>
    <row r="429" spans="17:20" x14ac:dyDescent="0.25">
      <c r="Q429" s="109">
        <v>114.479</v>
      </c>
      <c r="R429" s="110">
        <v>1.1987000000000001</v>
      </c>
      <c r="S429" s="114">
        <v>-232.4838</v>
      </c>
      <c r="T429" s="115">
        <v>-0.82655000000000001</v>
      </c>
    </row>
    <row r="430" spans="17:20" x14ac:dyDescent="0.25">
      <c r="Q430" s="109">
        <v>312.20299999999997</v>
      </c>
      <c r="R430" s="110">
        <v>1.5064599999999999</v>
      </c>
      <c r="S430" s="114">
        <v>-231.88310000000001</v>
      </c>
      <c r="T430" s="115">
        <v>-4.1011899999999999</v>
      </c>
    </row>
    <row r="431" spans="17:20" x14ac:dyDescent="0.25">
      <c r="Q431" s="109">
        <v>-386.68200000000002</v>
      </c>
      <c r="R431" s="110">
        <v>-0.95264000000000004</v>
      </c>
      <c r="S431" s="114">
        <v>167.41900000000001</v>
      </c>
      <c r="T431" s="115">
        <v>7.27942</v>
      </c>
    </row>
    <row r="432" spans="17:20" x14ac:dyDescent="0.25">
      <c r="Q432" s="109">
        <v>-178.52699999999999</v>
      </c>
      <c r="R432" s="110">
        <v>-0.58960000000000001</v>
      </c>
      <c r="S432" s="114">
        <v>168.0197</v>
      </c>
      <c r="T432" s="115">
        <v>0.73824000000000001</v>
      </c>
    </row>
    <row r="433" spans="17:20" x14ac:dyDescent="0.25">
      <c r="Q433" s="109">
        <v>-187.93899999999999</v>
      </c>
      <c r="R433" s="110">
        <v>-1.1286</v>
      </c>
      <c r="S433" s="114">
        <v>140.80350000000001</v>
      </c>
      <c r="T433" s="115">
        <v>1.0676099999999999</v>
      </c>
    </row>
    <row r="434" spans="17:20" x14ac:dyDescent="0.25">
      <c r="Q434" s="109">
        <v>-396.077</v>
      </c>
      <c r="R434" s="110">
        <v>-1.5079199999999999</v>
      </c>
      <c r="S434" s="114">
        <v>141.10390000000001</v>
      </c>
      <c r="T434" s="115">
        <v>0.82345999999999997</v>
      </c>
    </row>
    <row r="435" spans="17:20" x14ac:dyDescent="0.25">
      <c r="Q435" s="109">
        <v>305.28899999999999</v>
      </c>
      <c r="R435" s="110">
        <v>0.84225000000000005</v>
      </c>
      <c r="S435" s="114">
        <v>141.4042</v>
      </c>
      <c r="T435" s="115">
        <v>0.71318999999999999</v>
      </c>
    </row>
    <row r="436" spans="17:20" x14ac:dyDescent="0.25">
      <c r="Q436" s="109">
        <v>107.54900000000001</v>
      </c>
      <c r="R436" s="110">
        <v>0.54737000000000002</v>
      </c>
      <c r="S436" s="114">
        <v>116.40989999999999</v>
      </c>
      <c r="T436" s="115">
        <v>1.62998</v>
      </c>
    </row>
    <row r="437" spans="17:20" x14ac:dyDescent="0.25">
      <c r="Q437" s="109">
        <v>114.479</v>
      </c>
      <c r="R437" s="110">
        <v>1.1987000000000001</v>
      </c>
      <c r="S437" s="114">
        <v>117.0106</v>
      </c>
      <c r="T437" s="115">
        <v>0.19807</v>
      </c>
    </row>
    <row r="438" spans="17:20" x14ac:dyDescent="0.25">
      <c r="Q438" s="109">
        <v>312.20299999999997</v>
      </c>
      <c r="R438" s="110">
        <v>1.5064599999999999</v>
      </c>
      <c r="S438" s="114">
        <v>-270.14350000000002</v>
      </c>
      <c r="T438" s="115">
        <v>-7.35473</v>
      </c>
    </row>
    <row r="439" spans="17:20" x14ac:dyDescent="0.25">
      <c r="Q439" s="109">
        <v>-386.68200000000002</v>
      </c>
      <c r="R439" s="110">
        <v>-0.95264000000000004</v>
      </c>
      <c r="S439" s="114">
        <v>-269.5428</v>
      </c>
      <c r="T439" s="115">
        <v>-0.29379</v>
      </c>
    </row>
    <row r="440" spans="17:20" x14ac:dyDescent="0.25">
      <c r="Q440" s="109">
        <v>-178.52699999999999</v>
      </c>
      <c r="R440" s="110">
        <v>-0.58960000000000001</v>
      </c>
      <c r="S440" s="114">
        <v>-245.91749999999999</v>
      </c>
      <c r="T440" s="115">
        <v>-0.37695000000000001</v>
      </c>
    </row>
    <row r="441" spans="17:20" x14ac:dyDescent="0.25">
      <c r="Q441" s="109">
        <v>-187.93899999999999</v>
      </c>
      <c r="R441" s="110">
        <v>-1.1286</v>
      </c>
      <c r="S441" s="114">
        <v>-245.61709999999999</v>
      </c>
      <c r="T441" s="115">
        <v>-0.16930000000000001</v>
      </c>
    </row>
    <row r="442" spans="17:20" x14ac:dyDescent="0.25">
      <c r="Q442" s="109">
        <v>-396.077</v>
      </c>
      <c r="R442" s="110">
        <v>-1.5079199999999999</v>
      </c>
      <c r="S442" s="114">
        <v>-245.3168</v>
      </c>
      <c r="T442" s="115">
        <v>-9.554E-2</v>
      </c>
    </row>
    <row r="443" spans="17:20" x14ac:dyDescent="0.25">
      <c r="Q443" s="109">
        <v>196.77699999999999</v>
      </c>
      <c r="R443" s="110">
        <v>1.0328999999999999</v>
      </c>
      <c r="S443" s="114">
        <v>-232.4838</v>
      </c>
      <c r="T443" s="115">
        <v>-0.82655000000000001</v>
      </c>
    </row>
    <row r="444" spans="17:20" x14ac:dyDescent="0.25">
      <c r="Q444" s="109">
        <v>62.673000000000002</v>
      </c>
      <c r="R444" s="110">
        <v>0.72728000000000004</v>
      </c>
      <c r="S444" s="114">
        <v>-231.88310000000001</v>
      </c>
      <c r="T444" s="115">
        <v>-4.1011899999999999</v>
      </c>
    </row>
    <row r="445" spans="17:20" x14ac:dyDescent="0.25">
      <c r="Q445" s="109">
        <v>67.037999999999997</v>
      </c>
      <c r="R445" s="110">
        <v>1.5665100000000001</v>
      </c>
      <c r="S445" s="114">
        <v>98.871399999999994</v>
      </c>
      <c r="T445" s="115">
        <v>4.9733000000000001</v>
      </c>
    </row>
    <row r="446" spans="17:20" x14ac:dyDescent="0.25">
      <c r="Q446" s="109">
        <v>201.13</v>
      </c>
      <c r="R446" s="110">
        <v>1.88611</v>
      </c>
      <c r="S446" s="114">
        <v>99.472099999999998</v>
      </c>
      <c r="T446" s="115">
        <v>0.57084000000000001</v>
      </c>
    </row>
    <row r="447" spans="17:20" x14ac:dyDescent="0.25">
      <c r="Q447" s="109">
        <v>-278.17</v>
      </c>
      <c r="R447" s="110">
        <v>-1.1432899999999999</v>
      </c>
      <c r="S447" s="114">
        <v>80.335400000000007</v>
      </c>
      <c r="T447" s="115">
        <v>0.83853999999999995</v>
      </c>
    </row>
    <row r="448" spans="17:20" x14ac:dyDescent="0.25">
      <c r="Q448" s="109">
        <v>-133.65100000000001</v>
      </c>
      <c r="R448" s="110">
        <v>-0.76951000000000003</v>
      </c>
      <c r="S448" s="114">
        <v>80.635800000000003</v>
      </c>
      <c r="T448" s="115">
        <v>0.66830999999999996</v>
      </c>
    </row>
    <row r="449" spans="17:20" x14ac:dyDescent="0.25">
      <c r="Q449" s="109">
        <v>-140.49799999999999</v>
      </c>
      <c r="R449" s="110">
        <v>-1.49641</v>
      </c>
      <c r="S449" s="114">
        <v>80.936099999999996</v>
      </c>
      <c r="T449" s="115">
        <v>0.58870999999999996</v>
      </c>
    </row>
    <row r="450" spans="17:20" x14ac:dyDescent="0.25">
      <c r="Q450" s="109">
        <v>-285.00400000000002</v>
      </c>
      <c r="R450" s="110">
        <v>-1.88757</v>
      </c>
      <c r="S450" s="114">
        <v>61.981499999999997</v>
      </c>
      <c r="T450" s="115">
        <v>1.2407300000000001</v>
      </c>
    </row>
    <row r="451" spans="17:20" x14ac:dyDescent="0.25">
      <c r="Q451" s="109">
        <v>196.77699999999999</v>
      </c>
      <c r="R451" s="110">
        <v>1.0328999999999999</v>
      </c>
      <c r="S451" s="114">
        <v>62.5822</v>
      </c>
      <c r="T451" s="115">
        <v>-0.48768</v>
      </c>
    </row>
    <row r="452" spans="17:20" x14ac:dyDescent="0.25">
      <c r="Q452" s="109">
        <v>62.673000000000002</v>
      </c>
      <c r="R452" s="110">
        <v>0.72728000000000004</v>
      </c>
      <c r="S452" s="114">
        <v>-201.596</v>
      </c>
      <c r="T452" s="115">
        <v>-5.04861</v>
      </c>
    </row>
    <row r="453" spans="17:20" x14ac:dyDescent="0.25">
      <c r="Q453" s="109">
        <v>67.037999999999997</v>
      </c>
      <c r="R453" s="110">
        <v>1.5665100000000001</v>
      </c>
      <c r="S453" s="114">
        <v>-200.99529999999999</v>
      </c>
      <c r="T453" s="115">
        <v>-0.12639</v>
      </c>
    </row>
    <row r="454" spans="17:20" x14ac:dyDescent="0.25">
      <c r="Q454" s="109">
        <v>201.13</v>
      </c>
      <c r="R454" s="110">
        <v>1.88611</v>
      </c>
      <c r="S454" s="114">
        <v>-185.44929999999999</v>
      </c>
      <c r="T454" s="115">
        <v>-0.14788000000000001</v>
      </c>
    </row>
    <row r="455" spans="17:20" x14ac:dyDescent="0.25">
      <c r="Q455" s="109">
        <v>-278.17</v>
      </c>
      <c r="R455" s="110">
        <v>-1.1432899999999999</v>
      </c>
      <c r="S455" s="114">
        <v>-185.149</v>
      </c>
      <c r="T455" s="115">
        <v>-1.4149999999999999E-2</v>
      </c>
    </row>
    <row r="456" spans="17:20" x14ac:dyDescent="0.25">
      <c r="Q456" s="109">
        <v>-133.65100000000001</v>
      </c>
      <c r="R456" s="110">
        <v>-0.76951000000000003</v>
      </c>
      <c r="S456" s="114">
        <v>-184.8486</v>
      </c>
      <c r="T456" s="115">
        <v>2.894E-2</v>
      </c>
    </row>
    <row r="457" spans="17:20" x14ac:dyDescent="0.25">
      <c r="Q457" s="109">
        <v>-140.49799999999999</v>
      </c>
      <c r="R457" s="110">
        <v>-1.49641</v>
      </c>
      <c r="S457" s="114">
        <v>-178.05529999999999</v>
      </c>
      <c r="T457" s="115">
        <v>-0.43730000000000002</v>
      </c>
    </row>
    <row r="458" spans="17:20" x14ac:dyDescent="0.25">
      <c r="Q458" s="109">
        <v>-285.00400000000002</v>
      </c>
      <c r="R458" s="110">
        <v>-1.88757</v>
      </c>
      <c r="S458" s="114">
        <v>-177.4546</v>
      </c>
      <c r="T458" s="115">
        <v>-3.4154399999999998</v>
      </c>
    </row>
    <row r="459" spans="17:20" x14ac:dyDescent="0.25">
      <c r="Q459" s="109">
        <v>-66.055000000000007</v>
      </c>
      <c r="R459" s="110">
        <v>-6.6820000000000004E-2</v>
      </c>
      <c r="S459" s="114">
        <v>98.871399999999994</v>
      </c>
      <c r="T459" s="115">
        <v>4.9733000000000001</v>
      </c>
    </row>
    <row r="460" spans="17:20" x14ac:dyDescent="0.25">
      <c r="Q460" s="109">
        <v>-69.141000000000005</v>
      </c>
      <c r="R460" s="110">
        <v>-3.8449999999999998E-2</v>
      </c>
      <c r="S460" s="114">
        <v>99.472099999999998</v>
      </c>
      <c r="T460" s="115">
        <v>0.57084000000000001</v>
      </c>
    </row>
    <row r="461" spans="17:20" x14ac:dyDescent="0.25">
      <c r="Q461" s="109">
        <v>-68.114000000000004</v>
      </c>
      <c r="R461" s="110">
        <v>6.5420000000000006E-2</v>
      </c>
      <c r="S461" s="114">
        <v>80.335400000000007</v>
      </c>
      <c r="T461" s="115">
        <v>0.83853999999999995</v>
      </c>
    </row>
    <row r="462" spans="17:20" x14ac:dyDescent="0.25">
      <c r="Q462" s="109">
        <v>-65.028000000000006</v>
      </c>
      <c r="R462" s="110">
        <v>3.4970000000000001E-2</v>
      </c>
      <c r="S462" s="114">
        <v>80.635800000000003</v>
      </c>
      <c r="T462" s="115">
        <v>0.66830999999999996</v>
      </c>
    </row>
    <row r="463" spans="17:20" x14ac:dyDescent="0.25">
      <c r="Q463" s="109">
        <v>-59.344999999999999</v>
      </c>
      <c r="R463" s="110">
        <v>-6.4490000000000006E-2</v>
      </c>
      <c r="S463" s="114">
        <v>80.936099999999996</v>
      </c>
      <c r="T463" s="115">
        <v>0.58870999999999996</v>
      </c>
    </row>
    <row r="464" spans="17:20" x14ac:dyDescent="0.25">
      <c r="Q464" s="109">
        <v>-62.040999999999997</v>
      </c>
      <c r="R464" s="110">
        <v>-3.6260000000000001E-2</v>
      </c>
      <c r="S464" s="114">
        <v>61.981499999999997</v>
      </c>
      <c r="T464" s="115">
        <v>1.2407300000000001</v>
      </c>
    </row>
    <row r="465" spans="17:20" x14ac:dyDescent="0.25">
      <c r="Q465" s="109">
        <v>-61.076999999999998</v>
      </c>
      <c r="R465" s="110">
        <v>6.1039999999999997E-2</v>
      </c>
      <c r="S465" s="114">
        <v>62.5822</v>
      </c>
      <c r="T465" s="115">
        <v>-0.48768</v>
      </c>
    </row>
    <row r="466" spans="17:20" x14ac:dyDescent="0.25">
      <c r="Q466" s="109">
        <v>-58.381</v>
      </c>
      <c r="R466" s="110">
        <v>3.1060000000000001E-2</v>
      </c>
      <c r="S466" s="114">
        <v>-201.596</v>
      </c>
      <c r="T466" s="115">
        <v>-5.04861</v>
      </c>
    </row>
    <row r="467" spans="17:20" x14ac:dyDescent="0.25">
      <c r="Q467" s="109">
        <v>-62.451000000000001</v>
      </c>
      <c r="R467" s="110">
        <v>-6.3850000000000004E-2</v>
      </c>
      <c r="S467" s="114">
        <v>-200.99529999999999</v>
      </c>
      <c r="T467" s="115">
        <v>-0.12639</v>
      </c>
    </row>
    <row r="468" spans="17:20" x14ac:dyDescent="0.25">
      <c r="Q468" s="109">
        <v>-64.915999999999997</v>
      </c>
      <c r="R468" s="110">
        <v>-3.6740000000000002E-2</v>
      </c>
      <c r="S468" s="114">
        <v>-185.44929999999999</v>
      </c>
      <c r="T468" s="115">
        <v>-0.14788000000000001</v>
      </c>
    </row>
    <row r="469" spans="17:20" x14ac:dyDescent="0.25">
      <c r="Q469" s="109">
        <v>-63.960999999999999</v>
      </c>
      <c r="R469" s="110">
        <v>5.8749999999999997E-2</v>
      </c>
      <c r="S469" s="114">
        <v>-185.149</v>
      </c>
      <c r="T469" s="115">
        <v>-1.4149999999999999E-2</v>
      </c>
    </row>
    <row r="470" spans="17:20" x14ac:dyDescent="0.25">
      <c r="Q470" s="109">
        <v>-61.496000000000002</v>
      </c>
      <c r="R470" s="110">
        <v>2.971E-2</v>
      </c>
      <c r="S470" s="114">
        <v>-184.8486</v>
      </c>
      <c r="T470" s="115">
        <v>2.894E-2</v>
      </c>
    </row>
    <row r="471" spans="17:20" x14ac:dyDescent="0.25">
      <c r="Q471" s="109">
        <v>102.65600000000001</v>
      </c>
      <c r="R471" s="110">
        <v>9.1719999999999996E-2</v>
      </c>
      <c r="S471" s="114">
        <v>-178.05529999999999</v>
      </c>
      <c r="T471" s="115">
        <v>-0.43730000000000002</v>
      </c>
    </row>
    <row r="472" spans="17:20" x14ac:dyDescent="0.25">
      <c r="Q472" s="109">
        <v>-1.25</v>
      </c>
      <c r="R472" s="110">
        <v>4.7840000000000001E-2</v>
      </c>
      <c r="S472" s="114">
        <v>-177.4546</v>
      </c>
      <c r="T472" s="115">
        <v>-3.4154399999999998</v>
      </c>
    </row>
    <row r="473" spans="17:20" x14ac:dyDescent="0.25">
      <c r="Q473" s="109">
        <v>-2.7149999999999999</v>
      </c>
      <c r="R473" s="110">
        <v>0.61323000000000005</v>
      </c>
      <c r="S473" s="114">
        <v>185.5488</v>
      </c>
      <c r="T473" s="115">
        <v>7.2906399999999998</v>
      </c>
    </row>
    <row r="474" spans="17:20" x14ac:dyDescent="0.25">
      <c r="Q474" s="109">
        <v>101.191</v>
      </c>
      <c r="R474" s="110">
        <v>0.52903</v>
      </c>
      <c r="S474" s="114">
        <v>185.9813</v>
      </c>
      <c r="T474" s="115">
        <v>0.66293999999999997</v>
      </c>
    </row>
    <row r="475" spans="17:20" x14ac:dyDescent="0.25">
      <c r="Q475" s="109">
        <v>-217.21899999999999</v>
      </c>
      <c r="R475" s="110">
        <v>-0.20937</v>
      </c>
      <c r="S475" s="114">
        <v>159.56370000000001</v>
      </c>
      <c r="T475" s="115">
        <v>0.94111999999999996</v>
      </c>
    </row>
    <row r="476" spans="17:20" x14ac:dyDescent="0.25">
      <c r="Q476" s="109">
        <v>-118.503</v>
      </c>
      <c r="R476" s="110">
        <v>-0.11531</v>
      </c>
      <c r="S476" s="114">
        <v>159.78</v>
      </c>
      <c r="T476" s="115">
        <v>0.71082999999999996</v>
      </c>
    </row>
    <row r="477" spans="17:20" x14ac:dyDescent="0.25">
      <c r="Q477" s="109">
        <v>-115.248</v>
      </c>
      <c r="R477" s="110">
        <v>-0.49994</v>
      </c>
      <c r="S477" s="114">
        <v>159.99619999999999</v>
      </c>
      <c r="T477" s="115">
        <v>0.61443000000000003</v>
      </c>
    </row>
    <row r="478" spans="17:20" x14ac:dyDescent="0.25">
      <c r="Q478" s="109">
        <v>-213.965</v>
      </c>
      <c r="R478" s="110">
        <v>-0.46949999999999997</v>
      </c>
      <c r="S478" s="114">
        <v>137.3817</v>
      </c>
      <c r="T478" s="115">
        <v>1.48583</v>
      </c>
    </row>
    <row r="479" spans="17:20" x14ac:dyDescent="0.25">
      <c r="Q479" s="109">
        <v>102.65600000000001</v>
      </c>
      <c r="R479" s="110">
        <v>9.1719999999999996E-2</v>
      </c>
      <c r="S479" s="114">
        <v>137.8142</v>
      </c>
      <c r="T479" s="115">
        <v>0.88929999999999998</v>
      </c>
    </row>
    <row r="480" spans="17:20" x14ac:dyDescent="0.25">
      <c r="Q480" s="109">
        <v>-1.25</v>
      </c>
      <c r="R480" s="110">
        <v>4.7840000000000001E-2</v>
      </c>
      <c r="S480" s="114">
        <v>-252.0137</v>
      </c>
      <c r="T480" s="115">
        <v>-7.3435100000000002</v>
      </c>
    </row>
    <row r="481" spans="17:20" x14ac:dyDescent="0.25">
      <c r="Q481" s="109">
        <v>-2.7149999999999999</v>
      </c>
      <c r="R481" s="110">
        <v>0.61323000000000005</v>
      </c>
      <c r="S481" s="114">
        <v>-251.5812</v>
      </c>
      <c r="T481" s="115">
        <v>-0.36908999999999997</v>
      </c>
    </row>
    <row r="482" spans="17:20" x14ac:dyDescent="0.25">
      <c r="Q482" s="109">
        <v>101.191</v>
      </c>
      <c r="R482" s="110">
        <v>0.52903</v>
      </c>
      <c r="S482" s="114">
        <v>-227.15729999999999</v>
      </c>
      <c r="T482" s="115">
        <v>-0.50344</v>
      </c>
    </row>
    <row r="483" spans="17:20" x14ac:dyDescent="0.25">
      <c r="Q483" s="109">
        <v>-217.21899999999999</v>
      </c>
      <c r="R483" s="110">
        <v>-0.20937</v>
      </c>
      <c r="S483" s="114">
        <v>-226.941</v>
      </c>
      <c r="T483" s="115">
        <v>-0.28193000000000001</v>
      </c>
    </row>
    <row r="484" spans="17:20" x14ac:dyDescent="0.25">
      <c r="Q484" s="109">
        <v>-118.503</v>
      </c>
      <c r="R484" s="110">
        <v>-0.11531</v>
      </c>
      <c r="S484" s="114">
        <v>-226.72479999999999</v>
      </c>
      <c r="T484" s="115">
        <v>-0.1943</v>
      </c>
    </row>
    <row r="485" spans="17:20" x14ac:dyDescent="0.25">
      <c r="Q485" s="109">
        <v>-115.248</v>
      </c>
      <c r="R485" s="110">
        <v>-0.49994</v>
      </c>
      <c r="S485" s="114">
        <v>-211.512</v>
      </c>
      <c r="T485" s="115">
        <v>-0.97070000000000001</v>
      </c>
    </row>
    <row r="486" spans="17:20" x14ac:dyDescent="0.25">
      <c r="Q486" s="109">
        <v>-213.965</v>
      </c>
      <c r="R486" s="110">
        <v>-0.46949999999999997</v>
      </c>
      <c r="S486" s="114">
        <v>-211.0795</v>
      </c>
      <c r="T486" s="115">
        <v>-3.4099599999999999</v>
      </c>
    </row>
    <row r="487" spans="17:20" x14ac:dyDescent="0.25">
      <c r="Q487" s="109">
        <v>52.606000000000002</v>
      </c>
      <c r="R487" s="110">
        <v>7.3550000000000004E-2</v>
      </c>
      <c r="S487" s="114">
        <v>185.5488</v>
      </c>
      <c r="T487" s="115">
        <v>7.2906399999999998</v>
      </c>
    </row>
    <row r="488" spans="17:20" x14ac:dyDescent="0.25">
      <c r="Q488" s="109">
        <v>-19.48</v>
      </c>
      <c r="R488" s="110">
        <v>4.5900000000000003E-2</v>
      </c>
      <c r="S488" s="114">
        <v>185.9813</v>
      </c>
      <c r="T488" s="115">
        <v>0.66293999999999997</v>
      </c>
    </row>
    <row r="489" spans="17:20" x14ac:dyDescent="0.25">
      <c r="Q489" s="109">
        <v>-20.207000000000001</v>
      </c>
      <c r="R489" s="110">
        <v>0.81457999999999997</v>
      </c>
      <c r="S489" s="114">
        <v>159.56370000000001</v>
      </c>
      <c r="T489" s="115">
        <v>0.94111999999999996</v>
      </c>
    </row>
    <row r="490" spans="17:20" x14ac:dyDescent="0.25">
      <c r="Q490" s="109">
        <v>51.881</v>
      </c>
      <c r="R490" s="110">
        <v>0.71660000000000001</v>
      </c>
      <c r="S490" s="114">
        <v>159.78</v>
      </c>
      <c r="T490" s="115">
        <v>0.71082999999999996</v>
      </c>
    </row>
    <row r="491" spans="17:20" x14ac:dyDescent="0.25">
      <c r="Q491" s="109">
        <v>-167.16900000000001</v>
      </c>
      <c r="R491" s="110">
        <v>-0.19120000000000001</v>
      </c>
      <c r="S491" s="114">
        <v>159.99619999999999</v>
      </c>
      <c r="T491" s="115">
        <v>0.61443000000000003</v>
      </c>
    </row>
    <row r="492" spans="17:20" x14ac:dyDescent="0.25">
      <c r="Q492" s="109">
        <v>-100.273</v>
      </c>
      <c r="R492" s="110">
        <v>-0.11337</v>
      </c>
      <c r="S492" s="114">
        <v>137.3817</v>
      </c>
      <c r="T492" s="115">
        <v>1.48583</v>
      </c>
    </row>
    <row r="493" spans="17:20" x14ac:dyDescent="0.25">
      <c r="Q493" s="109">
        <v>-97.756</v>
      </c>
      <c r="R493" s="110">
        <v>-0.70128000000000001</v>
      </c>
      <c r="S493" s="114">
        <v>137.8142</v>
      </c>
      <c r="T493" s="115">
        <v>0.88929999999999998</v>
      </c>
    </row>
    <row r="494" spans="17:20" x14ac:dyDescent="0.25">
      <c r="Q494" s="109">
        <v>-164.654</v>
      </c>
      <c r="R494" s="110">
        <v>-0.65707000000000004</v>
      </c>
      <c r="S494" s="114">
        <v>-252.0137</v>
      </c>
      <c r="T494" s="115">
        <v>-7.3435100000000002</v>
      </c>
    </row>
    <row r="495" spans="17:20" x14ac:dyDescent="0.25">
      <c r="Q495" s="109">
        <v>52.606000000000002</v>
      </c>
      <c r="R495" s="110">
        <v>7.3550000000000004E-2</v>
      </c>
      <c r="S495" s="114">
        <v>-251.5812</v>
      </c>
      <c r="T495" s="115">
        <v>-0.36908999999999997</v>
      </c>
    </row>
    <row r="496" spans="17:20" x14ac:dyDescent="0.25">
      <c r="Q496" s="109">
        <v>-19.48</v>
      </c>
      <c r="R496" s="110">
        <v>4.5900000000000003E-2</v>
      </c>
      <c r="S496" s="114">
        <v>-227.15729999999999</v>
      </c>
      <c r="T496" s="115">
        <v>-0.50344</v>
      </c>
    </row>
    <row r="497" spans="17:20" x14ac:dyDescent="0.25">
      <c r="Q497" s="109">
        <v>-20.207000000000001</v>
      </c>
      <c r="R497" s="110">
        <v>0.81457999999999997</v>
      </c>
      <c r="S497" s="114">
        <v>-226.941</v>
      </c>
      <c r="T497" s="115">
        <v>-0.28193000000000001</v>
      </c>
    </row>
    <row r="498" spans="17:20" x14ac:dyDescent="0.25">
      <c r="Q498" s="109">
        <v>51.881</v>
      </c>
      <c r="R498" s="110">
        <v>0.71660000000000001</v>
      </c>
      <c r="S498" s="114">
        <v>-226.72479999999999</v>
      </c>
      <c r="T498" s="115">
        <v>-0.1943</v>
      </c>
    </row>
    <row r="499" spans="17:20" x14ac:dyDescent="0.25">
      <c r="Q499" s="109">
        <v>-167.16900000000001</v>
      </c>
      <c r="R499" s="110">
        <v>-0.19120000000000001</v>
      </c>
      <c r="S499" s="114">
        <v>-211.512</v>
      </c>
      <c r="T499" s="115">
        <v>-0.97070000000000001</v>
      </c>
    </row>
    <row r="500" spans="17:20" x14ac:dyDescent="0.25">
      <c r="Q500" s="109">
        <v>-100.273</v>
      </c>
      <c r="R500" s="110">
        <v>-0.11337</v>
      </c>
      <c r="S500" s="114">
        <v>-211.0795</v>
      </c>
      <c r="T500" s="115">
        <v>-3.4099599999999999</v>
      </c>
    </row>
    <row r="501" spans="17:20" x14ac:dyDescent="0.25">
      <c r="Q501" s="109">
        <v>-97.756</v>
      </c>
      <c r="R501" s="110">
        <v>-0.70128000000000001</v>
      </c>
      <c r="S501" s="114">
        <v>117.0013</v>
      </c>
      <c r="T501" s="115">
        <v>4.9845199999999998</v>
      </c>
    </row>
    <row r="502" spans="17:20" x14ac:dyDescent="0.25">
      <c r="Q502" s="109">
        <v>-164.654</v>
      </c>
      <c r="R502" s="110">
        <v>-0.65707000000000004</v>
      </c>
      <c r="S502" s="114">
        <v>117.43380000000001</v>
      </c>
      <c r="T502" s="115">
        <v>0.49553999999999998</v>
      </c>
    </row>
    <row r="503" spans="17:20" x14ac:dyDescent="0.25">
      <c r="Q503" s="109">
        <v>107.589</v>
      </c>
      <c r="R503" s="110">
        <v>9.3429999999999999E-2</v>
      </c>
      <c r="S503" s="114">
        <v>99.095600000000005</v>
      </c>
      <c r="T503" s="115">
        <v>0.71204999999999996</v>
      </c>
    </row>
    <row r="504" spans="17:20" x14ac:dyDescent="0.25">
      <c r="Q504" s="109">
        <v>3.97</v>
      </c>
      <c r="R504" s="110">
        <v>4.9439999999999998E-2</v>
      </c>
      <c r="S504" s="114">
        <v>99.311899999999994</v>
      </c>
      <c r="T504" s="115">
        <v>0.55567999999999995</v>
      </c>
    </row>
    <row r="505" spans="17:20" x14ac:dyDescent="0.25">
      <c r="Q505" s="109">
        <v>2.4590000000000001</v>
      </c>
      <c r="R505" s="110">
        <v>0.61001000000000005</v>
      </c>
      <c r="S505" s="114">
        <v>99.528099999999995</v>
      </c>
      <c r="T505" s="115">
        <v>0.48995</v>
      </c>
    </row>
    <row r="506" spans="17:20" x14ac:dyDescent="0.25">
      <c r="Q506" s="109">
        <v>106.07899999999999</v>
      </c>
      <c r="R506" s="110">
        <v>0.52615999999999996</v>
      </c>
      <c r="S506" s="114">
        <v>82.953199999999995</v>
      </c>
      <c r="T506" s="115">
        <v>1.0965800000000001</v>
      </c>
    </row>
    <row r="507" spans="17:20" x14ac:dyDescent="0.25">
      <c r="Q507" s="109">
        <v>-212.285</v>
      </c>
      <c r="R507" s="110">
        <v>-0.20766000000000001</v>
      </c>
      <c r="S507" s="114">
        <v>83.3857</v>
      </c>
      <c r="T507" s="115">
        <v>0.20355000000000001</v>
      </c>
    </row>
    <row r="508" spans="17:20" x14ac:dyDescent="0.25">
      <c r="Q508" s="109">
        <v>-113.283</v>
      </c>
      <c r="R508" s="110">
        <v>-0.1137</v>
      </c>
      <c r="S508" s="114">
        <v>-183.46610000000001</v>
      </c>
      <c r="T508" s="115">
        <v>-5.0373900000000003</v>
      </c>
    </row>
    <row r="509" spans="17:20" x14ac:dyDescent="0.25">
      <c r="Q509" s="109">
        <v>-110.074</v>
      </c>
      <c r="R509" s="110">
        <v>-0.50316000000000005</v>
      </c>
      <c r="S509" s="114">
        <v>-183.03360000000001</v>
      </c>
      <c r="T509" s="115">
        <v>-0.20169000000000001</v>
      </c>
    </row>
    <row r="510" spans="17:20" x14ac:dyDescent="0.25">
      <c r="Q510" s="109">
        <v>-209.077</v>
      </c>
      <c r="R510" s="110">
        <v>-0.47237000000000001</v>
      </c>
      <c r="S510" s="114">
        <v>-166.6891</v>
      </c>
      <c r="T510" s="115">
        <v>-0.27437</v>
      </c>
    </row>
    <row r="511" spans="17:20" x14ac:dyDescent="0.25">
      <c r="Q511" s="109">
        <v>107.589</v>
      </c>
      <c r="R511" s="110">
        <v>9.3429999999999999E-2</v>
      </c>
      <c r="S511" s="114">
        <v>-166.47290000000001</v>
      </c>
      <c r="T511" s="115">
        <v>-0.12678</v>
      </c>
    </row>
    <row r="512" spans="17:20" x14ac:dyDescent="0.25">
      <c r="Q512" s="109">
        <v>3.97</v>
      </c>
      <c r="R512" s="110">
        <v>4.9439999999999998E-2</v>
      </c>
      <c r="S512" s="114">
        <v>-166.25659999999999</v>
      </c>
      <c r="T512" s="115">
        <v>-6.9819999999999993E-2</v>
      </c>
    </row>
    <row r="513" spans="17:20" x14ac:dyDescent="0.25">
      <c r="Q513" s="109">
        <v>2.4590000000000001</v>
      </c>
      <c r="R513" s="110">
        <v>0.61001000000000005</v>
      </c>
      <c r="S513" s="114">
        <v>-157.08359999999999</v>
      </c>
      <c r="T513" s="115">
        <v>-0.58145000000000002</v>
      </c>
    </row>
    <row r="514" spans="17:20" x14ac:dyDescent="0.25">
      <c r="Q514" s="109">
        <v>106.07899999999999</v>
      </c>
      <c r="R514" s="110">
        <v>0.52615999999999996</v>
      </c>
      <c r="S514" s="114">
        <v>-156.65110000000001</v>
      </c>
      <c r="T514" s="115">
        <v>-2.7242199999999999</v>
      </c>
    </row>
    <row r="515" spans="17:20" x14ac:dyDescent="0.25">
      <c r="Q515" s="109">
        <v>-212.285</v>
      </c>
      <c r="R515" s="110">
        <v>-0.20766000000000001</v>
      </c>
      <c r="S515" s="114">
        <v>117.0013</v>
      </c>
      <c r="T515" s="115">
        <v>4.9845199999999998</v>
      </c>
    </row>
    <row r="516" spans="17:20" x14ac:dyDescent="0.25">
      <c r="Q516" s="109">
        <v>-113.283</v>
      </c>
      <c r="R516" s="110">
        <v>-0.1137</v>
      </c>
      <c r="S516" s="114">
        <v>117.43380000000001</v>
      </c>
      <c r="T516" s="115">
        <v>0.49553999999999998</v>
      </c>
    </row>
    <row r="517" spans="17:20" x14ac:dyDescent="0.25">
      <c r="Q517" s="109">
        <v>-110.074</v>
      </c>
      <c r="R517" s="110">
        <v>-0.50316000000000005</v>
      </c>
      <c r="S517" s="114">
        <v>99.095600000000005</v>
      </c>
      <c r="T517" s="115">
        <v>0.71204999999999996</v>
      </c>
    </row>
    <row r="518" spans="17:20" x14ac:dyDescent="0.25">
      <c r="Q518" s="109">
        <v>-209.077</v>
      </c>
      <c r="R518" s="110">
        <v>-0.47237000000000001</v>
      </c>
      <c r="S518" s="114">
        <v>99.311899999999994</v>
      </c>
      <c r="T518" s="115">
        <v>0.55567999999999995</v>
      </c>
    </row>
    <row r="519" spans="17:20" x14ac:dyDescent="0.25">
      <c r="Q519" s="109">
        <v>57.54</v>
      </c>
      <c r="R519" s="110">
        <v>7.5259999999999994E-2</v>
      </c>
      <c r="S519" s="114">
        <v>99.528099999999995</v>
      </c>
      <c r="T519" s="115">
        <v>0.48995</v>
      </c>
    </row>
    <row r="520" spans="17:20" x14ac:dyDescent="0.25">
      <c r="Q520" s="109">
        <v>-14.259</v>
      </c>
      <c r="R520" s="110">
        <v>4.7509999999999997E-2</v>
      </c>
      <c r="S520" s="114">
        <v>82.953199999999995</v>
      </c>
      <c r="T520" s="115">
        <v>1.0965800000000001</v>
      </c>
    </row>
    <row r="521" spans="17:20" x14ac:dyDescent="0.25">
      <c r="Q521" s="109">
        <v>-15.032999999999999</v>
      </c>
      <c r="R521" s="110">
        <v>0.81135000000000002</v>
      </c>
      <c r="S521" s="114">
        <v>83.3857</v>
      </c>
      <c r="T521" s="115">
        <v>0.20355000000000001</v>
      </c>
    </row>
    <row r="522" spans="17:20" x14ac:dyDescent="0.25">
      <c r="Q522" s="109">
        <v>56.768000000000001</v>
      </c>
      <c r="R522" s="110">
        <v>0.71372999999999998</v>
      </c>
      <c r="S522" s="114">
        <v>-183.46610000000001</v>
      </c>
      <c r="T522" s="115">
        <v>-5.0373900000000003</v>
      </c>
    </row>
    <row r="523" spans="17:20" x14ac:dyDescent="0.25">
      <c r="Q523" s="109">
        <v>-162.23500000000001</v>
      </c>
      <c r="R523" s="110">
        <v>-0.18948999999999999</v>
      </c>
      <c r="S523" s="114">
        <v>-183.03360000000001</v>
      </c>
      <c r="T523" s="115">
        <v>-0.20169000000000001</v>
      </c>
    </row>
    <row r="524" spans="17:20" x14ac:dyDescent="0.25">
      <c r="Q524" s="109">
        <v>-95.052999999999997</v>
      </c>
      <c r="R524" s="110">
        <v>-0.11176999999999999</v>
      </c>
      <c r="S524" s="114">
        <v>-166.6891</v>
      </c>
      <c r="T524" s="115">
        <v>-0.27437</v>
      </c>
    </row>
    <row r="525" spans="17:20" x14ac:dyDescent="0.25">
      <c r="Q525" s="109">
        <v>-92.581999999999994</v>
      </c>
      <c r="R525" s="110">
        <v>-0.70450999999999997</v>
      </c>
      <c r="S525" s="114">
        <v>-166.47290000000001</v>
      </c>
      <c r="T525" s="115">
        <v>-0.12678</v>
      </c>
    </row>
    <row r="526" spans="17:20" x14ac:dyDescent="0.25">
      <c r="Q526" s="109">
        <v>-159.767</v>
      </c>
      <c r="R526" s="110">
        <v>-0.65993999999999997</v>
      </c>
      <c r="S526" s="114">
        <v>-166.25659999999999</v>
      </c>
      <c r="T526" s="115">
        <v>-6.9819999999999993E-2</v>
      </c>
    </row>
    <row r="527" spans="17:20" x14ac:dyDescent="0.25">
      <c r="Q527" s="109">
        <v>57.54</v>
      </c>
      <c r="R527" s="110">
        <v>7.5259999999999994E-2</v>
      </c>
      <c r="S527" s="114">
        <v>-157.08359999999999</v>
      </c>
      <c r="T527" s="115">
        <v>-0.58145000000000002</v>
      </c>
    </row>
    <row r="528" spans="17:20" x14ac:dyDescent="0.25">
      <c r="Q528" s="109">
        <v>-14.259</v>
      </c>
      <c r="R528" s="110">
        <v>4.7509999999999997E-2</v>
      </c>
      <c r="S528" s="114">
        <v>-156.65110000000001</v>
      </c>
      <c r="T528" s="115">
        <v>-2.7242199999999999</v>
      </c>
    </row>
    <row r="529" spans="17:18" x14ac:dyDescent="0.25">
      <c r="Q529" s="109">
        <v>-15.032999999999999</v>
      </c>
      <c r="R529" s="110">
        <v>0.81135000000000002</v>
      </c>
    </row>
    <row r="530" spans="17:18" x14ac:dyDescent="0.25">
      <c r="Q530" s="109">
        <v>56.768000000000001</v>
      </c>
      <c r="R530" s="110">
        <v>0.71372999999999998</v>
      </c>
    </row>
    <row r="531" spans="17:18" x14ac:dyDescent="0.25">
      <c r="Q531" s="109">
        <v>-162.23500000000001</v>
      </c>
      <c r="R531" s="110">
        <v>-0.18948999999999999</v>
      </c>
    </row>
    <row r="532" spans="17:18" x14ac:dyDescent="0.25">
      <c r="Q532" s="109">
        <v>-95.052999999999997</v>
      </c>
      <c r="R532" s="110">
        <v>-0.11176999999999999</v>
      </c>
    </row>
    <row r="533" spans="17:18" x14ac:dyDescent="0.25">
      <c r="Q533" s="109">
        <v>-92.581999999999994</v>
      </c>
      <c r="R533" s="110">
        <v>-0.70450999999999997</v>
      </c>
    </row>
    <row r="534" spans="17:18" x14ac:dyDescent="0.25">
      <c r="Q534" s="109">
        <v>-159.767</v>
      </c>
      <c r="R534" s="110">
        <v>-0.65993999999999997</v>
      </c>
    </row>
    <row r="535" spans="17:18" x14ac:dyDescent="0.25">
      <c r="Q535" s="109">
        <v>105.306</v>
      </c>
      <c r="R535" s="110">
        <v>9.3899999999999997E-2</v>
      </c>
    </row>
    <row r="536" spans="17:18" x14ac:dyDescent="0.25">
      <c r="Q536" s="109">
        <v>1.857</v>
      </c>
      <c r="R536" s="110">
        <v>4.9090000000000002E-2</v>
      </c>
    </row>
    <row r="537" spans="17:18" x14ac:dyDescent="0.25">
      <c r="Q537" s="109">
        <v>0.33900000000000002</v>
      </c>
      <c r="R537" s="110">
        <v>0.60833000000000004</v>
      </c>
    </row>
    <row r="538" spans="17:18" x14ac:dyDescent="0.25">
      <c r="Q538" s="109">
        <v>103.789</v>
      </c>
      <c r="R538" s="110">
        <v>0.52515999999999996</v>
      </c>
    </row>
    <row r="539" spans="17:18" x14ac:dyDescent="0.25">
      <c r="Q539" s="109">
        <v>-214.56800000000001</v>
      </c>
      <c r="R539" s="110">
        <v>-0.20719000000000001</v>
      </c>
    </row>
    <row r="540" spans="17:18" x14ac:dyDescent="0.25">
      <c r="Q540" s="109">
        <v>-115.396</v>
      </c>
      <c r="R540" s="110">
        <v>-0.11405</v>
      </c>
    </row>
    <row r="541" spans="17:18" x14ac:dyDescent="0.25">
      <c r="Q541" s="109">
        <v>-112.19499999999999</v>
      </c>
      <c r="R541" s="110">
        <v>-0.50485000000000002</v>
      </c>
    </row>
    <row r="542" spans="17:18" x14ac:dyDescent="0.25">
      <c r="Q542" s="109">
        <v>-211.36799999999999</v>
      </c>
      <c r="R542" s="110">
        <v>-0.47336</v>
      </c>
    </row>
    <row r="543" spans="17:18" x14ac:dyDescent="0.25">
      <c r="Q543" s="109">
        <v>105.306</v>
      </c>
      <c r="R543" s="110">
        <v>9.3899999999999997E-2</v>
      </c>
    </row>
    <row r="544" spans="17:18" x14ac:dyDescent="0.25">
      <c r="Q544" s="109">
        <v>1.857</v>
      </c>
      <c r="R544" s="110">
        <v>4.9090000000000002E-2</v>
      </c>
    </row>
    <row r="545" spans="17:18" x14ac:dyDescent="0.25">
      <c r="Q545" s="109">
        <v>0.33900000000000002</v>
      </c>
      <c r="R545" s="110">
        <v>0.60833000000000004</v>
      </c>
    </row>
    <row r="546" spans="17:18" x14ac:dyDescent="0.25">
      <c r="Q546" s="109">
        <v>103.789</v>
      </c>
      <c r="R546" s="110">
        <v>0.52515999999999996</v>
      </c>
    </row>
    <row r="547" spans="17:18" x14ac:dyDescent="0.25">
      <c r="Q547" s="109">
        <v>-214.56800000000001</v>
      </c>
      <c r="R547" s="110">
        <v>-0.20719000000000001</v>
      </c>
    </row>
    <row r="548" spans="17:18" x14ac:dyDescent="0.25">
      <c r="Q548" s="109">
        <v>-115.396</v>
      </c>
      <c r="R548" s="110">
        <v>-0.11405</v>
      </c>
    </row>
    <row r="549" spans="17:18" x14ac:dyDescent="0.25">
      <c r="Q549" s="109">
        <v>-112.19499999999999</v>
      </c>
      <c r="R549" s="110">
        <v>-0.50485000000000002</v>
      </c>
    </row>
    <row r="550" spans="17:18" x14ac:dyDescent="0.25">
      <c r="Q550" s="109">
        <v>-211.36799999999999</v>
      </c>
      <c r="R550" s="110">
        <v>-0.47336</v>
      </c>
    </row>
    <row r="551" spans="17:18" x14ac:dyDescent="0.25">
      <c r="Q551" s="109">
        <v>55.256</v>
      </c>
      <c r="R551" s="110">
        <v>7.5730000000000006E-2</v>
      </c>
    </row>
    <row r="552" spans="17:18" x14ac:dyDescent="0.25">
      <c r="Q552" s="109">
        <v>-16.373000000000001</v>
      </c>
      <c r="R552" s="110">
        <v>4.7149999999999997E-2</v>
      </c>
    </row>
    <row r="553" spans="17:18" x14ac:dyDescent="0.25">
      <c r="Q553" s="109">
        <v>-17.152999999999999</v>
      </c>
      <c r="R553" s="110">
        <v>0.80967</v>
      </c>
    </row>
    <row r="554" spans="17:18" x14ac:dyDescent="0.25">
      <c r="Q554" s="109">
        <v>54.478000000000002</v>
      </c>
      <c r="R554" s="110">
        <v>0.71272999999999997</v>
      </c>
    </row>
    <row r="555" spans="17:18" x14ac:dyDescent="0.25">
      <c r="Q555" s="109">
        <v>-164.51900000000001</v>
      </c>
      <c r="R555" s="110">
        <v>-0.18901999999999999</v>
      </c>
    </row>
    <row r="556" spans="17:18" x14ac:dyDescent="0.25">
      <c r="Q556" s="109">
        <v>-97.167000000000002</v>
      </c>
      <c r="R556" s="110">
        <v>-0.11212</v>
      </c>
    </row>
    <row r="557" spans="17:18" x14ac:dyDescent="0.25">
      <c r="Q557" s="109">
        <v>-94.703000000000003</v>
      </c>
      <c r="R557" s="110">
        <v>-0.70618999999999998</v>
      </c>
    </row>
    <row r="558" spans="17:18" x14ac:dyDescent="0.25">
      <c r="Q558" s="109">
        <v>-162.05699999999999</v>
      </c>
      <c r="R558" s="110">
        <v>-0.66093000000000002</v>
      </c>
    </row>
    <row r="559" spans="17:18" x14ac:dyDescent="0.25">
      <c r="Q559" s="109">
        <v>55.256</v>
      </c>
      <c r="R559" s="110">
        <v>7.5730000000000006E-2</v>
      </c>
    </row>
    <row r="560" spans="17:18" x14ac:dyDescent="0.25">
      <c r="Q560" s="109">
        <v>-16.373000000000001</v>
      </c>
      <c r="R560" s="110">
        <v>4.7149999999999997E-2</v>
      </c>
    </row>
    <row r="561" spans="17:18" x14ac:dyDescent="0.25">
      <c r="Q561" s="109">
        <v>-17.152999999999999</v>
      </c>
      <c r="R561" s="110">
        <v>0.80967</v>
      </c>
    </row>
    <row r="562" spans="17:18" x14ac:dyDescent="0.25">
      <c r="Q562" s="109">
        <v>54.478000000000002</v>
      </c>
      <c r="R562" s="110">
        <v>0.71272999999999997</v>
      </c>
    </row>
    <row r="563" spans="17:18" x14ac:dyDescent="0.25">
      <c r="Q563" s="109">
        <v>-164.51900000000001</v>
      </c>
      <c r="R563" s="110">
        <v>-0.18901999999999999</v>
      </c>
    </row>
    <row r="564" spans="17:18" x14ac:dyDescent="0.25">
      <c r="Q564" s="109">
        <v>-97.167000000000002</v>
      </c>
      <c r="R564" s="110">
        <v>-0.11212</v>
      </c>
    </row>
    <row r="565" spans="17:18" x14ac:dyDescent="0.25">
      <c r="Q565" s="109">
        <v>-94.703000000000003</v>
      </c>
      <c r="R565" s="110">
        <v>-0.70618999999999998</v>
      </c>
    </row>
    <row r="566" spans="17:18" x14ac:dyDescent="0.25">
      <c r="Q566" s="109">
        <v>-162.05699999999999</v>
      </c>
      <c r="R566" s="110">
        <v>-0.66093000000000002</v>
      </c>
    </row>
    <row r="567" spans="17:18" x14ac:dyDescent="0.25">
      <c r="Q567" s="109">
        <v>124.39400000000001</v>
      </c>
      <c r="R567" s="110">
        <v>0.11099000000000001</v>
      </c>
    </row>
    <row r="568" spans="17:18" x14ac:dyDescent="0.25">
      <c r="Q568" s="109">
        <v>21.754000000000001</v>
      </c>
      <c r="R568" s="110">
        <v>5.9279999999999999E-2</v>
      </c>
    </row>
    <row r="569" spans="17:18" x14ac:dyDescent="0.25">
      <c r="Q569" s="109">
        <v>19.962</v>
      </c>
      <c r="R569" s="110">
        <v>0.59143000000000001</v>
      </c>
    </row>
    <row r="570" spans="17:18" x14ac:dyDescent="0.25">
      <c r="Q570" s="109">
        <v>122.604</v>
      </c>
      <c r="R570" s="110">
        <v>0.51580999999999999</v>
      </c>
    </row>
    <row r="571" spans="17:18" x14ac:dyDescent="0.25">
      <c r="Q571" s="109">
        <v>-195.48</v>
      </c>
      <c r="R571" s="110">
        <v>-0.19009999999999999</v>
      </c>
    </row>
    <row r="572" spans="17:18" x14ac:dyDescent="0.25">
      <c r="Q572" s="109">
        <v>-95.5</v>
      </c>
      <c r="R572" s="110">
        <v>-0.10387</v>
      </c>
    </row>
    <row r="573" spans="17:18" x14ac:dyDescent="0.25">
      <c r="Q573" s="109">
        <v>-92.570999999999998</v>
      </c>
      <c r="R573" s="110">
        <v>-0.52173999999999998</v>
      </c>
    </row>
    <row r="574" spans="17:18" x14ac:dyDescent="0.25">
      <c r="Q574" s="109">
        <v>-192.55199999999999</v>
      </c>
      <c r="R574" s="110">
        <v>-0.48270999999999997</v>
      </c>
    </row>
    <row r="575" spans="17:18" x14ac:dyDescent="0.25">
      <c r="Q575" s="109">
        <v>124.39400000000001</v>
      </c>
      <c r="R575" s="110">
        <v>0.11099000000000001</v>
      </c>
    </row>
    <row r="576" spans="17:18" x14ac:dyDescent="0.25">
      <c r="Q576" s="109">
        <v>21.754000000000001</v>
      </c>
      <c r="R576" s="110">
        <v>5.9279999999999999E-2</v>
      </c>
    </row>
    <row r="577" spans="17:18" x14ac:dyDescent="0.25">
      <c r="Q577" s="109">
        <v>19.962</v>
      </c>
      <c r="R577" s="110">
        <v>0.59143000000000001</v>
      </c>
    </row>
    <row r="578" spans="17:18" x14ac:dyDescent="0.25">
      <c r="Q578" s="109">
        <v>122.604</v>
      </c>
      <c r="R578" s="110">
        <v>0.51580999999999999</v>
      </c>
    </row>
    <row r="579" spans="17:18" x14ac:dyDescent="0.25">
      <c r="Q579" s="109">
        <v>-195.48</v>
      </c>
      <c r="R579" s="110">
        <v>-0.19009999999999999</v>
      </c>
    </row>
    <row r="580" spans="17:18" x14ac:dyDescent="0.25">
      <c r="Q580" s="109">
        <v>-95.5</v>
      </c>
      <c r="R580" s="110">
        <v>-0.10387</v>
      </c>
    </row>
    <row r="581" spans="17:18" x14ac:dyDescent="0.25">
      <c r="Q581" s="109">
        <v>-92.570999999999998</v>
      </c>
      <c r="R581" s="110">
        <v>-0.52173999999999998</v>
      </c>
    </row>
    <row r="582" spans="17:18" x14ac:dyDescent="0.25">
      <c r="Q582" s="109">
        <v>-192.55199999999999</v>
      </c>
      <c r="R582" s="110">
        <v>-0.48270999999999997</v>
      </c>
    </row>
    <row r="583" spans="17:18" x14ac:dyDescent="0.25">
      <c r="Q583" s="109">
        <v>74.343999999999994</v>
      </c>
      <c r="R583" s="110">
        <v>9.282E-2</v>
      </c>
    </row>
    <row r="584" spans="17:18" x14ac:dyDescent="0.25">
      <c r="Q584" s="109">
        <v>3.524</v>
      </c>
      <c r="R584" s="110">
        <v>5.7340000000000002E-2</v>
      </c>
    </row>
    <row r="585" spans="17:18" x14ac:dyDescent="0.25">
      <c r="Q585" s="109">
        <v>2.4710000000000001</v>
      </c>
      <c r="R585" s="110">
        <v>0.79276999999999997</v>
      </c>
    </row>
    <row r="586" spans="17:18" x14ac:dyDescent="0.25">
      <c r="Q586" s="109">
        <v>73.293000000000006</v>
      </c>
      <c r="R586" s="110">
        <v>0.70338000000000001</v>
      </c>
    </row>
    <row r="587" spans="17:18" x14ac:dyDescent="0.25">
      <c r="Q587" s="109">
        <v>-145.43100000000001</v>
      </c>
      <c r="R587" s="110">
        <v>-0.17193</v>
      </c>
    </row>
    <row r="588" spans="17:18" x14ac:dyDescent="0.25">
      <c r="Q588" s="109">
        <v>-77.27</v>
      </c>
      <c r="R588" s="110">
        <v>-0.10193000000000001</v>
      </c>
    </row>
    <row r="589" spans="17:18" x14ac:dyDescent="0.25">
      <c r="Q589" s="109">
        <v>-75.078999999999994</v>
      </c>
      <c r="R589" s="110">
        <v>-0.72307999999999995</v>
      </c>
    </row>
    <row r="590" spans="17:18" x14ac:dyDescent="0.25">
      <c r="Q590" s="109">
        <v>-143.24199999999999</v>
      </c>
      <c r="R590" s="110">
        <v>-0.67029000000000005</v>
      </c>
    </row>
    <row r="591" spans="17:18" x14ac:dyDescent="0.25">
      <c r="Q591" s="109">
        <v>74.343999999999994</v>
      </c>
      <c r="R591" s="110">
        <v>9.282E-2</v>
      </c>
    </row>
    <row r="592" spans="17:18" x14ac:dyDescent="0.25">
      <c r="Q592" s="109">
        <v>3.524</v>
      </c>
      <c r="R592" s="110">
        <v>5.7340000000000002E-2</v>
      </c>
    </row>
    <row r="593" spans="17:18" x14ac:dyDescent="0.25">
      <c r="Q593" s="109">
        <v>2.4710000000000001</v>
      </c>
      <c r="R593" s="110">
        <v>0.79276999999999997</v>
      </c>
    </row>
    <row r="594" spans="17:18" x14ac:dyDescent="0.25">
      <c r="Q594" s="109">
        <v>73.293000000000006</v>
      </c>
      <c r="R594" s="110">
        <v>0.70338000000000001</v>
      </c>
    </row>
    <row r="595" spans="17:18" x14ac:dyDescent="0.25">
      <c r="Q595" s="109">
        <v>-145.43100000000001</v>
      </c>
      <c r="R595" s="110">
        <v>-0.17193</v>
      </c>
    </row>
    <row r="596" spans="17:18" x14ac:dyDescent="0.25">
      <c r="Q596" s="109">
        <v>-77.27</v>
      </c>
      <c r="R596" s="110">
        <v>-0.10193000000000001</v>
      </c>
    </row>
    <row r="597" spans="17:18" x14ac:dyDescent="0.25">
      <c r="Q597" s="109">
        <v>-75.078999999999994</v>
      </c>
      <c r="R597" s="110">
        <v>-0.72307999999999995</v>
      </c>
    </row>
    <row r="598" spans="17:18" x14ac:dyDescent="0.25">
      <c r="Q598" s="109">
        <v>-143.24199999999999</v>
      </c>
      <c r="R598" s="110">
        <v>-0.67029000000000005</v>
      </c>
    </row>
    <row r="599" spans="17:18" x14ac:dyDescent="0.25">
      <c r="Q599" s="109">
        <v>-71.83</v>
      </c>
      <c r="R599" s="110">
        <v>-0.11115</v>
      </c>
    </row>
    <row r="600" spans="17:18" x14ac:dyDescent="0.25">
      <c r="Q600" s="109">
        <v>-70.721000000000004</v>
      </c>
      <c r="R600" s="110">
        <v>-6.2330000000000003E-2</v>
      </c>
    </row>
    <row r="601" spans="17:18" x14ac:dyDescent="0.25">
      <c r="Q601" s="109">
        <v>-70.757000000000005</v>
      </c>
      <c r="R601" s="110">
        <v>3.9370000000000002E-2</v>
      </c>
    </row>
    <row r="602" spans="17:18" x14ac:dyDescent="0.25">
      <c r="Q602" s="109">
        <v>-71.866</v>
      </c>
      <c r="R602" s="110">
        <v>-1.187E-2</v>
      </c>
    </row>
    <row r="603" spans="17:18" x14ac:dyDescent="0.25">
      <c r="Q603" s="109">
        <v>-64.099999999999994</v>
      </c>
      <c r="R603" s="110">
        <v>-0.10574</v>
      </c>
    </row>
    <row r="604" spans="17:18" x14ac:dyDescent="0.25">
      <c r="Q604" s="109">
        <v>-63.375999999999998</v>
      </c>
      <c r="R604" s="110">
        <v>-5.969E-2</v>
      </c>
    </row>
    <row r="605" spans="17:18" x14ac:dyDescent="0.25">
      <c r="Q605" s="109">
        <v>-63.433</v>
      </c>
      <c r="R605" s="110">
        <v>3.542E-2</v>
      </c>
    </row>
    <row r="606" spans="17:18" x14ac:dyDescent="0.25">
      <c r="Q606" s="109">
        <v>-64.158000000000001</v>
      </c>
      <c r="R606" s="110">
        <v>-1.265E-2</v>
      </c>
    </row>
    <row r="607" spans="17:18" x14ac:dyDescent="0.25">
      <c r="Q607" s="109">
        <v>-67.941999999999993</v>
      </c>
      <c r="R607" s="110">
        <v>-0.10692</v>
      </c>
    </row>
    <row r="608" spans="17:18" x14ac:dyDescent="0.25">
      <c r="Q608" s="109">
        <v>-66.298000000000002</v>
      </c>
      <c r="R608" s="110">
        <v>-6.0310000000000002E-2</v>
      </c>
    </row>
    <row r="609" spans="17:18" x14ac:dyDescent="0.25">
      <c r="Q609" s="109">
        <v>-66.341999999999999</v>
      </c>
      <c r="R609" s="110">
        <v>3.3169999999999998E-2</v>
      </c>
    </row>
    <row r="610" spans="17:18" x14ac:dyDescent="0.25">
      <c r="Q610" s="109">
        <v>-67.986000000000004</v>
      </c>
      <c r="R610" s="110">
        <v>-1.5689999999999999E-2</v>
      </c>
    </row>
    <row r="611" spans="17:18" x14ac:dyDescent="0.25">
      <c r="Q611" s="109">
        <v>114.48099999999999</v>
      </c>
      <c r="R611" s="110">
        <v>0.14491000000000001</v>
      </c>
    </row>
    <row r="612" spans="17:18" x14ac:dyDescent="0.25">
      <c r="Q612" s="109">
        <v>-8.8460000000000001</v>
      </c>
      <c r="R612" s="110">
        <v>0.18526999999999999</v>
      </c>
    </row>
    <row r="613" spans="17:18" x14ac:dyDescent="0.25">
      <c r="Q613" s="109">
        <v>-7.3179999999999996</v>
      </c>
      <c r="R613" s="110">
        <v>0.81998000000000004</v>
      </c>
    </row>
    <row r="614" spans="17:18" x14ac:dyDescent="0.25">
      <c r="Q614" s="109">
        <v>116.035</v>
      </c>
      <c r="R614" s="110">
        <v>0.79269999999999996</v>
      </c>
    </row>
    <row r="615" spans="17:18" x14ac:dyDescent="0.25">
      <c r="Q615" s="109">
        <v>-238.93899999999999</v>
      </c>
      <c r="R615" s="110">
        <v>-0.34032000000000001</v>
      </c>
    </row>
    <row r="616" spans="17:18" x14ac:dyDescent="0.25">
      <c r="Q616" s="109">
        <v>-113.59099999999999</v>
      </c>
      <c r="R616" s="110">
        <v>-0.29513</v>
      </c>
    </row>
    <row r="617" spans="17:18" x14ac:dyDescent="0.25">
      <c r="Q617" s="109">
        <v>-115.193</v>
      </c>
      <c r="R617" s="110">
        <v>-0.75290999999999997</v>
      </c>
    </row>
    <row r="618" spans="17:18" x14ac:dyDescent="0.25">
      <c r="Q618" s="109">
        <v>-240.566</v>
      </c>
      <c r="R618" s="110">
        <v>-0.81532000000000004</v>
      </c>
    </row>
    <row r="619" spans="17:18" x14ac:dyDescent="0.25">
      <c r="Q619" s="109">
        <v>114.48099999999999</v>
      </c>
      <c r="R619" s="110">
        <v>0.14491000000000001</v>
      </c>
    </row>
    <row r="620" spans="17:18" x14ac:dyDescent="0.25">
      <c r="Q620" s="109">
        <v>-8.8460000000000001</v>
      </c>
      <c r="R620" s="110">
        <v>0.18526999999999999</v>
      </c>
    </row>
    <row r="621" spans="17:18" x14ac:dyDescent="0.25">
      <c r="Q621" s="109">
        <v>-7.3179999999999996</v>
      </c>
      <c r="R621" s="110">
        <v>0.81998000000000004</v>
      </c>
    </row>
    <row r="622" spans="17:18" x14ac:dyDescent="0.25">
      <c r="Q622" s="109">
        <v>116.035</v>
      </c>
      <c r="R622" s="110">
        <v>0.79269999999999996</v>
      </c>
    </row>
    <row r="623" spans="17:18" x14ac:dyDescent="0.25">
      <c r="Q623" s="109">
        <v>-238.93899999999999</v>
      </c>
      <c r="R623" s="110">
        <v>-0.34032000000000001</v>
      </c>
    </row>
    <row r="624" spans="17:18" x14ac:dyDescent="0.25">
      <c r="Q624" s="109">
        <v>-113.59099999999999</v>
      </c>
      <c r="R624" s="110">
        <v>-0.29513</v>
      </c>
    </row>
    <row r="625" spans="17:18" x14ac:dyDescent="0.25">
      <c r="Q625" s="109">
        <v>-115.193</v>
      </c>
      <c r="R625" s="110">
        <v>-0.75290999999999997</v>
      </c>
    </row>
    <row r="626" spans="17:18" x14ac:dyDescent="0.25">
      <c r="Q626" s="109">
        <v>-240.566</v>
      </c>
      <c r="R626" s="110">
        <v>-0.81532000000000004</v>
      </c>
    </row>
    <row r="627" spans="17:18" x14ac:dyDescent="0.25">
      <c r="Q627" s="109">
        <v>59.100999999999999</v>
      </c>
      <c r="R627" s="110">
        <v>0.22867999999999999</v>
      </c>
    </row>
    <row r="628" spans="17:18" x14ac:dyDescent="0.25">
      <c r="Q628" s="109">
        <v>-25.071000000000002</v>
      </c>
      <c r="R628" s="110">
        <v>0.27694000000000002</v>
      </c>
    </row>
    <row r="629" spans="17:18" x14ac:dyDescent="0.25">
      <c r="Q629" s="109">
        <v>-24.048999999999999</v>
      </c>
      <c r="R629" s="110">
        <v>1.09727</v>
      </c>
    </row>
    <row r="630" spans="17:18" x14ac:dyDescent="0.25">
      <c r="Q630" s="109">
        <v>60.156999999999996</v>
      </c>
      <c r="R630" s="110">
        <v>1.0580499999999999</v>
      </c>
    </row>
    <row r="631" spans="17:18" x14ac:dyDescent="0.25">
      <c r="Q631" s="109">
        <v>-183.559</v>
      </c>
      <c r="R631" s="110">
        <v>-0.42409000000000002</v>
      </c>
    </row>
    <row r="632" spans="17:18" x14ac:dyDescent="0.25">
      <c r="Q632" s="109">
        <v>-97.366</v>
      </c>
      <c r="R632" s="110">
        <v>-0.38680999999999999</v>
      </c>
    </row>
    <row r="633" spans="17:18" x14ac:dyDescent="0.25">
      <c r="Q633" s="109">
        <v>-98.462000000000003</v>
      </c>
      <c r="R633" s="110">
        <v>-1.0302</v>
      </c>
    </row>
    <row r="634" spans="17:18" x14ac:dyDescent="0.25">
      <c r="Q634" s="109">
        <v>-184.68799999999999</v>
      </c>
      <c r="R634" s="110">
        <v>-1.08067</v>
      </c>
    </row>
    <row r="635" spans="17:18" x14ac:dyDescent="0.25">
      <c r="Q635" s="109">
        <v>59.100999999999999</v>
      </c>
      <c r="R635" s="110">
        <v>0.22867999999999999</v>
      </c>
    </row>
    <row r="636" spans="17:18" x14ac:dyDescent="0.25">
      <c r="Q636" s="109">
        <v>-25.071000000000002</v>
      </c>
      <c r="R636" s="110">
        <v>0.27694000000000002</v>
      </c>
    </row>
    <row r="637" spans="17:18" x14ac:dyDescent="0.25">
      <c r="Q637" s="109">
        <v>-24.048999999999999</v>
      </c>
      <c r="R637" s="110">
        <v>1.09727</v>
      </c>
    </row>
    <row r="638" spans="17:18" x14ac:dyDescent="0.25">
      <c r="Q638" s="109">
        <v>60.156999999999996</v>
      </c>
      <c r="R638" s="110">
        <v>1.0580499999999999</v>
      </c>
    </row>
    <row r="639" spans="17:18" x14ac:dyDescent="0.25">
      <c r="Q639" s="109">
        <v>-183.559</v>
      </c>
      <c r="R639" s="110">
        <v>-0.42409000000000002</v>
      </c>
    </row>
    <row r="640" spans="17:18" x14ac:dyDescent="0.25">
      <c r="Q640" s="109">
        <v>-97.366</v>
      </c>
      <c r="R640" s="110">
        <v>-0.38680999999999999</v>
      </c>
    </row>
    <row r="641" spans="17:18" x14ac:dyDescent="0.25">
      <c r="Q641" s="109">
        <v>-98.462000000000003</v>
      </c>
      <c r="R641" s="110">
        <v>-1.0302</v>
      </c>
    </row>
    <row r="642" spans="17:18" x14ac:dyDescent="0.25">
      <c r="Q642" s="109">
        <v>-184.68799999999999</v>
      </c>
      <c r="R642" s="110">
        <v>-1.08067</v>
      </c>
    </row>
    <row r="643" spans="17:18" x14ac:dyDescent="0.25">
      <c r="Q643" s="109">
        <v>120.164</v>
      </c>
      <c r="R643" s="110">
        <v>0.14888999999999999</v>
      </c>
    </row>
    <row r="644" spans="17:18" x14ac:dyDescent="0.25">
      <c r="Q644" s="109">
        <v>-3.4449999999999998</v>
      </c>
      <c r="R644" s="110">
        <v>0.18720999999999999</v>
      </c>
    </row>
    <row r="645" spans="17:18" x14ac:dyDescent="0.25">
      <c r="Q645" s="109">
        <v>-1.9330000000000001</v>
      </c>
      <c r="R645" s="110">
        <v>0.81708000000000003</v>
      </c>
    </row>
    <row r="646" spans="17:18" x14ac:dyDescent="0.25">
      <c r="Q646" s="109">
        <v>121.703</v>
      </c>
      <c r="R646" s="110">
        <v>0.79212000000000005</v>
      </c>
    </row>
    <row r="647" spans="17:18" x14ac:dyDescent="0.25">
      <c r="Q647" s="109">
        <v>-233.255</v>
      </c>
      <c r="R647" s="110">
        <v>-0.33633999999999997</v>
      </c>
    </row>
    <row r="648" spans="17:18" x14ac:dyDescent="0.25">
      <c r="Q648" s="109">
        <v>-108.19</v>
      </c>
      <c r="R648" s="110">
        <v>-0.29319000000000001</v>
      </c>
    </row>
    <row r="649" spans="17:18" x14ac:dyDescent="0.25">
      <c r="Q649" s="109">
        <v>-109.807</v>
      </c>
      <c r="R649" s="110">
        <v>-0.75580999999999998</v>
      </c>
    </row>
    <row r="650" spans="17:18" x14ac:dyDescent="0.25">
      <c r="Q650" s="109">
        <v>-234.898</v>
      </c>
      <c r="R650" s="110">
        <v>-0.81589999999999996</v>
      </c>
    </row>
    <row r="651" spans="17:18" x14ac:dyDescent="0.25">
      <c r="Q651" s="109">
        <v>120.164</v>
      </c>
      <c r="R651" s="110">
        <v>0.14888999999999999</v>
      </c>
    </row>
    <row r="652" spans="17:18" x14ac:dyDescent="0.25">
      <c r="Q652" s="109">
        <v>-3.4449999999999998</v>
      </c>
      <c r="R652" s="110">
        <v>0.18720999999999999</v>
      </c>
    </row>
    <row r="653" spans="17:18" x14ac:dyDescent="0.25">
      <c r="Q653" s="109">
        <v>-1.9330000000000001</v>
      </c>
      <c r="R653" s="110">
        <v>0.81708000000000003</v>
      </c>
    </row>
    <row r="654" spans="17:18" x14ac:dyDescent="0.25">
      <c r="Q654" s="109">
        <v>121.703</v>
      </c>
      <c r="R654" s="110">
        <v>0.79212000000000005</v>
      </c>
    </row>
    <row r="655" spans="17:18" x14ac:dyDescent="0.25">
      <c r="Q655" s="109">
        <v>-233.255</v>
      </c>
      <c r="R655" s="110">
        <v>-0.33633999999999997</v>
      </c>
    </row>
    <row r="656" spans="17:18" x14ac:dyDescent="0.25">
      <c r="Q656" s="109">
        <v>-108.19</v>
      </c>
      <c r="R656" s="110">
        <v>-0.29319000000000001</v>
      </c>
    </row>
    <row r="657" spans="17:18" x14ac:dyDescent="0.25">
      <c r="Q657" s="109">
        <v>-109.807</v>
      </c>
      <c r="R657" s="110">
        <v>-0.75580999999999998</v>
      </c>
    </row>
    <row r="658" spans="17:18" x14ac:dyDescent="0.25">
      <c r="Q658" s="109">
        <v>-234.898</v>
      </c>
      <c r="R658" s="110">
        <v>-0.81589999999999996</v>
      </c>
    </row>
    <row r="659" spans="17:18" x14ac:dyDescent="0.25">
      <c r="Q659" s="109">
        <v>64.784000000000006</v>
      </c>
      <c r="R659" s="110">
        <v>0.23266000000000001</v>
      </c>
    </row>
    <row r="660" spans="17:18" x14ac:dyDescent="0.25">
      <c r="Q660" s="109">
        <v>-19.670000000000002</v>
      </c>
      <c r="R660" s="110">
        <v>0.27889000000000003</v>
      </c>
    </row>
    <row r="661" spans="17:18" x14ac:dyDescent="0.25">
      <c r="Q661" s="109">
        <v>-18.664000000000001</v>
      </c>
      <c r="R661" s="110">
        <v>1.0943700000000001</v>
      </c>
    </row>
    <row r="662" spans="17:18" x14ac:dyDescent="0.25">
      <c r="Q662" s="109">
        <v>65.825000000000003</v>
      </c>
      <c r="R662" s="110">
        <v>1.0574699999999999</v>
      </c>
    </row>
    <row r="663" spans="17:18" x14ac:dyDescent="0.25">
      <c r="Q663" s="109">
        <v>-177.875</v>
      </c>
      <c r="R663" s="110">
        <v>-0.42010999999999998</v>
      </c>
    </row>
    <row r="664" spans="17:18" x14ac:dyDescent="0.25">
      <c r="Q664" s="109">
        <v>-91.965000000000003</v>
      </c>
      <c r="R664" s="110">
        <v>-0.38486999999999999</v>
      </c>
    </row>
    <row r="665" spans="17:18" x14ac:dyDescent="0.25">
      <c r="Q665" s="109">
        <v>-93.075999999999993</v>
      </c>
      <c r="R665" s="110">
        <v>-1.0330999999999999</v>
      </c>
    </row>
    <row r="666" spans="17:18" x14ac:dyDescent="0.25">
      <c r="Q666" s="109">
        <v>-179.02</v>
      </c>
      <c r="R666" s="110">
        <v>-1.08125</v>
      </c>
    </row>
    <row r="667" spans="17:18" x14ac:dyDescent="0.25">
      <c r="Q667" s="109">
        <v>64.784000000000006</v>
      </c>
      <c r="R667" s="110">
        <v>0.23266000000000001</v>
      </c>
    </row>
    <row r="668" spans="17:18" x14ac:dyDescent="0.25">
      <c r="Q668" s="109">
        <v>-19.670000000000002</v>
      </c>
      <c r="R668" s="110">
        <v>0.27889000000000003</v>
      </c>
    </row>
    <row r="669" spans="17:18" x14ac:dyDescent="0.25">
      <c r="Q669" s="109">
        <v>-18.664000000000001</v>
      </c>
      <c r="R669" s="110">
        <v>1.0943700000000001</v>
      </c>
    </row>
    <row r="670" spans="17:18" x14ac:dyDescent="0.25">
      <c r="Q670" s="109">
        <v>65.825000000000003</v>
      </c>
      <c r="R670" s="110">
        <v>1.0574699999999999</v>
      </c>
    </row>
    <row r="671" spans="17:18" x14ac:dyDescent="0.25">
      <c r="Q671" s="109">
        <v>-177.875</v>
      </c>
      <c r="R671" s="110">
        <v>-0.42010999999999998</v>
      </c>
    </row>
    <row r="672" spans="17:18" x14ac:dyDescent="0.25">
      <c r="Q672" s="109">
        <v>-91.965000000000003</v>
      </c>
      <c r="R672" s="110">
        <v>-0.38486999999999999</v>
      </c>
    </row>
    <row r="673" spans="17:18" x14ac:dyDescent="0.25">
      <c r="Q673" s="109">
        <v>-93.075999999999993</v>
      </c>
      <c r="R673" s="110">
        <v>-1.0330999999999999</v>
      </c>
    </row>
    <row r="674" spans="17:18" x14ac:dyDescent="0.25">
      <c r="Q674" s="109">
        <v>-179.02</v>
      </c>
      <c r="R674" s="110">
        <v>-1.08125</v>
      </c>
    </row>
    <row r="675" spans="17:18" x14ac:dyDescent="0.25">
      <c r="Q675" s="109">
        <v>117.339</v>
      </c>
      <c r="R675" s="110">
        <v>0.14802000000000001</v>
      </c>
    </row>
    <row r="676" spans="17:18" x14ac:dyDescent="0.25">
      <c r="Q676" s="109">
        <v>-5.5940000000000003</v>
      </c>
      <c r="R676" s="110">
        <v>0.18675</v>
      </c>
    </row>
    <row r="677" spans="17:18" x14ac:dyDescent="0.25">
      <c r="Q677" s="109">
        <v>-4.0720000000000001</v>
      </c>
      <c r="R677" s="110">
        <v>0.81542000000000003</v>
      </c>
    </row>
    <row r="678" spans="17:18" x14ac:dyDescent="0.25">
      <c r="Q678" s="109">
        <v>118.88800000000001</v>
      </c>
      <c r="R678" s="110">
        <v>0.78988999999999998</v>
      </c>
    </row>
    <row r="679" spans="17:18" x14ac:dyDescent="0.25">
      <c r="Q679" s="109">
        <v>-236.08</v>
      </c>
      <c r="R679" s="110">
        <v>-0.33721000000000001</v>
      </c>
    </row>
    <row r="680" spans="17:18" x14ac:dyDescent="0.25">
      <c r="Q680" s="109">
        <v>-110.339</v>
      </c>
      <c r="R680" s="110">
        <v>-0.29364000000000001</v>
      </c>
    </row>
    <row r="681" spans="17:18" x14ac:dyDescent="0.25">
      <c r="Q681" s="109">
        <v>-111.946</v>
      </c>
      <c r="R681" s="110">
        <v>-0.75746999999999998</v>
      </c>
    </row>
    <row r="682" spans="17:18" x14ac:dyDescent="0.25">
      <c r="Q682" s="109">
        <v>-237.71299999999999</v>
      </c>
      <c r="R682" s="110">
        <v>-0.81813999999999998</v>
      </c>
    </row>
    <row r="683" spans="17:18" x14ac:dyDescent="0.25">
      <c r="Q683" s="109">
        <v>117.339</v>
      </c>
      <c r="R683" s="110">
        <v>0.14802000000000001</v>
      </c>
    </row>
    <row r="684" spans="17:18" x14ac:dyDescent="0.25">
      <c r="Q684" s="109">
        <v>-5.5940000000000003</v>
      </c>
      <c r="R684" s="110">
        <v>0.18675</v>
      </c>
    </row>
    <row r="685" spans="17:18" x14ac:dyDescent="0.25">
      <c r="Q685" s="109">
        <v>-4.0720000000000001</v>
      </c>
      <c r="R685" s="110">
        <v>0.81542000000000003</v>
      </c>
    </row>
    <row r="686" spans="17:18" x14ac:dyDescent="0.25">
      <c r="Q686" s="109">
        <v>118.88800000000001</v>
      </c>
      <c r="R686" s="110">
        <v>0.78988999999999998</v>
      </c>
    </row>
    <row r="687" spans="17:18" x14ac:dyDescent="0.25">
      <c r="Q687" s="109">
        <v>-236.08</v>
      </c>
      <c r="R687" s="110">
        <v>-0.33721000000000001</v>
      </c>
    </row>
    <row r="688" spans="17:18" x14ac:dyDescent="0.25">
      <c r="Q688" s="109">
        <v>-110.339</v>
      </c>
      <c r="R688" s="110">
        <v>-0.29364000000000001</v>
      </c>
    </row>
    <row r="689" spans="17:18" x14ac:dyDescent="0.25">
      <c r="Q689" s="109">
        <v>-111.946</v>
      </c>
      <c r="R689" s="110">
        <v>-0.75746999999999998</v>
      </c>
    </row>
    <row r="690" spans="17:18" x14ac:dyDescent="0.25">
      <c r="Q690" s="109">
        <v>-237.71299999999999</v>
      </c>
      <c r="R690" s="110">
        <v>-0.81813999999999998</v>
      </c>
    </row>
    <row r="691" spans="17:18" x14ac:dyDescent="0.25">
      <c r="Q691" s="109">
        <v>61.959000000000003</v>
      </c>
      <c r="R691" s="110">
        <v>0.23179</v>
      </c>
    </row>
    <row r="692" spans="17:18" x14ac:dyDescent="0.25">
      <c r="Q692" s="109">
        <v>-21.818999999999999</v>
      </c>
      <c r="R692" s="110">
        <v>0.27843000000000001</v>
      </c>
    </row>
    <row r="693" spans="17:18" x14ac:dyDescent="0.25">
      <c r="Q693" s="109">
        <v>-20.802</v>
      </c>
      <c r="R693" s="110">
        <v>1.0927100000000001</v>
      </c>
    </row>
    <row r="694" spans="17:18" x14ac:dyDescent="0.25">
      <c r="Q694" s="109">
        <v>63.01</v>
      </c>
      <c r="R694" s="110">
        <v>1.05524</v>
      </c>
    </row>
    <row r="695" spans="17:18" x14ac:dyDescent="0.25">
      <c r="Q695" s="109">
        <v>-180.7</v>
      </c>
      <c r="R695" s="110">
        <v>-0.42098000000000002</v>
      </c>
    </row>
    <row r="696" spans="17:18" x14ac:dyDescent="0.25">
      <c r="Q696" s="109">
        <v>-94.114000000000004</v>
      </c>
      <c r="R696" s="110">
        <v>-0.38532</v>
      </c>
    </row>
    <row r="697" spans="17:18" x14ac:dyDescent="0.25">
      <c r="Q697" s="109">
        <v>-95.215000000000003</v>
      </c>
      <c r="R697" s="110">
        <v>-1.0347599999999999</v>
      </c>
    </row>
    <row r="698" spans="17:18" x14ac:dyDescent="0.25">
      <c r="Q698" s="109">
        <v>-181.83500000000001</v>
      </c>
      <c r="R698" s="110">
        <v>-1.08348</v>
      </c>
    </row>
    <row r="699" spans="17:18" x14ac:dyDescent="0.25">
      <c r="Q699" s="109">
        <v>61.959000000000003</v>
      </c>
      <c r="R699" s="110">
        <v>0.23179</v>
      </c>
    </row>
    <row r="700" spans="17:18" x14ac:dyDescent="0.25">
      <c r="Q700" s="109">
        <v>-21.818999999999999</v>
      </c>
      <c r="R700" s="110">
        <v>0.27843000000000001</v>
      </c>
    </row>
    <row r="701" spans="17:18" x14ac:dyDescent="0.25">
      <c r="Q701" s="109">
        <v>-20.802</v>
      </c>
      <c r="R701" s="110">
        <v>1.0927100000000001</v>
      </c>
    </row>
    <row r="702" spans="17:18" x14ac:dyDescent="0.25">
      <c r="Q702" s="109">
        <v>63.01</v>
      </c>
      <c r="R702" s="110">
        <v>1.05524</v>
      </c>
    </row>
    <row r="703" spans="17:18" x14ac:dyDescent="0.25">
      <c r="Q703" s="109">
        <v>-180.7</v>
      </c>
      <c r="R703" s="110">
        <v>-0.42098000000000002</v>
      </c>
    </row>
    <row r="704" spans="17:18" x14ac:dyDescent="0.25">
      <c r="Q704" s="109">
        <v>-94.114000000000004</v>
      </c>
      <c r="R704" s="110">
        <v>-0.38532</v>
      </c>
    </row>
    <row r="705" spans="17:18" x14ac:dyDescent="0.25">
      <c r="Q705" s="109">
        <v>-95.215000000000003</v>
      </c>
      <c r="R705" s="110">
        <v>-1.0347599999999999</v>
      </c>
    </row>
    <row r="706" spans="17:18" x14ac:dyDescent="0.25">
      <c r="Q706" s="109">
        <v>-181.83500000000001</v>
      </c>
      <c r="R706" s="110">
        <v>-1.08348</v>
      </c>
    </row>
    <row r="707" spans="17:18" x14ac:dyDescent="0.25">
      <c r="Q707" s="109">
        <v>138.30500000000001</v>
      </c>
      <c r="R707" s="110">
        <v>0.17743</v>
      </c>
    </row>
    <row r="708" spans="17:18" x14ac:dyDescent="0.25">
      <c r="Q708" s="109">
        <v>14.763</v>
      </c>
      <c r="R708" s="110">
        <v>0.20307</v>
      </c>
    </row>
    <row r="709" spans="17:18" x14ac:dyDescent="0.25">
      <c r="Q709" s="109">
        <v>16.286000000000001</v>
      </c>
      <c r="R709" s="110">
        <v>0.80515999999999999</v>
      </c>
    </row>
    <row r="710" spans="17:18" x14ac:dyDescent="0.25">
      <c r="Q710" s="109">
        <v>139.85499999999999</v>
      </c>
      <c r="R710" s="110">
        <v>0.79346000000000005</v>
      </c>
    </row>
    <row r="711" spans="17:18" x14ac:dyDescent="0.25">
      <c r="Q711" s="109">
        <v>-215.114</v>
      </c>
      <c r="R711" s="110">
        <v>-0.30779000000000001</v>
      </c>
    </row>
    <row r="712" spans="17:18" x14ac:dyDescent="0.25">
      <c r="Q712" s="109">
        <v>-89.981999999999999</v>
      </c>
      <c r="R712" s="110">
        <v>-0.27732000000000001</v>
      </c>
    </row>
    <row r="713" spans="17:18" x14ac:dyDescent="0.25">
      <c r="Q713" s="109">
        <v>-91.587999999999994</v>
      </c>
      <c r="R713" s="110">
        <v>-0.76773000000000002</v>
      </c>
    </row>
    <row r="714" spans="17:18" x14ac:dyDescent="0.25">
      <c r="Q714" s="109">
        <v>-216.74600000000001</v>
      </c>
      <c r="R714" s="110">
        <v>-0.81455999999999995</v>
      </c>
    </row>
    <row r="715" spans="17:18" x14ac:dyDescent="0.25">
      <c r="Q715" s="109">
        <v>138.30500000000001</v>
      </c>
      <c r="R715" s="110">
        <v>0.17743</v>
      </c>
    </row>
    <row r="716" spans="17:18" x14ac:dyDescent="0.25">
      <c r="Q716" s="109">
        <v>14.763</v>
      </c>
      <c r="R716" s="110">
        <v>0.20307</v>
      </c>
    </row>
    <row r="717" spans="17:18" x14ac:dyDescent="0.25">
      <c r="Q717" s="109">
        <v>16.286000000000001</v>
      </c>
      <c r="R717" s="110">
        <v>0.80515999999999999</v>
      </c>
    </row>
    <row r="718" spans="17:18" x14ac:dyDescent="0.25">
      <c r="Q718" s="109">
        <v>139.85499999999999</v>
      </c>
      <c r="R718" s="110">
        <v>0.79346000000000005</v>
      </c>
    </row>
    <row r="719" spans="17:18" x14ac:dyDescent="0.25">
      <c r="Q719" s="109">
        <v>-215.114</v>
      </c>
      <c r="R719" s="110">
        <v>-0.30779000000000001</v>
      </c>
    </row>
    <row r="720" spans="17:18" x14ac:dyDescent="0.25">
      <c r="Q720" s="109">
        <v>-89.981999999999999</v>
      </c>
      <c r="R720" s="110">
        <v>-0.27732000000000001</v>
      </c>
    </row>
    <row r="721" spans="17:18" x14ac:dyDescent="0.25">
      <c r="Q721" s="109">
        <v>-91.587999999999994</v>
      </c>
      <c r="R721" s="110">
        <v>-0.76773000000000002</v>
      </c>
    </row>
    <row r="722" spans="17:18" x14ac:dyDescent="0.25">
      <c r="Q722" s="109">
        <v>-216.74600000000001</v>
      </c>
      <c r="R722" s="110">
        <v>-0.81455999999999995</v>
      </c>
    </row>
    <row r="723" spans="17:18" x14ac:dyDescent="0.25">
      <c r="Q723" s="109">
        <v>82.924999999999997</v>
      </c>
      <c r="R723" s="110">
        <v>0.26121</v>
      </c>
    </row>
    <row r="724" spans="17:18" x14ac:dyDescent="0.25">
      <c r="Q724" s="109">
        <v>-1.462</v>
      </c>
      <c r="R724" s="110">
        <v>0.29475000000000001</v>
      </c>
    </row>
    <row r="725" spans="17:18" x14ac:dyDescent="0.25">
      <c r="Q725" s="109">
        <v>-0.44400000000000001</v>
      </c>
      <c r="R725" s="110">
        <v>1.0824499999999999</v>
      </c>
    </row>
    <row r="726" spans="17:18" x14ac:dyDescent="0.25">
      <c r="Q726" s="109">
        <v>83.977000000000004</v>
      </c>
      <c r="R726" s="110">
        <v>1.05881</v>
      </c>
    </row>
    <row r="727" spans="17:18" x14ac:dyDescent="0.25">
      <c r="Q727" s="109">
        <v>-159.73400000000001</v>
      </c>
      <c r="R727" s="110">
        <v>-0.39156999999999997</v>
      </c>
    </row>
    <row r="728" spans="17:18" x14ac:dyDescent="0.25">
      <c r="Q728" s="109">
        <v>-73.757000000000005</v>
      </c>
      <c r="R728" s="110">
        <v>-0.36899999999999999</v>
      </c>
    </row>
    <row r="729" spans="17:18" x14ac:dyDescent="0.25">
      <c r="Q729" s="109">
        <v>-74.856999999999999</v>
      </c>
      <c r="R729" s="110">
        <v>-1.0450200000000001</v>
      </c>
    </row>
    <row r="730" spans="17:18" x14ac:dyDescent="0.25">
      <c r="Q730" s="109">
        <v>-160.86799999999999</v>
      </c>
      <c r="R730" s="110">
        <v>-1.0799099999999999</v>
      </c>
    </row>
    <row r="731" spans="17:18" x14ac:dyDescent="0.25">
      <c r="Q731" s="109">
        <v>82.924999999999997</v>
      </c>
      <c r="R731" s="110">
        <v>0.26121</v>
      </c>
    </row>
    <row r="732" spans="17:18" x14ac:dyDescent="0.25">
      <c r="Q732" s="109">
        <v>-1.462</v>
      </c>
      <c r="R732" s="110">
        <v>0.29475000000000001</v>
      </c>
    </row>
    <row r="733" spans="17:18" x14ac:dyDescent="0.25">
      <c r="Q733" s="109">
        <v>-0.44400000000000001</v>
      </c>
      <c r="R733" s="110">
        <v>1.0824499999999999</v>
      </c>
    </row>
    <row r="734" spans="17:18" x14ac:dyDescent="0.25">
      <c r="Q734" s="109">
        <v>83.977000000000004</v>
      </c>
      <c r="R734" s="110">
        <v>1.05881</v>
      </c>
    </row>
    <row r="735" spans="17:18" x14ac:dyDescent="0.25">
      <c r="Q735" s="109">
        <v>-159.73400000000001</v>
      </c>
      <c r="R735" s="110">
        <v>-0.39156999999999997</v>
      </c>
    </row>
    <row r="736" spans="17:18" x14ac:dyDescent="0.25">
      <c r="Q736" s="109">
        <v>-73.757000000000005</v>
      </c>
      <c r="R736" s="110">
        <v>-0.36899999999999999</v>
      </c>
    </row>
    <row r="737" spans="17:18" x14ac:dyDescent="0.25">
      <c r="Q737" s="109">
        <v>-74.856999999999999</v>
      </c>
      <c r="R737" s="110">
        <v>-1.0450200000000001</v>
      </c>
    </row>
    <row r="738" spans="17:18" x14ac:dyDescent="0.25">
      <c r="Q738" s="109">
        <v>-160.86799999999999</v>
      </c>
      <c r="R738" s="110">
        <v>-1.0799099999999999</v>
      </c>
    </row>
    <row r="739" spans="17:18" x14ac:dyDescent="0.25">
      <c r="Q739" s="109">
        <v>-68.061000000000007</v>
      </c>
      <c r="R739" s="110">
        <v>-2.879E-2</v>
      </c>
    </row>
    <row r="740" spans="17:18" x14ac:dyDescent="0.25">
      <c r="Q740" s="109">
        <v>-70.647999999999996</v>
      </c>
      <c r="R740" s="110">
        <v>-1.7510000000000001E-2</v>
      </c>
    </row>
    <row r="741" spans="17:18" x14ac:dyDescent="0.25">
      <c r="Q741" s="109">
        <v>-71.638999999999996</v>
      </c>
      <c r="R741" s="110">
        <v>8.6059999999999998E-2</v>
      </c>
    </row>
    <row r="742" spans="17:18" x14ac:dyDescent="0.25">
      <c r="Q742" s="109">
        <v>-69.052000000000007</v>
      </c>
      <c r="R742" s="110">
        <v>7.1489999999999998E-2</v>
      </c>
    </row>
    <row r="743" spans="17:18" x14ac:dyDescent="0.25">
      <c r="Q743" s="109">
        <v>-60.667000000000002</v>
      </c>
      <c r="R743" s="110">
        <v>-2.75E-2</v>
      </c>
    </row>
    <row r="744" spans="17:18" x14ac:dyDescent="0.25">
      <c r="Q744" s="109">
        <v>-63.192</v>
      </c>
      <c r="R744" s="110">
        <v>-1.8319999999999999E-2</v>
      </c>
    </row>
    <row r="745" spans="17:18" x14ac:dyDescent="0.25">
      <c r="Q745" s="109">
        <v>-64.099000000000004</v>
      </c>
      <c r="R745" s="110">
        <v>7.8700000000000006E-2</v>
      </c>
    </row>
    <row r="746" spans="17:18" x14ac:dyDescent="0.25">
      <c r="Q746" s="109">
        <v>-61.573999999999998</v>
      </c>
      <c r="R746" s="110">
        <v>6.6629999999999995E-2</v>
      </c>
    </row>
    <row r="747" spans="17:18" x14ac:dyDescent="0.25">
      <c r="Q747" s="109">
        <v>-64.137</v>
      </c>
      <c r="R747" s="110">
        <v>-2.963E-2</v>
      </c>
    </row>
    <row r="748" spans="17:18" x14ac:dyDescent="0.25">
      <c r="Q748" s="109">
        <v>-66.224000000000004</v>
      </c>
      <c r="R748" s="110">
        <v>-1.7749999999999998E-2</v>
      </c>
    </row>
    <row r="749" spans="17:18" x14ac:dyDescent="0.25">
      <c r="Q749" s="109">
        <v>-67.135000000000005</v>
      </c>
      <c r="R749" s="110">
        <v>7.7429999999999999E-2</v>
      </c>
    </row>
    <row r="750" spans="17:18" x14ac:dyDescent="0.25">
      <c r="Q750" s="109">
        <v>-65.048000000000002</v>
      </c>
      <c r="R750" s="110">
        <v>6.2449999999999999E-2</v>
      </c>
    </row>
    <row r="751" spans="17:18" x14ac:dyDescent="0.25">
      <c r="Q751" s="109">
        <v>91.534999999999997</v>
      </c>
      <c r="R751" s="110">
        <v>0.53661000000000003</v>
      </c>
    </row>
    <row r="752" spans="17:18" x14ac:dyDescent="0.25">
      <c r="Q752" s="109">
        <v>-10.167</v>
      </c>
      <c r="R752" s="110">
        <v>0.39684999999999998</v>
      </c>
    </row>
    <row r="753" spans="17:18" x14ac:dyDescent="0.25">
      <c r="Q753" s="109">
        <v>-10.238</v>
      </c>
      <c r="R753" s="110">
        <v>1.04843</v>
      </c>
    </row>
    <row r="754" spans="17:18" x14ac:dyDescent="0.25">
      <c r="Q754" s="109">
        <v>91.433000000000007</v>
      </c>
      <c r="R754" s="110">
        <v>1.2155800000000001</v>
      </c>
    </row>
    <row r="755" spans="17:18" x14ac:dyDescent="0.25">
      <c r="Q755" s="109">
        <v>-209.37100000000001</v>
      </c>
      <c r="R755" s="110">
        <v>-0.58796000000000004</v>
      </c>
    </row>
    <row r="756" spans="17:18" x14ac:dyDescent="0.25">
      <c r="Q756" s="109">
        <v>-112.11</v>
      </c>
      <c r="R756" s="110">
        <v>-0.42853999999999998</v>
      </c>
    </row>
    <row r="757" spans="17:18" x14ac:dyDescent="0.25">
      <c r="Q757" s="109">
        <v>-113.755</v>
      </c>
      <c r="R757" s="110">
        <v>-0.89988999999999997</v>
      </c>
    </row>
    <row r="758" spans="17:18" x14ac:dyDescent="0.25">
      <c r="Q758" s="109">
        <v>-210.98500000000001</v>
      </c>
      <c r="R758" s="110">
        <v>-1.0924</v>
      </c>
    </row>
    <row r="759" spans="17:18" x14ac:dyDescent="0.25">
      <c r="Q759" s="109">
        <v>91.534999999999997</v>
      </c>
      <c r="R759" s="110">
        <v>0.53661000000000003</v>
      </c>
    </row>
    <row r="760" spans="17:18" x14ac:dyDescent="0.25">
      <c r="Q760" s="109">
        <v>-10.167</v>
      </c>
      <c r="R760" s="110">
        <v>0.39684999999999998</v>
      </c>
    </row>
    <row r="761" spans="17:18" x14ac:dyDescent="0.25">
      <c r="Q761" s="109">
        <v>-10.238</v>
      </c>
      <c r="R761" s="110">
        <v>1.04843</v>
      </c>
    </row>
    <row r="762" spans="17:18" x14ac:dyDescent="0.25">
      <c r="Q762" s="109">
        <v>91.433000000000007</v>
      </c>
      <c r="R762" s="110">
        <v>1.2155800000000001</v>
      </c>
    </row>
    <row r="763" spans="17:18" x14ac:dyDescent="0.25">
      <c r="Q763" s="109">
        <v>-209.37100000000001</v>
      </c>
      <c r="R763" s="110">
        <v>-0.58796000000000004</v>
      </c>
    </row>
    <row r="764" spans="17:18" x14ac:dyDescent="0.25">
      <c r="Q764" s="109">
        <v>-112.11</v>
      </c>
      <c r="R764" s="110">
        <v>-0.42853999999999998</v>
      </c>
    </row>
    <row r="765" spans="17:18" x14ac:dyDescent="0.25">
      <c r="Q765" s="109">
        <v>-113.755</v>
      </c>
      <c r="R765" s="110">
        <v>-0.89988999999999997</v>
      </c>
    </row>
    <row r="766" spans="17:18" x14ac:dyDescent="0.25">
      <c r="Q766" s="109">
        <v>-210.98500000000001</v>
      </c>
      <c r="R766" s="110">
        <v>-1.0924</v>
      </c>
    </row>
    <row r="767" spans="17:18" x14ac:dyDescent="0.25">
      <c r="Q767" s="109">
        <v>44.326000000000001</v>
      </c>
      <c r="R767" s="110">
        <v>0.71669000000000005</v>
      </c>
    </row>
    <row r="768" spans="17:18" x14ac:dyDescent="0.25">
      <c r="Q768" s="109">
        <v>-25.95</v>
      </c>
      <c r="R768" s="110">
        <v>0.54581999999999997</v>
      </c>
    </row>
    <row r="769" spans="17:18" x14ac:dyDescent="0.25">
      <c r="Q769" s="109">
        <v>-26.248999999999999</v>
      </c>
      <c r="R769" s="110">
        <v>1.4057900000000001</v>
      </c>
    </row>
    <row r="770" spans="17:18" x14ac:dyDescent="0.25">
      <c r="Q770" s="109">
        <v>43.991999999999997</v>
      </c>
      <c r="R770" s="110">
        <v>1.5850599999999999</v>
      </c>
    </row>
    <row r="771" spans="17:18" x14ac:dyDescent="0.25">
      <c r="Q771" s="109">
        <v>-162.16200000000001</v>
      </c>
      <c r="R771" s="110">
        <v>-0.76803999999999994</v>
      </c>
    </row>
    <row r="772" spans="17:18" x14ac:dyDescent="0.25">
      <c r="Q772" s="109">
        <v>-96.326999999999998</v>
      </c>
      <c r="R772" s="110">
        <v>-0.57750999999999997</v>
      </c>
    </row>
    <row r="773" spans="17:18" x14ac:dyDescent="0.25">
      <c r="Q773" s="109">
        <v>-97.744</v>
      </c>
      <c r="R773" s="110">
        <v>-1.2572399999999999</v>
      </c>
    </row>
    <row r="774" spans="17:18" x14ac:dyDescent="0.25">
      <c r="Q774" s="109">
        <v>-163.54400000000001</v>
      </c>
      <c r="R774" s="110">
        <v>-1.46187</v>
      </c>
    </row>
    <row r="775" spans="17:18" x14ac:dyDescent="0.25">
      <c r="Q775" s="109">
        <v>44.326000000000001</v>
      </c>
      <c r="R775" s="110">
        <v>0.71669000000000005</v>
      </c>
    </row>
    <row r="776" spans="17:18" x14ac:dyDescent="0.25">
      <c r="Q776" s="109">
        <v>-25.95</v>
      </c>
      <c r="R776" s="110">
        <v>0.54581999999999997</v>
      </c>
    </row>
    <row r="777" spans="17:18" x14ac:dyDescent="0.25">
      <c r="Q777" s="109">
        <v>-26.248999999999999</v>
      </c>
      <c r="R777" s="110">
        <v>1.4057900000000001</v>
      </c>
    </row>
    <row r="778" spans="17:18" x14ac:dyDescent="0.25">
      <c r="Q778" s="109">
        <v>43.991999999999997</v>
      </c>
      <c r="R778" s="110">
        <v>1.5850599999999999</v>
      </c>
    </row>
    <row r="779" spans="17:18" x14ac:dyDescent="0.25">
      <c r="Q779" s="109">
        <v>-162.16200000000001</v>
      </c>
      <c r="R779" s="110">
        <v>-0.76803999999999994</v>
      </c>
    </row>
    <row r="780" spans="17:18" x14ac:dyDescent="0.25">
      <c r="Q780" s="109">
        <v>-96.326999999999998</v>
      </c>
      <c r="R780" s="110">
        <v>-0.57750999999999997</v>
      </c>
    </row>
    <row r="781" spans="17:18" x14ac:dyDescent="0.25">
      <c r="Q781" s="109">
        <v>-97.744</v>
      </c>
      <c r="R781" s="110">
        <v>-1.2572399999999999</v>
      </c>
    </row>
    <row r="782" spans="17:18" x14ac:dyDescent="0.25">
      <c r="Q782" s="109">
        <v>-163.54400000000001</v>
      </c>
      <c r="R782" s="110">
        <v>-1.46187</v>
      </c>
    </row>
    <row r="783" spans="17:18" x14ac:dyDescent="0.25">
      <c r="Q783" s="109">
        <v>96.971999999999994</v>
      </c>
      <c r="R783" s="110">
        <v>0.53754999999999997</v>
      </c>
    </row>
    <row r="784" spans="17:18" x14ac:dyDescent="0.25">
      <c r="Q784" s="109">
        <v>-4.6849999999999996</v>
      </c>
      <c r="R784" s="110">
        <v>0.39626</v>
      </c>
    </row>
    <row r="785" spans="17:18" x14ac:dyDescent="0.25">
      <c r="Q785" s="109">
        <v>-4.694</v>
      </c>
      <c r="R785" s="110">
        <v>1.0430200000000001</v>
      </c>
    </row>
    <row r="786" spans="17:18" x14ac:dyDescent="0.25">
      <c r="Q786" s="109">
        <v>96.932000000000002</v>
      </c>
      <c r="R786" s="110">
        <v>1.21201</v>
      </c>
    </row>
    <row r="787" spans="17:18" x14ac:dyDescent="0.25">
      <c r="Q787" s="109">
        <v>-203.934</v>
      </c>
      <c r="R787" s="110">
        <v>-0.58701000000000003</v>
      </c>
    </row>
    <row r="788" spans="17:18" x14ac:dyDescent="0.25">
      <c r="Q788" s="109">
        <v>-106.628</v>
      </c>
      <c r="R788" s="110">
        <v>-0.42913000000000001</v>
      </c>
    </row>
    <row r="789" spans="17:18" x14ac:dyDescent="0.25">
      <c r="Q789" s="109">
        <v>-108.211</v>
      </c>
      <c r="R789" s="110">
        <v>-0.90529999999999999</v>
      </c>
    </row>
    <row r="790" spans="17:18" x14ac:dyDescent="0.25">
      <c r="Q790" s="109">
        <v>-205.48699999999999</v>
      </c>
      <c r="R790" s="110">
        <v>-1.0959700000000001</v>
      </c>
    </row>
    <row r="791" spans="17:18" x14ac:dyDescent="0.25">
      <c r="Q791" s="109">
        <v>96.971999999999994</v>
      </c>
      <c r="R791" s="110">
        <v>0.53754999999999997</v>
      </c>
    </row>
    <row r="792" spans="17:18" x14ac:dyDescent="0.25">
      <c r="Q792" s="109">
        <v>-4.6849999999999996</v>
      </c>
      <c r="R792" s="110">
        <v>0.39626</v>
      </c>
    </row>
    <row r="793" spans="17:18" x14ac:dyDescent="0.25">
      <c r="Q793" s="109">
        <v>-4.694</v>
      </c>
      <c r="R793" s="110">
        <v>1.0430200000000001</v>
      </c>
    </row>
    <row r="794" spans="17:18" x14ac:dyDescent="0.25">
      <c r="Q794" s="109">
        <v>96.932000000000002</v>
      </c>
      <c r="R794" s="110">
        <v>1.21201</v>
      </c>
    </row>
    <row r="795" spans="17:18" x14ac:dyDescent="0.25">
      <c r="Q795" s="109">
        <v>-203.934</v>
      </c>
      <c r="R795" s="110">
        <v>-0.58701000000000003</v>
      </c>
    </row>
    <row r="796" spans="17:18" x14ac:dyDescent="0.25">
      <c r="Q796" s="109">
        <v>-106.628</v>
      </c>
      <c r="R796" s="110">
        <v>-0.42913000000000001</v>
      </c>
    </row>
    <row r="797" spans="17:18" x14ac:dyDescent="0.25">
      <c r="Q797" s="109">
        <v>-108.211</v>
      </c>
      <c r="R797" s="110">
        <v>-0.90529999999999999</v>
      </c>
    </row>
    <row r="798" spans="17:18" x14ac:dyDescent="0.25">
      <c r="Q798" s="109">
        <v>-205.48699999999999</v>
      </c>
      <c r="R798" s="110">
        <v>-1.0959700000000001</v>
      </c>
    </row>
    <row r="799" spans="17:18" x14ac:dyDescent="0.25">
      <c r="Q799" s="109">
        <v>49.762999999999998</v>
      </c>
      <c r="R799" s="110">
        <v>0.71762999999999999</v>
      </c>
    </row>
    <row r="800" spans="17:18" x14ac:dyDescent="0.25">
      <c r="Q800" s="109">
        <v>-20.468</v>
      </c>
      <c r="R800" s="110">
        <v>0.54522999999999999</v>
      </c>
    </row>
    <row r="801" spans="17:18" x14ac:dyDescent="0.25">
      <c r="Q801" s="109">
        <v>-20.704999999999998</v>
      </c>
      <c r="R801" s="110">
        <v>1.4003699999999999</v>
      </c>
    </row>
    <row r="802" spans="17:18" x14ac:dyDescent="0.25">
      <c r="Q802" s="109">
        <v>49.49</v>
      </c>
      <c r="R802" s="110">
        <v>1.5814900000000001</v>
      </c>
    </row>
    <row r="803" spans="17:18" x14ac:dyDescent="0.25">
      <c r="Q803" s="109">
        <v>-156.72499999999999</v>
      </c>
      <c r="R803" s="110">
        <v>-0.76709000000000005</v>
      </c>
    </row>
    <row r="804" spans="17:18" x14ac:dyDescent="0.25">
      <c r="Q804" s="109">
        <v>-90.843999999999994</v>
      </c>
      <c r="R804" s="110">
        <v>-0.57809999999999995</v>
      </c>
    </row>
    <row r="805" spans="17:18" x14ac:dyDescent="0.25">
      <c r="Q805" s="109">
        <v>-92.2</v>
      </c>
      <c r="R805" s="110">
        <v>-1.2626599999999999</v>
      </c>
    </row>
    <row r="806" spans="17:18" x14ac:dyDescent="0.25">
      <c r="Q806" s="109">
        <v>-158.04499999999999</v>
      </c>
      <c r="R806" s="110">
        <v>-1.4654499999999999</v>
      </c>
    </row>
    <row r="807" spans="17:18" x14ac:dyDescent="0.25">
      <c r="Q807" s="109">
        <v>49.762999999999998</v>
      </c>
      <c r="R807" s="110">
        <v>0.71762999999999999</v>
      </c>
    </row>
    <row r="808" spans="17:18" x14ac:dyDescent="0.25">
      <c r="Q808" s="109">
        <v>-20.468</v>
      </c>
      <c r="R808" s="110">
        <v>0.54522999999999999</v>
      </c>
    </row>
    <row r="809" spans="17:18" x14ac:dyDescent="0.25">
      <c r="Q809" s="109">
        <v>-20.704999999999998</v>
      </c>
      <c r="R809" s="110">
        <v>1.4003699999999999</v>
      </c>
    </row>
    <row r="810" spans="17:18" x14ac:dyDescent="0.25">
      <c r="Q810" s="109">
        <v>49.49</v>
      </c>
      <c r="R810" s="110">
        <v>1.5814900000000001</v>
      </c>
    </row>
    <row r="811" spans="17:18" x14ac:dyDescent="0.25">
      <c r="Q811" s="109">
        <v>-156.72499999999999</v>
      </c>
      <c r="R811" s="110">
        <v>-0.76709000000000005</v>
      </c>
    </row>
    <row r="812" spans="17:18" x14ac:dyDescent="0.25">
      <c r="Q812" s="109">
        <v>-90.843999999999994</v>
      </c>
      <c r="R812" s="110">
        <v>-0.57809999999999995</v>
      </c>
    </row>
    <row r="813" spans="17:18" x14ac:dyDescent="0.25">
      <c r="Q813" s="109">
        <v>-92.2</v>
      </c>
      <c r="R813" s="110">
        <v>-1.2626599999999999</v>
      </c>
    </row>
    <row r="814" spans="17:18" x14ac:dyDescent="0.25">
      <c r="Q814" s="109">
        <v>-158.04499999999999</v>
      </c>
      <c r="R814" s="110">
        <v>-1.4654499999999999</v>
      </c>
    </row>
    <row r="815" spans="17:18" x14ac:dyDescent="0.25">
      <c r="Q815" s="109">
        <v>94.421000000000006</v>
      </c>
      <c r="R815" s="110">
        <v>0.53598999999999997</v>
      </c>
    </row>
    <row r="816" spans="17:18" x14ac:dyDescent="0.25">
      <c r="Q816" s="109">
        <v>-6.9139999999999997</v>
      </c>
      <c r="R816" s="110">
        <v>0.39667000000000002</v>
      </c>
    </row>
    <row r="817" spans="17:18" x14ac:dyDescent="0.25">
      <c r="Q817" s="109">
        <v>-6.9269999999999996</v>
      </c>
      <c r="R817" s="110">
        <v>1.04209</v>
      </c>
    </row>
    <row r="818" spans="17:18" x14ac:dyDescent="0.25">
      <c r="Q818" s="109">
        <v>94.376999999999995</v>
      </c>
      <c r="R818" s="110">
        <v>1.2089399999999999</v>
      </c>
    </row>
    <row r="819" spans="17:18" x14ac:dyDescent="0.25">
      <c r="Q819" s="109">
        <v>-206.48599999999999</v>
      </c>
      <c r="R819" s="110">
        <v>-0.58857000000000004</v>
      </c>
    </row>
    <row r="820" spans="17:18" x14ac:dyDescent="0.25">
      <c r="Q820" s="109">
        <v>-108.857</v>
      </c>
      <c r="R820" s="110">
        <v>-0.42870999999999998</v>
      </c>
    </row>
    <row r="821" spans="17:18" x14ac:dyDescent="0.25">
      <c r="Q821" s="109">
        <v>-110.443</v>
      </c>
      <c r="R821" s="110">
        <v>-0.90622999999999998</v>
      </c>
    </row>
    <row r="822" spans="17:18" x14ac:dyDescent="0.25">
      <c r="Q822" s="109">
        <v>-208.041</v>
      </c>
      <c r="R822" s="110">
        <v>-1.09904</v>
      </c>
    </row>
    <row r="823" spans="17:18" x14ac:dyDescent="0.25">
      <c r="Q823" s="109">
        <v>94.421000000000006</v>
      </c>
      <c r="R823" s="110">
        <v>0.53598999999999997</v>
      </c>
    </row>
    <row r="824" spans="17:18" x14ac:dyDescent="0.25">
      <c r="Q824" s="109">
        <v>-6.9139999999999997</v>
      </c>
      <c r="R824" s="110">
        <v>0.39667000000000002</v>
      </c>
    </row>
    <row r="825" spans="17:18" x14ac:dyDescent="0.25">
      <c r="Q825" s="109">
        <v>-6.9269999999999996</v>
      </c>
      <c r="R825" s="110">
        <v>1.04209</v>
      </c>
    </row>
    <row r="826" spans="17:18" x14ac:dyDescent="0.25">
      <c r="Q826" s="109">
        <v>94.376999999999995</v>
      </c>
      <c r="R826" s="110">
        <v>1.2089399999999999</v>
      </c>
    </row>
    <row r="827" spans="17:18" x14ac:dyDescent="0.25">
      <c r="Q827" s="109">
        <v>-206.48599999999999</v>
      </c>
      <c r="R827" s="110">
        <v>-0.58857000000000004</v>
      </c>
    </row>
    <row r="828" spans="17:18" x14ac:dyDescent="0.25">
      <c r="Q828" s="109">
        <v>-108.857</v>
      </c>
      <c r="R828" s="110">
        <v>-0.42870999999999998</v>
      </c>
    </row>
    <row r="829" spans="17:18" x14ac:dyDescent="0.25">
      <c r="Q829" s="109">
        <v>-110.443</v>
      </c>
      <c r="R829" s="110">
        <v>-0.90622999999999998</v>
      </c>
    </row>
    <row r="830" spans="17:18" x14ac:dyDescent="0.25">
      <c r="Q830" s="109">
        <v>-208.041</v>
      </c>
      <c r="R830" s="110">
        <v>-1.09904</v>
      </c>
    </row>
    <row r="831" spans="17:18" x14ac:dyDescent="0.25">
      <c r="Q831" s="109">
        <v>47.212000000000003</v>
      </c>
      <c r="R831" s="110">
        <v>0.71606999999999998</v>
      </c>
    </row>
    <row r="832" spans="17:18" x14ac:dyDescent="0.25">
      <c r="Q832" s="109">
        <v>-22.698</v>
      </c>
      <c r="R832" s="110">
        <v>0.54564000000000001</v>
      </c>
    </row>
    <row r="833" spans="17:18" x14ac:dyDescent="0.25">
      <c r="Q833" s="109">
        <v>-22.937999999999999</v>
      </c>
      <c r="R833" s="110">
        <v>1.39944</v>
      </c>
    </row>
    <row r="834" spans="17:18" x14ac:dyDescent="0.25">
      <c r="Q834" s="109">
        <v>46.936</v>
      </c>
      <c r="R834" s="110">
        <v>1.5784100000000001</v>
      </c>
    </row>
    <row r="835" spans="17:18" x14ac:dyDescent="0.25">
      <c r="Q835" s="109">
        <v>-159.27699999999999</v>
      </c>
      <c r="R835" s="110">
        <v>-0.76865000000000006</v>
      </c>
    </row>
    <row r="836" spans="17:18" x14ac:dyDescent="0.25">
      <c r="Q836" s="109">
        <v>-93.073999999999998</v>
      </c>
      <c r="R836" s="110">
        <v>-0.57767999999999997</v>
      </c>
    </row>
    <row r="837" spans="17:18" x14ac:dyDescent="0.25">
      <c r="Q837" s="109">
        <v>-94.433000000000007</v>
      </c>
      <c r="R837" s="110">
        <v>-1.26359</v>
      </c>
    </row>
    <row r="838" spans="17:18" x14ac:dyDescent="0.25">
      <c r="Q838" s="109">
        <v>-160.6</v>
      </c>
      <c r="R838" s="110">
        <v>-1.46852</v>
      </c>
    </row>
    <row r="839" spans="17:18" x14ac:dyDescent="0.25">
      <c r="Q839" s="109">
        <v>47.212000000000003</v>
      </c>
      <c r="R839" s="110">
        <v>0.71606999999999998</v>
      </c>
    </row>
    <row r="840" spans="17:18" x14ac:dyDescent="0.25">
      <c r="Q840" s="109">
        <v>-22.698</v>
      </c>
      <c r="R840" s="110">
        <v>0.54564000000000001</v>
      </c>
    </row>
    <row r="841" spans="17:18" x14ac:dyDescent="0.25">
      <c r="Q841" s="109">
        <v>-22.937999999999999</v>
      </c>
      <c r="R841" s="110">
        <v>1.39944</v>
      </c>
    </row>
    <row r="842" spans="17:18" x14ac:dyDescent="0.25">
      <c r="Q842" s="109">
        <v>46.936</v>
      </c>
      <c r="R842" s="110">
        <v>1.5784100000000001</v>
      </c>
    </row>
    <row r="843" spans="17:18" x14ac:dyDescent="0.25">
      <c r="Q843" s="109">
        <v>-159.27699999999999</v>
      </c>
      <c r="R843" s="110">
        <v>-0.76865000000000006</v>
      </c>
    </row>
    <row r="844" spans="17:18" x14ac:dyDescent="0.25">
      <c r="Q844" s="109">
        <v>-93.073999999999998</v>
      </c>
      <c r="R844" s="110">
        <v>-0.57767999999999997</v>
      </c>
    </row>
    <row r="845" spans="17:18" x14ac:dyDescent="0.25">
      <c r="Q845" s="109">
        <v>-94.433000000000007</v>
      </c>
      <c r="R845" s="110">
        <v>-1.26359</v>
      </c>
    </row>
    <row r="846" spans="17:18" x14ac:dyDescent="0.25">
      <c r="Q846" s="109">
        <v>-160.6</v>
      </c>
      <c r="R846" s="110">
        <v>-1.46852</v>
      </c>
    </row>
    <row r="847" spans="17:18" x14ac:dyDescent="0.25">
      <c r="Q847" s="109">
        <v>114.251</v>
      </c>
      <c r="R847" s="110">
        <v>0.54390000000000005</v>
      </c>
    </row>
    <row r="848" spans="17:18" x14ac:dyDescent="0.25">
      <c r="Q848" s="109">
        <v>13.47</v>
      </c>
      <c r="R848" s="110">
        <v>0.40057999999999999</v>
      </c>
    </row>
    <row r="849" spans="17:18" x14ac:dyDescent="0.25">
      <c r="Q849" s="109">
        <v>13.728999999999999</v>
      </c>
      <c r="R849" s="110">
        <v>1.0189999999999999</v>
      </c>
    </row>
    <row r="850" spans="17:18" x14ac:dyDescent="0.25">
      <c r="Q850" s="109">
        <v>114.479</v>
      </c>
      <c r="R850" s="110">
        <v>1.1908300000000001</v>
      </c>
    </row>
    <row r="851" spans="17:18" x14ac:dyDescent="0.25">
      <c r="Q851" s="109">
        <v>-186.655</v>
      </c>
      <c r="R851" s="110">
        <v>-0.58065999999999995</v>
      </c>
    </row>
    <row r="852" spans="17:18" x14ac:dyDescent="0.25">
      <c r="Q852" s="109">
        <v>-88.472999999999999</v>
      </c>
      <c r="R852" s="110">
        <v>-0.42481000000000002</v>
      </c>
    </row>
    <row r="853" spans="17:18" x14ac:dyDescent="0.25">
      <c r="Q853" s="109">
        <v>-89.787999999999997</v>
      </c>
      <c r="R853" s="110">
        <v>-0.92932999999999999</v>
      </c>
    </row>
    <row r="854" spans="17:18" x14ac:dyDescent="0.25">
      <c r="Q854" s="109">
        <v>-187.93899999999999</v>
      </c>
      <c r="R854" s="110">
        <v>-1.1171599999999999</v>
      </c>
    </row>
    <row r="855" spans="17:18" x14ac:dyDescent="0.25">
      <c r="Q855" s="109">
        <v>114.251</v>
      </c>
      <c r="R855" s="110">
        <v>0.54390000000000005</v>
      </c>
    </row>
    <row r="856" spans="17:18" x14ac:dyDescent="0.25">
      <c r="Q856" s="109">
        <v>13.47</v>
      </c>
      <c r="R856" s="110">
        <v>0.40057999999999999</v>
      </c>
    </row>
    <row r="857" spans="17:18" x14ac:dyDescent="0.25">
      <c r="Q857" s="109">
        <v>13.728999999999999</v>
      </c>
      <c r="R857" s="110">
        <v>1.0189999999999999</v>
      </c>
    </row>
    <row r="858" spans="17:18" x14ac:dyDescent="0.25">
      <c r="Q858" s="109">
        <v>114.479</v>
      </c>
      <c r="R858" s="110">
        <v>1.1908300000000001</v>
      </c>
    </row>
    <row r="859" spans="17:18" x14ac:dyDescent="0.25">
      <c r="Q859" s="109">
        <v>-186.655</v>
      </c>
      <c r="R859" s="110">
        <v>-0.58065999999999995</v>
      </c>
    </row>
    <row r="860" spans="17:18" x14ac:dyDescent="0.25">
      <c r="Q860" s="109">
        <v>-88.472999999999999</v>
      </c>
      <c r="R860" s="110">
        <v>-0.42481000000000002</v>
      </c>
    </row>
    <row r="861" spans="17:18" x14ac:dyDescent="0.25">
      <c r="Q861" s="109">
        <v>-89.787999999999997</v>
      </c>
      <c r="R861" s="110">
        <v>-0.92932999999999999</v>
      </c>
    </row>
    <row r="862" spans="17:18" x14ac:dyDescent="0.25">
      <c r="Q862" s="109">
        <v>-187.93899999999999</v>
      </c>
      <c r="R862" s="110">
        <v>-1.1171599999999999</v>
      </c>
    </row>
    <row r="863" spans="17:18" x14ac:dyDescent="0.25">
      <c r="Q863" s="109">
        <v>67.042000000000002</v>
      </c>
      <c r="R863" s="110">
        <v>0.72399000000000002</v>
      </c>
    </row>
    <row r="864" spans="17:18" x14ac:dyDescent="0.25">
      <c r="Q864" s="109">
        <v>-2.3130000000000002</v>
      </c>
      <c r="R864" s="110">
        <v>0.54954999999999998</v>
      </c>
    </row>
    <row r="865" spans="17:18" x14ac:dyDescent="0.25">
      <c r="Q865" s="109">
        <v>-2.282</v>
      </c>
      <c r="R865" s="110">
        <v>1.37635</v>
      </c>
    </row>
    <row r="866" spans="17:18" x14ac:dyDescent="0.25">
      <c r="Q866" s="109">
        <v>67.037999999999997</v>
      </c>
      <c r="R866" s="110">
        <v>1.5603</v>
      </c>
    </row>
    <row r="867" spans="17:18" x14ac:dyDescent="0.25">
      <c r="Q867" s="109">
        <v>-139.446</v>
      </c>
      <c r="R867" s="110">
        <v>-0.76073999999999997</v>
      </c>
    </row>
    <row r="868" spans="17:18" x14ac:dyDescent="0.25">
      <c r="Q868" s="109">
        <v>-72.69</v>
      </c>
      <c r="R868" s="110">
        <v>-0.57377999999999996</v>
      </c>
    </row>
    <row r="869" spans="17:18" x14ac:dyDescent="0.25">
      <c r="Q869" s="109">
        <v>-73.777000000000001</v>
      </c>
      <c r="R869" s="110">
        <v>-1.28668</v>
      </c>
    </row>
    <row r="870" spans="17:18" x14ac:dyDescent="0.25">
      <c r="Q870" s="109">
        <v>-140.49799999999999</v>
      </c>
      <c r="R870" s="110">
        <v>-1.4866299999999999</v>
      </c>
    </row>
    <row r="871" spans="17:18" x14ac:dyDescent="0.25">
      <c r="Q871" s="109">
        <v>67.042000000000002</v>
      </c>
      <c r="R871" s="110">
        <v>0.72399000000000002</v>
      </c>
    </row>
    <row r="872" spans="17:18" x14ac:dyDescent="0.25">
      <c r="Q872" s="109">
        <v>-2.3130000000000002</v>
      </c>
      <c r="R872" s="110">
        <v>0.54954999999999998</v>
      </c>
    </row>
    <row r="873" spans="17:18" x14ac:dyDescent="0.25">
      <c r="Q873" s="109">
        <v>-2.282</v>
      </c>
      <c r="R873" s="110">
        <v>1.37635</v>
      </c>
    </row>
    <row r="874" spans="17:18" x14ac:dyDescent="0.25">
      <c r="Q874" s="109">
        <v>67.037999999999997</v>
      </c>
      <c r="R874" s="110">
        <v>1.5603</v>
      </c>
    </row>
    <row r="875" spans="17:18" x14ac:dyDescent="0.25">
      <c r="Q875" s="109">
        <v>-139.446</v>
      </c>
      <c r="R875" s="110">
        <v>-0.76073999999999997</v>
      </c>
    </row>
    <row r="876" spans="17:18" x14ac:dyDescent="0.25">
      <c r="Q876" s="109">
        <v>-72.69</v>
      </c>
      <c r="R876" s="110">
        <v>-0.57377999999999996</v>
      </c>
    </row>
    <row r="877" spans="17:18" x14ac:dyDescent="0.25">
      <c r="Q877" s="109">
        <v>-73.777000000000001</v>
      </c>
      <c r="R877" s="110">
        <v>-1.28668</v>
      </c>
    </row>
    <row r="878" spans="17:18" x14ac:dyDescent="0.25">
      <c r="Q878" s="109">
        <v>-140.49799999999999</v>
      </c>
      <c r="R878" s="110">
        <v>-1.4866299999999999</v>
      </c>
    </row>
    <row r="879" spans="17:18" x14ac:dyDescent="0.25">
      <c r="Q879" s="109">
        <v>-69.141000000000005</v>
      </c>
      <c r="R879" s="110">
        <v>-4.0219999999999999E-2</v>
      </c>
    </row>
    <row r="880" spans="17:18" x14ac:dyDescent="0.25">
      <c r="Q880" s="109">
        <v>-73.591999999999999</v>
      </c>
      <c r="R880" s="110">
        <v>-3.644E-2</v>
      </c>
    </row>
    <row r="881" spans="17:18" x14ac:dyDescent="0.25">
      <c r="Q881" s="109">
        <v>-72.801000000000002</v>
      </c>
      <c r="R881" s="110">
        <v>6.9800000000000001E-2</v>
      </c>
    </row>
    <row r="882" spans="17:18" x14ac:dyDescent="0.25">
      <c r="Q882" s="109">
        <v>-68.349999999999994</v>
      </c>
      <c r="R882" s="110">
        <v>6.1179999999999998E-2</v>
      </c>
    </row>
    <row r="883" spans="17:18" x14ac:dyDescent="0.25">
      <c r="Q883" s="109">
        <v>-62.040999999999997</v>
      </c>
      <c r="R883" s="110">
        <v>-3.7819999999999999E-2</v>
      </c>
    </row>
    <row r="884" spans="17:18" x14ac:dyDescent="0.25">
      <c r="Q884" s="109">
        <v>-66.055999999999997</v>
      </c>
      <c r="R884" s="110">
        <v>-3.4459999999999998E-2</v>
      </c>
    </row>
    <row r="885" spans="17:18" x14ac:dyDescent="0.25">
      <c r="Q885" s="109">
        <v>-65.314999999999998</v>
      </c>
      <c r="R885" s="110">
        <v>6.4519999999999994E-2</v>
      </c>
    </row>
    <row r="886" spans="17:18" x14ac:dyDescent="0.25">
      <c r="Q886" s="109">
        <v>-61.301000000000002</v>
      </c>
      <c r="R886" s="110">
        <v>5.6820000000000002E-2</v>
      </c>
    </row>
    <row r="887" spans="17:18" x14ac:dyDescent="0.25">
      <c r="Q887" s="109">
        <v>-64.915999999999997</v>
      </c>
      <c r="R887" s="110">
        <v>-3.8390000000000001E-2</v>
      </c>
    </row>
    <row r="888" spans="17:18" x14ac:dyDescent="0.25">
      <c r="Q888" s="109">
        <v>-68.680999999999997</v>
      </c>
      <c r="R888" s="110">
        <v>-3.4860000000000002E-2</v>
      </c>
    </row>
    <row r="889" spans="17:18" x14ac:dyDescent="0.25">
      <c r="Q889" s="109">
        <v>-67.960999999999999</v>
      </c>
      <c r="R889" s="110">
        <v>6.2810000000000005E-2</v>
      </c>
    </row>
    <row r="890" spans="17:18" x14ac:dyDescent="0.25">
      <c r="Q890" s="109">
        <v>-64.195999999999998</v>
      </c>
      <c r="R890" s="110">
        <v>5.4760000000000003E-2</v>
      </c>
    </row>
    <row r="891" spans="17:18" x14ac:dyDescent="0.25">
      <c r="Q891" s="109">
        <v>-1.25</v>
      </c>
      <c r="R891" s="110">
        <v>4.054E-2</v>
      </c>
    </row>
    <row r="892" spans="17:18" x14ac:dyDescent="0.25">
      <c r="Q892" s="109">
        <v>-27.332999999999998</v>
      </c>
      <c r="R892" s="110">
        <v>5.0860000000000002E-2</v>
      </c>
    </row>
    <row r="893" spans="17:18" x14ac:dyDescent="0.25">
      <c r="Q893" s="109">
        <v>-27.596</v>
      </c>
      <c r="R893" s="110">
        <v>0.63163999999999998</v>
      </c>
    </row>
    <row r="894" spans="17:18" x14ac:dyDescent="0.25">
      <c r="Q894" s="109">
        <v>0.35199999999999998</v>
      </c>
      <c r="R894" s="110">
        <v>0.59628000000000003</v>
      </c>
    </row>
    <row r="895" spans="17:18" x14ac:dyDescent="0.25">
      <c r="Q895" s="109">
        <v>-118.503</v>
      </c>
      <c r="R895" s="110">
        <v>-0.11107</v>
      </c>
    </row>
    <row r="896" spans="17:18" x14ac:dyDescent="0.25">
      <c r="Q896" s="109">
        <v>-100.012</v>
      </c>
      <c r="R896" s="110">
        <v>-0.11482000000000001</v>
      </c>
    </row>
    <row r="897" spans="17:18" x14ac:dyDescent="0.25">
      <c r="Q897" s="109">
        <v>-98.376000000000005</v>
      </c>
      <c r="R897" s="110">
        <v>-0.51088</v>
      </c>
    </row>
    <row r="898" spans="17:18" x14ac:dyDescent="0.25">
      <c r="Q898" s="109">
        <v>-118.733</v>
      </c>
      <c r="R898" s="110">
        <v>-0.49048000000000003</v>
      </c>
    </row>
    <row r="899" spans="17:18" x14ac:dyDescent="0.25">
      <c r="Q899" s="109">
        <v>-1.25</v>
      </c>
      <c r="R899" s="110">
        <v>4.054E-2</v>
      </c>
    </row>
    <row r="900" spans="17:18" x14ac:dyDescent="0.25">
      <c r="Q900" s="109">
        <v>-27.332999999999998</v>
      </c>
      <c r="R900" s="110">
        <v>5.0860000000000002E-2</v>
      </c>
    </row>
    <row r="901" spans="17:18" x14ac:dyDescent="0.25">
      <c r="Q901" s="109">
        <v>-27.596</v>
      </c>
      <c r="R901" s="110">
        <v>0.63163999999999998</v>
      </c>
    </row>
    <row r="902" spans="17:18" x14ac:dyDescent="0.25">
      <c r="Q902" s="109">
        <v>0.35199999999999998</v>
      </c>
      <c r="R902" s="110">
        <v>0.59628000000000003</v>
      </c>
    </row>
    <row r="903" spans="17:18" x14ac:dyDescent="0.25">
      <c r="Q903" s="109">
        <v>-118.503</v>
      </c>
      <c r="R903" s="110">
        <v>-0.11107</v>
      </c>
    </row>
    <row r="904" spans="17:18" x14ac:dyDescent="0.25">
      <c r="Q904" s="109">
        <v>-100.012</v>
      </c>
      <c r="R904" s="110">
        <v>-0.11482000000000001</v>
      </c>
    </row>
    <row r="905" spans="17:18" x14ac:dyDescent="0.25">
      <c r="Q905" s="109">
        <v>-98.376000000000005</v>
      </c>
      <c r="R905" s="110">
        <v>-0.51088</v>
      </c>
    </row>
    <row r="906" spans="17:18" x14ac:dyDescent="0.25">
      <c r="Q906" s="109">
        <v>-118.733</v>
      </c>
      <c r="R906" s="110">
        <v>-0.49048000000000003</v>
      </c>
    </row>
    <row r="907" spans="17:18" x14ac:dyDescent="0.25">
      <c r="Q907" s="109">
        <v>-19.48</v>
      </c>
      <c r="R907" s="110">
        <v>4.088E-2</v>
      </c>
    </row>
    <row r="908" spans="17:18" x14ac:dyDescent="0.25">
      <c r="Q908" s="109">
        <v>-38.222999999999999</v>
      </c>
      <c r="R908" s="110">
        <v>6.1670000000000003E-2</v>
      </c>
    </row>
    <row r="909" spans="17:18" x14ac:dyDescent="0.25">
      <c r="Q909" s="109">
        <v>-38.204000000000001</v>
      </c>
      <c r="R909" s="110">
        <v>0.84906999999999999</v>
      </c>
    </row>
    <row r="910" spans="17:18" x14ac:dyDescent="0.25">
      <c r="Q910" s="109">
        <v>-18.175999999999998</v>
      </c>
      <c r="R910" s="110">
        <v>0.79637000000000002</v>
      </c>
    </row>
    <row r="911" spans="17:18" x14ac:dyDescent="0.25">
      <c r="Q911" s="109">
        <v>-100.273</v>
      </c>
      <c r="R911" s="110">
        <v>-0.1114</v>
      </c>
    </row>
    <row r="912" spans="17:18" x14ac:dyDescent="0.25">
      <c r="Q912" s="109">
        <v>-89.122</v>
      </c>
      <c r="R912" s="110">
        <v>-0.12562999999999999</v>
      </c>
    </row>
    <row r="913" spans="17:18" x14ac:dyDescent="0.25">
      <c r="Q913" s="109">
        <v>-87.768000000000001</v>
      </c>
      <c r="R913" s="110">
        <v>-0.72831000000000001</v>
      </c>
    </row>
    <row r="914" spans="17:18" x14ac:dyDescent="0.25">
      <c r="Q914" s="109">
        <v>-100.205</v>
      </c>
      <c r="R914" s="110">
        <v>-0.69057000000000002</v>
      </c>
    </row>
    <row r="915" spans="17:18" x14ac:dyDescent="0.25">
      <c r="Q915" s="109">
        <v>-19.48</v>
      </c>
      <c r="R915" s="110">
        <v>4.088E-2</v>
      </c>
    </row>
    <row r="916" spans="17:18" x14ac:dyDescent="0.25">
      <c r="Q916" s="109">
        <v>-38.222999999999999</v>
      </c>
      <c r="R916" s="110">
        <v>6.1670000000000003E-2</v>
      </c>
    </row>
    <row r="917" spans="17:18" x14ac:dyDescent="0.25">
      <c r="Q917" s="109">
        <v>-38.204000000000001</v>
      </c>
      <c r="R917" s="110">
        <v>0.84906999999999999</v>
      </c>
    </row>
    <row r="918" spans="17:18" x14ac:dyDescent="0.25">
      <c r="Q918" s="109">
        <v>-18.175999999999998</v>
      </c>
      <c r="R918" s="110">
        <v>0.79637000000000002</v>
      </c>
    </row>
    <row r="919" spans="17:18" x14ac:dyDescent="0.25">
      <c r="Q919" s="109">
        <v>-100.273</v>
      </c>
      <c r="R919" s="110">
        <v>-0.1114</v>
      </c>
    </row>
    <row r="920" spans="17:18" x14ac:dyDescent="0.25">
      <c r="Q920" s="109">
        <v>-89.122</v>
      </c>
      <c r="R920" s="110">
        <v>-0.12562999999999999</v>
      </c>
    </row>
    <row r="921" spans="17:18" x14ac:dyDescent="0.25">
      <c r="Q921" s="109">
        <v>-87.768000000000001</v>
      </c>
      <c r="R921" s="110">
        <v>-0.72831000000000001</v>
      </c>
    </row>
    <row r="922" spans="17:18" x14ac:dyDescent="0.25">
      <c r="Q922" s="109">
        <v>-100.205</v>
      </c>
      <c r="R922" s="110">
        <v>-0.69057000000000002</v>
      </c>
    </row>
    <row r="923" spans="17:18" x14ac:dyDescent="0.25">
      <c r="Q923" s="109">
        <v>3.97</v>
      </c>
      <c r="R923" s="110">
        <v>4.231E-2</v>
      </c>
    </row>
    <row r="924" spans="17:18" x14ac:dyDescent="0.25">
      <c r="Q924" s="109">
        <v>-21.792000000000002</v>
      </c>
      <c r="R924" s="110">
        <v>5.2310000000000002E-2</v>
      </c>
    </row>
    <row r="925" spans="17:18" x14ac:dyDescent="0.25">
      <c r="Q925" s="109">
        <v>-22.091999999999999</v>
      </c>
      <c r="R925" s="110">
        <v>0.62775000000000003</v>
      </c>
    </row>
    <row r="926" spans="17:18" x14ac:dyDescent="0.25">
      <c r="Q926" s="109">
        <v>5.5359999999999996</v>
      </c>
      <c r="R926" s="110">
        <v>0.59308000000000005</v>
      </c>
    </row>
    <row r="927" spans="17:18" x14ac:dyDescent="0.25">
      <c r="Q927" s="109">
        <v>-113.283</v>
      </c>
      <c r="R927" s="110">
        <v>-0.10929999999999999</v>
      </c>
    </row>
    <row r="928" spans="17:18" x14ac:dyDescent="0.25">
      <c r="Q928" s="109">
        <v>-94.47</v>
      </c>
      <c r="R928" s="110">
        <v>-0.11336</v>
      </c>
    </row>
    <row r="929" spans="17:18" x14ac:dyDescent="0.25">
      <c r="Q929" s="109">
        <v>-92.872</v>
      </c>
      <c r="R929" s="110">
        <v>-0.51476999999999995</v>
      </c>
    </row>
    <row r="930" spans="17:18" x14ac:dyDescent="0.25">
      <c r="Q930" s="109">
        <v>-113.55</v>
      </c>
      <c r="R930" s="110">
        <v>-0.49368000000000001</v>
      </c>
    </row>
    <row r="931" spans="17:18" x14ac:dyDescent="0.25">
      <c r="Q931" s="109">
        <v>3.97</v>
      </c>
      <c r="R931" s="110">
        <v>4.231E-2</v>
      </c>
    </row>
    <row r="932" spans="17:18" x14ac:dyDescent="0.25">
      <c r="Q932" s="109">
        <v>-21.792000000000002</v>
      </c>
      <c r="R932" s="110">
        <v>5.2310000000000002E-2</v>
      </c>
    </row>
    <row r="933" spans="17:18" x14ac:dyDescent="0.25">
      <c r="Q933" s="109">
        <v>-22.091999999999999</v>
      </c>
      <c r="R933" s="110">
        <v>0.62775000000000003</v>
      </c>
    </row>
    <row r="934" spans="17:18" x14ac:dyDescent="0.25">
      <c r="Q934" s="109">
        <v>5.5359999999999996</v>
      </c>
      <c r="R934" s="110">
        <v>0.59308000000000005</v>
      </c>
    </row>
    <row r="935" spans="17:18" x14ac:dyDescent="0.25">
      <c r="Q935" s="109">
        <v>-113.283</v>
      </c>
      <c r="R935" s="110">
        <v>-0.10929999999999999</v>
      </c>
    </row>
    <row r="936" spans="17:18" x14ac:dyDescent="0.25">
      <c r="Q936" s="109">
        <v>-94.47</v>
      </c>
      <c r="R936" s="110">
        <v>-0.11336</v>
      </c>
    </row>
    <row r="937" spans="17:18" x14ac:dyDescent="0.25">
      <c r="Q937" s="109">
        <v>-92.872</v>
      </c>
      <c r="R937" s="110">
        <v>-0.51476999999999995</v>
      </c>
    </row>
    <row r="938" spans="17:18" x14ac:dyDescent="0.25">
      <c r="Q938" s="109">
        <v>-113.55</v>
      </c>
      <c r="R938" s="110">
        <v>-0.49368000000000001</v>
      </c>
    </row>
    <row r="939" spans="17:18" x14ac:dyDescent="0.25">
      <c r="Q939" s="109">
        <v>-14.259</v>
      </c>
      <c r="R939" s="110">
        <v>4.2639999999999997E-2</v>
      </c>
    </row>
    <row r="940" spans="17:18" x14ac:dyDescent="0.25">
      <c r="Q940" s="109">
        <v>-32.682000000000002</v>
      </c>
      <c r="R940" s="110">
        <v>6.3130000000000006E-2</v>
      </c>
    </row>
    <row r="941" spans="17:18" x14ac:dyDescent="0.25">
      <c r="Q941" s="109">
        <v>-32.700000000000003</v>
      </c>
      <c r="R941" s="110">
        <v>0.84518000000000004</v>
      </c>
    </row>
    <row r="942" spans="17:18" x14ac:dyDescent="0.25">
      <c r="Q942" s="109">
        <v>-12.993</v>
      </c>
      <c r="R942" s="110">
        <v>0.79317000000000004</v>
      </c>
    </row>
    <row r="943" spans="17:18" x14ac:dyDescent="0.25">
      <c r="Q943" s="109">
        <v>-95.052999999999997</v>
      </c>
      <c r="R943" s="110">
        <v>-0.10964</v>
      </c>
    </row>
    <row r="944" spans="17:18" x14ac:dyDescent="0.25">
      <c r="Q944" s="109">
        <v>-83.58</v>
      </c>
      <c r="R944" s="110">
        <v>-0.12418</v>
      </c>
    </row>
    <row r="945" spans="17:18" x14ac:dyDescent="0.25">
      <c r="Q945" s="109">
        <v>-82.263999999999996</v>
      </c>
      <c r="R945" s="110">
        <v>-0.73219999999999996</v>
      </c>
    </row>
    <row r="946" spans="17:18" x14ac:dyDescent="0.25">
      <c r="Q946" s="109">
        <v>-95.022000000000006</v>
      </c>
      <c r="R946" s="110">
        <v>-0.69377</v>
      </c>
    </row>
    <row r="947" spans="17:18" x14ac:dyDescent="0.25">
      <c r="Q947" s="109">
        <v>-14.259</v>
      </c>
      <c r="R947" s="110">
        <v>4.2639999999999997E-2</v>
      </c>
    </row>
    <row r="948" spans="17:18" x14ac:dyDescent="0.25">
      <c r="Q948" s="109">
        <v>-32.682000000000002</v>
      </c>
      <c r="R948" s="110">
        <v>6.3130000000000006E-2</v>
      </c>
    </row>
    <row r="949" spans="17:18" x14ac:dyDescent="0.25">
      <c r="Q949" s="109">
        <v>-32.700000000000003</v>
      </c>
      <c r="R949" s="110">
        <v>0.84518000000000004</v>
      </c>
    </row>
    <row r="950" spans="17:18" x14ac:dyDescent="0.25">
      <c r="Q950" s="109">
        <v>-12.993</v>
      </c>
      <c r="R950" s="110">
        <v>0.79317000000000004</v>
      </c>
    </row>
    <row r="951" spans="17:18" x14ac:dyDescent="0.25">
      <c r="Q951" s="109">
        <v>-95.052999999999997</v>
      </c>
      <c r="R951" s="110">
        <v>-0.10964</v>
      </c>
    </row>
    <row r="952" spans="17:18" x14ac:dyDescent="0.25">
      <c r="Q952" s="109">
        <v>-83.58</v>
      </c>
      <c r="R952" s="110">
        <v>-0.12418</v>
      </c>
    </row>
    <row r="953" spans="17:18" x14ac:dyDescent="0.25">
      <c r="Q953" s="109">
        <v>-82.263999999999996</v>
      </c>
      <c r="R953" s="110">
        <v>-0.73219999999999996</v>
      </c>
    </row>
    <row r="954" spans="17:18" x14ac:dyDescent="0.25">
      <c r="Q954" s="109">
        <v>-95.022000000000006</v>
      </c>
      <c r="R954" s="110">
        <v>-0.69377</v>
      </c>
    </row>
    <row r="955" spans="17:18" x14ac:dyDescent="0.25">
      <c r="Q955" s="109">
        <v>1.857</v>
      </c>
      <c r="R955" s="110">
        <v>4.1880000000000001E-2</v>
      </c>
    </row>
    <row r="956" spans="17:18" x14ac:dyDescent="0.25">
      <c r="Q956" s="109">
        <v>-23.722000000000001</v>
      </c>
      <c r="R956" s="110">
        <v>5.2019999999999997E-2</v>
      </c>
    </row>
    <row r="957" spans="17:18" x14ac:dyDescent="0.25">
      <c r="Q957" s="109">
        <v>-24.036999999999999</v>
      </c>
      <c r="R957" s="110">
        <v>0.62648999999999999</v>
      </c>
    </row>
    <row r="958" spans="17:18" x14ac:dyDescent="0.25">
      <c r="Q958" s="109">
        <v>3.407</v>
      </c>
      <c r="R958" s="110">
        <v>0.59155999999999997</v>
      </c>
    </row>
    <row r="959" spans="17:18" x14ac:dyDescent="0.25">
      <c r="Q959" s="109">
        <v>-115.396</v>
      </c>
      <c r="R959" s="110">
        <v>-0.10972999999999999</v>
      </c>
    </row>
    <row r="960" spans="17:18" x14ac:dyDescent="0.25">
      <c r="Q960" s="109">
        <v>-96.400999999999996</v>
      </c>
      <c r="R960" s="110">
        <v>-0.11366</v>
      </c>
    </row>
    <row r="961" spans="17:18" x14ac:dyDescent="0.25">
      <c r="Q961" s="109">
        <v>-94.816999999999993</v>
      </c>
      <c r="R961" s="110">
        <v>-0.51602000000000003</v>
      </c>
    </row>
    <row r="962" spans="17:18" x14ac:dyDescent="0.25">
      <c r="Q962" s="109">
        <v>-115.678</v>
      </c>
      <c r="R962" s="110">
        <v>-0.49519999999999997</v>
      </c>
    </row>
    <row r="963" spans="17:18" x14ac:dyDescent="0.25">
      <c r="Q963" s="109">
        <v>1.857</v>
      </c>
      <c r="R963" s="110">
        <v>4.1880000000000001E-2</v>
      </c>
    </row>
    <row r="964" spans="17:18" x14ac:dyDescent="0.25">
      <c r="Q964" s="109">
        <v>-23.722000000000001</v>
      </c>
      <c r="R964" s="110">
        <v>5.2019999999999997E-2</v>
      </c>
    </row>
    <row r="965" spans="17:18" x14ac:dyDescent="0.25">
      <c r="Q965" s="109">
        <v>-24.036999999999999</v>
      </c>
      <c r="R965" s="110">
        <v>0.62648999999999999</v>
      </c>
    </row>
    <row r="966" spans="17:18" x14ac:dyDescent="0.25">
      <c r="Q966" s="109">
        <v>3.407</v>
      </c>
      <c r="R966" s="110">
        <v>0.59155999999999997</v>
      </c>
    </row>
    <row r="967" spans="17:18" x14ac:dyDescent="0.25">
      <c r="Q967" s="109">
        <v>-115.396</v>
      </c>
      <c r="R967" s="110">
        <v>-0.10972999999999999</v>
      </c>
    </row>
    <row r="968" spans="17:18" x14ac:dyDescent="0.25">
      <c r="Q968" s="109">
        <v>-96.400999999999996</v>
      </c>
      <c r="R968" s="110">
        <v>-0.11366</v>
      </c>
    </row>
    <row r="969" spans="17:18" x14ac:dyDescent="0.25">
      <c r="Q969" s="109">
        <v>-94.816999999999993</v>
      </c>
      <c r="R969" s="110">
        <v>-0.51602000000000003</v>
      </c>
    </row>
    <row r="970" spans="17:18" x14ac:dyDescent="0.25">
      <c r="Q970" s="109">
        <v>-115.678</v>
      </c>
      <c r="R970" s="110">
        <v>-0.49519999999999997</v>
      </c>
    </row>
    <row r="971" spans="17:18" x14ac:dyDescent="0.25">
      <c r="Q971" s="109">
        <v>-16.373000000000001</v>
      </c>
      <c r="R971" s="110">
        <v>4.2220000000000001E-2</v>
      </c>
    </row>
    <row r="972" spans="17:18" x14ac:dyDescent="0.25">
      <c r="Q972" s="109">
        <v>-34.612000000000002</v>
      </c>
      <c r="R972" s="110">
        <v>6.2839999999999993E-2</v>
      </c>
    </row>
    <row r="973" spans="17:18" x14ac:dyDescent="0.25">
      <c r="Q973" s="109">
        <v>-34.645000000000003</v>
      </c>
      <c r="R973" s="110">
        <v>0.84392</v>
      </c>
    </row>
    <row r="974" spans="17:18" x14ac:dyDescent="0.25">
      <c r="Q974" s="109">
        <v>-15.121</v>
      </c>
      <c r="R974" s="110">
        <v>0.79164999999999996</v>
      </c>
    </row>
    <row r="975" spans="17:18" x14ac:dyDescent="0.25">
      <c r="Q975" s="109">
        <v>-97.167000000000002</v>
      </c>
      <c r="R975" s="110">
        <v>-0.11006000000000001</v>
      </c>
    </row>
    <row r="976" spans="17:18" x14ac:dyDescent="0.25">
      <c r="Q976" s="109">
        <v>-85.510999999999996</v>
      </c>
      <c r="R976" s="110">
        <v>-0.12447</v>
      </c>
    </row>
    <row r="977" spans="17:18" x14ac:dyDescent="0.25">
      <c r="Q977" s="109">
        <v>-84.209000000000003</v>
      </c>
      <c r="R977" s="110">
        <v>-0.73346</v>
      </c>
    </row>
    <row r="978" spans="17:18" x14ac:dyDescent="0.25">
      <c r="Q978" s="109">
        <v>-97.15</v>
      </c>
      <c r="R978" s="110">
        <v>-0.69528999999999996</v>
      </c>
    </row>
    <row r="979" spans="17:18" x14ac:dyDescent="0.25">
      <c r="Q979" s="109">
        <v>-16.373000000000001</v>
      </c>
      <c r="R979" s="110">
        <v>4.2220000000000001E-2</v>
      </c>
    </row>
    <row r="980" spans="17:18" x14ac:dyDescent="0.25">
      <c r="Q980" s="109">
        <v>-34.612000000000002</v>
      </c>
      <c r="R980" s="110">
        <v>6.2839999999999993E-2</v>
      </c>
    </row>
    <row r="981" spans="17:18" x14ac:dyDescent="0.25">
      <c r="Q981" s="109">
        <v>-34.645000000000003</v>
      </c>
      <c r="R981" s="110">
        <v>0.84392</v>
      </c>
    </row>
    <row r="982" spans="17:18" x14ac:dyDescent="0.25">
      <c r="Q982" s="109">
        <v>-15.121</v>
      </c>
      <c r="R982" s="110">
        <v>0.79164999999999996</v>
      </c>
    </row>
    <row r="983" spans="17:18" x14ac:dyDescent="0.25">
      <c r="Q983" s="109">
        <v>-97.167000000000002</v>
      </c>
      <c r="R983" s="110">
        <v>-0.11006000000000001</v>
      </c>
    </row>
    <row r="984" spans="17:18" x14ac:dyDescent="0.25">
      <c r="Q984" s="109">
        <v>-85.510999999999996</v>
      </c>
      <c r="R984" s="110">
        <v>-0.12447</v>
      </c>
    </row>
    <row r="985" spans="17:18" x14ac:dyDescent="0.25">
      <c r="Q985" s="109">
        <v>-84.209000000000003</v>
      </c>
      <c r="R985" s="110">
        <v>-0.73346</v>
      </c>
    </row>
    <row r="986" spans="17:18" x14ac:dyDescent="0.25">
      <c r="Q986" s="109">
        <v>-97.15</v>
      </c>
      <c r="R986" s="110">
        <v>-0.69528999999999996</v>
      </c>
    </row>
    <row r="987" spans="17:18" x14ac:dyDescent="0.25">
      <c r="Q987" s="109">
        <v>21.754000000000001</v>
      </c>
      <c r="R987" s="110">
        <v>5.2580000000000002E-2</v>
      </c>
    </row>
    <row r="988" spans="17:18" x14ac:dyDescent="0.25">
      <c r="Q988" s="109">
        <v>-2.6680000000000001</v>
      </c>
      <c r="R988" s="110">
        <v>6.1670000000000003E-2</v>
      </c>
    </row>
    <row r="989" spans="17:18" x14ac:dyDescent="0.25">
      <c r="Q989" s="109">
        <v>-3.19</v>
      </c>
      <c r="R989" s="110">
        <v>0.60819000000000001</v>
      </c>
    </row>
    <row r="990" spans="17:18" x14ac:dyDescent="0.25">
      <c r="Q990" s="109">
        <v>23.097000000000001</v>
      </c>
      <c r="R990" s="110">
        <v>0.57569000000000004</v>
      </c>
    </row>
    <row r="991" spans="17:18" x14ac:dyDescent="0.25">
      <c r="Q991" s="109">
        <v>-95.5</v>
      </c>
      <c r="R991" s="110">
        <v>-9.9030000000000007E-2</v>
      </c>
    </row>
    <row r="992" spans="17:18" x14ac:dyDescent="0.25">
      <c r="Q992" s="109">
        <v>-75.346999999999994</v>
      </c>
      <c r="R992" s="110">
        <v>-0.10401000000000001</v>
      </c>
    </row>
    <row r="993" spans="17:18" x14ac:dyDescent="0.25">
      <c r="Q993" s="109">
        <v>-73.97</v>
      </c>
      <c r="R993" s="110">
        <v>-0.53432000000000002</v>
      </c>
    </row>
    <row r="994" spans="17:18" x14ac:dyDescent="0.25">
      <c r="Q994" s="109">
        <v>-95.989000000000004</v>
      </c>
      <c r="R994" s="110">
        <v>-0.51107000000000002</v>
      </c>
    </row>
    <row r="995" spans="17:18" x14ac:dyDescent="0.25">
      <c r="Q995" s="109">
        <v>21.754000000000001</v>
      </c>
      <c r="R995" s="110">
        <v>5.2580000000000002E-2</v>
      </c>
    </row>
    <row r="996" spans="17:18" x14ac:dyDescent="0.25">
      <c r="Q996" s="109">
        <v>-2.6680000000000001</v>
      </c>
      <c r="R996" s="110">
        <v>6.1670000000000003E-2</v>
      </c>
    </row>
    <row r="997" spans="17:18" x14ac:dyDescent="0.25">
      <c r="Q997" s="109">
        <v>-3.19</v>
      </c>
      <c r="R997" s="110">
        <v>0.60819000000000001</v>
      </c>
    </row>
    <row r="998" spans="17:18" x14ac:dyDescent="0.25">
      <c r="Q998" s="109">
        <v>23.097000000000001</v>
      </c>
      <c r="R998" s="110">
        <v>0.57569000000000004</v>
      </c>
    </row>
    <row r="999" spans="17:18" x14ac:dyDescent="0.25">
      <c r="Q999" s="109">
        <v>-95.5</v>
      </c>
      <c r="R999" s="110">
        <v>-9.9030000000000007E-2</v>
      </c>
    </row>
    <row r="1000" spans="17:18" x14ac:dyDescent="0.25">
      <c r="Q1000" s="109">
        <v>-75.346999999999994</v>
      </c>
      <c r="R1000" s="110">
        <v>-0.10401000000000001</v>
      </c>
    </row>
    <row r="1001" spans="17:18" x14ac:dyDescent="0.25">
      <c r="Q1001" s="109">
        <v>-73.97</v>
      </c>
      <c r="R1001" s="110">
        <v>-0.53432000000000002</v>
      </c>
    </row>
    <row r="1002" spans="17:18" x14ac:dyDescent="0.25">
      <c r="Q1002" s="109">
        <v>-95.989000000000004</v>
      </c>
      <c r="R1002" s="110">
        <v>-0.51107000000000002</v>
      </c>
    </row>
    <row r="1003" spans="17:18" x14ac:dyDescent="0.25">
      <c r="Q1003" s="109">
        <v>3.524</v>
      </c>
      <c r="R1003" s="110">
        <v>5.2920000000000002E-2</v>
      </c>
    </row>
    <row r="1004" spans="17:18" x14ac:dyDescent="0.25">
      <c r="Q1004" s="109">
        <v>-13.558</v>
      </c>
      <c r="R1004" s="110">
        <v>7.2480000000000003E-2</v>
      </c>
    </row>
    <row r="1005" spans="17:18" x14ac:dyDescent="0.25">
      <c r="Q1005" s="109">
        <v>-13.798</v>
      </c>
      <c r="R1005" s="110">
        <v>0.82562999999999998</v>
      </c>
    </row>
    <row r="1006" spans="17:18" x14ac:dyDescent="0.25">
      <c r="Q1006" s="109">
        <v>4.569</v>
      </c>
      <c r="R1006" s="110">
        <v>0.77578000000000003</v>
      </c>
    </row>
    <row r="1007" spans="17:18" x14ac:dyDescent="0.25">
      <c r="Q1007" s="109">
        <v>-77.27</v>
      </c>
      <c r="R1007" s="110">
        <v>-9.9360000000000004E-2</v>
      </c>
    </row>
    <row r="1008" spans="17:18" x14ac:dyDescent="0.25">
      <c r="Q1008" s="109">
        <v>-64.456999999999994</v>
      </c>
      <c r="R1008" s="110">
        <v>-0.11482000000000001</v>
      </c>
    </row>
    <row r="1009" spans="17:18" x14ac:dyDescent="0.25">
      <c r="Q1009" s="109">
        <v>-63.362000000000002</v>
      </c>
      <c r="R1009" s="110">
        <v>-0.75175000000000003</v>
      </c>
    </row>
    <row r="1010" spans="17:18" x14ac:dyDescent="0.25">
      <c r="Q1010" s="109">
        <v>-77.460999999999999</v>
      </c>
      <c r="R1010" s="110">
        <v>-0.71116000000000001</v>
      </c>
    </row>
    <row r="1011" spans="17:18" x14ac:dyDescent="0.25">
      <c r="Q1011" s="109">
        <v>3.524</v>
      </c>
      <c r="R1011" s="110">
        <v>5.2920000000000002E-2</v>
      </c>
    </row>
    <row r="1012" spans="17:18" x14ac:dyDescent="0.25">
      <c r="Q1012" s="109">
        <v>-13.558</v>
      </c>
      <c r="R1012" s="110">
        <v>7.2480000000000003E-2</v>
      </c>
    </row>
    <row r="1013" spans="17:18" x14ac:dyDescent="0.25">
      <c r="Q1013" s="109">
        <v>-13.798</v>
      </c>
      <c r="R1013" s="110">
        <v>0.82562999999999998</v>
      </c>
    </row>
    <row r="1014" spans="17:18" x14ac:dyDescent="0.25">
      <c r="Q1014" s="109">
        <v>4.569</v>
      </c>
      <c r="R1014" s="110">
        <v>0.77578000000000003</v>
      </c>
    </row>
    <row r="1015" spans="17:18" x14ac:dyDescent="0.25">
      <c r="Q1015" s="109">
        <v>-77.27</v>
      </c>
      <c r="R1015" s="110">
        <v>-9.9360000000000004E-2</v>
      </c>
    </row>
    <row r="1016" spans="17:18" x14ac:dyDescent="0.25">
      <c r="Q1016" s="109">
        <v>-64.456999999999994</v>
      </c>
      <c r="R1016" s="110">
        <v>-0.11482000000000001</v>
      </c>
    </row>
    <row r="1017" spans="17:18" x14ac:dyDescent="0.25">
      <c r="Q1017" s="109">
        <v>-63.362000000000002</v>
      </c>
      <c r="R1017" s="110">
        <v>-0.75175000000000003</v>
      </c>
    </row>
    <row r="1018" spans="17:18" x14ac:dyDescent="0.25">
      <c r="Q1018" s="109">
        <v>-77.460999999999999</v>
      </c>
      <c r="R1018" s="110">
        <v>-0.71116000000000001</v>
      </c>
    </row>
    <row r="1019" spans="17:18" x14ac:dyDescent="0.25">
      <c r="Q1019" s="109">
        <v>-70.956999999999994</v>
      </c>
      <c r="R1019" s="110">
        <v>-7.1099999999999997E-2</v>
      </c>
    </row>
    <row r="1020" spans="17:18" x14ac:dyDescent="0.25">
      <c r="Q1020" s="109">
        <v>-74.510000000000005</v>
      </c>
      <c r="R1020" s="110">
        <v>-5.8349999999999999E-2</v>
      </c>
    </row>
    <row r="1021" spans="17:18" x14ac:dyDescent="0.25">
      <c r="Q1021" s="109">
        <v>-74.605999999999995</v>
      </c>
      <c r="R1021" s="110">
        <v>6.1809999999999997E-2</v>
      </c>
    </row>
    <row r="1022" spans="17:18" x14ac:dyDescent="0.25">
      <c r="Q1022" s="109">
        <v>-71.054000000000002</v>
      </c>
      <c r="R1022" s="110">
        <v>4.4690000000000001E-2</v>
      </c>
    </row>
    <row r="1023" spans="17:18" x14ac:dyDescent="0.25">
      <c r="Q1023" s="109">
        <v>-63.6</v>
      </c>
      <c r="R1023" s="110">
        <v>-6.7860000000000004E-2</v>
      </c>
    </row>
    <row r="1024" spans="17:18" x14ac:dyDescent="0.25">
      <c r="Q1024" s="109">
        <v>-66.784000000000006</v>
      </c>
      <c r="R1024" s="110">
        <v>-5.5690000000000003E-2</v>
      </c>
    </row>
    <row r="1025" spans="17:18" x14ac:dyDescent="0.25">
      <c r="Q1025" s="109">
        <v>-66.861999999999995</v>
      </c>
      <c r="R1025" s="110">
        <v>5.6370000000000003E-2</v>
      </c>
    </row>
    <row r="1026" spans="17:18" x14ac:dyDescent="0.25">
      <c r="Q1026" s="109">
        <v>-63.679000000000002</v>
      </c>
      <c r="R1026" s="110">
        <v>4.0309999999999999E-2</v>
      </c>
    </row>
    <row r="1027" spans="17:18" x14ac:dyDescent="0.25">
      <c r="Q1027" s="109">
        <v>-66.533000000000001</v>
      </c>
      <c r="R1027" s="110">
        <v>-6.8510000000000001E-2</v>
      </c>
    </row>
    <row r="1028" spans="17:18" x14ac:dyDescent="0.25">
      <c r="Q1028" s="109">
        <v>-69.507000000000005</v>
      </c>
      <c r="R1028" s="110">
        <v>-5.5620000000000003E-2</v>
      </c>
    </row>
    <row r="1029" spans="17:18" x14ac:dyDescent="0.25">
      <c r="Q1029" s="109">
        <v>-69.593000000000004</v>
      </c>
      <c r="R1029" s="110">
        <v>5.5E-2</v>
      </c>
    </row>
    <row r="1030" spans="17:18" x14ac:dyDescent="0.25">
      <c r="Q1030" s="109">
        <v>-66.619</v>
      </c>
      <c r="R1030" s="110">
        <v>3.8039999999999997E-2</v>
      </c>
    </row>
    <row r="1031" spans="17:18" x14ac:dyDescent="0.25">
      <c r="Q1031" s="109">
        <v>-5.7770000000000001</v>
      </c>
      <c r="R1031" s="110">
        <v>0.16841999999999999</v>
      </c>
    </row>
    <row r="1032" spans="17:18" x14ac:dyDescent="0.25">
      <c r="Q1032" s="109">
        <v>-21.276</v>
      </c>
      <c r="R1032" s="110">
        <v>0.12181</v>
      </c>
    </row>
    <row r="1033" spans="17:18" x14ac:dyDescent="0.25">
      <c r="Q1033" s="109">
        <v>-21.373999999999999</v>
      </c>
      <c r="R1033" s="110">
        <v>0.78144000000000002</v>
      </c>
    </row>
    <row r="1034" spans="17:18" x14ac:dyDescent="0.25">
      <c r="Q1034" s="109">
        <v>-5.8419999999999996</v>
      </c>
      <c r="R1034" s="110">
        <v>0.84201000000000004</v>
      </c>
    </row>
    <row r="1035" spans="17:18" x14ac:dyDescent="0.25">
      <c r="Q1035" s="109">
        <v>-117.078</v>
      </c>
      <c r="R1035" s="110">
        <v>-0.29357</v>
      </c>
    </row>
    <row r="1036" spans="17:18" x14ac:dyDescent="0.25">
      <c r="Q1036" s="109">
        <v>-107.621</v>
      </c>
      <c r="R1036" s="110">
        <v>-0.22437000000000001</v>
      </c>
    </row>
    <row r="1037" spans="17:18" x14ac:dyDescent="0.25">
      <c r="Q1037" s="109">
        <v>-107.68600000000001</v>
      </c>
      <c r="R1037" s="110">
        <v>-0.67498000000000002</v>
      </c>
    </row>
    <row r="1038" spans="17:18" x14ac:dyDescent="0.25">
      <c r="Q1038" s="109">
        <v>-117.176</v>
      </c>
      <c r="R1038" s="110">
        <v>-0.76571</v>
      </c>
    </row>
    <row r="1039" spans="17:18" x14ac:dyDescent="0.25">
      <c r="Q1039" s="109">
        <v>-5.7770000000000001</v>
      </c>
      <c r="R1039" s="110">
        <v>0.16841999999999999</v>
      </c>
    </row>
    <row r="1040" spans="17:18" x14ac:dyDescent="0.25">
      <c r="Q1040" s="109">
        <v>-21.276</v>
      </c>
      <c r="R1040" s="110">
        <v>0.12181</v>
      </c>
    </row>
    <row r="1041" spans="17:18" x14ac:dyDescent="0.25">
      <c r="Q1041" s="109">
        <v>-21.373999999999999</v>
      </c>
      <c r="R1041" s="110">
        <v>0.78144000000000002</v>
      </c>
    </row>
    <row r="1042" spans="17:18" x14ac:dyDescent="0.25">
      <c r="Q1042" s="109">
        <v>-5.8419999999999996</v>
      </c>
      <c r="R1042" s="110">
        <v>0.84201000000000004</v>
      </c>
    </row>
    <row r="1043" spans="17:18" x14ac:dyDescent="0.25">
      <c r="Q1043" s="109">
        <v>-117.078</v>
      </c>
      <c r="R1043" s="110">
        <v>-0.29357</v>
      </c>
    </row>
    <row r="1044" spans="17:18" x14ac:dyDescent="0.25">
      <c r="Q1044" s="109">
        <v>-107.621</v>
      </c>
      <c r="R1044" s="110">
        <v>-0.22437000000000001</v>
      </c>
    </row>
    <row r="1045" spans="17:18" x14ac:dyDescent="0.25">
      <c r="Q1045" s="109">
        <v>-107.68600000000001</v>
      </c>
      <c r="R1045" s="110">
        <v>-0.67498000000000002</v>
      </c>
    </row>
    <row r="1046" spans="17:18" x14ac:dyDescent="0.25">
      <c r="Q1046" s="109">
        <v>-117.176</v>
      </c>
      <c r="R1046" s="110">
        <v>-0.76571</v>
      </c>
    </row>
    <row r="1047" spans="17:18" x14ac:dyDescent="0.25">
      <c r="Q1047" s="109">
        <v>-23.045000000000002</v>
      </c>
      <c r="R1047" s="110">
        <v>0.25574000000000002</v>
      </c>
    </row>
    <row r="1048" spans="17:18" x14ac:dyDescent="0.25">
      <c r="Q1048" s="109">
        <v>-34.378</v>
      </c>
      <c r="R1048" s="110">
        <v>0.18568999999999999</v>
      </c>
    </row>
    <row r="1049" spans="17:18" x14ac:dyDescent="0.25">
      <c r="Q1049" s="109">
        <v>-34.469000000000001</v>
      </c>
      <c r="R1049" s="110">
        <v>1.05579</v>
      </c>
    </row>
    <row r="1050" spans="17:18" x14ac:dyDescent="0.25">
      <c r="Q1050" s="109">
        <v>-23.114999999999998</v>
      </c>
      <c r="R1050" s="110">
        <v>1.1272800000000001</v>
      </c>
    </row>
    <row r="1051" spans="17:18" x14ac:dyDescent="0.25">
      <c r="Q1051" s="109">
        <v>-99.81</v>
      </c>
      <c r="R1051" s="110">
        <v>-0.38089000000000001</v>
      </c>
    </row>
    <row r="1052" spans="17:18" x14ac:dyDescent="0.25">
      <c r="Q1052" s="109">
        <v>-94.519000000000005</v>
      </c>
      <c r="R1052" s="110">
        <v>-0.28825000000000001</v>
      </c>
    </row>
    <row r="1053" spans="17:18" x14ac:dyDescent="0.25">
      <c r="Q1053" s="109">
        <v>-94.590999999999994</v>
      </c>
      <c r="R1053" s="110">
        <v>-0.94933999999999996</v>
      </c>
    </row>
    <row r="1054" spans="17:18" x14ac:dyDescent="0.25">
      <c r="Q1054" s="109">
        <v>-99.903000000000006</v>
      </c>
      <c r="R1054" s="110">
        <v>-1.05098</v>
      </c>
    </row>
    <row r="1055" spans="17:18" x14ac:dyDescent="0.25">
      <c r="Q1055" s="109">
        <v>-23.045000000000002</v>
      </c>
      <c r="R1055" s="110">
        <v>0.25574000000000002</v>
      </c>
    </row>
    <row r="1056" spans="17:18" x14ac:dyDescent="0.25">
      <c r="Q1056" s="109">
        <v>-34.378</v>
      </c>
      <c r="R1056" s="110">
        <v>0.18568999999999999</v>
      </c>
    </row>
    <row r="1057" spans="17:18" x14ac:dyDescent="0.25">
      <c r="Q1057" s="109">
        <v>-34.469000000000001</v>
      </c>
      <c r="R1057" s="110">
        <v>1.05579</v>
      </c>
    </row>
    <row r="1058" spans="17:18" x14ac:dyDescent="0.25">
      <c r="Q1058" s="109">
        <v>-23.114999999999998</v>
      </c>
      <c r="R1058" s="110">
        <v>1.1272800000000001</v>
      </c>
    </row>
    <row r="1059" spans="17:18" x14ac:dyDescent="0.25">
      <c r="Q1059" s="109">
        <v>-99.81</v>
      </c>
      <c r="R1059" s="110">
        <v>-0.38089000000000001</v>
      </c>
    </row>
    <row r="1060" spans="17:18" x14ac:dyDescent="0.25">
      <c r="Q1060" s="109">
        <v>-94.519000000000005</v>
      </c>
      <c r="R1060" s="110">
        <v>-0.28825000000000001</v>
      </c>
    </row>
    <row r="1061" spans="17:18" x14ac:dyDescent="0.25">
      <c r="Q1061" s="109">
        <v>-94.590999999999994</v>
      </c>
      <c r="R1061" s="110">
        <v>-0.94933999999999996</v>
      </c>
    </row>
    <row r="1062" spans="17:18" x14ac:dyDescent="0.25">
      <c r="Q1062" s="109">
        <v>-99.903000000000006</v>
      </c>
      <c r="R1062" s="110">
        <v>-1.05098</v>
      </c>
    </row>
    <row r="1063" spans="17:18" x14ac:dyDescent="0.25">
      <c r="Q1063" s="109">
        <v>-0.36699999999999999</v>
      </c>
      <c r="R1063" s="110">
        <v>0.17080000000000001</v>
      </c>
    </row>
    <row r="1064" spans="17:18" x14ac:dyDescent="0.25">
      <c r="Q1064" s="109">
        <v>-15.595000000000001</v>
      </c>
      <c r="R1064" s="110">
        <v>0.12376</v>
      </c>
    </row>
    <row r="1065" spans="17:18" x14ac:dyDescent="0.25">
      <c r="Q1065" s="109">
        <v>-15.68</v>
      </c>
      <c r="R1065" s="110">
        <v>0.77744000000000002</v>
      </c>
    </row>
    <row r="1066" spans="17:18" x14ac:dyDescent="0.25">
      <c r="Q1066" s="109">
        <v>-0.41899999999999998</v>
      </c>
      <c r="R1066" s="110">
        <v>0.83879000000000004</v>
      </c>
    </row>
    <row r="1067" spans="17:18" x14ac:dyDescent="0.25">
      <c r="Q1067" s="109">
        <v>-111.66800000000001</v>
      </c>
      <c r="R1067" s="110">
        <v>-0.29119</v>
      </c>
    </row>
    <row r="1068" spans="17:18" x14ac:dyDescent="0.25">
      <c r="Q1068" s="109">
        <v>-101.94</v>
      </c>
      <c r="R1068" s="110">
        <v>-0.22242000000000001</v>
      </c>
    </row>
    <row r="1069" spans="17:18" x14ac:dyDescent="0.25">
      <c r="Q1069" s="109">
        <v>-101.991</v>
      </c>
      <c r="R1069" s="110">
        <v>-0.67898000000000003</v>
      </c>
    </row>
    <row r="1070" spans="17:18" x14ac:dyDescent="0.25">
      <c r="Q1070" s="109">
        <v>-111.753</v>
      </c>
      <c r="R1070" s="110">
        <v>-0.76893999999999996</v>
      </c>
    </row>
    <row r="1071" spans="17:18" x14ac:dyDescent="0.25">
      <c r="Q1071" s="109">
        <v>-0.36699999999999999</v>
      </c>
      <c r="R1071" s="110">
        <v>0.17080000000000001</v>
      </c>
    </row>
    <row r="1072" spans="17:18" x14ac:dyDescent="0.25">
      <c r="Q1072" s="109">
        <v>-15.595000000000001</v>
      </c>
      <c r="R1072" s="110">
        <v>0.12376</v>
      </c>
    </row>
    <row r="1073" spans="17:18" x14ac:dyDescent="0.25">
      <c r="Q1073" s="109">
        <v>-15.68</v>
      </c>
      <c r="R1073" s="110">
        <v>0.77744000000000002</v>
      </c>
    </row>
    <row r="1074" spans="17:18" x14ac:dyDescent="0.25">
      <c r="Q1074" s="109">
        <v>-0.41899999999999998</v>
      </c>
      <c r="R1074" s="110">
        <v>0.83879000000000004</v>
      </c>
    </row>
    <row r="1075" spans="17:18" x14ac:dyDescent="0.25">
      <c r="Q1075" s="109">
        <v>-111.66800000000001</v>
      </c>
      <c r="R1075" s="110">
        <v>-0.29119</v>
      </c>
    </row>
    <row r="1076" spans="17:18" x14ac:dyDescent="0.25">
      <c r="Q1076" s="109">
        <v>-101.94</v>
      </c>
      <c r="R1076" s="110">
        <v>-0.22242000000000001</v>
      </c>
    </row>
    <row r="1077" spans="17:18" x14ac:dyDescent="0.25">
      <c r="Q1077" s="109">
        <v>-101.991</v>
      </c>
      <c r="R1077" s="110">
        <v>-0.67898000000000003</v>
      </c>
    </row>
    <row r="1078" spans="17:18" x14ac:dyDescent="0.25">
      <c r="Q1078" s="109">
        <v>-111.753</v>
      </c>
      <c r="R1078" s="110">
        <v>-0.76893999999999996</v>
      </c>
    </row>
    <row r="1079" spans="17:18" x14ac:dyDescent="0.25">
      <c r="Q1079" s="109">
        <v>-17.635000000000002</v>
      </c>
      <c r="R1079" s="110">
        <v>0.25812000000000002</v>
      </c>
    </row>
    <row r="1080" spans="17:18" x14ac:dyDescent="0.25">
      <c r="Q1080" s="109">
        <v>-28.696999999999999</v>
      </c>
      <c r="R1080" s="110">
        <v>0.18764</v>
      </c>
    </row>
    <row r="1081" spans="17:18" x14ac:dyDescent="0.25">
      <c r="Q1081" s="109">
        <v>-28.774999999999999</v>
      </c>
      <c r="R1081" s="110">
        <v>1.0518000000000001</v>
      </c>
    </row>
    <row r="1082" spans="17:18" x14ac:dyDescent="0.25">
      <c r="Q1082" s="109">
        <v>-17.692</v>
      </c>
      <c r="R1082" s="110">
        <v>1.1240600000000001</v>
      </c>
    </row>
    <row r="1083" spans="17:18" x14ac:dyDescent="0.25">
      <c r="Q1083" s="109">
        <v>-94.4</v>
      </c>
      <c r="R1083" s="110">
        <v>-0.37851000000000001</v>
      </c>
    </row>
    <row r="1084" spans="17:18" x14ac:dyDescent="0.25">
      <c r="Q1084" s="109">
        <v>-88.837999999999994</v>
      </c>
      <c r="R1084" s="110">
        <v>-0.2863</v>
      </c>
    </row>
    <row r="1085" spans="17:18" x14ac:dyDescent="0.25">
      <c r="Q1085" s="109">
        <v>-88.896000000000001</v>
      </c>
      <c r="R1085" s="110">
        <v>-0.95333000000000001</v>
      </c>
    </row>
    <row r="1086" spans="17:18" x14ac:dyDescent="0.25">
      <c r="Q1086" s="109">
        <v>-94.48</v>
      </c>
      <c r="R1086" s="110">
        <v>-1.0542</v>
      </c>
    </row>
    <row r="1087" spans="17:18" x14ac:dyDescent="0.25">
      <c r="Q1087" s="109">
        <v>-17.635000000000002</v>
      </c>
      <c r="R1087" s="110">
        <v>0.25812000000000002</v>
      </c>
    </row>
    <row r="1088" spans="17:18" x14ac:dyDescent="0.25">
      <c r="Q1088" s="109">
        <v>-28.696999999999999</v>
      </c>
      <c r="R1088" s="110">
        <v>0.18764</v>
      </c>
    </row>
    <row r="1089" spans="17:18" x14ac:dyDescent="0.25">
      <c r="Q1089" s="109">
        <v>-28.774999999999999</v>
      </c>
      <c r="R1089" s="110">
        <v>1.0518000000000001</v>
      </c>
    </row>
    <row r="1090" spans="17:18" x14ac:dyDescent="0.25">
      <c r="Q1090" s="109">
        <v>-17.692</v>
      </c>
      <c r="R1090" s="110">
        <v>1.1240600000000001</v>
      </c>
    </row>
    <row r="1091" spans="17:18" x14ac:dyDescent="0.25">
      <c r="Q1091" s="109">
        <v>-94.4</v>
      </c>
      <c r="R1091" s="110">
        <v>-0.37851000000000001</v>
      </c>
    </row>
    <row r="1092" spans="17:18" x14ac:dyDescent="0.25">
      <c r="Q1092" s="109">
        <v>-88.837999999999994</v>
      </c>
      <c r="R1092" s="110">
        <v>-0.2863</v>
      </c>
    </row>
    <row r="1093" spans="17:18" x14ac:dyDescent="0.25">
      <c r="Q1093" s="109">
        <v>-88.896000000000001</v>
      </c>
      <c r="R1093" s="110">
        <v>-0.95333000000000001</v>
      </c>
    </row>
    <row r="1094" spans="17:18" x14ac:dyDescent="0.25">
      <c r="Q1094" s="109">
        <v>-94.48</v>
      </c>
      <c r="R1094" s="110">
        <v>-1.0542</v>
      </c>
    </row>
    <row r="1095" spans="17:18" x14ac:dyDescent="0.25">
      <c r="Q1095" s="109">
        <v>-2.524</v>
      </c>
      <c r="R1095" s="110">
        <v>0.17032</v>
      </c>
    </row>
    <row r="1096" spans="17:18" x14ac:dyDescent="0.25">
      <c r="Q1096" s="109">
        <v>-17.597000000000001</v>
      </c>
      <c r="R1096" s="110">
        <v>0.12382</v>
      </c>
    </row>
    <row r="1097" spans="17:18" x14ac:dyDescent="0.25">
      <c r="Q1097" s="109">
        <v>-17.687999999999999</v>
      </c>
      <c r="R1097" s="110">
        <v>0.77642999999999995</v>
      </c>
    </row>
    <row r="1098" spans="17:18" x14ac:dyDescent="0.25">
      <c r="Q1098" s="109">
        <v>-2.581</v>
      </c>
      <c r="R1098" s="110">
        <v>0.83711999999999998</v>
      </c>
    </row>
    <row r="1099" spans="17:18" x14ac:dyDescent="0.25">
      <c r="Q1099" s="109">
        <v>-113.824</v>
      </c>
      <c r="R1099" s="110">
        <v>-0.29166999999999998</v>
      </c>
    </row>
    <row r="1100" spans="17:18" x14ac:dyDescent="0.25">
      <c r="Q1100" s="109">
        <v>-103.94199999999999</v>
      </c>
      <c r="R1100" s="110">
        <v>-0.22236</v>
      </c>
    </row>
    <row r="1101" spans="17:18" x14ac:dyDescent="0.25">
      <c r="Q1101" s="109">
        <v>-103.999</v>
      </c>
      <c r="R1101" s="110">
        <v>-0.67998999999999998</v>
      </c>
    </row>
    <row r="1102" spans="17:18" x14ac:dyDescent="0.25">
      <c r="Q1102" s="109">
        <v>-113.91500000000001</v>
      </c>
      <c r="R1102" s="110">
        <v>-0.77059999999999995</v>
      </c>
    </row>
    <row r="1103" spans="17:18" x14ac:dyDescent="0.25">
      <c r="Q1103" s="109">
        <v>-2.524</v>
      </c>
      <c r="R1103" s="110">
        <v>0.17032</v>
      </c>
    </row>
    <row r="1104" spans="17:18" x14ac:dyDescent="0.25">
      <c r="Q1104" s="109">
        <v>-17.597000000000001</v>
      </c>
      <c r="R1104" s="110">
        <v>0.12382</v>
      </c>
    </row>
    <row r="1105" spans="17:18" x14ac:dyDescent="0.25">
      <c r="Q1105" s="109">
        <v>-17.687999999999999</v>
      </c>
      <c r="R1105" s="110">
        <v>0.77642999999999995</v>
      </c>
    </row>
    <row r="1106" spans="17:18" x14ac:dyDescent="0.25">
      <c r="Q1106" s="109">
        <v>-2.581</v>
      </c>
      <c r="R1106" s="110">
        <v>0.83711999999999998</v>
      </c>
    </row>
    <row r="1107" spans="17:18" x14ac:dyDescent="0.25">
      <c r="Q1107" s="109">
        <v>-113.824</v>
      </c>
      <c r="R1107" s="110">
        <v>-0.29166999999999998</v>
      </c>
    </row>
    <row r="1108" spans="17:18" x14ac:dyDescent="0.25">
      <c r="Q1108" s="109">
        <v>-103.94199999999999</v>
      </c>
      <c r="R1108" s="110">
        <v>-0.22236</v>
      </c>
    </row>
    <row r="1109" spans="17:18" x14ac:dyDescent="0.25">
      <c r="Q1109" s="109">
        <v>-103.999</v>
      </c>
      <c r="R1109" s="110">
        <v>-0.67998999999999998</v>
      </c>
    </row>
    <row r="1110" spans="17:18" x14ac:dyDescent="0.25">
      <c r="Q1110" s="109">
        <v>-113.91500000000001</v>
      </c>
      <c r="R1110" s="110">
        <v>-0.77059999999999995</v>
      </c>
    </row>
    <row r="1111" spans="17:18" x14ac:dyDescent="0.25">
      <c r="Q1111" s="109">
        <v>-19.791</v>
      </c>
      <c r="R1111" s="110">
        <v>0.25763999999999998</v>
      </c>
    </row>
    <row r="1112" spans="17:18" x14ac:dyDescent="0.25">
      <c r="Q1112" s="109">
        <v>-30.699000000000002</v>
      </c>
      <c r="R1112" s="110">
        <v>0.18770000000000001</v>
      </c>
    </row>
    <row r="1113" spans="17:18" x14ac:dyDescent="0.25">
      <c r="Q1113" s="109">
        <v>-30.783000000000001</v>
      </c>
      <c r="R1113" s="110">
        <v>1.0507899999999999</v>
      </c>
    </row>
    <row r="1114" spans="17:18" x14ac:dyDescent="0.25">
      <c r="Q1114" s="109">
        <v>-19.853999999999999</v>
      </c>
      <c r="R1114" s="110">
        <v>1.12239</v>
      </c>
    </row>
    <row r="1115" spans="17:18" x14ac:dyDescent="0.25">
      <c r="Q1115" s="109">
        <v>-96.555999999999997</v>
      </c>
      <c r="R1115" s="110">
        <v>-0.37898999999999999</v>
      </c>
    </row>
    <row r="1116" spans="17:18" x14ac:dyDescent="0.25">
      <c r="Q1116" s="109">
        <v>-90.84</v>
      </c>
      <c r="R1116" s="110">
        <v>-0.28623999999999999</v>
      </c>
    </row>
    <row r="1117" spans="17:18" x14ac:dyDescent="0.25">
      <c r="Q1117" s="109">
        <v>-90.903999999999996</v>
      </c>
      <c r="R1117" s="110">
        <v>-0.95433999999999997</v>
      </c>
    </row>
    <row r="1118" spans="17:18" x14ac:dyDescent="0.25">
      <c r="Q1118" s="109">
        <v>-96.641999999999996</v>
      </c>
      <c r="R1118" s="110">
        <v>-1.0558700000000001</v>
      </c>
    </row>
    <row r="1119" spans="17:18" x14ac:dyDescent="0.25">
      <c r="Q1119" s="109">
        <v>-19.791</v>
      </c>
      <c r="R1119" s="110">
        <v>0.25763999999999998</v>
      </c>
    </row>
    <row r="1120" spans="17:18" x14ac:dyDescent="0.25">
      <c r="Q1120" s="109">
        <v>-30.699000000000002</v>
      </c>
      <c r="R1120" s="110">
        <v>0.18770000000000001</v>
      </c>
    </row>
    <row r="1121" spans="17:18" x14ac:dyDescent="0.25">
      <c r="Q1121" s="109">
        <v>-30.783000000000001</v>
      </c>
      <c r="R1121" s="110">
        <v>1.0507899999999999</v>
      </c>
    </row>
    <row r="1122" spans="17:18" x14ac:dyDescent="0.25">
      <c r="Q1122" s="109">
        <v>-19.853999999999999</v>
      </c>
      <c r="R1122" s="110">
        <v>1.12239</v>
      </c>
    </row>
    <row r="1123" spans="17:18" x14ac:dyDescent="0.25">
      <c r="Q1123" s="109">
        <v>-96.555999999999997</v>
      </c>
      <c r="R1123" s="110">
        <v>-0.37898999999999999</v>
      </c>
    </row>
    <row r="1124" spans="17:18" x14ac:dyDescent="0.25">
      <c r="Q1124" s="109">
        <v>-90.84</v>
      </c>
      <c r="R1124" s="110">
        <v>-0.28623999999999999</v>
      </c>
    </row>
    <row r="1125" spans="17:18" x14ac:dyDescent="0.25">
      <c r="Q1125" s="109">
        <v>-90.903999999999996</v>
      </c>
      <c r="R1125" s="110">
        <v>-0.95433999999999997</v>
      </c>
    </row>
    <row r="1126" spans="17:18" x14ac:dyDescent="0.25">
      <c r="Q1126" s="109">
        <v>-96.641999999999996</v>
      </c>
      <c r="R1126" s="110">
        <v>-1.0558700000000001</v>
      </c>
    </row>
    <row r="1127" spans="17:18" x14ac:dyDescent="0.25">
      <c r="Q1127" s="109">
        <v>17.899000000000001</v>
      </c>
      <c r="R1127" s="110">
        <v>0.18898999999999999</v>
      </c>
    </row>
    <row r="1128" spans="17:18" x14ac:dyDescent="0.25">
      <c r="Q1128" s="109">
        <v>3.7519999999999998</v>
      </c>
      <c r="R1128" s="110">
        <v>0.13891999999999999</v>
      </c>
    </row>
    <row r="1129" spans="17:18" x14ac:dyDescent="0.25">
      <c r="Q1129" s="109">
        <v>3.6909999999999998</v>
      </c>
      <c r="R1129" s="110">
        <v>0.75995000000000001</v>
      </c>
    </row>
    <row r="1130" spans="17:18" x14ac:dyDescent="0.25">
      <c r="Q1130" s="109">
        <v>17.872</v>
      </c>
      <c r="R1130" s="110">
        <v>0.82543999999999995</v>
      </c>
    </row>
    <row r="1131" spans="17:18" x14ac:dyDescent="0.25">
      <c r="Q1131" s="109">
        <v>-93.402000000000001</v>
      </c>
      <c r="R1131" s="110">
        <v>-0.27300999999999997</v>
      </c>
    </row>
    <row r="1132" spans="17:18" x14ac:dyDescent="0.25">
      <c r="Q1132" s="109">
        <v>-82.593000000000004</v>
      </c>
      <c r="R1132" s="110">
        <v>-0.20726</v>
      </c>
    </row>
    <row r="1133" spans="17:18" x14ac:dyDescent="0.25">
      <c r="Q1133" s="109">
        <v>-82.62</v>
      </c>
      <c r="R1133" s="110">
        <v>-0.69645999999999997</v>
      </c>
    </row>
    <row r="1134" spans="17:18" x14ac:dyDescent="0.25">
      <c r="Q1134" s="109">
        <v>-93.462000000000003</v>
      </c>
      <c r="R1134" s="110">
        <v>-0.78227999999999998</v>
      </c>
    </row>
    <row r="1135" spans="17:18" x14ac:dyDescent="0.25">
      <c r="Q1135" s="109">
        <v>17.899000000000001</v>
      </c>
      <c r="R1135" s="110">
        <v>0.18898999999999999</v>
      </c>
    </row>
    <row r="1136" spans="17:18" x14ac:dyDescent="0.25">
      <c r="Q1136" s="109">
        <v>3.7519999999999998</v>
      </c>
      <c r="R1136" s="110">
        <v>0.13891999999999999</v>
      </c>
    </row>
    <row r="1137" spans="17:18" x14ac:dyDescent="0.25">
      <c r="Q1137" s="109">
        <v>3.6909999999999998</v>
      </c>
      <c r="R1137" s="110">
        <v>0.75995000000000001</v>
      </c>
    </row>
    <row r="1138" spans="17:18" x14ac:dyDescent="0.25">
      <c r="Q1138" s="109">
        <v>17.872</v>
      </c>
      <c r="R1138" s="110">
        <v>0.82543999999999995</v>
      </c>
    </row>
    <row r="1139" spans="17:18" x14ac:dyDescent="0.25">
      <c r="Q1139" s="109">
        <v>-93.402000000000001</v>
      </c>
      <c r="R1139" s="110">
        <v>-0.27300999999999997</v>
      </c>
    </row>
    <row r="1140" spans="17:18" x14ac:dyDescent="0.25">
      <c r="Q1140" s="109">
        <v>-82.593000000000004</v>
      </c>
      <c r="R1140" s="110">
        <v>-0.20726</v>
      </c>
    </row>
    <row r="1141" spans="17:18" x14ac:dyDescent="0.25">
      <c r="Q1141" s="109">
        <v>-82.62</v>
      </c>
      <c r="R1141" s="110">
        <v>-0.69645999999999997</v>
      </c>
    </row>
    <row r="1142" spans="17:18" x14ac:dyDescent="0.25">
      <c r="Q1142" s="109">
        <v>-93.462000000000003</v>
      </c>
      <c r="R1142" s="110">
        <v>-0.78227999999999998</v>
      </c>
    </row>
    <row r="1143" spans="17:18" x14ac:dyDescent="0.25">
      <c r="Q1143" s="109">
        <v>0.63100000000000001</v>
      </c>
      <c r="R1143" s="110">
        <v>0.27631</v>
      </c>
    </row>
    <row r="1144" spans="17:18" x14ac:dyDescent="0.25">
      <c r="Q1144" s="109">
        <v>-9.35</v>
      </c>
      <c r="R1144" s="110">
        <v>0.20280000000000001</v>
      </c>
    </row>
    <row r="1145" spans="17:18" x14ac:dyDescent="0.25">
      <c r="Q1145" s="109">
        <v>-9.4039999999999999</v>
      </c>
      <c r="R1145" s="110">
        <v>1.0343100000000001</v>
      </c>
    </row>
    <row r="1146" spans="17:18" x14ac:dyDescent="0.25">
      <c r="Q1146" s="109">
        <v>0.59899999999999998</v>
      </c>
      <c r="R1146" s="110">
        <v>1.1107100000000001</v>
      </c>
    </row>
    <row r="1147" spans="17:18" x14ac:dyDescent="0.25">
      <c r="Q1147" s="109">
        <v>-76.134</v>
      </c>
      <c r="R1147" s="110">
        <v>-0.36032999999999998</v>
      </c>
    </row>
    <row r="1148" spans="17:18" x14ac:dyDescent="0.25">
      <c r="Q1148" s="109">
        <v>-69.491</v>
      </c>
      <c r="R1148" s="110">
        <v>-0.27113999999999999</v>
      </c>
    </row>
    <row r="1149" spans="17:18" x14ac:dyDescent="0.25">
      <c r="Q1149" s="109">
        <v>-69.525000000000006</v>
      </c>
      <c r="R1149" s="110">
        <v>-0.97082000000000002</v>
      </c>
    </row>
    <row r="1150" spans="17:18" x14ac:dyDescent="0.25">
      <c r="Q1150" s="109">
        <v>-76.188999999999993</v>
      </c>
      <c r="R1150" s="110">
        <v>-1.06755</v>
      </c>
    </row>
    <row r="1151" spans="17:18" x14ac:dyDescent="0.25">
      <c r="Q1151" s="109">
        <v>0.63100000000000001</v>
      </c>
      <c r="R1151" s="110">
        <v>0.27631</v>
      </c>
    </row>
    <row r="1152" spans="17:18" x14ac:dyDescent="0.25">
      <c r="Q1152" s="109">
        <v>-9.35</v>
      </c>
      <c r="R1152" s="110">
        <v>0.20280000000000001</v>
      </c>
    </row>
    <row r="1153" spans="17:18" x14ac:dyDescent="0.25">
      <c r="Q1153" s="109">
        <v>-9.4039999999999999</v>
      </c>
      <c r="R1153" s="110">
        <v>1.0343100000000001</v>
      </c>
    </row>
    <row r="1154" spans="17:18" x14ac:dyDescent="0.25">
      <c r="Q1154" s="109">
        <v>0.59899999999999998</v>
      </c>
      <c r="R1154" s="110">
        <v>1.1107100000000001</v>
      </c>
    </row>
    <row r="1155" spans="17:18" x14ac:dyDescent="0.25">
      <c r="Q1155" s="109">
        <v>-76.134</v>
      </c>
      <c r="R1155" s="110">
        <v>-0.36032999999999998</v>
      </c>
    </row>
    <row r="1156" spans="17:18" x14ac:dyDescent="0.25">
      <c r="Q1156" s="109">
        <v>-69.491</v>
      </c>
      <c r="R1156" s="110">
        <v>-0.27113999999999999</v>
      </c>
    </row>
    <row r="1157" spans="17:18" x14ac:dyDescent="0.25">
      <c r="Q1157" s="109">
        <v>-69.525000000000006</v>
      </c>
      <c r="R1157" s="110">
        <v>-0.97082000000000002</v>
      </c>
    </row>
    <row r="1158" spans="17:18" x14ac:dyDescent="0.25">
      <c r="Q1158" s="109">
        <v>-76.188999999999993</v>
      </c>
      <c r="R1158" s="110">
        <v>-1.06755</v>
      </c>
    </row>
    <row r="1159" spans="17:18" x14ac:dyDescent="0.25">
      <c r="Q1159" s="109">
        <v>-70.944000000000003</v>
      </c>
      <c r="R1159" s="110">
        <v>-1.7309999999999999E-2</v>
      </c>
    </row>
    <row r="1160" spans="17:18" x14ac:dyDescent="0.25">
      <c r="Q1160" s="109">
        <v>-74.361000000000004</v>
      </c>
      <c r="R1160" s="110">
        <v>-4.3369999999999999E-2</v>
      </c>
    </row>
    <row r="1161" spans="17:18" x14ac:dyDescent="0.25">
      <c r="Q1161" s="109">
        <v>-75.055999999999997</v>
      </c>
      <c r="R1161" s="110">
        <v>6.6369999999999998E-2</v>
      </c>
    </row>
    <row r="1162" spans="17:18" x14ac:dyDescent="0.25">
      <c r="Q1162" s="109">
        <v>-71.638999999999996</v>
      </c>
      <c r="R1162" s="110">
        <v>8.8190000000000004E-2</v>
      </c>
    </row>
    <row r="1163" spans="17:18" x14ac:dyDescent="0.25">
      <c r="Q1163" s="109">
        <v>-63.438000000000002</v>
      </c>
      <c r="R1163" s="110">
        <v>-1.7950000000000001E-2</v>
      </c>
    </row>
    <row r="1164" spans="17:18" x14ac:dyDescent="0.25">
      <c r="Q1164" s="109">
        <v>-66.471999999999994</v>
      </c>
      <c r="R1164" s="110">
        <v>-4.2590000000000003E-2</v>
      </c>
    </row>
    <row r="1165" spans="17:18" x14ac:dyDescent="0.25">
      <c r="Q1165" s="109">
        <v>-67.132999999999996</v>
      </c>
      <c r="R1165" s="110">
        <v>5.969E-2</v>
      </c>
    </row>
    <row r="1166" spans="17:18" x14ac:dyDescent="0.25">
      <c r="Q1166" s="109">
        <v>-64.099000000000004</v>
      </c>
      <c r="R1166" s="110">
        <v>8.0570000000000003E-2</v>
      </c>
    </row>
    <row r="1167" spans="17:18" x14ac:dyDescent="0.25">
      <c r="Q1167" s="109">
        <v>-66.501000000000005</v>
      </c>
      <c r="R1167" s="110">
        <v>-1.7639999999999999E-2</v>
      </c>
    </row>
    <row r="1168" spans="17:18" x14ac:dyDescent="0.25">
      <c r="Q1168" s="109">
        <v>-69.331999999999994</v>
      </c>
      <c r="R1168" s="110">
        <v>-4.224E-2</v>
      </c>
    </row>
    <row r="1169" spans="17:18" x14ac:dyDescent="0.25">
      <c r="Q1169" s="109">
        <v>-69.965999999999994</v>
      </c>
      <c r="R1169" s="110">
        <v>5.8729999999999997E-2</v>
      </c>
    </row>
    <row r="1170" spans="17:18" x14ac:dyDescent="0.25">
      <c r="Q1170" s="109">
        <v>-67.135000000000005</v>
      </c>
      <c r="R1170" s="110">
        <v>7.9409999999999994E-2</v>
      </c>
    </row>
    <row r="1171" spans="17:18" x14ac:dyDescent="0.25">
      <c r="Q1171" s="109">
        <v>-8.6950000000000003</v>
      </c>
      <c r="R1171" s="110">
        <v>0.41038999999999998</v>
      </c>
    </row>
    <row r="1172" spans="17:18" x14ac:dyDescent="0.25">
      <c r="Q1172" s="109">
        <v>-17.228999999999999</v>
      </c>
      <c r="R1172" s="110">
        <v>0.36141000000000001</v>
      </c>
    </row>
    <row r="1173" spans="17:18" x14ac:dyDescent="0.25">
      <c r="Q1173" s="109">
        <v>-16.864999999999998</v>
      </c>
      <c r="R1173" s="110">
        <v>1.0130300000000001</v>
      </c>
    </row>
    <row r="1174" spans="17:18" x14ac:dyDescent="0.25">
      <c r="Q1174" s="109">
        <v>-10.238</v>
      </c>
      <c r="R1174" s="110">
        <v>1.05121</v>
      </c>
    </row>
    <row r="1175" spans="17:18" x14ac:dyDescent="0.25">
      <c r="Q1175" s="109">
        <v>-114.089</v>
      </c>
      <c r="R1175" s="110">
        <v>-0.44169999999999998</v>
      </c>
    </row>
    <row r="1176" spans="17:18" x14ac:dyDescent="0.25">
      <c r="Q1176" s="109">
        <v>-111.349</v>
      </c>
      <c r="R1176" s="110">
        <v>-0.43834000000000001</v>
      </c>
    </row>
    <row r="1177" spans="17:18" x14ac:dyDescent="0.25">
      <c r="Q1177" s="109">
        <v>-112.923</v>
      </c>
      <c r="R1177" s="110">
        <v>-0.89912000000000003</v>
      </c>
    </row>
    <row r="1178" spans="17:18" x14ac:dyDescent="0.25">
      <c r="Q1178" s="109">
        <v>-113.755</v>
      </c>
      <c r="R1178" s="110">
        <v>-0.89900000000000002</v>
      </c>
    </row>
    <row r="1179" spans="17:18" x14ac:dyDescent="0.25">
      <c r="Q1179" s="109">
        <v>-8.6950000000000003</v>
      </c>
      <c r="R1179" s="110">
        <v>0.41038999999999998</v>
      </c>
    </row>
    <row r="1180" spans="17:18" x14ac:dyDescent="0.25">
      <c r="Q1180" s="109">
        <v>-17.228999999999999</v>
      </c>
      <c r="R1180" s="110">
        <v>0.36141000000000001</v>
      </c>
    </row>
    <row r="1181" spans="17:18" x14ac:dyDescent="0.25">
      <c r="Q1181" s="109">
        <v>-16.864999999999998</v>
      </c>
      <c r="R1181" s="110">
        <v>1.0130300000000001</v>
      </c>
    </row>
    <row r="1182" spans="17:18" x14ac:dyDescent="0.25">
      <c r="Q1182" s="109">
        <v>-10.238</v>
      </c>
      <c r="R1182" s="110">
        <v>1.05121</v>
      </c>
    </row>
    <row r="1183" spans="17:18" x14ac:dyDescent="0.25">
      <c r="Q1183" s="109">
        <v>-114.089</v>
      </c>
      <c r="R1183" s="110">
        <v>-0.44169999999999998</v>
      </c>
    </row>
    <row r="1184" spans="17:18" x14ac:dyDescent="0.25">
      <c r="Q1184" s="109">
        <v>-111.349</v>
      </c>
      <c r="R1184" s="110">
        <v>-0.43834000000000001</v>
      </c>
    </row>
    <row r="1185" spans="17:18" x14ac:dyDescent="0.25">
      <c r="Q1185" s="109">
        <v>-112.923</v>
      </c>
      <c r="R1185" s="110">
        <v>-0.89912000000000003</v>
      </c>
    </row>
    <row r="1186" spans="17:18" x14ac:dyDescent="0.25">
      <c r="Q1186" s="109">
        <v>-113.755</v>
      </c>
      <c r="R1186" s="110">
        <v>-0.89900000000000002</v>
      </c>
    </row>
    <row r="1187" spans="17:18" x14ac:dyDescent="0.25">
      <c r="Q1187" s="109">
        <v>-25.018999999999998</v>
      </c>
      <c r="R1187" s="110">
        <v>0.56569000000000003</v>
      </c>
    </row>
    <row r="1188" spans="17:18" x14ac:dyDescent="0.25">
      <c r="Q1188" s="109">
        <v>-31.614999999999998</v>
      </c>
      <c r="R1188" s="110">
        <v>0.51719000000000004</v>
      </c>
    </row>
    <row r="1189" spans="17:18" x14ac:dyDescent="0.25">
      <c r="Q1189" s="109">
        <v>-31.541</v>
      </c>
      <c r="R1189" s="110">
        <v>1.3751</v>
      </c>
    </row>
    <row r="1190" spans="17:18" x14ac:dyDescent="0.25">
      <c r="Q1190" s="109">
        <v>-26.248999999999999</v>
      </c>
      <c r="R1190" s="110">
        <v>1.41086</v>
      </c>
    </row>
    <row r="1191" spans="17:18" x14ac:dyDescent="0.25">
      <c r="Q1191" s="109">
        <v>-97.763999999999996</v>
      </c>
      <c r="R1191" s="110">
        <v>-0.59699999999999998</v>
      </c>
    </row>
    <row r="1192" spans="17:18" x14ac:dyDescent="0.25">
      <c r="Q1192" s="109">
        <v>-96.962000000000003</v>
      </c>
      <c r="R1192" s="110">
        <v>-0.59411999999999998</v>
      </c>
    </row>
    <row r="1193" spans="17:18" x14ac:dyDescent="0.25">
      <c r="Q1193" s="109">
        <v>-98.245999999999995</v>
      </c>
      <c r="R1193" s="110">
        <v>-1.26119</v>
      </c>
    </row>
    <row r="1194" spans="17:18" x14ac:dyDescent="0.25">
      <c r="Q1194" s="109">
        <v>-97.744</v>
      </c>
      <c r="R1194" s="110">
        <v>-1.25865</v>
      </c>
    </row>
    <row r="1195" spans="17:18" x14ac:dyDescent="0.25">
      <c r="Q1195" s="109">
        <v>-25.018999999999998</v>
      </c>
      <c r="R1195" s="110">
        <v>0.56569000000000003</v>
      </c>
    </row>
    <row r="1196" spans="17:18" x14ac:dyDescent="0.25">
      <c r="Q1196" s="109">
        <v>-31.614999999999998</v>
      </c>
      <c r="R1196" s="110">
        <v>0.51719000000000004</v>
      </c>
    </row>
    <row r="1197" spans="17:18" x14ac:dyDescent="0.25">
      <c r="Q1197" s="109">
        <v>-31.541</v>
      </c>
      <c r="R1197" s="110">
        <v>1.3751</v>
      </c>
    </row>
    <row r="1198" spans="17:18" x14ac:dyDescent="0.25">
      <c r="Q1198" s="109">
        <v>-26.248999999999999</v>
      </c>
      <c r="R1198" s="110">
        <v>1.41086</v>
      </c>
    </row>
    <row r="1199" spans="17:18" x14ac:dyDescent="0.25">
      <c r="Q1199" s="109">
        <v>-97.763999999999996</v>
      </c>
      <c r="R1199" s="110">
        <v>-0.59699999999999998</v>
      </c>
    </row>
    <row r="1200" spans="17:18" x14ac:dyDescent="0.25">
      <c r="Q1200" s="109">
        <v>-96.962000000000003</v>
      </c>
      <c r="R1200" s="110">
        <v>-0.59411999999999998</v>
      </c>
    </row>
    <row r="1201" spans="17:18" x14ac:dyDescent="0.25">
      <c r="Q1201" s="109">
        <v>-98.245999999999995</v>
      </c>
      <c r="R1201" s="110">
        <v>-1.26119</v>
      </c>
    </row>
    <row r="1202" spans="17:18" x14ac:dyDescent="0.25">
      <c r="Q1202" s="109">
        <v>-97.744</v>
      </c>
      <c r="R1202" s="110">
        <v>-1.25865</v>
      </c>
    </row>
    <row r="1203" spans="17:18" x14ac:dyDescent="0.25">
      <c r="Q1203" s="109">
        <v>-3.1749999999999998</v>
      </c>
      <c r="R1203" s="110">
        <v>0.40992000000000001</v>
      </c>
    </row>
    <row r="1204" spans="17:18" x14ac:dyDescent="0.25">
      <c r="Q1204" s="109">
        <v>-11.428000000000001</v>
      </c>
      <c r="R1204" s="110">
        <v>0.36198000000000002</v>
      </c>
    </row>
    <row r="1205" spans="17:18" x14ac:dyDescent="0.25">
      <c r="Q1205" s="109">
        <v>-11.039</v>
      </c>
      <c r="R1205" s="110">
        <v>1.0081100000000001</v>
      </c>
    </row>
    <row r="1206" spans="17:18" x14ac:dyDescent="0.25">
      <c r="Q1206" s="109">
        <v>-4.694</v>
      </c>
      <c r="R1206" s="110">
        <v>1.0456099999999999</v>
      </c>
    </row>
    <row r="1207" spans="17:18" x14ac:dyDescent="0.25">
      <c r="Q1207" s="109">
        <v>-108.569</v>
      </c>
      <c r="R1207" s="110">
        <v>-0.44217000000000001</v>
      </c>
    </row>
    <row r="1208" spans="17:18" x14ac:dyDescent="0.25">
      <c r="Q1208" s="109">
        <v>-105.547</v>
      </c>
      <c r="R1208" s="110">
        <v>-0.43775999999999998</v>
      </c>
    </row>
    <row r="1209" spans="17:18" x14ac:dyDescent="0.25">
      <c r="Q1209" s="109">
        <v>-107.09699999999999</v>
      </c>
      <c r="R1209" s="110">
        <v>-0.90403</v>
      </c>
    </row>
    <row r="1210" spans="17:18" x14ac:dyDescent="0.25">
      <c r="Q1210" s="109">
        <v>-108.211</v>
      </c>
      <c r="R1210" s="110">
        <v>-0.90459999999999996</v>
      </c>
    </row>
    <row r="1211" spans="17:18" x14ac:dyDescent="0.25">
      <c r="Q1211" s="109">
        <v>-3.1749999999999998</v>
      </c>
      <c r="R1211" s="110">
        <v>0.40992000000000001</v>
      </c>
    </row>
    <row r="1212" spans="17:18" x14ac:dyDescent="0.25">
      <c r="Q1212" s="109">
        <v>-11.428000000000001</v>
      </c>
      <c r="R1212" s="110">
        <v>0.36198000000000002</v>
      </c>
    </row>
    <row r="1213" spans="17:18" x14ac:dyDescent="0.25">
      <c r="Q1213" s="109">
        <v>-11.039</v>
      </c>
      <c r="R1213" s="110">
        <v>1.0081100000000001</v>
      </c>
    </row>
    <row r="1214" spans="17:18" x14ac:dyDescent="0.25">
      <c r="Q1214" s="109">
        <v>-4.694</v>
      </c>
      <c r="R1214" s="110">
        <v>1.0456099999999999</v>
      </c>
    </row>
    <row r="1215" spans="17:18" x14ac:dyDescent="0.25">
      <c r="Q1215" s="109">
        <v>-108.569</v>
      </c>
      <c r="R1215" s="110">
        <v>-0.44217000000000001</v>
      </c>
    </row>
    <row r="1216" spans="17:18" x14ac:dyDescent="0.25">
      <c r="Q1216" s="109">
        <v>-105.547</v>
      </c>
      <c r="R1216" s="110">
        <v>-0.43775999999999998</v>
      </c>
    </row>
    <row r="1217" spans="17:18" x14ac:dyDescent="0.25">
      <c r="Q1217" s="109">
        <v>-107.09699999999999</v>
      </c>
      <c r="R1217" s="110">
        <v>-0.90403</v>
      </c>
    </row>
    <row r="1218" spans="17:18" x14ac:dyDescent="0.25">
      <c r="Q1218" s="109">
        <v>-108.211</v>
      </c>
      <c r="R1218" s="110">
        <v>-0.90459999999999996</v>
      </c>
    </row>
    <row r="1219" spans="17:18" x14ac:dyDescent="0.25">
      <c r="Q1219" s="109">
        <v>-19.5</v>
      </c>
      <c r="R1219" s="110">
        <v>0.56521999999999994</v>
      </c>
    </row>
    <row r="1220" spans="17:18" x14ac:dyDescent="0.25">
      <c r="Q1220" s="109">
        <v>-25.814</v>
      </c>
      <c r="R1220" s="110">
        <v>0.51776999999999995</v>
      </c>
    </row>
    <row r="1221" spans="17:18" x14ac:dyDescent="0.25">
      <c r="Q1221" s="109">
        <v>-25.715</v>
      </c>
      <c r="R1221" s="110">
        <v>1.37018</v>
      </c>
    </row>
    <row r="1222" spans="17:18" x14ac:dyDescent="0.25">
      <c r="Q1222" s="109">
        <v>-20.704999999999998</v>
      </c>
      <c r="R1222" s="110">
        <v>1.40526</v>
      </c>
    </row>
    <row r="1223" spans="17:18" x14ac:dyDescent="0.25">
      <c r="Q1223" s="109">
        <v>-92.245000000000005</v>
      </c>
      <c r="R1223" s="110">
        <v>-0.59746999999999995</v>
      </c>
    </row>
    <row r="1224" spans="17:18" x14ac:dyDescent="0.25">
      <c r="Q1224" s="109">
        <v>-91.161000000000001</v>
      </c>
      <c r="R1224" s="110">
        <v>-0.59353999999999996</v>
      </c>
    </row>
    <row r="1225" spans="17:18" x14ac:dyDescent="0.25">
      <c r="Q1225" s="109">
        <v>-92.42</v>
      </c>
      <c r="R1225" s="110">
        <v>-1.2661</v>
      </c>
    </row>
    <row r="1226" spans="17:18" x14ac:dyDescent="0.25">
      <c r="Q1226" s="109">
        <v>-92.2</v>
      </c>
      <c r="R1226" s="110">
        <v>-1.2642500000000001</v>
      </c>
    </row>
    <row r="1227" spans="17:18" x14ac:dyDescent="0.25">
      <c r="Q1227" s="109">
        <v>-19.5</v>
      </c>
      <c r="R1227" s="110">
        <v>0.56521999999999994</v>
      </c>
    </row>
    <row r="1228" spans="17:18" x14ac:dyDescent="0.25">
      <c r="Q1228" s="109">
        <v>-25.814</v>
      </c>
      <c r="R1228" s="110">
        <v>0.51776999999999995</v>
      </c>
    </row>
    <row r="1229" spans="17:18" x14ac:dyDescent="0.25">
      <c r="Q1229" s="109">
        <v>-25.715</v>
      </c>
      <c r="R1229" s="110">
        <v>1.37018</v>
      </c>
    </row>
    <row r="1230" spans="17:18" x14ac:dyDescent="0.25">
      <c r="Q1230" s="109">
        <v>-20.704999999999998</v>
      </c>
      <c r="R1230" s="110">
        <v>1.40526</v>
      </c>
    </row>
    <row r="1231" spans="17:18" x14ac:dyDescent="0.25">
      <c r="Q1231" s="109">
        <v>-92.245000000000005</v>
      </c>
      <c r="R1231" s="110">
        <v>-0.59746999999999995</v>
      </c>
    </row>
    <row r="1232" spans="17:18" x14ac:dyDescent="0.25">
      <c r="Q1232" s="109">
        <v>-91.161000000000001</v>
      </c>
      <c r="R1232" s="110">
        <v>-0.59353999999999996</v>
      </c>
    </row>
    <row r="1233" spans="17:18" x14ac:dyDescent="0.25">
      <c r="Q1233" s="109">
        <v>-92.42</v>
      </c>
      <c r="R1233" s="110">
        <v>-1.2661</v>
      </c>
    </row>
    <row r="1234" spans="17:18" x14ac:dyDescent="0.25">
      <c r="Q1234" s="109">
        <v>-92.2</v>
      </c>
      <c r="R1234" s="110">
        <v>-1.2642500000000001</v>
      </c>
    </row>
    <row r="1235" spans="17:18" x14ac:dyDescent="0.25">
      <c r="Q1235" s="109">
        <v>-5.4279999999999999</v>
      </c>
      <c r="R1235" s="110">
        <v>0.41015000000000001</v>
      </c>
    </row>
    <row r="1236" spans="17:18" x14ac:dyDescent="0.25">
      <c r="Q1236" s="109">
        <v>-13.531000000000001</v>
      </c>
      <c r="R1236" s="110">
        <v>0.36224000000000001</v>
      </c>
    </row>
    <row r="1237" spans="17:18" x14ac:dyDescent="0.25">
      <c r="Q1237" s="109">
        <v>-13.122</v>
      </c>
      <c r="R1237" s="110">
        <v>1.0074099999999999</v>
      </c>
    </row>
    <row r="1238" spans="17:18" x14ac:dyDescent="0.25">
      <c r="Q1238" s="109">
        <v>-6.9269999999999996</v>
      </c>
      <c r="R1238" s="110">
        <v>1.0447599999999999</v>
      </c>
    </row>
    <row r="1239" spans="17:18" x14ac:dyDescent="0.25">
      <c r="Q1239" s="109">
        <v>-110.822</v>
      </c>
      <c r="R1239" s="110">
        <v>-0.44194</v>
      </c>
    </row>
    <row r="1240" spans="17:18" x14ac:dyDescent="0.25">
      <c r="Q1240" s="109">
        <v>-107.651</v>
      </c>
      <c r="R1240" s="110">
        <v>-0.43751000000000001</v>
      </c>
    </row>
    <row r="1241" spans="17:18" x14ac:dyDescent="0.25">
      <c r="Q1241" s="109">
        <v>-109.18</v>
      </c>
      <c r="R1241" s="110">
        <v>-0.90473999999999999</v>
      </c>
    </row>
    <row r="1242" spans="17:18" x14ac:dyDescent="0.25">
      <c r="Q1242" s="109">
        <v>-110.443</v>
      </c>
      <c r="R1242" s="110">
        <v>-0.90546000000000004</v>
      </c>
    </row>
    <row r="1243" spans="17:18" x14ac:dyDescent="0.25">
      <c r="Q1243" s="109">
        <v>-5.4279999999999999</v>
      </c>
      <c r="R1243" s="110">
        <v>0.41015000000000001</v>
      </c>
    </row>
    <row r="1244" spans="17:18" x14ac:dyDescent="0.25">
      <c r="Q1244" s="109">
        <v>-13.531000000000001</v>
      </c>
      <c r="R1244" s="110">
        <v>0.36224000000000001</v>
      </c>
    </row>
    <row r="1245" spans="17:18" x14ac:dyDescent="0.25">
      <c r="Q1245" s="109">
        <v>-13.122</v>
      </c>
      <c r="R1245" s="110">
        <v>1.0074099999999999</v>
      </c>
    </row>
    <row r="1246" spans="17:18" x14ac:dyDescent="0.25">
      <c r="Q1246" s="109">
        <v>-6.9269999999999996</v>
      </c>
      <c r="R1246" s="110">
        <v>1.0447599999999999</v>
      </c>
    </row>
    <row r="1247" spans="17:18" x14ac:dyDescent="0.25">
      <c r="Q1247" s="109">
        <v>-110.822</v>
      </c>
      <c r="R1247" s="110">
        <v>-0.44194</v>
      </c>
    </row>
    <row r="1248" spans="17:18" x14ac:dyDescent="0.25">
      <c r="Q1248" s="109">
        <v>-107.651</v>
      </c>
      <c r="R1248" s="110">
        <v>-0.43751000000000001</v>
      </c>
    </row>
    <row r="1249" spans="17:18" x14ac:dyDescent="0.25">
      <c r="Q1249" s="109">
        <v>-109.18</v>
      </c>
      <c r="R1249" s="110">
        <v>-0.90473999999999999</v>
      </c>
    </row>
    <row r="1250" spans="17:18" x14ac:dyDescent="0.25">
      <c r="Q1250" s="109">
        <v>-110.443</v>
      </c>
      <c r="R1250" s="110">
        <v>-0.90546000000000004</v>
      </c>
    </row>
    <row r="1251" spans="17:18" x14ac:dyDescent="0.25">
      <c r="Q1251" s="109">
        <v>-21.751999999999999</v>
      </c>
      <c r="R1251" s="110">
        <v>0.56545000000000001</v>
      </c>
    </row>
    <row r="1252" spans="17:18" x14ac:dyDescent="0.25">
      <c r="Q1252" s="109">
        <v>-27.917000000000002</v>
      </c>
      <c r="R1252" s="110">
        <v>0.51802000000000004</v>
      </c>
    </row>
    <row r="1253" spans="17:18" x14ac:dyDescent="0.25">
      <c r="Q1253" s="109">
        <v>-27.798999999999999</v>
      </c>
      <c r="R1253" s="110">
        <v>1.36948</v>
      </c>
    </row>
    <row r="1254" spans="17:18" x14ac:dyDescent="0.25">
      <c r="Q1254" s="109">
        <v>-22.937999999999999</v>
      </c>
      <c r="R1254" s="110">
        <v>1.4044099999999999</v>
      </c>
    </row>
    <row r="1255" spans="17:18" x14ac:dyDescent="0.25">
      <c r="Q1255" s="109">
        <v>-94.497</v>
      </c>
      <c r="R1255" s="110">
        <v>-0.59723999999999999</v>
      </c>
    </row>
    <row r="1256" spans="17:18" x14ac:dyDescent="0.25">
      <c r="Q1256" s="109">
        <v>-93.263999999999996</v>
      </c>
      <c r="R1256" s="110">
        <v>-0.59328999999999998</v>
      </c>
    </row>
    <row r="1257" spans="17:18" x14ac:dyDescent="0.25">
      <c r="Q1257" s="109">
        <v>-94.504000000000005</v>
      </c>
      <c r="R1257" s="110">
        <v>-1.26681</v>
      </c>
    </row>
    <row r="1258" spans="17:18" x14ac:dyDescent="0.25">
      <c r="Q1258" s="109">
        <v>-94.433000000000007</v>
      </c>
      <c r="R1258" s="110">
        <v>-1.26511</v>
      </c>
    </row>
    <row r="1259" spans="17:18" x14ac:dyDescent="0.25">
      <c r="Q1259" s="109">
        <v>-21.751999999999999</v>
      </c>
      <c r="R1259" s="110">
        <v>0.56545000000000001</v>
      </c>
    </row>
    <row r="1260" spans="17:18" x14ac:dyDescent="0.25">
      <c r="Q1260" s="109">
        <v>-27.917000000000002</v>
      </c>
      <c r="R1260" s="110">
        <v>0.51802000000000004</v>
      </c>
    </row>
    <row r="1261" spans="17:18" x14ac:dyDescent="0.25">
      <c r="Q1261" s="109">
        <v>-27.798999999999999</v>
      </c>
      <c r="R1261" s="110">
        <v>1.36948</v>
      </c>
    </row>
    <row r="1262" spans="17:18" x14ac:dyDescent="0.25">
      <c r="Q1262" s="109">
        <v>-22.937999999999999</v>
      </c>
      <c r="R1262" s="110">
        <v>1.4044099999999999</v>
      </c>
    </row>
    <row r="1263" spans="17:18" x14ac:dyDescent="0.25">
      <c r="Q1263" s="109">
        <v>-94.497</v>
      </c>
      <c r="R1263" s="110">
        <v>-0.59723999999999999</v>
      </c>
    </row>
    <row r="1264" spans="17:18" x14ac:dyDescent="0.25">
      <c r="Q1264" s="109">
        <v>-93.263999999999996</v>
      </c>
      <c r="R1264" s="110">
        <v>-0.59328999999999998</v>
      </c>
    </row>
    <row r="1265" spans="17:18" x14ac:dyDescent="0.25">
      <c r="Q1265" s="109">
        <v>-94.504000000000005</v>
      </c>
      <c r="R1265" s="110">
        <v>-1.26681</v>
      </c>
    </row>
    <row r="1266" spans="17:18" x14ac:dyDescent="0.25">
      <c r="Q1266" s="109">
        <v>-94.433000000000007</v>
      </c>
      <c r="R1266" s="110">
        <v>-1.26511</v>
      </c>
    </row>
    <row r="1267" spans="17:18" x14ac:dyDescent="0.25">
      <c r="Q1267" s="109">
        <v>15.051</v>
      </c>
      <c r="R1267" s="110">
        <v>0.41410999999999998</v>
      </c>
    </row>
    <row r="1268" spans="17:18" x14ac:dyDescent="0.25">
      <c r="Q1268" s="109">
        <v>7.8449999999999998</v>
      </c>
      <c r="R1268" s="110">
        <v>0.37303999999999998</v>
      </c>
    </row>
    <row r="1269" spans="17:18" x14ac:dyDescent="0.25">
      <c r="Q1269" s="109">
        <v>8.4309999999999992</v>
      </c>
      <c r="R1269" s="110">
        <v>0.98934</v>
      </c>
    </row>
    <row r="1270" spans="17:18" x14ac:dyDescent="0.25">
      <c r="Q1270" s="109">
        <v>13.728999999999999</v>
      </c>
      <c r="R1270" s="110">
        <v>1.02105</v>
      </c>
    </row>
    <row r="1271" spans="17:18" x14ac:dyDescent="0.25">
      <c r="Q1271" s="109">
        <v>-90.343000000000004</v>
      </c>
      <c r="R1271" s="110">
        <v>-0.43797999999999998</v>
      </c>
    </row>
    <row r="1272" spans="17:18" x14ac:dyDescent="0.25">
      <c r="Q1272" s="109">
        <v>-86.274000000000001</v>
      </c>
      <c r="R1272" s="110">
        <v>-0.42670999999999998</v>
      </c>
    </row>
    <row r="1273" spans="17:18" x14ac:dyDescent="0.25">
      <c r="Q1273" s="109">
        <v>-87.626999999999995</v>
      </c>
      <c r="R1273" s="110">
        <v>-0.92281000000000002</v>
      </c>
    </row>
    <row r="1274" spans="17:18" x14ac:dyDescent="0.25">
      <c r="Q1274" s="109">
        <v>-89.787999999999997</v>
      </c>
      <c r="R1274" s="110">
        <v>-0.92915999999999999</v>
      </c>
    </row>
    <row r="1275" spans="17:18" x14ac:dyDescent="0.25">
      <c r="Q1275" s="109">
        <v>15.051</v>
      </c>
      <c r="R1275" s="110">
        <v>0.41410999999999998</v>
      </c>
    </row>
    <row r="1276" spans="17:18" x14ac:dyDescent="0.25">
      <c r="Q1276" s="109">
        <v>7.8449999999999998</v>
      </c>
      <c r="R1276" s="110">
        <v>0.37303999999999998</v>
      </c>
    </row>
    <row r="1277" spans="17:18" x14ac:dyDescent="0.25">
      <c r="Q1277" s="109">
        <v>8.4309999999999992</v>
      </c>
      <c r="R1277" s="110">
        <v>0.98934</v>
      </c>
    </row>
    <row r="1278" spans="17:18" x14ac:dyDescent="0.25">
      <c r="Q1278" s="109">
        <v>13.728999999999999</v>
      </c>
      <c r="R1278" s="110">
        <v>1.02105</v>
      </c>
    </row>
    <row r="1279" spans="17:18" x14ac:dyDescent="0.25">
      <c r="Q1279" s="109">
        <v>-90.343000000000004</v>
      </c>
      <c r="R1279" s="110">
        <v>-0.43797999999999998</v>
      </c>
    </row>
    <row r="1280" spans="17:18" x14ac:dyDescent="0.25">
      <c r="Q1280" s="109">
        <v>-86.274000000000001</v>
      </c>
      <c r="R1280" s="110">
        <v>-0.42670999999999998</v>
      </c>
    </row>
    <row r="1281" spans="17:18" x14ac:dyDescent="0.25">
      <c r="Q1281" s="109">
        <v>-87.626999999999995</v>
      </c>
      <c r="R1281" s="110">
        <v>-0.92281000000000002</v>
      </c>
    </row>
    <row r="1282" spans="17:18" x14ac:dyDescent="0.25">
      <c r="Q1282" s="109">
        <v>-89.787999999999997</v>
      </c>
      <c r="R1282" s="110">
        <v>-0.92915999999999999</v>
      </c>
    </row>
    <row r="1283" spans="17:18" x14ac:dyDescent="0.25">
      <c r="Q1283" s="109">
        <v>-1.2729999999999999</v>
      </c>
      <c r="R1283" s="110">
        <v>0.56940999999999997</v>
      </c>
    </row>
    <row r="1284" spans="17:18" x14ac:dyDescent="0.25">
      <c r="Q1284" s="109">
        <v>-6.5410000000000004</v>
      </c>
      <c r="R1284" s="110">
        <v>0.52881999999999996</v>
      </c>
    </row>
    <row r="1285" spans="17:18" x14ac:dyDescent="0.25">
      <c r="Q1285" s="109">
        <v>-6.2450000000000001</v>
      </c>
      <c r="R1285" s="110">
        <v>1.35141</v>
      </c>
    </row>
    <row r="1286" spans="17:18" x14ac:dyDescent="0.25">
      <c r="Q1286" s="109">
        <v>-2.282</v>
      </c>
      <c r="R1286" s="110">
        <v>1.3807</v>
      </c>
    </row>
    <row r="1287" spans="17:18" x14ac:dyDescent="0.25">
      <c r="Q1287" s="109">
        <v>-74.019000000000005</v>
      </c>
      <c r="R1287" s="110">
        <v>-0.59328000000000003</v>
      </c>
    </row>
    <row r="1288" spans="17:18" x14ac:dyDescent="0.25">
      <c r="Q1288" s="109">
        <v>-71.888000000000005</v>
      </c>
      <c r="R1288" s="110">
        <v>-0.58248999999999995</v>
      </c>
    </row>
    <row r="1289" spans="17:18" x14ac:dyDescent="0.25">
      <c r="Q1289" s="109">
        <v>-72.95</v>
      </c>
      <c r="R1289" s="110">
        <v>-1.28488</v>
      </c>
    </row>
    <row r="1290" spans="17:18" x14ac:dyDescent="0.25">
      <c r="Q1290" s="109">
        <v>-73.777000000000001</v>
      </c>
      <c r="R1290" s="110">
        <v>-1.28881</v>
      </c>
    </row>
    <row r="1291" spans="17:18" x14ac:dyDescent="0.25">
      <c r="Q1291" s="109">
        <v>-1.2729999999999999</v>
      </c>
      <c r="R1291" s="110">
        <v>0.56940999999999997</v>
      </c>
    </row>
    <row r="1292" spans="17:18" x14ac:dyDescent="0.25">
      <c r="Q1292" s="109">
        <v>-6.5410000000000004</v>
      </c>
      <c r="R1292" s="110">
        <v>0.52881999999999996</v>
      </c>
    </row>
    <row r="1293" spans="17:18" x14ac:dyDescent="0.25">
      <c r="Q1293" s="109">
        <v>-6.2450000000000001</v>
      </c>
      <c r="R1293" s="110">
        <v>1.35141</v>
      </c>
    </row>
    <row r="1294" spans="17:18" x14ac:dyDescent="0.25">
      <c r="Q1294" s="109">
        <v>-2.282</v>
      </c>
      <c r="R1294" s="110">
        <v>1.3807</v>
      </c>
    </row>
    <row r="1295" spans="17:18" x14ac:dyDescent="0.25">
      <c r="Q1295" s="109">
        <v>-74.019000000000005</v>
      </c>
      <c r="R1295" s="110">
        <v>-0.59328000000000003</v>
      </c>
    </row>
    <row r="1296" spans="17:18" x14ac:dyDescent="0.25">
      <c r="Q1296" s="109">
        <v>-71.888000000000005</v>
      </c>
      <c r="R1296" s="110">
        <v>-0.58248999999999995</v>
      </c>
    </row>
    <row r="1297" spans="17:18" x14ac:dyDescent="0.25">
      <c r="Q1297" s="109">
        <v>-72.95</v>
      </c>
      <c r="R1297" s="110">
        <v>-1.28488</v>
      </c>
    </row>
    <row r="1298" spans="17:18" x14ac:dyDescent="0.25">
      <c r="Q1298" s="109">
        <v>-73.777000000000001</v>
      </c>
      <c r="R1298" s="110">
        <v>-1.28881</v>
      </c>
    </row>
    <row r="1299" spans="17:18" x14ac:dyDescent="0.25">
      <c r="Q1299" s="109">
        <v>-73.591999999999999</v>
      </c>
      <c r="R1299" s="110">
        <v>-3.9919999999999997E-2</v>
      </c>
    </row>
    <row r="1300" spans="17:18" x14ac:dyDescent="0.25">
      <c r="Q1300" s="109">
        <v>-72.847999999999999</v>
      </c>
      <c r="R1300" s="110">
        <v>-0.11949</v>
      </c>
    </row>
    <row r="1301" spans="17:18" x14ac:dyDescent="0.25">
      <c r="Q1301" s="109">
        <v>-71.739999999999995</v>
      </c>
      <c r="R1301" s="110">
        <v>8.1499999999999993E-3</v>
      </c>
    </row>
    <row r="1302" spans="17:18" x14ac:dyDescent="0.25">
      <c r="Q1302" s="109">
        <v>-72.483999999999995</v>
      </c>
      <c r="R1302" s="110">
        <v>8.1210000000000004E-2</v>
      </c>
    </row>
    <row r="1303" spans="17:18" x14ac:dyDescent="0.25">
      <c r="Q1303" s="109">
        <v>-66.055999999999997</v>
      </c>
      <c r="R1303" s="110">
        <v>-3.7620000000000001E-2</v>
      </c>
    </row>
    <row r="1304" spans="17:18" x14ac:dyDescent="0.25">
      <c r="Q1304" s="109">
        <v>-65.48</v>
      </c>
      <c r="R1304" s="110">
        <v>-0.1111</v>
      </c>
    </row>
    <row r="1305" spans="17:18" x14ac:dyDescent="0.25">
      <c r="Q1305" s="109">
        <v>-64.436999999999998</v>
      </c>
      <c r="R1305" s="110">
        <v>7.4599999999999996E-3</v>
      </c>
    </row>
    <row r="1306" spans="17:18" x14ac:dyDescent="0.25">
      <c r="Q1306" s="109">
        <v>-65.013000000000005</v>
      </c>
      <c r="R1306" s="110">
        <v>7.5020000000000003E-2</v>
      </c>
    </row>
    <row r="1307" spans="17:18" x14ac:dyDescent="0.25">
      <c r="Q1307" s="109">
        <v>-68.680999999999997</v>
      </c>
      <c r="R1307" s="110">
        <v>-3.8109999999999998E-2</v>
      </c>
    </row>
    <row r="1308" spans="17:18" x14ac:dyDescent="0.25">
      <c r="Q1308" s="109">
        <v>-67.888999999999996</v>
      </c>
      <c r="R1308" s="110">
        <v>-0.11161</v>
      </c>
    </row>
    <row r="1309" spans="17:18" x14ac:dyDescent="0.25">
      <c r="Q1309" s="109">
        <v>-66.86</v>
      </c>
      <c r="R1309" s="110">
        <v>5.8900000000000003E-3</v>
      </c>
    </row>
    <row r="1310" spans="17:18" x14ac:dyDescent="0.25">
      <c r="Q1310" s="109">
        <v>-67.653000000000006</v>
      </c>
      <c r="R1310" s="110">
        <v>7.3340000000000002E-2</v>
      </c>
    </row>
    <row r="1311" spans="17:18" x14ac:dyDescent="0.25">
      <c r="Q1311" s="109">
        <v>-27.332999999999998</v>
      </c>
      <c r="R1311" s="110">
        <v>4.2270000000000002E-2</v>
      </c>
    </row>
    <row r="1312" spans="17:18" x14ac:dyDescent="0.25">
      <c r="Q1312" s="109">
        <v>71.602000000000004</v>
      </c>
      <c r="R1312" s="110">
        <v>7.6079999999999995E-2</v>
      </c>
    </row>
    <row r="1313" spans="17:18" x14ac:dyDescent="0.25">
      <c r="Q1313" s="109">
        <v>69.06</v>
      </c>
      <c r="R1313" s="110">
        <v>0.43374000000000001</v>
      </c>
    </row>
    <row r="1314" spans="17:18" x14ac:dyDescent="0.25">
      <c r="Q1314" s="109">
        <v>-29.861999999999998</v>
      </c>
      <c r="R1314" s="110">
        <v>0.66852999999999996</v>
      </c>
    </row>
    <row r="1315" spans="17:18" x14ac:dyDescent="0.25">
      <c r="Q1315" s="109">
        <v>-100.012</v>
      </c>
      <c r="R1315" s="110">
        <v>-0.11226999999999999</v>
      </c>
    </row>
    <row r="1316" spans="17:18" x14ac:dyDescent="0.25">
      <c r="Q1316" s="109">
        <v>-197.654</v>
      </c>
      <c r="R1316" s="110">
        <v>-0.28438999999999998</v>
      </c>
    </row>
    <row r="1317" spans="17:18" x14ac:dyDescent="0.25">
      <c r="Q1317" s="109">
        <v>-193.18199999999999</v>
      </c>
      <c r="R1317" s="110">
        <v>-0.42016999999999999</v>
      </c>
    </row>
    <row r="1318" spans="17:18" x14ac:dyDescent="0.25">
      <c r="Q1318" s="109">
        <v>-95.552999999999997</v>
      </c>
      <c r="R1318" s="110">
        <v>-0.52795999999999998</v>
      </c>
    </row>
    <row r="1319" spans="17:18" x14ac:dyDescent="0.25">
      <c r="Q1319" s="109">
        <v>-27.332999999999998</v>
      </c>
      <c r="R1319" s="110">
        <v>4.2270000000000002E-2</v>
      </c>
    </row>
    <row r="1320" spans="17:18" x14ac:dyDescent="0.25">
      <c r="Q1320" s="109">
        <v>71.602000000000004</v>
      </c>
      <c r="R1320" s="110">
        <v>7.6079999999999995E-2</v>
      </c>
    </row>
    <row r="1321" spans="17:18" x14ac:dyDescent="0.25">
      <c r="Q1321" s="109">
        <v>69.06</v>
      </c>
      <c r="R1321" s="110">
        <v>0.43374000000000001</v>
      </c>
    </row>
    <row r="1322" spans="17:18" x14ac:dyDescent="0.25">
      <c r="Q1322" s="109">
        <v>-29.861999999999998</v>
      </c>
      <c r="R1322" s="110">
        <v>0.66852999999999996</v>
      </c>
    </row>
    <row r="1323" spans="17:18" x14ac:dyDescent="0.25">
      <c r="Q1323" s="109">
        <v>-100.012</v>
      </c>
      <c r="R1323" s="110">
        <v>-0.11226999999999999</v>
      </c>
    </row>
    <row r="1324" spans="17:18" x14ac:dyDescent="0.25">
      <c r="Q1324" s="109">
        <v>-197.654</v>
      </c>
      <c r="R1324" s="110">
        <v>-0.28438999999999998</v>
      </c>
    </row>
    <row r="1325" spans="17:18" x14ac:dyDescent="0.25">
      <c r="Q1325" s="109">
        <v>-193.18199999999999</v>
      </c>
      <c r="R1325" s="110">
        <v>-0.42016999999999999</v>
      </c>
    </row>
    <row r="1326" spans="17:18" x14ac:dyDescent="0.25">
      <c r="Q1326" s="109">
        <v>-95.552999999999997</v>
      </c>
      <c r="R1326" s="110">
        <v>-0.52795999999999998</v>
      </c>
    </row>
    <row r="1327" spans="17:18" x14ac:dyDescent="0.25">
      <c r="Q1327" s="109">
        <v>-38.222999999999999</v>
      </c>
      <c r="R1327" s="110">
        <v>5.4019999999999999E-2</v>
      </c>
    </row>
    <row r="1328" spans="17:18" x14ac:dyDescent="0.25">
      <c r="Q1328" s="109">
        <v>29.681999999999999</v>
      </c>
      <c r="R1328" s="110">
        <v>0.12862000000000001</v>
      </c>
    </row>
    <row r="1329" spans="17:18" x14ac:dyDescent="0.25">
      <c r="Q1329" s="109">
        <v>28.233000000000001</v>
      </c>
      <c r="R1329" s="110">
        <v>0.59660999999999997</v>
      </c>
    </row>
    <row r="1330" spans="17:18" x14ac:dyDescent="0.25">
      <c r="Q1330" s="109">
        <v>-39.642000000000003</v>
      </c>
      <c r="R1330" s="110">
        <v>0.89844999999999997</v>
      </c>
    </row>
    <row r="1331" spans="17:18" x14ac:dyDescent="0.25">
      <c r="Q1331" s="109">
        <v>-89.122</v>
      </c>
      <c r="R1331" s="110">
        <v>-0.12403</v>
      </c>
    </row>
    <row r="1332" spans="17:18" x14ac:dyDescent="0.25">
      <c r="Q1332" s="109">
        <v>-155.73400000000001</v>
      </c>
      <c r="R1332" s="110">
        <v>-0.33693000000000001</v>
      </c>
    </row>
    <row r="1333" spans="17:18" x14ac:dyDescent="0.25">
      <c r="Q1333" s="109">
        <v>-152.35499999999999</v>
      </c>
      <c r="R1333" s="110">
        <v>-0.58304</v>
      </c>
    </row>
    <row r="1334" spans="17:18" x14ac:dyDescent="0.25">
      <c r="Q1334" s="109">
        <v>-85.772000000000006</v>
      </c>
      <c r="R1334" s="110">
        <v>-0.75788</v>
      </c>
    </row>
    <row r="1335" spans="17:18" x14ac:dyDescent="0.25">
      <c r="Q1335" s="109">
        <v>-38.222999999999999</v>
      </c>
      <c r="R1335" s="110">
        <v>5.4019999999999999E-2</v>
      </c>
    </row>
    <row r="1336" spans="17:18" x14ac:dyDescent="0.25">
      <c r="Q1336" s="109">
        <v>29.681999999999999</v>
      </c>
      <c r="R1336" s="110">
        <v>0.12862000000000001</v>
      </c>
    </row>
    <row r="1337" spans="17:18" x14ac:dyDescent="0.25">
      <c r="Q1337" s="109">
        <v>28.233000000000001</v>
      </c>
      <c r="R1337" s="110">
        <v>0.59660999999999997</v>
      </c>
    </row>
    <row r="1338" spans="17:18" x14ac:dyDescent="0.25">
      <c r="Q1338" s="109">
        <v>-39.642000000000003</v>
      </c>
      <c r="R1338" s="110">
        <v>0.89844999999999997</v>
      </c>
    </row>
    <row r="1339" spans="17:18" x14ac:dyDescent="0.25">
      <c r="Q1339" s="109">
        <v>-89.122</v>
      </c>
      <c r="R1339" s="110">
        <v>-0.12403</v>
      </c>
    </row>
    <row r="1340" spans="17:18" x14ac:dyDescent="0.25">
      <c r="Q1340" s="109">
        <v>-155.73400000000001</v>
      </c>
      <c r="R1340" s="110">
        <v>-0.33693000000000001</v>
      </c>
    </row>
    <row r="1341" spans="17:18" x14ac:dyDescent="0.25">
      <c r="Q1341" s="109">
        <v>-152.35499999999999</v>
      </c>
      <c r="R1341" s="110">
        <v>-0.58304</v>
      </c>
    </row>
    <row r="1342" spans="17:18" x14ac:dyDescent="0.25">
      <c r="Q1342" s="109">
        <v>-85.772000000000006</v>
      </c>
      <c r="R1342" s="110">
        <v>-0.75788</v>
      </c>
    </row>
    <row r="1343" spans="17:18" x14ac:dyDescent="0.25">
      <c r="Q1343" s="109">
        <v>-21.792000000000002</v>
      </c>
      <c r="R1343" s="110">
        <v>4.3959999999999999E-2</v>
      </c>
    </row>
    <row r="1344" spans="17:18" x14ac:dyDescent="0.25">
      <c r="Q1344" s="109">
        <v>77.02</v>
      </c>
      <c r="R1344" s="110">
        <v>8.2250000000000004E-2</v>
      </c>
    </row>
    <row r="1345" spans="17:18" x14ac:dyDescent="0.25">
      <c r="Q1345" s="109">
        <v>74.430000000000007</v>
      </c>
      <c r="R1345" s="110">
        <v>0.43323</v>
      </c>
    </row>
    <row r="1346" spans="17:18" x14ac:dyDescent="0.25">
      <c r="Q1346" s="109">
        <v>-24.367999999999999</v>
      </c>
      <c r="R1346" s="110">
        <v>0.66398000000000001</v>
      </c>
    </row>
    <row r="1347" spans="17:18" x14ac:dyDescent="0.25">
      <c r="Q1347" s="109">
        <v>-94.47</v>
      </c>
      <c r="R1347" s="110">
        <v>-0.11058</v>
      </c>
    </row>
    <row r="1348" spans="17:18" x14ac:dyDescent="0.25">
      <c r="Q1348" s="109">
        <v>-192.23599999999999</v>
      </c>
      <c r="R1348" s="110">
        <v>-0.27822000000000002</v>
      </c>
    </row>
    <row r="1349" spans="17:18" x14ac:dyDescent="0.25">
      <c r="Q1349" s="109">
        <v>-187.81200000000001</v>
      </c>
      <c r="R1349" s="110">
        <v>-0.42068</v>
      </c>
    </row>
    <row r="1350" spans="17:18" x14ac:dyDescent="0.25">
      <c r="Q1350" s="109">
        <v>-90.058999999999997</v>
      </c>
      <c r="R1350" s="110">
        <v>-0.53251000000000004</v>
      </c>
    </row>
    <row r="1351" spans="17:18" x14ac:dyDescent="0.25">
      <c r="Q1351" s="109">
        <v>-21.792000000000002</v>
      </c>
      <c r="R1351" s="110">
        <v>4.3959999999999999E-2</v>
      </c>
    </row>
    <row r="1352" spans="17:18" x14ac:dyDescent="0.25">
      <c r="Q1352" s="109">
        <v>77.02</v>
      </c>
      <c r="R1352" s="110">
        <v>8.2250000000000004E-2</v>
      </c>
    </row>
    <row r="1353" spans="17:18" x14ac:dyDescent="0.25">
      <c r="Q1353" s="109">
        <v>74.430000000000007</v>
      </c>
      <c r="R1353" s="110">
        <v>0.43323</v>
      </c>
    </row>
    <row r="1354" spans="17:18" x14ac:dyDescent="0.25">
      <c r="Q1354" s="109">
        <v>-24.367999999999999</v>
      </c>
      <c r="R1354" s="110">
        <v>0.66398000000000001</v>
      </c>
    </row>
    <row r="1355" spans="17:18" x14ac:dyDescent="0.25">
      <c r="Q1355" s="109">
        <v>-94.47</v>
      </c>
      <c r="R1355" s="110">
        <v>-0.11058</v>
      </c>
    </row>
    <row r="1356" spans="17:18" x14ac:dyDescent="0.25">
      <c r="Q1356" s="109">
        <v>-192.23599999999999</v>
      </c>
      <c r="R1356" s="110">
        <v>-0.27822000000000002</v>
      </c>
    </row>
    <row r="1357" spans="17:18" x14ac:dyDescent="0.25">
      <c r="Q1357" s="109">
        <v>-187.81200000000001</v>
      </c>
      <c r="R1357" s="110">
        <v>-0.42068</v>
      </c>
    </row>
    <row r="1358" spans="17:18" x14ac:dyDescent="0.25">
      <c r="Q1358" s="109">
        <v>-90.058999999999997</v>
      </c>
      <c r="R1358" s="110">
        <v>-0.53251000000000004</v>
      </c>
    </row>
    <row r="1359" spans="17:18" x14ac:dyDescent="0.25">
      <c r="Q1359" s="109">
        <v>-32.682000000000002</v>
      </c>
      <c r="R1359" s="110">
        <v>5.5710000000000003E-2</v>
      </c>
    </row>
    <row r="1360" spans="17:18" x14ac:dyDescent="0.25">
      <c r="Q1360" s="109">
        <v>35.1</v>
      </c>
      <c r="R1360" s="110">
        <v>0.13478999999999999</v>
      </c>
    </row>
    <row r="1361" spans="17:18" x14ac:dyDescent="0.25">
      <c r="Q1361" s="109">
        <v>33.603000000000002</v>
      </c>
      <c r="R1361" s="110">
        <v>0.59609999999999996</v>
      </c>
    </row>
    <row r="1362" spans="17:18" x14ac:dyDescent="0.25">
      <c r="Q1362" s="109">
        <v>-34.149000000000001</v>
      </c>
      <c r="R1362" s="110">
        <v>0.89390000000000003</v>
      </c>
    </row>
    <row r="1363" spans="17:18" x14ac:dyDescent="0.25">
      <c r="Q1363" s="109">
        <v>-83.58</v>
      </c>
      <c r="R1363" s="110">
        <v>-0.12234</v>
      </c>
    </row>
    <row r="1364" spans="17:18" x14ac:dyDescent="0.25">
      <c r="Q1364" s="109">
        <v>-150.316</v>
      </c>
      <c r="R1364" s="110">
        <v>-0.33074999999999999</v>
      </c>
    </row>
    <row r="1365" spans="17:18" x14ac:dyDescent="0.25">
      <c r="Q1365" s="109">
        <v>-146.98500000000001</v>
      </c>
      <c r="R1365" s="110">
        <v>-0.58355000000000001</v>
      </c>
    </row>
    <row r="1366" spans="17:18" x14ac:dyDescent="0.25">
      <c r="Q1366" s="109">
        <v>-80.278999999999996</v>
      </c>
      <c r="R1366" s="110">
        <v>-0.76243000000000005</v>
      </c>
    </row>
    <row r="1367" spans="17:18" x14ac:dyDescent="0.25">
      <c r="Q1367" s="109">
        <v>-32.682000000000002</v>
      </c>
      <c r="R1367" s="110">
        <v>5.5710000000000003E-2</v>
      </c>
    </row>
    <row r="1368" spans="17:18" x14ac:dyDescent="0.25">
      <c r="Q1368" s="109">
        <v>35.1</v>
      </c>
      <c r="R1368" s="110">
        <v>0.13478999999999999</v>
      </c>
    </row>
    <row r="1369" spans="17:18" x14ac:dyDescent="0.25">
      <c r="Q1369" s="109">
        <v>33.603000000000002</v>
      </c>
      <c r="R1369" s="110">
        <v>0.59609999999999996</v>
      </c>
    </row>
    <row r="1370" spans="17:18" x14ac:dyDescent="0.25">
      <c r="Q1370" s="109">
        <v>-34.149000000000001</v>
      </c>
      <c r="R1370" s="110">
        <v>0.89390000000000003</v>
      </c>
    </row>
    <row r="1371" spans="17:18" x14ac:dyDescent="0.25">
      <c r="Q1371" s="109">
        <v>-83.58</v>
      </c>
      <c r="R1371" s="110">
        <v>-0.12234</v>
      </c>
    </row>
    <row r="1372" spans="17:18" x14ac:dyDescent="0.25">
      <c r="Q1372" s="109">
        <v>-150.316</v>
      </c>
      <c r="R1372" s="110">
        <v>-0.33074999999999999</v>
      </c>
    </row>
    <row r="1373" spans="17:18" x14ac:dyDescent="0.25">
      <c r="Q1373" s="109">
        <v>-146.98500000000001</v>
      </c>
      <c r="R1373" s="110">
        <v>-0.58355000000000001</v>
      </c>
    </row>
    <row r="1374" spans="17:18" x14ac:dyDescent="0.25">
      <c r="Q1374" s="109">
        <v>-80.278999999999996</v>
      </c>
      <c r="R1374" s="110">
        <v>-0.76243000000000005</v>
      </c>
    </row>
    <row r="1375" spans="17:18" x14ac:dyDescent="0.25">
      <c r="Q1375" s="109">
        <v>-23.722000000000001</v>
      </c>
      <c r="R1375" s="110">
        <v>4.3589999999999997E-2</v>
      </c>
    </row>
    <row r="1376" spans="17:18" x14ac:dyDescent="0.25">
      <c r="Q1376" s="109">
        <v>75.248999999999995</v>
      </c>
      <c r="R1376" s="110">
        <v>8.1879999999999994E-2</v>
      </c>
    </row>
    <row r="1377" spans="17:18" x14ac:dyDescent="0.25">
      <c r="Q1377" s="109">
        <v>72.647999999999996</v>
      </c>
      <c r="R1377" s="110">
        <v>0.43208000000000002</v>
      </c>
    </row>
    <row r="1378" spans="17:18" x14ac:dyDescent="0.25">
      <c r="Q1378" s="109">
        <v>-26.309000000000001</v>
      </c>
      <c r="R1378" s="110">
        <v>0.66274999999999995</v>
      </c>
    </row>
    <row r="1379" spans="17:18" x14ac:dyDescent="0.25">
      <c r="Q1379" s="109">
        <v>-96.400999999999996</v>
      </c>
      <c r="R1379" s="110">
        <v>-0.11094</v>
      </c>
    </row>
    <row r="1380" spans="17:18" x14ac:dyDescent="0.25">
      <c r="Q1380" s="109">
        <v>-194.00700000000001</v>
      </c>
      <c r="R1380" s="110">
        <v>-0.27859</v>
      </c>
    </row>
    <row r="1381" spans="17:18" x14ac:dyDescent="0.25">
      <c r="Q1381" s="109">
        <v>-189.59299999999999</v>
      </c>
      <c r="R1381" s="110">
        <v>-0.42181999999999997</v>
      </c>
    </row>
    <row r="1382" spans="17:18" x14ac:dyDescent="0.25">
      <c r="Q1382" s="109">
        <v>-92</v>
      </c>
      <c r="R1382" s="110">
        <v>-0.53373999999999999</v>
      </c>
    </row>
    <row r="1383" spans="17:18" x14ac:dyDescent="0.25">
      <c r="Q1383" s="109">
        <v>-23.722000000000001</v>
      </c>
      <c r="R1383" s="110">
        <v>4.3589999999999997E-2</v>
      </c>
    </row>
    <row r="1384" spans="17:18" x14ac:dyDescent="0.25">
      <c r="Q1384" s="109">
        <v>75.248999999999995</v>
      </c>
      <c r="R1384" s="110">
        <v>8.1879999999999994E-2</v>
      </c>
    </row>
    <row r="1385" spans="17:18" x14ac:dyDescent="0.25">
      <c r="Q1385" s="109">
        <v>72.647999999999996</v>
      </c>
      <c r="R1385" s="110">
        <v>0.43208000000000002</v>
      </c>
    </row>
    <row r="1386" spans="17:18" x14ac:dyDescent="0.25">
      <c r="Q1386" s="109">
        <v>-26.309000000000001</v>
      </c>
      <c r="R1386" s="110">
        <v>0.66274999999999995</v>
      </c>
    </row>
    <row r="1387" spans="17:18" x14ac:dyDescent="0.25">
      <c r="Q1387" s="109">
        <v>-96.400999999999996</v>
      </c>
      <c r="R1387" s="110">
        <v>-0.11094</v>
      </c>
    </row>
    <row r="1388" spans="17:18" x14ac:dyDescent="0.25">
      <c r="Q1388" s="109">
        <v>-194.00700000000001</v>
      </c>
      <c r="R1388" s="110">
        <v>-0.27859</v>
      </c>
    </row>
    <row r="1389" spans="17:18" x14ac:dyDescent="0.25">
      <c r="Q1389" s="109">
        <v>-189.59299999999999</v>
      </c>
      <c r="R1389" s="110">
        <v>-0.42181999999999997</v>
      </c>
    </row>
    <row r="1390" spans="17:18" x14ac:dyDescent="0.25">
      <c r="Q1390" s="109">
        <v>-92</v>
      </c>
      <c r="R1390" s="110">
        <v>-0.53373999999999999</v>
      </c>
    </row>
    <row r="1391" spans="17:18" x14ac:dyDescent="0.25">
      <c r="Q1391" s="109">
        <v>-34.612000000000002</v>
      </c>
      <c r="R1391" s="110">
        <v>5.5350000000000003E-2</v>
      </c>
    </row>
    <row r="1392" spans="17:18" x14ac:dyDescent="0.25">
      <c r="Q1392" s="109">
        <v>33.329000000000001</v>
      </c>
      <c r="R1392" s="110">
        <v>0.13441</v>
      </c>
    </row>
    <row r="1393" spans="17:18" x14ac:dyDescent="0.25">
      <c r="Q1393" s="109">
        <v>31.821999999999999</v>
      </c>
      <c r="R1393" s="110">
        <v>0.59494999999999998</v>
      </c>
    </row>
    <row r="1394" spans="17:18" x14ac:dyDescent="0.25">
      <c r="Q1394" s="109">
        <v>-36.090000000000003</v>
      </c>
      <c r="R1394" s="110">
        <v>0.89266999999999996</v>
      </c>
    </row>
    <row r="1395" spans="17:18" x14ac:dyDescent="0.25">
      <c r="Q1395" s="109">
        <v>-85.510999999999996</v>
      </c>
      <c r="R1395" s="110">
        <v>-0.1227</v>
      </c>
    </row>
    <row r="1396" spans="17:18" x14ac:dyDescent="0.25">
      <c r="Q1396" s="109">
        <v>-152.08699999999999</v>
      </c>
      <c r="R1396" s="110">
        <v>-0.33112999999999998</v>
      </c>
    </row>
    <row r="1397" spans="17:18" x14ac:dyDescent="0.25">
      <c r="Q1397" s="109">
        <v>-148.767</v>
      </c>
      <c r="R1397" s="110">
        <v>-0.5847</v>
      </c>
    </row>
    <row r="1398" spans="17:18" x14ac:dyDescent="0.25">
      <c r="Q1398" s="109">
        <v>-82.22</v>
      </c>
      <c r="R1398" s="110">
        <v>-0.76366000000000001</v>
      </c>
    </row>
    <row r="1399" spans="17:18" x14ac:dyDescent="0.25">
      <c r="Q1399" s="109">
        <v>-34.612000000000002</v>
      </c>
      <c r="R1399" s="110">
        <v>5.5350000000000003E-2</v>
      </c>
    </row>
    <row r="1400" spans="17:18" x14ac:dyDescent="0.25">
      <c r="Q1400" s="109">
        <v>33.329000000000001</v>
      </c>
      <c r="R1400" s="110">
        <v>0.13441</v>
      </c>
    </row>
    <row r="1401" spans="17:18" x14ac:dyDescent="0.25">
      <c r="Q1401" s="109">
        <v>31.821999999999999</v>
      </c>
      <c r="R1401" s="110">
        <v>0.59494999999999998</v>
      </c>
    </row>
    <row r="1402" spans="17:18" x14ac:dyDescent="0.25">
      <c r="Q1402" s="109">
        <v>-36.090000000000003</v>
      </c>
      <c r="R1402" s="110">
        <v>0.89266999999999996</v>
      </c>
    </row>
    <row r="1403" spans="17:18" x14ac:dyDescent="0.25">
      <c r="Q1403" s="109">
        <v>-85.510999999999996</v>
      </c>
      <c r="R1403" s="110">
        <v>-0.1227</v>
      </c>
    </row>
    <row r="1404" spans="17:18" x14ac:dyDescent="0.25">
      <c r="Q1404" s="109">
        <v>-152.08699999999999</v>
      </c>
      <c r="R1404" s="110">
        <v>-0.33112999999999998</v>
      </c>
    </row>
    <row r="1405" spans="17:18" x14ac:dyDescent="0.25">
      <c r="Q1405" s="109">
        <v>-148.767</v>
      </c>
      <c r="R1405" s="110">
        <v>-0.5847</v>
      </c>
    </row>
    <row r="1406" spans="17:18" x14ac:dyDescent="0.25">
      <c r="Q1406" s="109">
        <v>-82.22</v>
      </c>
      <c r="R1406" s="110">
        <v>-0.76366000000000001</v>
      </c>
    </row>
    <row r="1407" spans="17:18" x14ac:dyDescent="0.25">
      <c r="Q1407" s="109">
        <v>-2.6680000000000001</v>
      </c>
      <c r="R1407" s="110">
        <v>5.4210000000000001E-2</v>
      </c>
    </row>
    <row r="1408" spans="17:18" x14ac:dyDescent="0.25">
      <c r="Q1408" s="109">
        <v>96.025999999999996</v>
      </c>
      <c r="R1408" s="110">
        <v>0.11376</v>
      </c>
    </row>
    <row r="1409" spans="17:18" x14ac:dyDescent="0.25">
      <c r="Q1409" s="109">
        <v>93.132999999999996</v>
      </c>
      <c r="R1409" s="110">
        <v>0.43020000000000003</v>
      </c>
    </row>
    <row r="1410" spans="17:18" x14ac:dyDescent="0.25">
      <c r="Q1410" s="109">
        <v>-5.548</v>
      </c>
      <c r="R1410" s="110">
        <v>0.64139000000000002</v>
      </c>
    </row>
    <row r="1411" spans="17:18" x14ac:dyDescent="0.25">
      <c r="Q1411" s="109">
        <v>-75.346999999999994</v>
      </c>
      <c r="R1411" s="110">
        <v>-0.10033</v>
      </c>
    </row>
    <row r="1412" spans="17:18" x14ac:dyDescent="0.25">
      <c r="Q1412" s="109">
        <v>-173.23</v>
      </c>
      <c r="R1412" s="110">
        <v>-0.24671000000000001</v>
      </c>
    </row>
    <row r="1413" spans="17:18" x14ac:dyDescent="0.25">
      <c r="Q1413" s="109">
        <v>-169.108</v>
      </c>
      <c r="R1413" s="110">
        <v>-0.42370999999999998</v>
      </c>
    </row>
    <row r="1414" spans="17:18" x14ac:dyDescent="0.25">
      <c r="Q1414" s="109">
        <v>-71.239000000000004</v>
      </c>
      <c r="R1414" s="110">
        <v>-0.55510000000000004</v>
      </c>
    </row>
    <row r="1415" spans="17:18" x14ac:dyDescent="0.25">
      <c r="Q1415" s="109">
        <v>-2.6680000000000001</v>
      </c>
      <c r="R1415" s="110">
        <v>5.4210000000000001E-2</v>
      </c>
    </row>
    <row r="1416" spans="17:18" x14ac:dyDescent="0.25">
      <c r="Q1416" s="109">
        <v>96.025999999999996</v>
      </c>
      <c r="R1416" s="110">
        <v>0.11376</v>
      </c>
    </row>
    <row r="1417" spans="17:18" x14ac:dyDescent="0.25">
      <c r="Q1417" s="109">
        <v>93.132999999999996</v>
      </c>
      <c r="R1417" s="110">
        <v>0.43020000000000003</v>
      </c>
    </row>
    <row r="1418" spans="17:18" x14ac:dyDescent="0.25">
      <c r="Q1418" s="109">
        <v>-5.548</v>
      </c>
      <c r="R1418" s="110">
        <v>0.64139000000000002</v>
      </c>
    </row>
    <row r="1419" spans="17:18" x14ac:dyDescent="0.25">
      <c r="Q1419" s="109">
        <v>-75.346999999999994</v>
      </c>
      <c r="R1419" s="110">
        <v>-0.10033</v>
      </c>
    </row>
    <row r="1420" spans="17:18" x14ac:dyDescent="0.25">
      <c r="Q1420" s="109">
        <v>-173.23</v>
      </c>
      <c r="R1420" s="110">
        <v>-0.24671000000000001</v>
      </c>
    </row>
    <row r="1421" spans="17:18" x14ac:dyDescent="0.25">
      <c r="Q1421" s="109">
        <v>-169.108</v>
      </c>
      <c r="R1421" s="110">
        <v>-0.42370999999999998</v>
      </c>
    </row>
    <row r="1422" spans="17:18" x14ac:dyDescent="0.25">
      <c r="Q1422" s="109">
        <v>-71.239000000000004</v>
      </c>
      <c r="R1422" s="110">
        <v>-0.55510000000000004</v>
      </c>
    </row>
    <row r="1423" spans="17:18" x14ac:dyDescent="0.25">
      <c r="Q1423" s="109">
        <v>-13.558</v>
      </c>
      <c r="R1423" s="110">
        <v>6.5960000000000005E-2</v>
      </c>
    </row>
    <row r="1424" spans="17:18" x14ac:dyDescent="0.25">
      <c r="Q1424" s="109">
        <v>54.106000000000002</v>
      </c>
      <c r="R1424" s="110">
        <v>0.16628999999999999</v>
      </c>
    </row>
    <row r="1425" spans="17:18" x14ac:dyDescent="0.25">
      <c r="Q1425" s="109">
        <v>52.305999999999997</v>
      </c>
      <c r="R1425" s="110">
        <v>0.59306999999999999</v>
      </c>
    </row>
    <row r="1426" spans="17:18" x14ac:dyDescent="0.25">
      <c r="Q1426" s="109">
        <v>-15.327999999999999</v>
      </c>
      <c r="R1426" s="110">
        <v>0.87131000000000003</v>
      </c>
    </row>
    <row r="1427" spans="17:18" x14ac:dyDescent="0.25">
      <c r="Q1427" s="109">
        <v>-64.456999999999994</v>
      </c>
      <c r="R1427" s="110">
        <v>-0.11208</v>
      </c>
    </row>
    <row r="1428" spans="17:18" x14ac:dyDescent="0.25">
      <c r="Q1428" s="109">
        <v>-131.31</v>
      </c>
      <c r="R1428" s="110">
        <v>-0.29925000000000002</v>
      </c>
    </row>
    <row r="1429" spans="17:18" x14ac:dyDescent="0.25">
      <c r="Q1429" s="109">
        <v>-128.28200000000001</v>
      </c>
      <c r="R1429" s="110">
        <v>-0.58657999999999999</v>
      </c>
    </row>
    <row r="1430" spans="17:18" x14ac:dyDescent="0.25">
      <c r="Q1430" s="109">
        <v>-61.457999999999998</v>
      </c>
      <c r="R1430" s="110">
        <v>-0.78502000000000005</v>
      </c>
    </row>
    <row r="1431" spans="17:18" x14ac:dyDescent="0.25">
      <c r="Q1431" s="109">
        <v>-13.558</v>
      </c>
      <c r="R1431" s="110">
        <v>6.5960000000000005E-2</v>
      </c>
    </row>
    <row r="1432" spans="17:18" x14ac:dyDescent="0.25">
      <c r="Q1432" s="109">
        <v>54.106000000000002</v>
      </c>
      <c r="R1432" s="110">
        <v>0.16628999999999999</v>
      </c>
    </row>
    <row r="1433" spans="17:18" x14ac:dyDescent="0.25">
      <c r="Q1433" s="109">
        <v>52.305999999999997</v>
      </c>
      <c r="R1433" s="110">
        <v>0.59306999999999999</v>
      </c>
    </row>
    <row r="1434" spans="17:18" x14ac:dyDescent="0.25">
      <c r="Q1434" s="109">
        <v>-15.327999999999999</v>
      </c>
      <c r="R1434" s="110">
        <v>0.87131000000000003</v>
      </c>
    </row>
    <row r="1435" spans="17:18" x14ac:dyDescent="0.25">
      <c r="Q1435" s="109">
        <v>-64.456999999999994</v>
      </c>
      <c r="R1435" s="110">
        <v>-0.11208</v>
      </c>
    </row>
    <row r="1436" spans="17:18" x14ac:dyDescent="0.25">
      <c r="Q1436" s="109">
        <v>-131.31</v>
      </c>
      <c r="R1436" s="110">
        <v>-0.29925000000000002</v>
      </c>
    </row>
    <row r="1437" spans="17:18" x14ac:dyDescent="0.25">
      <c r="Q1437" s="109">
        <v>-128.28200000000001</v>
      </c>
      <c r="R1437" s="110">
        <v>-0.58657999999999999</v>
      </c>
    </row>
    <row r="1438" spans="17:18" x14ac:dyDescent="0.25">
      <c r="Q1438" s="109">
        <v>-61.457999999999998</v>
      </c>
      <c r="R1438" s="110">
        <v>-0.78502000000000005</v>
      </c>
    </row>
    <row r="1439" spans="17:18" x14ac:dyDescent="0.25">
      <c r="Q1439" s="109">
        <v>-74.192999999999998</v>
      </c>
      <c r="R1439" s="110">
        <v>-5.6460000000000003E-2</v>
      </c>
    </row>
    <row r="1440" spans="17:18" x14ac:dyDescent="0.25">
      <c r="Q1440" s="109">
        <v>-82.247</v>
      </c>
      <c r="R1440" s="110">
        <v>-8.7440000000000004E-2</v>
      </c>
    </row>
    <row r="1441" spans="17:18" x14ac:dyDescent="0.25">
      <c r="Q1441" s="109">
        <v>-81.881</v>
      </c>
      <c r="R1441" s="110">
        <v>3.2379999999999999E-2</v>
      </c>
    </row>
    <row r="1442" spans="17:18" x14ac:dyDescent="0.25">
      <c r="Q1442" s="109">
        <v>-73.826999999999998</v>
      </c>
      <c r="R1442" s="110">
        <v>5.552E-2</v>
      </c>
    </row>
    <row r="1443" spans="17:18" x14ac:dyDescent="0.25">
      <c r="Q1443" s="109">
        <v>-66.480999999999995</v>
      </c>
      <c r="R1443" s="110">
        <v>-5.3830000000000003E-2</v>
      </c>
    </row>
    <row r="1444" spans="17:18" x14ac:dyDescent="0.25">
      <c r="Q1444" s="109">
        <v>-73.427000000000007</v>
      </c>
      <c r="R1444" s="110">
        <v>-8.3019999999999997E-2</v>
      </c>
    </row>
    <row r="1445" spans="17:18" x14ac:dyDescent="0.25">
      <c r="Q1445" s="109">
        <v>-73.135999999999996</v>
      </c>
      <c r="R1445" s="110">
        <v>2.8299999999999999E-2</v>
      </c>
    </row>
    <row r="1446" spans="17:18" x14ac:dyDescent="0.25">
      <c r="Q1446" s="109">
        <v>-66.188999999999993</v>
      </c>
      <c r="R1446" s="110">
        <v>5.0360000000000002E-2</v>
      </c>
    </row>
    <row r="1447" spans="17:18" x14ac:dyDescent="0.25">
      <c r="Q1447" s="109">
        <v>-69.197999999999993</v>
      </c>
      <c r="R1447" s="110">
        <v>-5.3940000000000002E-2</v>
      </c>
    </row>
    <row r="1448" spans="17:18" x14ac:dyDescent="0.25">
      <c r="Q1448" s="109">
        <v>-76.391999999999996</v>
      </c>
      <c r="R1448" s="110">
        <v>-8.2619999999999999E-2</v>
      </c>
    </row>
    <row r="1449" spans="17:18" x14ac:dyDescent="0.25">
      <c r="Q1449" s="109">
        <v>-76.075000000000003</v>
      </c>
      <c r="R1449" s="110">
        <v>2.7640000000000001E-2</v>
      </c>
    </row>
    <row r="1450" spans="17:18" x14ac:dyDescent="0.25">
      <c r="Q1450" s="109">
        <v>-68.882000000000005</v>
      </c>
      <c r="R1450" s="110">
        <v>4.9059999999999999E-2</v>
      </c>
    </row>
    <row r="1451" spans="17:18" x14ac:dyDescent="0.25">
      <c r="Q1451" s="109">
        <v>-23.536000000000001</v>
      </c>
      <c r="R1451" s="110">
        <v>0.1363</v>
      </c>
    </row>
    <row r="1452" spans="17:18" x14ac:dyDescent="0.25">
      <c r="Q1452" s="109">
        <v>78.542000000000002</v>
      </c>
      <c r="R1452" s="110">
        <v>3.1829999999999997E-2</v>
      </c>
    </row>
    <row r="1453" spans="17:18" x14ac:dyDescent="0.25">
      <c r="Q1453" s="109">
        <v>79.528999999999996</v>
      </c>
      <c r="R1453" s="110">
        <v>0.66554999999999997</v>
      </c>
    </row>
    <row r="1454" spans="17:18" x14ac:dyDescent="0.25">
      <c r="Q1454" s="109">
        <v>-22.542000000000002</v>
      </c>
      <c r="R1454" s="110">
        <v>0.76873999999999998</v>
      </c>
    </row>
    <row r="1455" spans="17:18" x14ac:dyDescent="0.25">
      <c r="Q1455" s="109">
        <v>-104.804</v>
      </c>
      <c r="R1455" s="110">
        <v>-0.23555000000000001</v>
      </c>
    </row>
    <row r="1456" spans="17:18" x14ac:dyDescent="0.25">
      <c r="Q1456" s="109">
        <v>-220.63300000000001</v>
      </c>
      <c r="R1456" s="110">
        <v>-0.18509999999999999</v>
      </c>
    </row>
    <row r="1457" spans="17:18" x14ac:dyDescent="0.25">
      <c r="Q1457" s="109">
        <v>-221.006</v>
      </c>
      <c r="R1457" s="110">
        <v>-0.61055000000000004</v>
      </c>
    </row>
    <row r="1458" spans="17:18" x14ac:dyDescent="0.25">
      <c r="Q1458" s="109">
        <v>-105.18300000000001</v>
      </c>
      <c r="R1458" s="110">
        <v>-0.67330999999999996</v>
      </c>
    </row>
    <row r="1459" spans="17:18" x14ac:dyDescent="0.25">
      <c r="Q1459" s="109">
        <v>-23.536000000000001</v>
      </c>
      <c r="R1459" s="110">
        <v>0.1363</v>
      </c>
    </row>
    <row r="1460" spans="17:18" x14ac:dyDescent="0.25">
      <c r="Q1460" s="109">
        <v>78.542000000000002</v>
      </c>
      <c r="R1460" s="110">
        <v>3.1829999999999997E-2</v>
      </c>
    </row>
    <row r="1461" spans="17:18" x14ac:dyDescent="0.25">
      <c r="Q1461" s="109">
        <v>79.528999999999996</v>
      </c>
      <c r="R1461" s="110">
        <v>0.66554999999999997</v>
      </c>
    </row>
    <row r="1462" spans="17:18" x14ac:dyDescent="0.25">
      <c r="Q1462" s="109">
        <v>-22.542000000000002</v>
      </c>
      <c r="R1462" s="110">
        <v>0.76873999999999998</v>
      </c>
    </row>
    <row r="1463" spans="17:18" x14ac:dyDescent="0.25">
      <c r="Q1463" s="109">
        <v>-104.804</v>
      </c>
      <c r="R1463" s="110">
        <v>-0.23555000000000001</v>
      </c>
    </row>
    <row r="1464" spans="17:18" x14ac:dyDescent="0.25">
      <c r="Q1464" s="109">
        <v>-220.63300000000001</v>
      </c>
      <c r="R1464" s="110">
        <v>-0.18509999999999999</v>
      </c>
    </row>
    <row r="1465" spans="17:18" x14ac:dyDescent="0.25">
      <c r="Q1465" s="109">
        <v>-221.006</v>
      </c>
      <c r="R1465" s="110">
        <v>-0.61055000000000004</v>
      </c>
    </row>
    <row r="1466" spans="17:18" x14ac:dyDescent="0.25">
      <c r="Q1466" s="109">
        <v>-105.18300000000001</v>
      </c>
      <c r="R1466" s="110">
        <v>-0.67330999999999996</v>
      </c>
    </row>
    <row r="1467" spans="17:18" x14ac:dyDescent="0.25">
      <c r="Q1467" s="109">
        <v>-35.819000000000003</v>
      </c>
      <c r="R1467" s="110">
        <v>0.20766999999999999</v>
      </c>
    </row>
    <row r="1468" spans="17:18" x14ac:dyDescent="0.25">
      <c r="Q1468" s="109">
        <v>31.873999999999999</v>
      </c>
      <c r="R1468" s="110">
        <v>6.762E-2</v>
      </c>
    </row>
    <row r="1469" spans="17:18" x14ac:dyDescent="0.25">
      <c r="Q1469" s="109">
        <v>32.648000000000003</v>
      </c>
      <c r="R1469" s="110">
        <v>0.91395000000000004</v>
      </c>
    </row>
    <row r="1470" spans="17:18" x14ac:dyDescent="0.25">
      <c r="Q1470" s="109">
        <v>-35.043999999999997</v>
      </c>
      <c r="R1470" s="110">
        <v>1.0413699999999999</v>
      </c>
    </row>
    <row r="1471" spans="17:18" x14ac:dyDescent="0.25">
      <c r="Q1471" s="109">
        <v>-92.52</v>
      </c>
      <c r="R1471" s="110">
        <v>-0.30692000000000003</v>
      </c>
    </row>
    <row r="1472" spans="17:18" x14ac:dyDescent="0.25">
      <c r="Q1472" s="109">
        <v>-173.965</v>
      </c>
      <c r="R1472" s="110">
        <v>-0.22090000000000001</v>
      </c>
    </row>
    <row r="1473" spans="17:18" x14ac:dyDescent="0.25">
      <c r="Q1473" s="109">
        <v>-174.125</v>
      </c>
      <c r="R1473" s="110">
        <v>-0.85894999999999999</v>
      </c>
    </row>
    <row r="1474" spans="17:18" x14ac:dyDescent="0.25">
      <c r="Q1474" s="109">
        <v>-92.680999999999997</v>
      </c>
      <c r="R1474" s="110">
        <v>-0.94594999999999996</v>
      </c>
    </row>
    <row r="1475" spans="17:18" x14ac:dyDescent="0.25">
      <c r="Q1475" s="109">
        <v>-35.819000000000003</v>
      </c>
      <c r="R1475" s="110">
        <v>0.20766999999999999</v>
      </c>
    </row>
    <row r="1476" spans="17:18" x14ac:dyDescent="0.25">
      <c r="Q1476" s="109">
        <v>31.873999999999999</v>
      </c>
      <c r="R1476" s="110">
        <v>6.762E-2</v>
      </c>
    </row>
    <row r="1477" spans="17:18" x14ac:dyDescent="0.25">
      <c r="Q1477" s="109">
        <v>32.648000000000003</v>
      </c>
      <c r="R1477" s="110">
        <v>0.91395000000000004</v>
      </c>
    </row>
    <row r="1478" spans="17:18" x14ac:dyDescent="0.25">
      <c r="Q1478" s="109">
        <v>-35.043999999999997</v>
      </c>
      <c r="R1478" s="110">
        <v>1.0413699999999999</v>
      </c>
    </row>
    <row r="1479" spans="17:18" x14ac:dyDescent="0.25">
      <c r="Q1479" s="109">
        <v>-92.52</v>
      </c>
      <c r="R1479" s="110">
        <v>-0.30692000000000003</v>
      </c>
    </row>
    <row r="1480" spans="17:18" x14ac:dyDescent="0.25">
      <c r="Q1480" s="109">
        <v>-173.965</v>
      </c>
      <c r="R1480" s="110">
        <v>-0.22090000000000001</v>
      </c>
    </row>
    <row r="1481" spans="17:18" x14ac:dyDescent="0.25">
      <c r="Q1481" s="109">
        <v>-174.125</v>
      </c>
      <c r="R1481" s="110">
        <v>-0.85894999999999999</v>
      </c>
    </row>
    <row r="1482" spans="17:18" x14ac:dyDescent="0.25">
      <c r="Q1482" s="109">
        <v>-92.680999999999997</v>
      </c>
      <c r="R1482" s="110">
        <v>-0.94594999999999996</v>
      </c>
    </row>
    <row r="1483" spans="17:18" x14ac:dyDescent="0.25">
      <c r="Q1483" s="109">
        <v>-17.864999999999998</v>
      </c>
      <c r="R1483" s="110">
        <v>0.13822999999999999</v>
      </c>
    </row>
    <row r="1484" spans="17:18" x14ac:dyDescent="0.25">
      <c r="Q1484" s="109">
        <v>85.027000000000001</v>
      </c>
      <c r="R1484" s="110">
        <v>3.5069999999999997E-2</v>
      </c>
    </row>
    <row r="1485" spans="17:18" x14ac:dyDescent="0.25">
      <c r="Q1485" s="109">
        <v>85.96</v>
      </c>
      <c r="R1485" s="110">
        <v>0.66254999999999997</v>
      </c>
    </row>
    <row r="1486" spans="17:18" x14ac:dyDescent="0.25">
      <c r="Q1486" s="109">
        <v>-16.925999999999998</v>
      </c>
      <c r="R1486" s="110">
        <v>0.76493999999999995</v>
      </c>
    </row>
    <row r="1487" spans="17:18" x14ac:dyDescent="0.25">
      <c r="Q1487" s="109">
        <v>-99.132999999999996</v>
      </c>
      <c r="R1487" s="110">
        <v>-0.23361999999999999</v>
      </c>
    </row>
    <row r="1488" spans="17:18" x14ac:dyDescent="0.25">
      <c r="Q1488" s="109">
        <v>-214.148</v>
      </c>
      <c r="R1488" s="110">
        <v>-0.18185999999999999</v>
      </c>
    </row>
    <row r="1489" spans="17:18" x14ac:dyDescent="0.25">
      <c r="Q1489" s="109">
        <v>-214.57499999999999</v>
      </c>
      <c r="R1489" s="110">
        <v>-0.61355000000000004</v>
      </c>
    </row>
    <row r="1490" spans="17:18" x14ac:dyDescent="0.25">
      <c r="Q1490" s="109">
        <v>-99.566999999999993</v>
      </c>
      <c r="R1490" s="110">
        <v>-0.67710999999999999</v>
      </c>
    </row>
    <row r="1491" spans="17:18" x14ac:dyDescent="0.25">
      <c r="Q1491" s="109">
        <v>-17.864999999999998</v>
      </c>
      <c r="R1491" s="110">
        <v>0.13822999999999999</v>
      </c>
    </row>
    <row r="1492" spans="17:18" x14ac:dyDescent="0.25">
      <c r="Q1492" s="109">
        <v>85.027000000000001</v>
      </c>
      <c r="R1492" s="110">
        <v>3.5069999999999997E-2</v>
      </c>
    </row>
    <row r="1493" spans="17:18" x14ac:dyDescent="0.25">
      <c r="Q1493" s="109">
        <v>85.96</v>
      </c>
      <c r="R1493" s="110">
        <v>0.66254999999999997</v>
      </c>
    </row>
    <row r="1494" spans="17:18" x14ac:dyDescent="0.25">
      <c r="Q1494" s="109">
        <v>-16.925999999999998</v>
      </c>
      <c r="R1494" s="110">
        <v>0.76493999999999995</v>
      </c>
    </row>
    <row r="1495" spans="17:18" x14ac:dyDescent="0.25">
      <c r="Q1495" s="109">
        <v>-99.132999999999996</v>
      </c>
      <c r="R1495" s="110">
        <v>-0.23361999999999999</v>
      </c>
    </row>
    <row r="1496" spans="17:18" x14ac:dyDescent="0.25">
      <c r="Q1496" s="109">
        <v>-214.148</v>
      </c>
      <c r="R1496" s="110">
        <v>-0.18185999999999999</v>
      </c>
    </row>
    <row r="1497" spans="17:18" x14ac:dyDescent="0.25">
      <c r="Q1497" s="109">
        <v>-214.57499999999999</v>
      </c>
      <c r="R1497" s="110">
        <v>-0.61355000000000004</v>
      </c>
    </row>
    <row r="1498" spans="17:18" x14ac:dyDescent="0.25">
      <c r="Q1498" s="109">
        <v>-99.566999999999993</v>
      </c>
      <c r="R1498" s="110">
        <v>-0.67710999999999999</v>
      </c>
    </row>
    <row r="1499" spans="17:18" x14ac:dyDescent="0.25">
      <c r="Q1499" s="109">
        <v>-30.149000000000001</v>
      </c>
      <c r="R1499" s="110">
        <v>0.20959</v>
      </c>
    </row>
    <row r="1500" spans="17:18" x14ac:dyDescent="0.25">
      <c r="Q1500" s="109">
        <v>38.359000000000002</v>
      </c>
      <c r="R1500" s="110">
        <v>7.0870000000000002E-2</v>
      </c>
    </row>
    <row r="1501" spans="17:18" x14ac:dyDescent="0.25">
      <c r="Q1501" s="109">
        <v>39.079000000000001</v>
      </c>
      <c r="R1501" s="110">
        <v>0.91095000000000004</v>
      </c>
    </row>
    <row r="1502" spans="17:18" x14ac:dyDescent="0.25">
      <c r="Q1502" s="109">
        <v>-29.428000000000001</v>
      </c>
      <c r="R1502" s="110">
        <v>1.0375700000000001</v>
      </c>
    </row>
    <row r="1503" spans="17:18" x14ac:dyDescent="0.25">
      <c r="Q1503" s="109">
        <v>-86.849000000000004</v>
      </c>
      <c r="R1503" s="110">
        <v>-0.30498999999999998</v>
      </c>
    </row>
    <row r="1504" spans="17:18" x14ac:dyDescent="0.25">
      <c r="Q1504" s="109">
        <v>-167.48</v>
      </c>
      <c r="R1504" s="110">
        <v>-0.21765000000000001</v>
      </c>
    </row>
    <row r="1505" spans="17:18" x14ac:dyDescent="0.25">
      <c r="Q1505" s="109">
        <v>-167.69399999999999</v>
      </c>
      <c r="R1505" s="110">
        <v>-0.86194999999999999</v>
      </c>
    </row>
    <row r="1506" spans="17:18" x14ac:dyDescent="0.25">
      <c r="Q1506" s="109">
        <v>-87.064999999999998</v>
      </c>
      <c r="R1506" s="110">
        <v>-0.94974000000000003</v>
      </c>
    </row>
    <row r="1507" spans="17:18" x14ac:dyDescent="0.25">
      <c r="Q1507" s="109">
        <v>-30.149000000000001</v>
      </c>
      <c r="R1507" s="110">
        <v>0.20959</v>
      </c>
    </row>
    <row r="1508" spans="17:18" x14ac:dyDescent="0.25">
      <c r="Q1508" s="109">
        <v>38.359000000000002</v>
      </c>
      <c r="R1508" s="110">
        <v>7.0870000000000002E-2</v>
      </c>
    </row>
    <row r="1509" spans="17:18" x14ac:dyDescent="0.25">
      <c r="Q1509" s="109">
        <v>39.079000000000001</v>
      </c>
      <c r="R1509" s="110">
        <v>0.91095000000000004</v>
      </c>
    </row>
    <row r="1510" spans="17:18" x14ac:dyDescent="0.25">
      <c r="Q1510" s="109">
        <v>-29.428000000000001</v>
      </c>
      <c r="R1510" s="110">
        <v>1.0375700000000001</v>
      </c>
    </row>
    <row r="1511" spans="17:18" x14ac:dyDescent="0.25">
      <c r="Q1511" s="109">
        <v>-86.849000000000004</v>
      </c>
      <c r="R1511" s="110">
        <v>-0.30498999999999998</v>
      </c>
    </row>
    <row r="1512" spans="17:18" x14ac:dyDescent="0.25">
      <c r="Q1512" s="109">
        <v>-167.48</v>
      </c>
      <c r="R1512" s="110">
        <v>-0.21765000000000001</v>
      </c>
    </row>
    <row r="1513" spans="17:18" x14ac:dyDescent="0.25">
      <c r="Q1513" s="109">
        <v>-167.69399999999999</v>
      </c>
      <c r="R1513" s="110">
        <v>-0.86194999999999999</v>
      </c>
    </row>
    <row r="1514" spans="17:18" x14ac:dyDescent="0.25">
      <c r="Q1514" s="109">
        <v>-87.064999999999998</v>
      </c>
      <c r="R1514" s="110">
        <v>-0.94974000000000003</v>
      </c>
    </row>
    <row r="1515" spans="17:18" x14ac:dyDescent="0.25">
      <c r="Q1515" s="109">
        <v>-19.863</v>
      </c>
      <c r="R1515" s="110">
        <v>0.13815</v>
      </c>
    </row>
    <row r="1516" spans="17:18" x14ac:dyDescent="0.25">
      <c r="Q1516" s="109">
        <v>82.847999999999999</v>
      </c>
      <c r="R1516" s="110">
        <v>3.5369999999999999E-2</v>
      </c>
    </row>
    <row r="1517" spans="17:18" x14ac:dyDescent="0.25">
      <c r="Q1517" s="109">
        <v>83.799000000000007</v>
      </c>
      <c r="R1517" s="110">
        <v>0.66207000000000005</v>
      </c>
    </row>
    <row r="1518" spans="17:18" x14ac:dyDescent="0.25">
      <c r="Q1518" s="109">
        <v>-18.905999999999999</v>
      </c>
      <c r="R1518" s="110">
        <v>0.76397999999999999</v>
      </c>
    </row>
    <row r="1519" spans="17:18" x14ac:dyDescent="0.25">
      <c r="Q1519" s="109">
        <v>-101.131</v>
      </c>
      <c r="R1519" s="110">
        <v>-0.23369999999999999</v>
      </c>
    </row>
    <row r="1520" spans="17:18" x14ac:dyDescent="0.25">
      <c r="Q1520" s="109">
        <v>-216.328</v>
      </c>
      <c r="R1520" s="110">
        <v>-0.18156</v>
      </c>
    </row>
    <row r="1521" spans="17:18" x14ac:dyDescent="0.25">
      <c r="Q1521" s="109">
        <v>-216.73699999999999</v>
      </c>
      <c r="R1521" s="110">
        <v>-0.61404000000000003</v>
      </c>
    </row>
    <row r="1522" spans="17:18" x14ac:dyDescent="0.25">
      <c r="Q1522" s="109">
        <v>-101.547</v>
      </c>
      <c r="R1522" s="110">
        <v>-0.67806999999999995</v>
      </c>
    </row>
    <row r="1523" spans="17:18" x14ac:dyDescent="0.25">
      <c r="Q1523" s="109">
        <v>-19.863</v>
      </c>
      <c r="R1523" s="110">
        <v>0.13815</v>
      </c>
    </row>
    <row r="1524" spans="17:18" x14ac:dyDescent="0.25">
      <c r="Q1524" s="109">
        <v>82.847999999999999</v>
      </c>
      <c r="R1524" s="110">
        <v>3.5369999999999999E-2</v>
      </c>
    </row>
    <row r="1525" spans="17:18" x14ac:dyDescent="0.25">
      <c r="Q1525" s="109">
        <v>83.799000000000007</v>
      </c>
      <c r="R1525" s="110">
        <v>0.66207000000000005</v>
      </c>
    </row>
    <row r="1526" spans="17:18" x14ac:dyDescent="0.25">
      <c r="Q1526" s="109">
        <v>-18.905999999999999</v>
      </c>
      <c r="R1526" s="110">
        <v>0.76397999999999999</v>
      </c>
    </row>
    <row r="1527" spans="17:18" x14ac:dyDescent="0.25">
      <c r="Q1527" s="109">
        <v>-101.131</v>
      </c>
      <c r="R1527" s="110">
        <v>-0.23369999999999999</v>
      </c>
    </row>
    <row r="1528" spans="17:18" x14ac:dyDescent="0.25">
      <c r="Q1528" s="109">
        <v>-216.328</v>
      </c>
      <c r="R1528" s="110">
        <v>-0.18156</v>
      </c>
    </row>
    <row r="1529" spans="17:18" x14ac:dyDescent="0.25">
      <c r="Q1529" s="109">
        <v>-216.73699999999999</v>
      </c>
      <c r="R1529" s="110">
        <v>-0.61404000000000003</v>
      </c>
    </row>
    <row r="1530" spans="17:18" x14ac:dyDescent="0.25">
      <c r="Q1530" s="109">
        <v>-101.547</v>
      </c>
      <c r="R1530" s="110">
        <v>-0.67806999999999995</v>
      </c>
    </row>
    <row r="1531" spans="17:18" x14ac:dyDescent="0.25">
      <c r="Q1531" s="109">
        <v>-32.146999999999998</v>
      </c>
      <c r="R1531" s="110">
        <v>0.20951</v>
      </c>
    </row>
    <row r="1532" spans="17:18" x14ac:dyDescent="0.25">
      <c r="Q1532" s="109">
        <v>36.179000000000002</v>
      </c>
      <c r="R1532" s="110">
        <v>7.1160000000000001E-2</v>
      </c>
    </row>
    <row r="1533" spans="17:18" x14ac:dyDescent="0.25">
      <c r="Q1533" s="109">
        <v>36.917000000000002</v>
      </c>
      <c r="R1533" s="110">
        <v>0.91046000000000005</v>
      </c>
    </row>
    <row r="1534" spans="17:18" x14ac:dyDescent="0.25">
      <c r="Q1534" s="109">
        <v>-31.408000000000001</v>
      </c>
      <c r="R1534" s="110">
        <v>1.03661</v>
      </c>
    </row>
    <row r="1535" spans="17:18" x14ac:dyDescent="0.25">
      <c r="Q1535" s="109">
        <v>-88.846999999999994</v>
      </c>
      <c r="R1535" s="110">
        <v>-0.30507000000000001</v>
      </c>
    </row>
    <row r="1536" spans="17:18" x14ac:dyDescent="0.25">
      <c r="Q1536" s="109">
        <v>-169.65899999999999</v>
      </c>
      <c r="R1536" s="110">
        <v>-0.21736</v>
      </c>
    </row>
    <row r="1537" spans="17:18" x14ac:dyDescent="0.25">
      <c r="Q1537" s="109">
        <v>-169.85599999999999</v>
      </c>
      <c r="R1537" s="110">
        <v>-0.86243000000000003</v>
      </c>
    </row>
    <row r="1538" spans="17:18" x14ac:dyDescent="0.25">
      <c r="Q1538" s="109">
        <v>-89.045000000000002</v>
      </c>
      <c r="R1538" s="110">
        <v>-0.95069999999999999</v>
      </c>
    </row>
    <row r="1539" spans="17:18" x14ac:dyDescent="0.25">
      <c r="Q1539" s="109">
        <v>-32.146999999999998</v>
      </c>
      <c r="R1539" s="110">
        <v>0.20951</v>
      </c>
    </row>
    <row r="1540" spans="17:18" x14ac:dyDescent="0.25">
      <c r="Q1540" s="109">
        <v>36.179000000000002</v>
      </c>
      <c r="R1540" s="110">
        <v>7.1160000000000001E-2</v>
      </c>
    </row>
    <row r="1541" spans="17:18" x14ac:dyDescent="0.25">
      <c r="Q1541" s="109">
        <v>36.917000000000002</v>
      </c>
      <c r="R1541" s="110">
        <v>0.91046000000000005</v>
      </c>
    </row>
    <row r="1542" spans="17:18" x14ac:dyDescent="0.25">
      <c r="Q1542" s="109">
        <v>-31.408000000000001</v>
      </c>
      <c r="R1542" s="110">
        <v>1.03661</v>
      </c>
    </row>
    <row r="1543" spans="17:18" x14ac:dyDescent="0.25">
      <c r="Q1543" s="109">
        <v>-88.846999999999994</v>
      </c>
      <c r="R1543" s="110">
        <v>-0.30507000000000001</v>
      </c>
    </row>
    <row r="1544" spans="17:18" x14ac:dyDescent="0.25">
      <c r="Q1544" s="109">
        <v>-169.65899999999999</v>
      </c>
      <c r="R1544" s="110">
        <v>-0.21736</v>
      </c>
    </row>
    <row r="1545" spans="17:18" x14ac:dyDescent="0.25">
      <c r="Q1545" s="109">
        <v>-169.85599999999999</v>
      </c>
      <c r="R1545" s="110">
        <v>-0.86243000000000003</v>
      </c>
    </row>
    <row r="1546" spans="17:18" x14ac:dyDescent="0.25">
      <c r="Q1546" s="109">
        <v>-89.045000000000002</v>
      </c>
      <c r="R1546" s="110">
        <v>-0.95069999999999999</v>
      </c>
    </row>
    <row r="1547" spans="17:18" x14ac:dyDescent="0.25">
      <c r="Q1547" s="109">
        <v>1.4</v>
      </c>
      <c r="R1547" s="110">
        <v>0.15282000000000001</v>
      </c>
    </row>
    <row r="1548" spans="17:18" x14ac:dyDescent="0.25">
      <c r="Q1548" s="109">
        <v>106.46299999999999</v>
      </c>
      <c r="R1548" s="110">
        <v>5.8099999999999999E-2</v>
      </c>
    </row>
    <row r="1549" spans="17:18" x14ac:dyDescent="0.25">
      <c r="Q1549" s="109">
        <v>107.29900000000001</v>
      </c>
      <c r="R1549" s="110">
        <v>0.65312000000000003</v>
      </c>
    </row>
    <row r="1550" spans="17:18" x14ac:dyDescent="0.25">
      <c r="Q1550" s="109">
        <v>2.2429999999999999</v>
      </c>
      <c r="R1550" s="110">
        <v>0.74912999999999996</v>
      </c>
    </row>
    <row r="1551" spans="17:18" x14ac:dyDescent="0.25">
      <c r="Q1551" s="109">
        <v>-79.867000000000004</v>
      </c>
      <c r="R1551" s="110">
        <v>-0.21903</v>
      </c>
    </row>
    <row r="1552" spans="17:18" x14ac:dyDescent="0.25">
      <c r="Q1552" s="109">
        <v>-192.71199999999999</v>
      </c>
      <c r="R1552" s="110">
        <v>-0.15884000000000001</v>
      </c>
    </row>
    <row r="1553" spans="17:18" x14ac:dyDescent="0.25">
      <c r="Q1553" s="109">
        <v>-193.23599999999999</v>
      </c>
      <c r="R1553" s="110">
        <v>-0.62299000000000004</v>
      </c>
    </row>
    <row r="1554" spans="17:18" x14ac:dyDescent="0.25">
      <c r="Q1554" s="109">
        <v>-80.397999999999996</v>
      </c>
      <c r="R1554" s="110">
        <v>-0.69291999999999998</v>
      </c>
    </row>
    <row r="1555" spans="17:18" x14ac:dyDescent="0.25">
      <c r="Q1555" s="109">
        <v>1.4</v>
      </c>
      <c r="R1555" s="110">
        <v>0.15282000000000001</v>
      </c>
    </row>
    <row r="1556" spans="17:18" x14ac:dyDescent="0.25">
      <c r="Q1556" s="109">
        <v>106.46299999999999</v>
      </c>
      <c r="R1556" s="110">
        <v>5.8099999999999999E-2</v>
      </c>
    </row>
    <row r="1557" spans="17:18" x14ac:dyDescent="0.25">
      <c r="Q1557" s="109">
        <v>107.29900000000001</v>
      </c>
      <c r="R1557" s="110">
        <v>0.65312000000000003</v>
      </c>
    </row>
    <row r="1558" spans="17:18" x14ac:dyDescent="0.25">
      <c r="Q1558" s="109">
        <v>2.2429999999999999</v>
      </c>
      <c r="R1558" s="110">
        <v>0.74912999999999996</v>
      </c>
    </row>
    <row r="1559" spans="17:18" x14ac:dyDescent="0.25">
      <c r="Q1559" s="109">
        <v>-79.867000000000004</v>
      </c>
      <c r="R1559" s="110">
        <v>-0.21903</v>
      </c>
    </row>
    <row r="1560" spans="17:18" x14ac:dyDescent="0.25">
      <c r="Q1560" s="109">
        <v>-192.71199999999999</v>
      </c>
      <c r="R1560" s="110">
        <v>-0.15884000000000001</v>
      </c>
    </row>
    <row r="1561" spans="17:18" x14ac:dyDescent="0.25">
      <c r="Q1561" s="109">
        <v>-193.23599999999999</v>
      </c>
      <c r="R1561" s="110">
        <v>-0.62299000000000004</v>
      </c>
    </row>
    <row r="1562" spans="17:18" x14ac:dyDescent="0.25">
      <c r="Q1562" s="109">
        <v>-80.397999999999996</v>
      </c>
      <c r="R1562" s="110">
        <v>-0.69291999999999998</v>
      </c>
    </row>
    <row r="1563" spans="17:18" x14ac:dyDescent="0.25">
      <c r="Q1563" s="109">
        <v>-10.882999999999999</v>
      </c>
      <c r="R1563" s="110">
        <v>0.22417999999999999</v>
      </c>
    </row>
    <row r="1564" spans="17:18" x14ac:dyDescent="0.25">
      <c r="Q1564" s="109">
        <v>59.795000000000002</v>
      </c>
      <c r="R1564" s="110">
        <v>9.3890000000000001E-2</v>
      </c>
    </row>
    <row r="1565" spans="17:18" x14ac:dyDescent="0.25">
      <c r="Q1565" s="109">
        <v>60.417999999999999</v>
      </c>
      <c r="R1565" s="110">
        <v>0.90151000000000003</v>
      </c>
    </row>
    <row r="1566" spans="17:18" x14ac:dyDescent="0.25">
      <c r="Q1566" s="109">
        <v>-10.259</v>
      </c>
      <c r="R1566" s="110">
        <v>1.02176</v>
      </c>
    </row>
    <row r="1567" spans="17:18" x14ac:dyDescent="0.25">
      <c r="Q1567" s="109">
        <v>-67.584000000000003</v>
      </c>
      <c r="R1567" s="110">
        <v>-0.29039999999999999</v>
      </c>
    </row>
    <row r="1568" spans="17:18" x14ac:dyDescent="0.25">
      <c r="Q1568" s="109">
        <v>-146.04400000000001</v>
      </c>
      <c r="R1568" s="110">
        <v>-0.19463</v>
      </c>
    </row>
    <row r="1569" spans="17:18" x14ac:dyDescent="0.25">
      <c r="Q1569" s="109">
        <v>-146.35499999999999</v>
      </c>
      <c r="R1569" s="110">
        <v>-0.87138000000000004</v>
      </c>
    </row>
    <row r="1570" spans="17:18" x14ac:dyDescent="0.25">
      <c r="Q1570" s="109">
        <v>-67.896000000000001</v>
      </c>
      <c r="R1570" s="110">
        <v>-0.96555000000000002</v>
      </c>
    </row>
    <row r="1571" spans="17:18" x14ac:dyDescent="0.25">
      <c r="Q1571" s="109">
        <v>-10.882999999999999</v>
      </c>
      <c r="R1571" s="110">
        <v>0.22417999999999999</v>
      </c>
    </row>
    <row r="1572" spans="17:18" x14ac:dyDescent="0.25">
      <c r="Q1572" s="109">
        <v>59.795000000000002</v>
      </c>
      <c r="R1572" s="110">
        <v>9.3890000000000001E-2</v>
      </c>
    </row>
    <row r="1573" spans="17:18" x14ac:dyDescent="0.25">
      <c r="Q1573" s="109">
        <v>60.417999999999999</v>
      </c>
      <c r="R1573" s="110">
        <v>0.90151000000000003</v>
      </c>
    </row>
    <row r="1574" spans="17:18" x14ac:dyDescent="0.25">
      <c r="Q1574" s="109">
        <v>-10.259</v>
      </c>
      <c r="R1574" s="110">
        <v>1.02176</v>
      </c>
    </row>
    <row r="1575" spans="17:18" x14ac:dyDescent="0.25">
      <c r="Q1575" s="109">
        <v>-67.584000000000003</v>
      </c>
      <c r="R1575" s="110">
        <v>-0.29039999999999999</v>
      </c>
    </row>
    <row r="1576" spans="17:18" x14ac:dyDescent="0.25">
      <c r="Q1576" s="109">
        <v>-146.04400000000001</v>
      </c>
      <c r="R1576" s="110">
        <v>-0.19463</v>
      </c>
    </row>
    <row r="1577" spans="17:18" x14ac:dyDescent="0.25">
      <c r="Q1577" s="109">
        <v>-146.35499999999999</v>
      </c>
      <c r="R1577" s="110">
        <v>-0.87138000000000004</v>
      </c>
    </row>
    <row r="1578" spans="17:18" x14ac:dyDescent="0.25">
      <c r="Q1578" s="109">
        <v>-67.896000000000001</v>
      </c>
      <c r="R1578" s="110">
        <v>-0.96555000000000002</v>
      </c>
    </row>
    <row r="1579" spans="17:18" x14ac:dyDescent="0.25">
      <c r="Q1579" s="109">
        <v>-73.582999999999998</v>
      </c>
      <c r="R1579" s="110">
        <v>-5.6899999999999999E-2</v>
      </c>
    </row>
    <row r="1580" spans="17:18" x14ac:dyDescent="0.25">
      <c r="Q1580" s="109">
        <v>-81.356999999999999</v>
      </c>
      <c r="R1580" s="110">
        <v>-8.6400000000000001E-3</v>
      </c>
    </row>
    <row r="1581" spans="17:18" x14ac:dyDescent="0.25">
      <c r="Q1581" s="109">
        <v>-82.831000000000003</v>
      </c>
      <c r="R1581" s="110">
        <v>0.12124</v>
      </c>
    </row>
    <row r="1582" spans="17:18" x14ac:dyDescent="0.25">
      <c r="Q1582" s="109">
        <v>-75.055999999999997</v>
      </c>
      <c r="R1582" s="110">
        <v>6.7400000000000002E-2</v>
      </c>
    </row>
    <row r="1583" spans="17:18" x14ac:dyDescent="0.25">
      <c r="Q1583" s="109">
        <v>-65.799000000000007</v>
      </c>
      <c r="R1583" s="110">
        <v>-5.5109999999999999E-2</v>
      </c>
    </row>
    <row r="1584" spans="17:18" x14ac:dyDescent="0.25">
      <c r="Q1584" s="109">
        <v>-72.540000000000006</v>
      </c>
      <c r="R1584" s="110">
        <v>-1.086E-2</v>
      </c>
    </row>
    <row r="1585" spans="17:18" x14ac:dyDescent="0.25">
      <c r="Q1585" s="109">
        <v>-73.873999999999995</v>
      </c>
      <c r="R1585" s="110">
        <v>0.10981</v>
      </c>
    </row>
    <row r="1586" spans="17:18" x14ac:dyDescent="0.25">
      <c r="Q1586" s="109">
        <v>-67.132999999999996</v>
      </c>
      <c r="R1586" s="110">
        <v>6.053E-2</v>
      </c>
    </row>
    <row r="1587" spans="17:18" x14ac:dyDescent="0.25">
      <c r="Q1587" s="109">
        <v>-68.620999999999995</v>
      </c>
      <c r="R1587" s="110">
        <v>-5.4899999999999997E-2</v>
      </c>
    </row>
    <row r="1588" spans="17:18" x14ac:dyDescent="0.25">
      <c r="Q1588" s="109">
        <v>-75.352000000000004</v>
      </c>
      <c r="R1588" s="110">
        <v>-1.03E-2</v>
      </c>
    </row>
    <row r="1589" spans="17:18" x14ac:dyDescent="0.25">
      <c r="Q1589" s="109">
        <v>-76.697000000000003</v>
      </c>
      <c r="R1589" s="110">
        <v>0.10939</v>
      </c>
    </row>
    <row r="1590" spans="17:18" x14ac:dyDescent="0.25">
      <c r="Q1590" s="109">
        <v>-69.965999999999994</v>
      </c>
      <c r="R1590" s="110">
        <v>5.9639999999999999E-2</v>
      </c>
    </row>
    <row r="1591" spans="17:18" x14ac:dyDescent="0.25">
      <c r="Q1591" s="109">
        <v>-18.381</v>
      </c>
      <c r="R1591" s="110">
        <v>0.33144000000000001</v>
      </c>
    </row>
    <row r="1592" spans="17:18" x14ac:dyDescent="0.25">
      <c r="Q1592" s="109">
        <v>66.536000000000001</v>
      </c>
      <c r="R1592" s="110">
        <v>0.4733</v>
      </c>
    </row>
    <row r="1593" spans="17:18" x14ac:dyDescent="0.25">
      <c r="Q1593" s="109">
        <v>68.084000000000003</v>
      </c>
      <c r="R1593" s="110">
        <v>1.1702900000000001</v>
      </c>
    </row>
    <row r="1594" spans="17:18" x14ac:dyDescent="0.25">
      <c r="Q1594" s="109">
        <v>-16.864999999999998</v>
      </c>
      <c r="R1594" s="110">
        <v>1.0164500000000001</v>
      </c>
    </row>
    <row r="1595" spans="17:18" x14ac:dyDescent="0.25">
      <c r="Q1595" s="109">
        <v>-108.86199999999999</v>
      </c>
      <c r="R1595" s="110">
        <v>-0.43195</v>
      </c>
    </row>
    <row r="1596" spans="17:18" x14ac:dyDescent="0.25">
      <c r="Q1596" s="109">
        <v>-207.00299999999999</v>
      </c>
      <c r="R1596" s="110">
        <v>-0.49001</v>
      </c>
    </row>
    <row r="1597" spans="17:18" x14ac:dyDescent="0.25">
      <c r="Q1597" s="109">
        <v>-211.096</v>
      </c>
      <c r="R1597" s="110">
        <v>-0.96118000000000003</v>
      </c>
    </row>
    <row r="1598" spans="17:18" x14ac:dyDescent="0.25">
      <c r="Q1598" s="109">
        <v>-112.923</v>
      </c>
      <c r="R1598" s="110">
        <v>-0.90078999999999998</v>
      </c>
    </row>
    <row r="1599" spans="17:18" x14ac:dyDescent="0.25">
      <c r="Q1599" s="109">
        <v>-18.381</v>
      </c>
      <c r="R1599" s="110">
        <v>0.33144000000000001</v>
      </c>
    </row>
    <row r="1600" spans="17:18" x14ac:dyDescent="0.25">
      <c r="Q1600" s="109">
        <v>66.536000000000001</v>
      </c>
      <c r="R1600" s="110">
        <v>0.4733</v>
      </c>
    </row>
    <row r="1601" spans="17:18" x14ac:dyDescent="0.25">
      <c r="Q1601" s="109">
        <v>68.084000000000003</v>
      </c>
      <c r="R1601" s="110">
        <v>1.1702900000000001</v>
      </c>
    </row>
    <row r="1602" spans="17:18" x14ac:dyDescent="0.25">
      <c r="Q1602" s="109">
        <v>-16.864999999999998</v>
      </c>
      <c r="R1602" s="110">
        <v>1.0164500000000001</v>
      </c>
    </row>
    <row r="1603" spans="17:18" x14ac:dyDescent="0.25">
      <c r="Q1603" s="109">
        <v>-108.86199999999999</v>
      </c>
      <c r="R1603" s="110">
        <v>-0.43195</v>
      </c>
    </row>
    <row r="1604" spans="17:18" x14ac:dyDescent="0.25">
      <c r="Q1604" s="109">
        <v>-207.00299999999999</v>
      </c>
      <c r="R1604" s="110">
        <v>-0.49001</v>
      </c>
    </row>
    <row r="1605" spans="17:18" x14ac:dyDescent="0.25">
      <c r="Q1605" s="109">
        <v>-211.096</v>
      </c>
      <c r="R1605" s="110">
        <v>-0.96118000000000003</v>
      </c>
    </row>
    <row r="1606" spans="17:18" x14ac:dyDescent="0.25">
      <c r="Q1606" s="109">
        <v>-112.923</v>
      </c>
      <c r="R1606" s="110">
        <v>-0.90078999999999998</v>
      </c>
    </row>
    <row r="1607" spans="17:18" x14ac:dyDescent="0.25">
      <c r="Q1607" s="109">
        <v>-32.182000000000002</v>
      </c>
      <c r="R1607" s="110">
        <v>0.47865000000000002</v>
      </c>
    </row>
    <row r="1608" spans="17:18" x14ac:dyDescent="0.25">
      <c r="Q1608" s="109">
        <v>23.815000000000001</v>
      </c>
      <c r="R1608" s="110">
        <v>0.67327000000000004</v>
      </c>
    </row>
    <row r="1609" spans="17:18" x14ac:dyDescent="0.25">
      <c r="Q1609" s="109">
        <v>24.484999999999999</v>
      </c>
      <c r="R1609" s="110">
        <v>1.5936900000000001</v>
      </c>
    </row>
    <row r="1610" spans="17:18" x14ac:dyDescent="0.25">
      <c r="Q1610" s="109">
        <v>-31.541</v>
      </c>
      <c r="R1610" s="110">
        <v>1.3808400000000001</v>
      </c>
    </row>
    <row r="1611" spans="17:18" x14ac:dyDescent="0.25">
      <c r="Q1611" s="109">
        <v>-95.06</v>
      </c>
      <c r="R1611" s="110">
        <v>-0.57916000000000001</v>
      </c>
    </row>
    <row r="1612" spans="17:18" x14ac:dyDescent="0.25">
      <c r="Q1612" s="109">
        <v>-164.28200000000001</v>
      </c>
      <c r="R1612" s="110">
        <v>-0.68998000000000004</v>
      </c>
    </row>
    <row r="1613" spans="17:18" x14ac:dyDescent="0.25">
      <c r="Q1613" s="109">
        <v>-167.49700000000001</v>
      </c>
      <c r="R1613" s="110">
        <v>-1.3845799999999999</v>
      </c>
    </row>
    <row r="1614" spans="17:18" x14ac:dyDescent="0.25">
      <c r="Q1614" s="109">
        <v>-98.245999999999995</v>
      </c>
      <c r="R1614" s="110">
        <v>-1.26518</v>
      </c>
    </row>
    <row r="1615" spans="17:18" x14ac:dyDescent="0.25">
      <c r="Q1615" s="109">
        <v>-32.182000000000002</v>
      </c>
      <c r="R1615" s="110">
        <v>0.47865000000000002</v>
      </c>
    </row>
    <row r="1616" spans="17:18" x14ac:dyDescent="0.25">
      <c r="Q1616" s="109">
        <v>23.815000000000001</v>
      </c>
      <c r="R1616" s="110">
        <v>0.67327000000000004</v>
      </c>
    </row>
    <row r="1617" spans="17:18" x14ac:dyDescent="0.25">
      <c r="Q1617" s="109">
        <v>24.484999999999999</v>
      </c>
      <c r="R1617" s="110">
        <v>1.5936900000000001</v>
      </c>
    </row>
    <row r="1618" spans="17:18" x14ac:dyDescent="0.25">
      <c r="Q1618" s="109">
        <v>-31.541</v>
      </c>
      <c r="R1618" s="110">
        <v>1.3808400000000001</v>
      </c>
    </row>
    <row r="1619" spans="17:18" x14ac:dyDescent="0.25">
      <c r="Q1619" s="109">
        <v>-95.06</v>
      </c>
      <c r="R1619" s="110">
        <v>-0.57916000000000001</v>
      </c>
    </row>
    <row r="1620" spans="17:18" x14ac:dyDescent="0.25">
      <c r="Q1620" s="109">
        <v>-164.28200000000001</v>
      </c>
      <c r="R1620" s="110">
        <v>-0.68998000000000004</v>
      </c>
    </row>
    <row r="1621" spans="17:18" x14ac:dyDescent="0.25">
      <c r="Q1621" s="109">
        <v>-167.49700000000001</v>
      </c>
      <c r="R1621" s="110">
        <v>-1.3845799999999999</v>
      </c>
    </row>
    <row r="1622" spans="17:18" x14ac:dyDescent="0.25">
      <c r="Q1622" s="109">
        <v>-98.245999999999995</v>
      </c>
      <c r="R1622" s="110">
        <v>-1.26518</v>
      </c>
    </row>
    <row r="1623" spans="17:18" x14ac:dyDescent="0.25">
      <c r="Q1623" s="109">
        <v>-12.657</v>
      </c>
      <c r="R1623" s="110">
        <v>0.33276</v>
      </c>
    </row>
    <row r="1624" spans="17:18" x14ac:dyDescent="0.25">
      <c r="Q1624" s="109">
        <v>73.019000000000005</v>
      </c>
      <c r="R1624" s="110">
        <v>0.47166999999999998</v>
      </c>
    </row>
    <row r="1625" spans="17:18" x14ac:dyDescent="0.25">
      <c r="Q1625" s="109">
        <v>74.668999999999997</v>
      </c>
      <c r="R1625" s="110">
        <v>1.1618900000000001</v>
      </c>
    </row>
    <row r="1626" spans="17:18" x14ac:dyDescent="0.25">
      <c r="Q1626" s="109">
        <v>-11.039</v>
      </c>
      <c r="R1626" s="110">
        <v>1.0114099999999999</v>
      </c>
    </row>
    <row r="1627" spans="17:18" x14ac:dyDescent="0.25">
      <c r="Q1627" s="109">
        <v>-103.139</v>
      </c>
      <c r="R1627" s="110">
        <v>-0.43063000000000001</v>
      </c>
    </row>
    <row r="1628" spans="17:18" x14ac:dyDescent="0.25">
      <c r="Q1628" s="109">
        <v>-200.52</v>
      </c>
      <c r="R1628" s="110">
        <v>-0.49164000000000002</v>
      </c>
    </row>
    <row r="1629" spans="17:18" x14ac:dyDescent="0.25">
      <c r="Q1629" s="109">
        <v>-204.51</v>
      </c>
      <c r="R1629" s="110">
        <v>-0.96958</v>
      </c>
    </row>
    <row r="1630" spans="17:18" x14ac:dyDescent="0.25">
      <c r="Q1630" s="109">
        <v>-107.09699999999999</v>
      </c>
      <c r="R1630" s="110">
        <v>-0.90583999999999998</v>
      </c>
    </row>
    <row r="1631" spans="17:18" x14ac:dyDescent="0.25">
      <c r="Q1631" s="109">
        <v>-12.657</v>
      </c>
      <c r="R1631" s="110">
        <v>0.33276</v>
      </c>
    </row>
    <row r="1632" spans="17:18" x14ac:dyDescent="0.25">
      <c r="Q1632" s="109">
        <v>73.019000000000005</v>
      </c>
      <c r="R1632" s="110">
        <v>0.47166999999999998</v>
      </c>
    </row>
    <row r="1633" spans="17:18" x14ac:dyDescent="0.25">
      <c r="Q1633" s="109">
        <v>74.668999999999997</v>
      </c>
      <c r="R1633" s="110">
        <v>1.1618900000000001</v>
      </c>
    </row>
    <row r="1634" spans="17:18" x14ac:dyDescent="0.25">
      <c r="Q1634" s="109">
        <v>-11.039</v>
      </c>
      <c r="R1634" s="110">
        <v>1.0114099999999999</v>
      </c>
    </row>
    <row r="1635" spans="17:18" x14ac:dyDescent="0.25">
      <c r="Q1635" s="109">
        <v>-103.139</v>
      </c>
      <c r="R1635" s="110">
        <v>-0.43063000000000001</v>
      </c>
    </row>
    <row r="1636" spans="17:18" x14ac:dyDescent="0.25">
      <c r="Q1636" s="109">
        <v>-200.52</v>
      </c>
      <c r="R1636" s="110">
        <v>-0.49164000000000002</v>
      </c>
    </row>
    <row r="1637" spans="17:18" x14ac:dyDescent="0.25">
      <c r="Q1637" s="109">
        <v>-204.51</v>
      </c>
      <c r="R1637" s="110">
        <v>-0.96958</v>
      </c>
    </row>
    <row r="1638" spans="17:18" x14ac:dyDescent="0.25">
      <c r="Q1638" s="109">
        <v>-107.09699999999999</v>
      </c>
      <c r="R1638" s="110">
        <v>-0.90583999999999998</v>
      </c>
    </row>
    <row r="1639" spans="17:18" x14ac:dyDescent="0.25">
      <c r="Q1639" s="109">
        <v>-26.459</v>
      </c>
      <c r="R1639" s="110">
        <v>0.47997000000000001</v>
      </c>
    </row>
    <row r="1640" spans="17:18" x14ac:dyDescent="0.25">
      <c r="Q1640" s="109">
        <v>30.297999999999998</v>
      </c>
      <c r="R1640" s="110">
        <v>0.67162999999999995</v>
      </c>
    </row>
    <row r="1641" spans="17:18" x14ac:dyDescent="0.25">
      <c r="Q1641" s="109">
        <v>31.07</v>
      </c>
      <c r="R1641" s="110">
        <v>1.5852900000000001</v>
      </c>
    </row>
    <row r="1642" spans="17:18" x14ac:dyDescent="0.25">
      <c r="Q1642" s="109">
        <v>-25.715</v>
      </c>
      <c r="R1642" s="110">
        <v>1.3757900000000001</v>
      </c>
    </row>
    <row r="1643" spans="17:18" x14ac:dyDescent="0.25">
      <c r="Q1643" s="109">
        <v>-89.337000000000003</v>
      </c>
      <c r="R1643" s="110">
        <v>-0.57784000000000002</v>
      </c>
    </row>
    <row r="1644" spans="17:18" x14ac:dyDescent="0.25">
      <c r="Q1644" s="109">
        <v>-157.79900000000001</v>
      </c>
      <c r="R1644" s="110">
        <v>-0.69160999999999995</v>
      </c>
    </row>
    <row r="1645" spans="17:18" x14ac:dyDescent="0.25">
      <c r="Q1645" s="109">
        <v>-160.911</v>
      </c>
      <c r="R1645" s="110">
        <v>-1.3929800000000001</v>
      </c>
    </row>
    <row r="1646" spans="17:18" x14ac:dyDescent="0.25">
      <c r="Q1646" s="109">
        <v>-92.42</v>
      </c>
      <c r="R1646" s="110">
        <v>-1.27023</v>
      </c>
    </row>
    <row r="1647" spans="17:18" x14ac:dyDescent="0.25">
      <c r="Q1647" s="109">
        <v>-26.459</v>
      </c>
      <c r="R1647" s="110">
        <v>0.47997000000000001</v>
      </c>
    </row>
    <row r="1648" spans="17:18" x14ac:dyDescent="0.25">
      <c r="Q1648" s="109">
        <v>30.297999999999998</v>
      </c>
      <c r="R1648" s="110">
        <v>0.67162999999999995</v>
      </c>
    </row>
    <row r="1649" spans="17:18" x14ac:dyDescent="0.25">
      <c r="Q1649" s="109">
        <v>31.07</v>
      </c>
      <c r="R1649" s="110">
        <v>1.5852900000000001</v>
      </c>
    </row>
    <row r="1650" spans="17:18" x14ac:dyDescent="0.25">
      <c r="Q1650" s="109">
        <v>-25.715</v>
      </c>
      <c r="R1650" s="110">
        <v>1.3757900000000001</v>
      </c>
    </row>
    <row r="1651" spans="17:18" x14ac:dyDescent="0.25">
      <c r="Q1651" s="109">
        <v>-89.337000000000003</v>
      </c>
      <c r="R1651" s="110">
        <v>-0.57784000000000002</v>
      </c>
    </row>
    <row r="1652" spans="17:18" x14ac:dyDescent="0.25">
      <c r="Q1652" s="109">
        <v>-157.79900000000001</v>
      </c>
      <c r="R1652" s="110">
        <v>-0.69160999999999995</v>
      </c>
    </row>
    <row r="1653" spans="17:18" x14ac:dyDescent="0.25">
      <c r="Q1653" s="109">
        <v>-160.911</v>
      </c>
      <c r="R1653" s="110">
        <v>-1.3929800000000001</v>
      </c>
    </row>
    <row r="1654" spans="17:18" x14ac:dyDescent="0.25">
      <c r="Q1654" s="109">
        <v>-92.42</v>
      </c>
      <c r="R1654" s="110">
        <v>-1.27023</v>
      </c>
    </row>
    <row r="1655" spans="17:18" x14ac:dyDescent="0.25">
      <c r="Q1655" s="109">
        <v>-14.733000000000001</v>
      </c>
      <c r="R1655" s="110">
        <v>0.33291999999999999</v>
      </c>
    </row>
    <row r="1656" spans="17:18" x14ac:dyDescent="0.25">
      <c r="Q1656" s="109">
        <v>70.950999999999993</v>
      </c>
      <c r="R1656" s="110">
        <v>0.47208</v>
      </c>
    </row>
    <row r="1657" spans="17:18" x14ac:dyDescent="0.25">
      <c r="Q1657" s="109">
        <v>72.593000000000004</v>
      </c>
      <c r="R1657" s="110">
        <v>1.1615800000000001</v>
      </c>
    </row>
    <row r="1658" spans="17:18" x14ac:dyDescent="0.25">
      <c r="Q1658" s="109">
        <v>-13.122</v>
      </c>
      <c r="R1658" s="110">
        <v>1.01075</v>
      </c>
    </row>
    <row r="1659" spans="17:18" x14ac:dyDescent="0.25">
      <c r="Q1659" s="109">
        <v>-105.214</v>
      </c>
      <c r="R1659" s="110">
        <v>-0.43047000000000002</v>
      </c>
    </row>
    <row r="1660" spans="17:18" x14ac:dyDescent="0.25">
      <c r="Q1660" s="109">
        <v>-202.58799999999999</v>
      </c>
      <c r="R1660" s="110">
        <v>-0.49123</v>
      </c>
    </row>
    <row r="1661" spans="17:18" x14ac:dyDescent="0.25">
      <c r="Q1661" s="109">
        <v>-206.58600000000001</v>
      </c>
      <c r="R1661" s="110">
        <v>-0.96987999999999996</v>
      </c>
    </row>
    <row r="1662" spans="17:18" x14ac:dyDescent="0.25">
      <c r="Q1662" s="109">
        <v>-109.18</v>
      </c>
      <c r="R1662" s="110">
        <v>-0.90649999999999997</v>
      </c>
    </row>
    <row r="1663" spans="17:18" x14ac:dyDescent="0.25">
      <c r="Q1663" s="109">
        <v>-14.733000000000001</v>
      </c>
      <c r="R1663" s="110">
        <v>0.33291999999999999</v>
      </c>
    </row>
    <row r="1664" spans="17:18" x14ac:dyDescent="0.25">
      <c r="Q1664" s="109">
        <v>70.950999999999993</v>
      </c>
      <c r="R1664" s="110">
        <v>0.47208</v>
      </c>
    </row>
    <row r="1665" spans="17:18" x14ac:dyDescent="0.25">
      <c r="Q1665" s="109">
        <v>72.593000000000004</v>
      </c>
      <c r="R1665" s="110">
        <v>1.1615800000000001</v>
      </c>
    </row>
    <row r="1666" spans="17:18" x14ac:dyDescent="0.25">
      <c r="Q1666" s="109">
        <v>-13.122</v>
      </c>
      <c r="R1666" s="110">
        <v>1.01075</v>
      </c>
    </row>
    <row r="1667" spans="17:18" x14ac:dyDescent="0.25">
      <c r="Q1667" s="109">
        <v>-105.214</v>
      </c>
      <c r="R1667" s="110">
        <v>-0.43047000000000002</v>
      </c>
    </row>
    <row r="1668" spans="17:18" x14ac:dyDescent="0.25">
      <c r="Q1668" s="109">
        <v>-202.58799999999999</v>
      </c>
      <c r="R1668" s="110">
        <v>-0.49123</v>
      </c>
    </row>
    <row r="1669" spans="17:18" x14ac:dyDescent="0.25">
      <c r="Q1669" s="109">
        <v>-206.58600000000001</v>
      </c>
      <c r="R1669" s="110">
        <v>-0.96987999999999996</v>
      </c>
    </row>
    <row r="1670" spans="17:18" x14ac:dyDescent="0.25">
      <c r="Q1670" s="109">
        <v>-109.18</v>
      </c>
      <c r="R1670" s="110">
        <v>-0.90649999999999997</v>
      </c>
    </row>
    <row r="1671" spans="17:18" x14ac:dyDescent="0.25">
      <c r="Q1671" s="109">
        <v>-28.533999999999999</v>
      </c>
      <c r="R1671" s="110">
        <v>0.48013</v>
      </c>
    </row>
    <row r="1672" spans="17:18" x14ac:dyDescent="0.25">
      <c r="Q1672" s="109">
        <v>28.23</v>
      </c>
      <c r="R1672" s="110">
        <v>0.67203999999999997</v>
      </c>
    </row>
    <row r="1673" spans="17:18" x14ac:dyDescent="0.25">
      <c r="Q1673" s="109">
        <v>28.995000000000001</v>
      </c>
      <c r="R1673" s="110">
        <v>1.5849800000000001</v>
      </c>
    </row>
    <row r="1674" spans="17:18" x14ac:dyDescent="0.25">
      <c r="Q1674" s="109">
        <v>-27.798999999999999</v>
      </c>
      <c r="R1674" s="110">
        <v>1.37513</v>
      </c>
    </row>
    <row r="1675" spans="17:18" x14ac:dyDescent="0.25">
      <c r="Q1675" s="109">
        <v>-91.412000000000006</v>
      </c>
      <c r="R1675" s="110">
        <v>-0.57767999999999997</v>
      </c>
    </row>
    <row r="1676" spans="17:18" x14ac:dyDescent="0.25">
      <c r="Q1676" s="109">
        <v>-159.86699999999999</v>
      </c>
      <c r="R1676" s="110">
        <v>-0.69120000000000004</v>
      </c>
    </row>
    <row r="1677" spans="17:18" x14ac:dyDescent="0.25">
      <c r="Q1677" s="109">
        <v>-162.98699999999999</v>
      </c>
      <c r="R1677" s="110">
        <v>-1.3932899999999999</v>
      </c>
    </row>
    <row r="1678" spans="17:18" x14ac:dyDescent="0.25">
      <c r="Q1678" s="109">
        <v>-94.504000000000005</v>
      </c>
      <c r="R1678" s="110">
        <v>-1.2708900000000001</v>
      </c>
    </row>
    <row r="1679" spans="17:18" x14ac:dyDescent="0.25">
      <c r="Q1679" s="109">
        <v>-28.533999999999999</v>
      </c>
      <c r="R1679" s="110">
        <v>0.48013</v>
      </c>
    </row>
    <row r="1680" spans="17:18" x14ac:dyDescent="0.25">
      <c r="Q1680" s="109">
        <v>28.23</v>
      </c>
      <c r="R1680" s="110">
        <v>0.67203999999999997</v>
      </c>
    </row>
    <row r="1681" spans="17:18" x14ac:dyDescent="0.25">
      <c r="Q1681" s="109">
        <v>28.995000000000001</v>
      </c>
      <c r="R1681" s="110">
        <v>1.5849800000000001</v>
      </c>
    </row>
    <row r="1682" spans="17:18" x14ac:dyDescent="0.25">
      <c r="Q1682" s="109">
        <v>-27.798999999999999</v>
      </c>
      <c r="R1682" s="110">
        <v>1.37513</v>
      </c>
    </row>
    <row r="1683" spans="17:18" x14ac:dyDescent="0.25">
      <c r="Q1683" s="109">
        <v>-91.412000000000006</v>
      </c>
      <c r="R1683" s="110">
        <v>-0.57767999999999997</v>
      </c>
    </row>
    <row r="1684" spans="17:18" x14ac:dyDescent="0.25">
      <c r="Q1684" s="109">
        <v>-159.86699999999999</v>
      </c>
      <c r="R1684" s="110">
        <v>-0.69120000000000004</v>
      </c>
    </row>
    <row r="1685" spans="17:18" x14ac:dyDescent="0.25">
      <c r="Q1685" s="109">
        <v>-162.98699999999999</v>
      </c>
      <c r="R1685" s="110">
        <v>-1.3932899999999999</v>
      </c>
    </row>
    <row r="1686" spans="17:18" x14ac:dyDescent="0.25">
      <c r="Q1686" s="109">
        <v>-94.504000000000005</v>
      </c>
      <c r="R1686" s="110">
        <v>-1.2708900000000001</v>
      </c>
    </row>
    <row r="1687" spans="17:18" x14ac:dyDescent="0.25">
      <c r="Q1687" s="109">
        <v>6.4130000000000003</v>
      </c>
      <c r="R1687" s="110">
        <v>0.34737000000000001</v>
      </c>
    </row>
    <row r="1688" spans="17:18" x14ac:dyDescent="0.25">
      <c r="Q1688" s="109">
        <v>94.287000000000006</v>
      </c>
      <c r="R1688" s="110">
        <v>0.47348000000000001</v>
      </c>
    </row>
    <row r="1689" spans="17:18" x14ac:dyDescent="0.25">
      <c r="Q1689" s="109">
        <v>96.337000000000003</v>
      </c>
      <c r="R1689" s="110">
        <v>1.1286099999999999</v>
      </c>
    </row>
    <row r="1690" spans="17:18" x14ac:dyDescent="0.25">
      <c r="Q1690" s="109">
        <v>8.4309999999999992</v>
      </c>
      <c r="R1690" s="110">
        <v>0.99236999999999997</v>
      </c>
    </row>
    <row r="1691" spans="17:18" x14ac:dyDescent="0.25">
      <c r="Q1691" s="109">
        <v>-84.067999999999998</v>
      </c>
      <c r="R1691" s="110">
        <v>-0.41602</v>
      </c>
    </row>
    <row r="1692" spans="17:18" x14ac:dyDescent="0.25">
      <c r="Q1692" s="109">
        <v>-179.25200000000001</v>
      </c>
      <c r="R1692" s="110">
        <v>-0.48982999999999999</v>
      </c>
    </row>
    <row r="1693" spans="17:18" x14ac:dyDescent="0.25">
      <c r="Q1693" s="109">
        <v>-182.84299999999999</v>
      </c>
      <c r="R1693" s="110">
        <v>-1.0028600000000001</v>
      </c>
    </row>
    <row r="1694" spans="17:18" x14ac:dyDescent="0.25">
      <c r="Q1694" s="109">
        <v>-87.626999999999995</v>
      </c>
      <c r="R1694" s="110">
        <v>-0.92488000000000004</v>
      </c>
    </row>
    <row r="1695" spans="17:18" x14ac:dyDescent="0.25">
      <c r="Q1695" s="109">
        <v>6.4130000000000003</v>
      </c>
      <c r="R1695" s="110">
        <v>0.34737000000000001</v>
      </c>
    </row>
    <row r="1696" spans="17:18" x14ac:dyDescent="0.25">
      <c r="Q1696" s="109">
        <v>94.287000000000006</v>
      </c>
      <c r="R1696" s="110">
        <v>0.47348000000000001</v>
      </c>
    </row>
    <row r="1697" spans="17:18" x14ac:dyDescent="0.25">
      <c r="Q1697" s="109">
        <v>96.337000000000003</v>
      </c>
      <c r="R1697" s="110">
        <v>1.1286099999999999</v>
      </c>
    </row>
    <row r="1698" spans="17:18" x14ac:dyDescent="0.25">
      <c r="Q1698" s="109">
        <v>8.4309999999999992</v>
      </c>
      <c r="R1698" s="110">
        <v>0.99236999999999997</v>
      </c>
    </row>
    <row r="1699" spans="17:18" x14ac:dyDescent="0.25">
      <c r="Q1699" s="109">
        <v>-84.067999999999998</v>
      </c>
      <c r="R1699" s="110">
        <v>-0.41602</v>
      </c>
    </row>
    <row r="1700" spans="17:18" x14ac:dyDescent="0.25">
      <c r="Q1700" s="109">
        <v>-179.25200000000001</v>
      </c>
      <c r="R1700" s="110">
        <v>-0.48982999999999999</v>
      </c>
    </row>
    <row r="1701" spans="17:18" x14ac:dyDescent="0.25">
      <c r="Q1701" s="109">
        <v>-182.84299999999999</v>
      </c>
      <c r="R1701" s="110">
        <v>-1.0028600000000001</v>
      </c>
    </row>
    <row r="1702" spans="17:18" x14ac:dyDescent="0.25">
      <c r="Q1702" s="109">
        <v>-87.626999999999995</v>
      </c>
      <c r="R1702" s="110">
        <v>-0.92488000000000004</v>
      </c>
    </row>
    <row r="1703" spans="17:18" x14ac:dyDescent="0.25">
      <c r="Q1703" s="109">
        <v>-7.3890000000000002</v>
      </c>
      <c r="R1703" s="110">
        <v>0.49458000000000002</v>
      </c>
    </row>
    <row r="1704" spans="17:18" x14ac:dyDescent="0.25">
      <c r="Q1704" s="109">
        <v>51.566000000000003</v>
      </c>
      <c r="R1704" s="110">
        <v>0.67344999999999999</v>
      </c>
    </row>
    <row r="1705" spans="17:18" x14ac:dyDescent="0.25">
      <c r="Q1705" s="109">
        <v>52.738</v>
      </c>
      <c r="R1705" s="110">
        <v>1.5520099999999999</v>
      </c>
    </row>
    <row r="1706" spans="17:18" x14ac:dyDescent="0.25">
      <c r="Q1706" s="109">
        <v>-6.2450000000000001</v>
      </c>
      <c r="R1706" s="110">
        <v>1.3567499999999999</v>
      </c>
    </row>
    <row r="1707" spans="17:18" x14ac:dyDescent="0.25">
      <c r="Q1707" s="109">
        <v>-70.266999999999996</v>
      </c>
      <c r="R1707" s="110">
        <v>-0.56323000000000001</v>
      </c>
    </row>
    <row r="1708" spans="17:18" x14ac:dyDescent="0.25">
      <c r="Q1708" s="109">
        <v>-136.53100000000001</v>
      </c>
      <c r="R1708" s="110">
        <v>-0.68979999999999997</v>
      </c>
    </row>
    <row r="1709" spans="17:18" x14ac:dyDescent="0.25">
      <c r="Q1709" s="109">
        <v>-139.244</v>
      </c>
      <c r="R1709" s="110">
        <v>-1.4262600000000001</v>
      </c>
    </row>
    <row r="1710" spans="17:18" x14ac:dyDescent="0.25">
      <c r="Q1710" s="109">
        <v>-72.95</v>
      </c>
      <c r="R1710" s="110">
        <v>-1.2892699999999999</v>
      </c>
    </row>
    <row r="1711" spans="17:18" x14ac:dyDescent="0.25">
      <c r="Q1711" s="109">
        <v>-7.3890000000000002</v>
      </c>
      <c r="R1711" s="110">
        <v>0.49458000000000002</v>
      </c>
    </row>
    <row r="1712" spans="17:18" x14ac:dyDescent="0.25">
      <c r="Q1712" s="109">
        <v>51.566000000000003</v>
      </c>
      <c r="R1712" s="110">
        <v>0.67344999999999999</v>
      </c>
    </row>
    <row r="1713" spans="17:18" x14ac:dyDescent="0.25">
      <c r="Q1713" s="109">
        <v>52.738</v>
      </c>
      <c r="R1713" s="110">
        <v>1.5520099999999999</v>
      </c>
    </row>
    <row r="1714" spans="17:18" x14ac:dyDescent="0.25">
      <c r="Q1714" s="109">
        <v>-6.2450000000000001</v>
      </c>
      <c r="R1714" s="110">
        <v>1.3567499999999999</v>
      </c>
    </row>
    <row r="1715" spans="17:18" x14ac:dyDescent="0.25">
      <c r="Q1715" s="109">
        <v>-70.266999999999996</v>
      </c>
      <c r="R1715" s="110">
        <v>-0.56323000000000001</v>
      </c>
    </row>
    <row r="1716" spans="17:18" x14ac:dyDescent="0.25">
      <c r="Q1716" s="109">
        <v>-136.53100000000001</v>
      </c>
      <c r="R1716" s="110">
        <v>-0.68979999999999997</v>
      </c>
    </row>
    <row r="1717" spans="17:18" x14ac:dyDescent="0.25">
      <c r="Q1717" s="109">
        <v>-139.244</v>
      </c>
      <c r="R1717" s="110">
        <v>-1.4262600000000001</v>
      </c>
    </row>
    <row r="1718" spans="17:18" x14ac:dyDescent="0.25">
      <c r="Q1718" s="109">
        <v>-72.95</v>
      </c>
      <c r="R1718" s="110">
        <v>-1.2892699999999999</v>
      </c>
    </row>
    <row r="1719" spans="17:18" x14ac:dyDescent="0.25">
      <c r="Q1719" s="109">
        <v>-72.847999999999999</v>
      </c>
      <c r="R1719" s="110">
        <v>-0.12881999999999999</v>
      </c>
    </row>
    <row r="1720" spans="17:18" x14ac:dyDescent="0.25">
      <c r="Q1720" s="109">
        <v>-93.555999999999997</v>
      </c>
      <c r="R1720" s="110">
        <v>-0.35052</v>
      </c>
    </row>
    <row r="1721" spans="17:18" x14ac:dyDescent="0.25">
      <c r="Q1721" s="109">
        <v>-91.465000000000003</v>
      </c>
      <c r="R1721" s="110">
        <v>-0.20782999999999999</v>
      </c>
    </row>
    <row r="1722" spans="17:18" x14ac:dyDescent="0.25">
      <c r="Q1722" s="109">
        <v>-70.757000000000005</v>
      </c>
      <c r="R1722" s="110">
        <v>1.2099999999999999E-3</v>
      </c>
    </row>
    <row r="1723" spans="17:18" x14ac:dyDescent="0.25">
      <c r="Q1723" s="109">
        <v>-65.48</v>
      </c>
      <c r="R1723" s="110">
        <v>-0.1197</v>
      </c>
    </row>
    <row r="1724" spans="17:18" x14ac:dyDescent="0.25">
      <c r="Q1724" s="109">
        <v>-82.450999999999993</v>
      </c>
      <c r="R1724" s="110">
        <v>-0.3256</v>
      </c>
    </row>
    <row r="1725" spans="17:18" x14ac:dyDescent="0.25">
      <c r="Q1725" s="109">
        <v>-80.581999999999994</v>
      </c>
      <c r="R1725" s="110">
        <v>-0.19333</v>
      </c>
    </row>
    <row r="1726" spans="17:18" x14ac:dyDescent="0.25">
      <c r="Q1726" s="109">
        <v>-63.610999999999997</v>
      </c>
      <c r="R1726" s="110">
        <v>9.1E-4</v>
      </c>
    </row>
    <row r="1727" spans="17:18" x14ac:dyDescent="0.25">
      <c r="Q1727" s="109">
        <v>-67.888999999999996</v>
      </c>
      <c r="R1727" s="110">
        <v>-0.12028</v>
      </c>
    </row>
    <row r="1728" spans="17:18" x14ac:dyDescent="0.25">
      <c r="Q1728" s="109">
        <v>-86.248000000000005</v>
      </c>
      <c r="R1728" s="110">
        <v>-0.32591999999999999</v>
      </c>
    </row>
    <row r="1729" spans="17:18" x14ac:dyDescent="0.25">
      <c r="Q1729" s="109">
        <v>-84.29</v>
      </c>
      <c r="R1729" s="110">
        <v>-0.19444</v>
      </c>
    </row>
    <row r="1730" spans="17:18" x14ac:dyDescent="0.25">
      <c r="Q1730" s="109">
        <v>-65.930000000000007</v>
      </c>
      <c r="R1730" s="110">
        <v>-5.4000000000000001E-4</v>
      </c>
    </row>
    <row r="1731" spans="17:18" x14ac:dyDescent="0.25">
      <c r="Q1731" s="109">
        <v>71.602000000000004</v>
      </c>
      <c r="R1731" s="110">
        <v>8.337E-2</v>
      </c>
    </row>
    <row r="1732" spans="17:18" x14ac:dyDescent="0.25">
      <c r="Q1732" s="109">
        <v>146.59299999999999</v>
      </c>
      <c r="R1732" s="110">
        <v>0.38346000000000002</v>
      </c>
    </row>
    <row r="1733" spans="17:18" x14ac:dyDescent="0.25">
      <c r="Q1733" s="109">
        <v>138.52799999999999</v>
      </c>
      <c r="R1733" s="110">
        <v>-8.3790000000000003E-2</v>
      </c>
    </row>
    <row r="1734" spans="17:18" x14ac:dyDescent="0.25">
      <c r="Q1734" s="109">
        <v>63.524000000000001</v>
      </c>
      <c r="R1734" s="110">
        <v>0.40411999999999998</v>
      </c>
    </row>
    <row r="1735" spans="17:18" x14ac:dyDescent="0.25">
      <c r="Q1735" s="109">
        <v>-197.654</v>
      </c>
      <c r="R1735" s="110">
        <v>-0.30790000000000001</v>
      </c>
    </row>
    <row r="1736" spans="17:18" x14ac:dyDescent="0.25">
      <c r="Q1736" s="109">
        <v>-307.69499999999999</v>
      </c>
      <c r="R1736" s="110">
        <v>-0.99392000000000003</v>
      </c>
    </row>
    <row r="1737" spans="17:18" x14ac:dyDescent="0.25">
      <c r="Q1737" s="109">
        <v>-296.012</v>
      </c>
      <c r="R1737" s="110">
        <v>-0.27865000000000001</v>
      </c>
    </row>
    <row r="1738" spans="17:18" x14ac:dyDescent="0.25">
      <c r="Q1738" s="109">
        <v>-185.958</v>
      </c>
      <c r="R1738" s="110">
        <v>-0.40265000000000001</v>
      </c>
    </row>
    <row r="1739" spans="17:18" x14ac:dyDescent="0.25">
      <c r="Q1739" s="109">
        <v>71.602000000000004</v>
      </c>
      <c r="R1739" s="110">
        <v>8.337E-2</v>
      </c>
    </row>
    <row r="1740" spans="17:18" x14ac:dyDescent="0.25">
      <c r="Q1740" s="109">
        <v>146.59299999999999</v>
      </c>
      <c r="R1740" s="110">
        <v>0.38346000000000002</v>
      </c>
    </row>
    <row r="1741" spans="17:18" x14ac:dyDescent="0.25">
      <c r="Q1741" s="109">
        <v>138.52799999999999</v>
      </c>
      <c r="R1741" s="110">
        <v>-8.3790000000000003E-2</v>
      </c>
    </row>
    <row r="1742" spans="17:18" x14ac:dyDescent="0.25">
      <c r="Q1742" s="109">
        <v>63.524000000000001</v>
      </c>
      <c r="R1742" s="110">
        <v>0.40411999999999998</v>
      </c>
    </row>
    <row r="1743" spans="17:18" x14ac:dyDescent="0.25">
      <c r="Q1743" s="109">
        <v>-197.654</v>
      </c>
      <c r="R1743" s="110">
        <v>-0.30790000000000001</v>
      </c>
    </row>
    <row r="1744" spans="17:18" x14ac:dyDescent="0.25">
      <c r="Q1744" s="109">
        <v>-307.69499999999999</v>
      </c>
      <c r="R1744" s="110">
        <v>-0.99392000000000003</v>
      </c>
    </row>
    <row r="1745" spans="17:18" x14ac:dyDescent="0.25">
      <c r="Q1745" s="109">
        <v>-296.012</v>
      </c>
      <c r="R1745" s="110">
        <v>-0.27865000000000001</v>
      </c>
    </row>
    <row r="1746" spans="17:18" x14ac:dyDescent="0.25">
      <c r="Q1746" s="109">
        <v>-185.958</v>
      </c>
      <c r="R1746" s="110">
        <v>-0.40265000000000001</v>
      </c>
    </row>
    <row r="1747" spans="17:18" x14ac:dyDescent="0.25">
      <c r="Q1747" s="109">
        <v>29.681999999999999</v>
      </c>
      <c r="R1747" s="110">
        <v>0.14571999999999999</v>
      </c>
    </row>
    <row r="1748" spans="17:18" x14ac:dyDescent="0.25">
      <c r="Q1748" s="109">
        <v>75.722999999999999</v>
      </c>
      <c r="R1748" s="110">
        <v>0.65322000000000002</v>
      </c>
    </row>
    <row r="1749" spans="17:18" x14ac:dyDescent="0.25">
      <c r="Q1749" s="109">
        <v>70.748000000000005</v>
      </c>
      <c r="R1749" s="110">
        <v>-3.8350000000000002E-2</v>
      </c>
    </row>
    <row r="1750" spans="17:18" x14ac:dyDescent="0.25">
      <c r="Q1750" s="109">
        <v>24.701000000000001</v>
      </c>
      <c r="R1750" s="110">
        <v>0.55864999999999998</v>
      </c>
    </row>
    <row r="1751" spans="17:18" x14ac:dyDescent="0.25">
      <c r="Q1751" s="109">
        <v>-155.73400000000001</v>
      </c>
      <c r="R1751" s="110">
        <v>-0.37025000000000002</v>
      </c>
    </row>
    <row r="1752" spans="17:18" x14ac:dyDescent="0.25">
      <c r="Q1752" s="109">
        <v>-236.82499999999999</v>
      </c>
      <c r="R1752" s="110">
        <v>-1.2636799999999999</v>
      </c>
    </row>
    <row r="1753" spans="17:18" x14ac:dyDescent="0.25">
      <c r="Q1753" s="109">
        <v>-228.233</v>
      </c>
      <c r="R1753" s="110">
        <v>-0.3241</v>
      </c>
    </row>
    <row r="1754" spans="17:18" x14ac:dyDescent="0.25">
      <c r="Q1754" s="109">
        <v>-147.136</v>
      </c>
      <c r="R1754" s="110">
        <v>-0.55718999999999996</v>
      </c>
    </row>
    <row r="1755" spans="17:18" x14ac:dyDescent="0.25">
      <c r="Q1755" s="109">
        <v>29.681999999999999</v>
      </c>
      <c r="R1755" s="110">
        <v>0.14571999999999999</v>
      </c>
    </row>
    <row r="1756" spans="17:18" x14ac:dyDescent="0.25">
      <c r="Q1756" s="109">
        <v>75.722999999999999</v>
      </c>
      <c r="R1756" s="110">
        <v>0.65322000000000002</v>
      </c>
    </row>
    <row r="1757" spans="17:18" x14ac:dyDescent="0.25">
      <c r="Q1757" s="109">
        <v>70.748000000000005</v>
      </c>
      <c r="R1757" s="110">
        <v>-3.8350000000000002E-2</v>
      </c>
    </row>
    <row r="1758" spans="17:18" x14ac:dyDescent="0.25">
      <c r="Q1758" s="109">
        <v>24.701000000000001</v>
      </c>
      <c r="R1758" s="110">
        <v>0.55864999999999998</v>
      </c>
    </row>
    <row r="1759" spans="17:18" x14ac:dyDescent="0.25">
      <c r="Q1759" s="109">
        <v>-155.73400000000001</v>
      </c>
      <c r="R1759" s="110">
        <v>-0.37025000000000002</v>
      </c>
    </row>
    <row r="1760" spans="17:18" x14ac:dyDescent="0.25">
      <c r="Q1760" s="109">
        <v>-236.82499999999999</v>
      </c>
      <c r="R1760" s="110">
        <v>-1.2636799999999999</v>
      </c>
    </row>
    <row r="1761" spans="17:18" x14ac:dyDescent="0.25">
      <c r="Q1761" s="109">
        <v>-228.233</v>
      </c>
      <c r="R1761" s="110">
        <v>-0.3241</v>
      </c>
    </row>
    <row r="1762" spans="17:18" x14ac:dyDescent="0.25">
      <c r="Q1762" s="109">
        <v>-147.136</v>
      </c>
      <c r="R1762" s="110">
        <v>-0.55718999999999996</v>
      </c>
    </row>
    <row r="1763" spans="17:18" x14ac:dyDescent="0.25">
      <c r="Q1763" s="109">
        <v>77.02</v>
      </c>
      <c r="R1763" s="110">
        <v>9.0079999999999993E-2</v>
      </c>
    </row>
    <row r="1764" spans="17:18" x14ac:dyDescent="0.25">
      <c r="Q1764" s="109">
        <v>154.75899999999999</v>
      </c>
      <c r="R1764" s="110">
        <v>0.40178999999999998</v>
      </c>
    </row>
    <row r="1765" spans="17:18" x14ac:dyDescent="0.25">
      <c r="Q1765" s="109">
        <v>146.53</v>
      </c>
      <c r="R1765" s="110">
        <v>-7.3139999999999997E-2</v>
      </c>
    </row>
    <row r="1766" spans="17:18" x14ac:dyDescent="0.25">
      <c r="Q1766" s="109">
        <v>68.778999999999996</v>
      </c>
      <c r="R1766" s="110">
        <v>0.40389999999999998</v>
      </c>
    </row>
    <row r="1767" spans="17:18" x14ac:dyDescent="0.25">
      <c r="Q1767" s="109">
        <v>-192.23599999999999</v>
      </c>
      <c r="R1767" s="110">
        <v>-0.30120000000000002</v>
      </c>
    </row>
    <row r="1768" spans="17:18" x14ac:dyDescent="0.25">
      <c r="Q1768" s="109">
        <v>-299.52999999999997</v>
      </c>
      <c r="R1768" s="110">
        <v>-0.97558999999999996</v>
      </c>
    </row>
    <row r="1769" spans="17:18" x14ac:dyDescent="0.25">
      <c r="Q1769" s="109">
        <v>-288.01</v>
      </c>
      <c r="R1769" s="110">
        <v>-0.26800000000000002</v>
      </c>
    </row>
    <row r="1770" spans="17:18" x14ac:dyDescent="0.25">
      <c r="Q1770" s="109">
        <v>-180.70400000000001</v>
      </c>
      <c r="R1770" s="110">
        <v>-0.40287000000000001</v>
      </c>
    </row>
    <row r="1771" spans="17:18" x14ac:dyDescent="0.25">
      <c r="Q1771" s="109">
        <v>77.02</v>
      </c>
      <c r="R1771" s="110">
        <v>9.0079999999999993E-2</v>
      </c>
    </row>
    <row r="1772" spans="17:18" x14ac:dyDescent="0.25">
      <c r="Q1772" s="109">
        <v>154.75899999999999</v>
      </c>
      <c r="R1772" s="110">
        <v>0.40178999999999998</v>
      </c>
    </row>
    <row r="1773" spans="17:18" x14ac:dyDescent="0.25">
      <c r="Q1773" s="109">
        <v>146.53</v>
      </c>
      <c r="R1773" s="110">
        <v>-7.3139999999999997E-2</v>
      </c>
    </row>
    <row r="1774" spans="17:18" x14ac:dyDescent="0.25">
      <c r="Q1774" s="109">
        <v>68.778999999999996</v>
      </c>
      <c r="R1774" s="110">
        <v>0.40389999999999998</v>
      </c>
    </row>
    <row r="1775" spans="17:18" x14ac:dyDescent="0.25">
      <c r="Q1775" s="109">
        <v>-192.23599999999999</v>
      </c>
      <c r="R1775" s="110">
        <v>-0.30120000000000002</v>
      </c>
    </row>
    <row r="1776" spans="17:18" x14ac:dyDescent="0.25">
      <c r="Q1776" s="109">
        <v>-299.52999999999997</v>
      </c>
      <c r="R1776" s="110">
        <v>-0.97558999999999996</v>
      </c>
    </row>
    <row r="1777" spans="17:18" x14ac:dyDescent="0.25">
      <c r="Q1777" s="109">
        <v>-288.01</v>
      </c>
      <c r="R1777" s="110">
        <v>-0.26800000000000002</v>
      </c>
    </row>
    <row r="1778" spans="17:18" x14ac:dyDescent="0.25">
      <c r="Q1778" s="109">
        <v>-180.70400000000001</v>
      </c>
      <c r="R1778" s="110">
        <v>-0.40287000000000001</v>
      </c>
    </row>
    <row r="1779" spans="17:18" x14ac:dyDescent="0.25">
      <c r="Q1779" s="109">
        <v>35.1</v>
      </c>
      <c r="R1779" s="110">
        <v>0.15243000000000001</v>
      </c>
    </row>
    <row r="1780" spans="17:18" x14ac:dyDescent="0.25">
      <c r="Q1780" s="109">
        <v>83.888999999999996</v>
      </c>
      <c r="R1780" s="110">
        <v>0.67154999999999998</v>
      </c>
    </row>
    <row r="1781" spans="17:18" x14ac:dyDescent="0.25">
      <c r="Q1781" s="109">
        <v>78.751000000000005</v>
      </c>
      <c r="R1781" s="110">
        <v>-2.7689999999999999E-2</v>
      </c>
    </row>
    <row r="1782" spans="17:18" x14ac:dyDescent="0.25">
      <c r="Q1782" s="109">
        <v>29.956</v>
      </c>
      <c r="R1782" s="110">
        <v>0.55842999999999998</v>
      </c>
    </row>
    <row r="1783" spans="17:18" x14ac:dyDescent="0.25">
      <c r="Q1783" s="109">
        <v>-150.316</v>
      </c>
      <c r="R1783" s="110">
        <v>-0.36354999999999998</v>
      </c>
    </row>
    <row r="1784" spans="17:18" x14ac:dyDescent="0.25">
      <c r="Q1784" s="109">
        <v>-228.65899999999999</v>
      </c>
      <c r="R1784" s="110">
        <v>-1.24535</v>
      </c>
    </row>
    <row r="1785" spans="17:18" x14ac:dyDescent="0.25">
      <c r="Q1785" s="109">
        <v>-220.23</v>
      </c>
      <c r="R1785" s="110">
        <v>-0.31344</v>
      </c>
    </row>
    <row r="1786" spans="17:18" x14ac:dyDescent="0.25">
      <c r="Q1786" s="109">
        <v>-141.881</v>
      </c>
      <c r="R1786" s="110">
        <v>-0.55740999999999996</v>
      </c>
    </row>
    <row r="1787" spans="17:18" x14ac:dyDescent="0.25">
      <c r="Q1787" s="109">
        <v>35.1</v>
      </c>
      <c r="R1787" s="110">
        <v>0.15243000000000001</v>
      </c>
    </row>
    <row r="1788" spans="17:18" x14ac:dyDescent="0.25">
      <c r="Q1788" s="109">
        <v>83.888999999999996</v>
      </c>
      <c r="R1788" s="110">
        <v>0.67154999999999998</v>
      </c>
    </row>
    <row r="1789" spans="17:18" x14ac:dyDescent="0.25">
      <c r="Q1789" s="109">
        <v>78.751000000000005</v>
      </c>
      <c r="R1789" s="110">
        <v>-2.7689999999999999E-2</v>
      </c>
    </row>
    <row r="1790" spans="17:18" x14ac:dyDescent="0.25">
      <c r="Q1790" s="109">
        <v>29.956</v>
      </c>
      <c r="R1790" s="110">
        <v>0.55842999999999998</v>
      </c>
    </row>
    <row r="1791" spans="17:18" x14ac:dyDescent="0.25">
      <c r="Q1791" s="109">
        <v>-150.316</v>
      </c>
      <c r="R1791" s="110">
        <v>-0.36354999999999998</v>
      </c>
    </row>
    <row r="1792" spans="17:18" x14ac:dyDescent="0.25">
      <c r="Q1792" s="109">
        <v>-228.65899999999999</v>
      </c>
      <c r="R1792" s="110">
        <v>-1.24535</v>
      </c>
    </row>
    <row r="1793" spans="17:18" x14ac:dyDescent="0.25">
      <c r="Q1793" s="109">
        <v>-220.23</v>
      </c>
      <c r="R1793" s="110">
        <v>-0.31344</v>
      </c>
    </row>
    <row r="1794" spans="17:18" x14ac:dyDescent="0.25">
      <c r="Q1794" s="109">
        <v>-141.881</v>
      </c>
      <c r="R1794" s="110">
        <v>-0.55740999999999996</v>
      </c>
    </row>
    <row r="1795" spans="17:18" x14ac:dyDescent="0.25">
      <c r="Q1795" s="109">
        <v>75.248999999999995</v>
      </c>
      <c r="R1795" s="110">
        <v>8.9649999999999994E-2</v>
      </c>
    </row>
    <row r="1796" spans="17:18" x14ac:dyDescent="0.25">
      <c r="Q1796" s="109">
        <v>151.96700000000001</v>
      </c>
      <c r="R1796" s="110">
        <v>0.40155000000000002</v>
      </c>
    </row>
    <row r="1797" spans="17:18" x14ac:dyDescent="0.25">
      <c r="Q1797" s="109">
        <v>143.804</v>
      </c>
      <c r="R1797" s="110">
        <v>-7.3950000000000002E-2</v>
      </c>
    </row>
    <row r="1798" spans="17:18" x14ac:dyDescent="0.25">
      <c r="Q1798" s="109">
        <v>67.072999999999993</v>
      </c>
      <c r="R1798" s="110">
        <v>0.40283000000000002</v>
      </c>
    </row>
    <row r="1799" spans="17:18" x14ac:dyDescent="0.25">
      <c r="Q1799" s="109">
        <v>-194.00700000000001</v>
      </c>
      <c r="R1799" s="110">
        <v>-0.30163000000000001</v>
      </c>
    </row>
    <row r="1800" spans="17:18" x14ac:dyDescent="0.25">
      <c r="Q1800" s="109">
        <v>-302.322</v>
      </c>
      <c r="R1800" s="110">
        <v>-0.97582999999999998</v>
      </c>
    </row>
    <row r="1801" spans="17:18" x14ac:dyDescent="0.25">
      <c r="Q1801" s="109">
        <v>-290.73700000000002</v>
      </c>
      <c r="R1801" s="110">
        <v>-0.26880999999999999</v>
      </c>
    </row>
    <row r="1802" spans="17:18" x14ac:dyDescent="0.25">
      <c r="Q1802" s="109">
        <v>-182.40899999999999</v>
      </c>
      <c r="R1802" s="110">
        <v>-0.40394000000000002</v>
      </c>
    </row>
    <row r="1803" spans="17:18" x14ac:dyDescent="0.25">
      <c r="Q1803" s="109">
        <v>75.248999999999995</v>
      </c>
      <c r="R1803" s="110">
        <v>8.9649999999999994E-2</v>
      </c>
    </row>
    <row r="1804" spans="17:18" x14ac:dyDescent="0.25">
      <c r="Q1804" s="109">
        <v>151.96700000000001</v>
      </c>
      <c r="R1804" s="110">
        <v>0.40155000000000002</v>
      </c>
    </row>
    <row r="1805" spans="17:18" x14ac:dyDescent="0.25">
      <c r="Q1805" s="109">
        <v>143.804</v>
      </c>
      <c r="R1805" s="110">
        <v>-7.3950000000000002E-2</v>
      </c>
    </row>
    <row r="1806" spans="17:18" x14ac:dyDescent="0.25">
      <c r="Q1806" s="109">
        <v>67.072999999999993</v>
      </c>
      <c r="R1806" s="110">
        <v>0.40283000000000002</v>
      </c>
    </row>
    <row r="1807" spans="17:18" x14ac:dyDescent="0.25">
      <c r="Q1807" s="109">
        <v>-194.00700000000001</v>
      </c>
      <c r="R1807" s="110">
        <v>-0.30163000000000001</v>
      </c>
    </row>
    <row r="1808" spans="17:18" x14ac:dyDescent="0.25">
      <c r="Q1808" s="109">
        <v>-302.322</v>
      </c>
      <c r="R1808" s="110">
        <v>-0.97582999999999998</v>
      </c>
    </row>
    <row r="1809" spans="17:18" x14ac:dyDescent="0.25">
      <c r="Q1809" s="109">
        <v>-290.73700000000002</v>
      </c>
      <c r="R1809" s="110">
        <v>-0.26880999999999999</v>
      </c>
    </row>
    <row r="1810" spans="17:18" x14ac:dyDescent="0.25">
      <c r="Q1810" s="109">
        <v>-182.40899999999999</v>
      </c>
      <c r="R1810" s="110">
        <v>-0.40394000000000002</v>
      </c>
    </row>
    <row r="1811" spans="17:18" x14ac:dyDescent="0.25">
      <c r="Q1811" s="109">
        <v>33.329000000000001</v>
      </c>
      <c r="R1811" s="110">
        <v>0.152</v>
      </c>
    </row>
    <row r="1812" spans="17:18" x14ac:dyDescent="0.25">
      <c r="Q1812" s="109">
        <v>81.096000000000004</v>
      </c>
      <c r="R1812" s="110">
        <v>0.67130999999999996</v>
      </c>
    </row>
    <row r="1813" spans="17:18" x14ac:dyDescent="0.25">
      <c r="Q1813" s="109">
        <v>76.024000000000001</v>
      </c>
      <c r="R1813" s="110">
        <v>-2.8500000000000001E-2</v>
      </c>
    </row>
    <row r="1814" spans="17:18" x14ac:dyDescent="0.25">
      <c r="Q1814" s="109">
        <v>28.25</v>
      </c>
      <c r="R1814" s="110">
        <v>0.55735999999999997</v>
      </c>
    </row>
    <row r="1815" spans="17:18" x14ac:dyDescent="0.25">
      <c r="Q1815" s="109">
        <v>-152.08699999999999</v>
      </c>
      <c r="R1815" s="110">
        <v>-0.36398000000000003</v>
      </c>
    </row>
    <row r="1816" spans="17:18" x14ac:dyDescent="0.25">
      <c r="Q1816" s="109">
        <v>-231.452</v>
      </c>
      <c r="R1816" s="110">
        <v>-1.24559</v>
      </c>
    </row>
    <row r="1817" spans="17:18" x14ac:dyDescent="0.25">
      <c r="Q1817" s="109">
        <v>-222.95699999999999</v>
      </c>
      <c r="R1817" s="110">
        <v>-0.31425999999999998</v>
      </c>
    </row>
    <row r="1818" spans="17:18" x14ac:dyDescent="0.25">
      <c r="Q1818" s="109">
        <v>-143.58699999999999</v>
      </c>
      <c r="R1818" s="110">
        <v>-0.55847999999999998</v>
      </c>
    </row>
    <row r="1819" spans="17:18" x14ac:dyDescent="0.25">
      <c r="Q1819" s="109">
        <v>33.329000000000001</v>
      </c>
      <c r="R1819" s="110">
        <v>0.152</v>
      </c>
    </row>
    <row r="1820" spans="17:18" x14ac:dyDescent="0.25">
      <c r="Q1820" s="109">
        <v>81.096000000000004</v>
      </c>
      <c r="R1820" s="110">
        <v>0.67130999999999996</v>
      </c>
    </row>
    <row r="1821" spans="17:18" x14ac:dyDescent="0.25">
      <c r="Q1821" s="109">
        <v>76.024000000000001</v>
      </c>
      <c r="R1821" s="110">
        <v>-2.8500000000000001E-2</v>
      </c>
    </row>
    <row r="1822" spans="17:18" x14ac:dyDescent="0.25">
      <c r="Q1822" s="109">
        <v>28.25</v>
      </c>
      <c r="R1822" s="110">
        <v>0.55735999999999997</v>
      </c>
    </row>
    <row r="1823" spans="17:18" x14ac:dyDescent="0.25">
      <c r="Q1823" s="109">
        <v>-152.08699999999999</v>
      </c>
      <c r="R1823" s="110">
        <v>-0.36398000000000003</v>
      </c>
    </row>
    <row r="1824" spans="17:18" x14ac:dyDescent="0.25">
      <c r="Q1824" s="109">
        <v>-231.452</v>
      </c>
      <c r="R1824" s="110">
        <v>-1.24559</v>
      </c>
    </row>
    <row r="1825" spans="17:18" x14ac:dyDescent="0.25">
      <c r="Q1825" s="109">
        <v>-222.95699999999999</v>
      </c>
      <c r="R1825" s="110">
        <v>-0.31425999999999998</v>
      </c>
    </row>
    <row r="1826" spans="17:18" x14ac:dyDescent="0.25">
      <c r="Q1826" s="109">
        <v>-143.58699999999999</v>
      </c>
      <c r="R1826" s="110">
        <v>-0.55847999999999998</v>
      </c>
    </row>
    <row r="1827" spans="17:18" x14ac:dyDescent="0.25">
      <c r="Q1827" s="109">
        <v>96.025999999999996</v>
      </c>
      <c r="R1827" s="110">
        <v>0.12404</v>
      </c>
    </row>
    <row r="1828" spans="17:18" x14ac:dyDescent="0.25">
      <c r="Q1828" s="109">
        <v>179.16399999999999</v>
      </c>
      <c r="R1828" s="110">
        <v>0.49492000000000003</v>
      </c>
    </row>
    <row r="1829" spans="17:18" x14ac:dyDescent="0.25">
      <c r="Q1829" s="109">
        <v>170.39599999999999</v>
      </c>
      <c r="R1829" s="110">
        <v>-1.848E-2</v>
      </c>
    </row>
    <row r="1830" spans="17:18" x14ac:dyDescent="0.25">
      <c r="Q1830" s="109">
        <v>87.245000000000005</v>
      </c>
      <c r="R1830" s="110">
        <v>0.40273999999999999</v>
      </c>
    </row>
    <row r="1831" spans="17:18" x14ac:dyDescent="0.25">
      <c r="Q1831" s="109">
        <v>-173.23</v>
      </c>
      <c r="R1831" s="110">
        <v>-0.26723000000000002</v>
      </c>
    </row>
    <row r="1832" spans="17:18" x14ac:dyDescent="0.25">
      <c r="Q1832" s="109">
        <v>-275.125</v>
      </c>
      <c r="R1832" s="110">
        <v>-0.88246000000000002</v>
      </c>
    </row>
    <row r="1833" spans="17:18" x14ac:dyDescent="0.25">
      <c r="Q1833" s="109">
        <v>-264.14499999999998</v>
      </c>
      <c r="R1833" s="110">
        <v>-0.21334</v>
      </c>
    </row>
    <row r="1834" spans="17:18" x14ac:dyDescent="0.25">
      <c r="Q1834" s="109">
        <v>-162.23699999999999</v>
      </c>
      <c r="R1834" s="110">
        <v>-0.40403</v>
      </c>
    </row>
    <row r="1835" spans="17:18" x14ac:dyDescent="0.25">
      <c r="Q1835" s="109">
        <v>96.025999999999996</v>
      </c>
      <c r="R1835" s="110">
        <v>0.12404</v>
      </c>
    </row>
    <row r="1836" spans="17:18" x14ac:dyDescent="0.25">
      <c r="Q1836" s="109">
        <v>179.16399999999999</v>
      </c>
      <c r="R1836" s="110">
        <v>0.49492000000000003</v>
      </c>
    </row>
    <row r="1837" spans="17:18" x14ac:dyDescent="0.25">
      <c r="Q1837" s="109">
        <v>170.39599999999999</v>
      </c>
      <c r="R1837" s="110">
        <v>-1.848E-2</v>
      </c>
    </row>
    <row r="1838" spans="17:18" x14ac:dyDescent="0.25">
      <c r="Q1838" s="109">
        <v>87.245000000000005</v>
      </c>
      <c r="R1838" s="110">
        <v>0.40273999999999999</v>
      </c>
    </row>
    <row r="1839" spans="17:18" x14ac:dyDescent="0.25">
      <c r="Q1839" s="109">
        <v>-173.23</v>
      </c>
      <c r="R1839" s="110">
        <v>-0.26723000000000002</v>
      </c>
    </row>
    <row r="1840" spans="17:18" x14ac:dyDescent="0.25">
      <c r="Q1840" s="109">
        <v>-275.125</v>
      </c>
      <c r="R1840" s="110">
        <v>-0.88246000000000002</v>
      </c>
    </row>
    <row r="1841" spans="17:18" x14ac:dyDescent="0.25">
      <c r="Q1841" s="109">
        <v>-264.14499999999998</v>
      </c>
      <c r="R1841" s="110">
        <v>-0.21334</v>
      </c>
    </row>
    <row r="1842" spans="17:18" x14ac:dyDescent="0.25">
      <c r="Q1842" s="109">
        <v>-162.23699999999999</v>
      </c>
      <c r="R1842" s="110">
        <v>-0.40403</v>
      </c>
    </row>
    <row r="1843" spans="17:18" x14ac:dyDescent="0.25">
      <c r="Q1843" s="109">
        <v>54.106000000000002</v>
      </c>
      <c r="R1843" s="110">
        <v>0.18639</v>
      </c>
    </row>
    <row r="1844" spans="17:18" x14ac:dyDescent="0.25">
      <c r="Q1844" s="109">
        <v>108.294</v>
      </c>
      <c r="R1844" s="110">
        <v>0.76468000000000003</v>
      </c>
    </row>
    <row r="1845" spans="17:18" x14ac:dyDescent="0.25">
      <c r="Q1845" s="109">
        <v>102.616</v>
      </c>
      <c r="R1845" s="110">
        <v>2.6960000000000001E-2</v>
      </c>
    </row>
    <row r="1846" spans="17:18" x14ac:dyDescent="0.25">
      <c r="Q1846" s="109">
        <v>48.423000000000002</v>
      </c>
      <c r="R1846" s="110">
        <v>0.55728</v>
      </c>
    </row>
    <row r="1847" spans="17:18" x14ac:dyDescent="0.25">
      <c r="Q1847" s="109">
        <v>-131.31</v>
      </c>
      <c r="R1847" s="110">
        <v>-0.32957999999999998</v>
      </c>
    </row>
    <row r="1848" spans="17:18" x14ac:dyDescent="0.25">
      <c r="Q1848" s="109">
        <v>-204.25399999999999</v>
      </c>
      <c r="R1848" s="110">
        <v>-1.1522300000000001</v>
      </c>
    </row>
    <row r="1849" spans="17:18" x14ac:dyDescent="0.25">
      <c r="Q1849" s="109">
        <v>-196.36500000000001</v>
      </c>
      <c r="R1849" s="110">
        <v>-0.25879000000000002</v>
      </c>
    </row>
    <row r="1850" spans="17:18" x14ac:dyDescent="0.25">
      <c r="Q1850" s="109">
        <v>-123.414</v>
      </c>
      <c r="R1850" s="110">
        <v>-0.55855999999999995</v>
      </c>
    </row>
    <row r="1851" spans="17:18" x14ac:dyDescent="0.25">
      <c r="Q1851" s="109">
        <v>54.106000000000002</v>
      </c>
      <c r="R1851" s="110">
        <v>0.18639</v>
      </c>
    </row>
    <row r="1852" spans="17:18" x14ac:dyDescent="0.25">
      <c r="Q1852" s="109">
        <v>108.294</v>
      </c>
      <c r="R1852" s="110">
        <v>0.76468000000000003</v>
      </c>
    </row>
    <row r="1853" spans="17:18" x14ac:dyDescent="0.25">
      <c r="Q1853" s="109">
        <v>102.616</v>
      </c>
      <c r="R1853" s="110">
        <v>2.6960000000000001E-2</v>
      </c>
    </row>
    <row r="1854" spans="17:18" x14ac:dyDescent="0.25">
      <c r="Q1854" s="109">
        <v>48.423000000000002</v>
      </c>
      <c r="R1854" s="110">
        <v>0.55728</v>
      </c>
    </row>
    <row r="1855" spans="17:18" x14ac:dyDescent="0.25">
      <c r="Q1855" s="109">
        <v>-131.31</v>
      </c>
      <c r="R1855" s="110">
        <v>-0.32957999999999998</v>
      </c>
    </row>
    <row r="1856" spans="17:18" x14ac:dyDescent="0.25">
      <c r="Q1856" s="109">
        <v>-204.25399999999999</v>
      </c>
      <c r="R1856" s="110">
        <v>-1.1522300000000001</v>
      </c>
    </row>
    <row r="1857" spans="17:18" x14ac:dyDescent="0.25">
      <c r="Q1857" s="109">
        <v>-196.36500000000001</v>
      </c>
      <c r="R1857" s="110">
        <v>-0.25879000000000002</v>
      </c>
    </row>
    <row r="1858" spans="17:18" x14ac:dyDescent="0.25">
      <c r="Q1858" s="109">
        <v>-123.414</v>
      </c>
      <c r="R1858" s="110">
        <v>-0.55855999999999995</v>
      </c>
    </row>
    <row r="1859" spans="17:18" x14ac:dyDescent="0.25">
      <c r="Q1859" s="109">
        <v>-81.263999999999996</v>
      </c>
      <c r="R1859" s="110">
        <v>-0.10407</v>
      </c>
    </row>
    <row r="1860" spans="17:18" x14ac:dyDescent="0.25">
      <c r="Q1860" s="109">
        <v>-82.117000000000004</v>
      </c>
      <c r="R1860" s="110">
        <v>-0.11137</v>
      </c>
    </row>
    <row r="1861" spans="17:18" x14ac:dyDescent="0.25">
      <c r="Q1861" s="109">
        <v>-80.811000000000007</v>
      </c>
      <c r="R1861" s="110">
        <v>3.6600000000000001E-2</v>
      </c>
    </row>
    <row r="1862" spans="17:18" x14ac:dyDescent="0.25">
      <c r="Q1862" s="109">
        <v>-79.956999999999994</v>
      </c>
      <c r="R1862" s="110">
        <v>3.8199999999999998E-2</v>
      </c>
    </row>
    <row r="1863" spans="17:18" x14ac:dyDescent="0.25">
      <c r="Q1863" s="109">
        <v>-72.600999999999999</v>
      </c>
      <c r="R1863" s="110">
        <v>-9.8430000000000004E-2</v>
      </c>
    </row>
    <row r="1864" spans="17:18" x14ac:dyDescent="0.25">
      <c r="Q1864" s="109">
        <v>-72.878</v>
      </c>
      <c r="R1864" s="110">
        <v>-0.10528999999999999</v>
      </c>
    </row>
    <row r="1865" spans="17:18" x14ac:dyDescent="0.25">
      <c r="Q1865" s="109">
        <v>-71.706999999999994</v>
      </c>
      <c r="R1865" s="110">
        <v>3.1890000000000002E-2</v>
      </c>
    </row>
    <row r="1866" spans="17:18" x14ac:dyDescent="0.25">
      <c r="Q1866" s="109">
        <v>-71.430000000000007</v>
      </c>
      <c r="R1866" s="110">
        <v>3.3579999999999999E-2</v>
      </c>
    </row>
    <row r="1867" spans="17:18" x14ac:dyDescent="0.25">
      <c r="Q1867" s="109">
        <v>-75.462000000000003</v>
      </c>
      <c r="R1867" s="110">
        <v>-9.8080000000000001E-2</v>
      </c>
    </row>
    <row r="1868" spans="17:18" x14ac:dyDescent="0.25">
      <c r="Q1868" s="109">
        <v>-76.004000000000005</v>
      </c>
      <c r="R1868" s="110">
        <v>-0.10489999999999999</v>
      </c>
    </row>
    <row r="1869" spans="17:18" x14ac:dyDescent="0.25">
      <c r="Q1869" s="109">
        <v>-74.840999999999994</v>
      </c>
      <c r="R1869" s="110">
        <v>3.15E-2</v>
      </c>
    </row>
    <row r="1870" spans="17:18" x14ac:dyDescent="0.25">
      <c r="Q1870" s="109">
        <v>-74.299000000000007</v>
      </c>
      <c r="R1870" s="110">
        <v>3.3050000000000003E-2</v>
      </c>
    </row>
    <row r="1871" spans="17:18" x14ac:dyDescent="0.25">
      <c r="Q1871" s="109">
        <v>72.998999999999995</v>
      </c>
      <c r="R1871" s="110">
        <v>1.1E-4</v>
      </c>
    </row>
    <row r="1872" spans="17:18" x14ac:dyDescent="0.25">
      <c r="Q1872" s="109">
        <v>171.05</v>
      </c>
      <c r="R1872" s="110">
        <v>-5.2500000000000003E-3</v>
      </c>
    </row>
    <row r="1873" spans="17:18" x14ac:dyDescent="0.25">
      <c r="Q1873" s="109">
        <v>175.53299999999999</v>
      </c>
      <c r="R1873" s="110">
        <v>0.68525000000000003</v>
      </c>
    </row>
    <row r="1874" spans="17:18" x14ac:dyDescent="0.25">
      <c r="Q1874" s="109">
        <v>77.481999999999999</v>
      </c>
      <c r="R1874" s="110">
        <v>0.67325999999999997</v>
      </c>
    </row>
    <row r="1875" spans="17:18" x14ac:dyDescent="0.25">
      <c r="Q1875" s="109">
        <v>-213.40299999999999</v>
      </c>
      <c r="R1875" s="110">
        <v>-0.18234</v>
      </c>
    </row>
    <row r="1876" spans="17:18" x14ac:dyDescent="0.25">
      <c r="Q1876" s="109">
        <v>-312.702</v>
      </c>
      <c r="R1876" s="110">
        <v>-0.18972</v>
      </c>
    </row>
    <row r="1877" spans="17:18" x14ac:dyDescent="0.25">
      <c r="Q1877" s="109">
        <v>-314.93900000000002</v>
      </c>
      <c r="R1877" s="110">
        <v>-0.62302000000000002</v>
      </c>
    </row>
    <row r="1878" spans="17:18" x14ac:dyDescent="0.25">
      <c r="Q1878" s="109">
        <v>-215.64099999999999</v>
      </c>
      <c r="R1878" s="110">
        <v>-0.60814999999999997</v>
      </c>
    </row>
    <row r="1879" spans="17:18" x14ac:dyDescent="0.25">
      <c r="Q1879" s="109">
        <v>72.998999999999995</v>
      </c>
      <c r="R1879" s="110">
        <v>1.1E-4</v>
      </c>
    </row>
    <row r="1880" spans="17:18" x14ac:dyDescent="0.25">
      <c r="Q1880" s="109">
        <v>171.05</v>
      </c>
      <c r="R1880" s="110">
        <v>-5.2500000000000003E-3</v>
      </c>
    </row>
    <row r="1881" spans="17:18" x14ac:dyDescent="0.25">
      <c r="Q1881" s="109">
        <v>175.53299999999999</v>
      </c>
      <c r="R1881" s="110">
        <v>0.68525000000000003</v>
      </c>
    </row>
    <row r="1882" spans="17:18" x14ac:dyDescent="0.25">
      <c r="Q1882" s="109">
        <v>77.481999999999999</v>
      </c>
      <c r="R1882" s="110">
        <v>0.67325999999999997</v>
      </c>
    </row>
    <row r="1883" spans="17:18" x14ac:dyDescent="0.25">
      <c r="Q1883" s="109">
        <v>-213.40299999999999</v>
      </c>
      <c r="R1883" s="110">
        <v>-0.18234</v>
      </c>
    </row>
    <row r="1884" spans="17:18" x14ac:dyDescent="0.25">
      <c r="Q1884" s="109">
        <v>-312.702</v>
      </c>
      <c r="R1884" s="110">
        <v>-0.18972</v>
      </c>
    </row>
    <row r="1885" spans="17:18" x14ac:dyDescent="0.25">
      <c r="Q1885" s="109">
        <v>-314.93900000000002</v>
      </c>
      <c r="R1885" s="110">
        <v>-0.62302000000000002</v>
      </c>
    </row>
    <row r="1886" spans="17:18" x14ac:dyDescent="0.25">
      <c r="Q1886" s="109">
        <v>-215.64099999999999</v>
      </c>
      <c r="R1886" s="110">
        <v>-0.60814999999999997</v>
      </c>
    </row>
    <row r="1887" spans="17:18" x14ac:dyDescent="0.25">
      <c r="Q1887" s="109">
        <v>28.337</v>
      </c>
      <c r="R1887" s="110">
        <v>2.2839999999999999E-2</v>
      </c>
    </row>
    <row r="1888" spans="17:18" x14ac:dyDescent="0.25">
      <c r="Q1888" s="109">
        <v>95.412999999999997</v>
      </c>
      <c r="R1888" s="110">
        <v>1.039E-2</v>
      </c>
    </row>
    <row r="1889" spans="17:18" x14ac:dyDescent="0.25">
      <c r="Q1889" s="109">
        <v>98.837000000000003</v>
      </c>
      <c r="R1889" s="110">
        <v>0.94813999999999998</v>
      </c>
    </row>
    <row r="1890" spans="17:18" x14ac:dyDescent="0.25">
      <c r="Q1890" s="109">
        <v>31.759</v>
      </c>
      <c r="R1890" s="110">
        <v>0.92495000000000005</v>
      </c>
    </row>
    <row r="1891" spans="17:18" x14ac:dyDescent="0.25">
      <c r="Q1891" s="109">
        <v>-168.74</v>
      </c>
      <c r="R1891" s="110">
        <v>-0.20507</v>
      </c>
    </row>
    <row r="1892" spans="17:18" x14ac:dyDescent="0.25">
      <c r="Q1892" s="109">
        <v>-237.065</v>
      </c>
      <c r="R1892" s="110">
        <v>-0.20535999999999999</v>
      </c>
    </row>
    <row r="1893" spans="17:18" x14ac:dyDescent="0.25">
      <c r="Q1893" s="109">
        <v>-238.244</v>
      </c>
      <c r="R1893" s="110">
        <v>-0.88590999999999998</v>
      </c>
    </row>
    <row r="1894" spans="17:18" x14ac:dyDescent="0.25">
      <c r="Q1894" s="109">
        <v>-169.917</v>
      </c>
      <c r="R1894" s="110">
        <v>-0.85984000000000005</v>
      </c>
    </row>
    <row r="1895" spans="17:18" x14ac:dyDescent="0.25">
      <c r="Q1895" s="109">
        <v>28.337</v>
      </c>
      <c r="R1895" s="110">
        <v>2.2839999999999999E-2</v>
      </c>
    </row>
    <row r="1896" spans="17:18" x14ac:dyDescent="0.25">
      <c r="Q1896" s="109">
        <v>95.412999999999997</v>
      </c>
      <c r="R1896" s="110">
        <v>1.039E-2</v>
      </c>
    </row>
    <row r="1897" spans="17:18" x14ac:dyDescent="0.25">
      <c r="Q1897" s="109">
        <v>98.837000000000003</v>
      </c>
      <c r="R1897" s="110">
        <v>0.94813999999999998</v>
      </c>
    </row>
    <row r="1898" spans="17:18" x14ac:dyDescent="0.25">
      <c r="Q1898" s="109">
        <v>31.759</v>
      </c>
      <c r="R1898" s="110">
        <v>0.92495000000000005</v>
      </c>
    </row>
    <row r="1899" spans="17:18" x14ac:dyDescent="0.25">
      <c r="Q1899" s="109">
        <v>-168.74</v>
      </c>
      <c r="R1899" s="110">
        <v>-0.20507</v>
      </c>
    </row>
    <row r="1900" spans="17:18" x14ac:dyDescent="0.25">
      <c r="Q1900" s="109">
        <v>-237.065</v>
      </c>
      <c r="R1900" s="110">
        <v>-0.20535999999999999</v>
      </c>
    </row>
    <row r="1901" spans="17:18" x14ac:dyDescent="0.25">
      <c r="Q1901" s="109">
        <v>-238.244</v>
      </c>
      <c r="R1901" s="110">
        <v>-0.88590999999999998</v>
      </c>
    </row>
    <row r="1902" spans="17:18" x14ac:dyDescent="0.25">
      <c r="Q1902" s="109">
        <v>-169.917</v>
      </c>
      <c r="R1902" s="110">
        <v>-0.85984000000000005</v>
      </c>
    </row>
    <row r="1903" spans="17:18" x14ac:dyDescent="0.25">
      <c r="Q1903" s="109">
        <v>79.369</v>
      </c>
      <c r="R1903" s="110">
        <v>4.2599999999999999E-3</v>
      </c>
    </row>
    <row r="1904" spans="17:18" x14ac:dyDescent="0.25">
      <c r="Q1904" s="109">
        <v>177.84299999999999</v>
      </c>
      <c r="R1904" s="110">
        <v>-7.7999999999999999E-4</v>
      </c>
    </row>
    <row r="1905" spans="17:18" x14ac:dyDescent="0.25">
      <c r="Q1905" s="109">
        <v>182.226</v>
      </c>
      <c r="R1905" s="110">
        <v>0.68179000000000001</v>
      </c>
    </row>
    <row r="1906" spans="17:18" x14ac:dyDescent="0.25">
      <c r="Q1906" s="109">
        <v>83.753</v>
      </c>
      <c r="R1906" s="110">
        <v>0.66986000000000001</v>
      </c>
    </row>
    <row r="1907" spans="17:18" x14ac:dyDescent="0.25">
      <c r="Q1907" s="109">
        <v>-207.03299999999999</v>
      </c>
      <c r="R1907" s="110">
        <v>-0.17818999999999999</v>
      </c>
    </row>
    <row r="1908" spans="17:18" x14ac:dyDescent="0.25">
      <c r="Q1908" s="109">
        <v>-305.90800000000002</v>
      </c>
      <c r="R1908" s="110">
        <v>-0.18526000000000001</v>
      </c>
    </row>
    <row r="1909" spans="17:18" x14ac:dyDescent="0.25">
      <c r="Q1909" s="109">
        <v>-308.24599999999998</v>
      </c>
      <c r="R1909" s="110">
        <v>-0.62648000000000004</v>
      </c>
    </row>
    <row r="1910" spans="17:18" x14ac:dyDescent="0.25">
      <c r="Q1910" s="109">
        <v>-209.37100000000001</v>
      </c>
      <c r="R1910" s="110">
        <v>-0.61155000000000004</v>
      </c>
    </row>
    <row r="1911" spans="17:18" x14ac:dyDescent="0.25">
      <c r="Q1911" s="109">
        <v>79.369</v>
      </c>
      <c r="R1911" s="110">
        <v>4.2599999999999999E-3</v>
      </c>
    </row>
    <row r="1912" spans="17:18" x14ac:dyDescent="0.25">
      <c r="Q1912" s="109">
        <v>177.84299999999999</v>
      </c>
      <c r="R1912" s="110">
        <v>-7.7999999999999999E-4</v>
      </c>
    </row>
    <row r="1913" spans="17:18" x14ac:dyDescent="0.25">
      <c r="Q1913" s="109">
        <v>182.226</v>
      </c>
      <c r="R1913" s="110">
        <v>0.68179000000000001</v>
      </c>
    </row>
    <row r="1914" spans="17:18" x14ac:dyDescent="0.25">
      <c r="Q1914" s="109">
        <v>83.753</v>
      </c>
      <c r="R1914" s="110">
        <v>0.66986000000000001</v>
      </c>
    </row>
    <row r="1915" spans="17:18" x14ac:dyDescent="0.25">
      <c r="Q1915" s="109">
        <v>-207.03299999999999</v>
      </c>
      <c r="R1915" s="110">
        <v>-0.17818999999999999</v>
      </c>
    </row>
    <row r="1916" spans="17:18" x14ac:dyDescent="0.25">
      <c r="Q1916" s="109">
        <v>-305.90800000000002</v>
      </c>
      <c r="R1916" s="110">
        <v>-0.18526000000000001</v>
      </c>
    </row>
    <row r="1917" spans="17:18" x14ac:dyDescent="0.25">
      <c r="Q1917" s="109">
        <v>-308.24599999999998</v>
      </c>
      <c r="R1917" s="110">
        <v>-0.62648000000000004</v>
      </c>
    </row>
    <row r="1918" spans="17:18" x14ac:dyDescent="0.25">
      <c r="Q1918" s="109">
        <v>-209.37100000000001</v>
      </c>
      <c r="R1918" s="110">
        <v>-0.61155000000000004</v>
      </c>
    </row>
    <row r="1919" spans="17:18" x14ac:dyDescent="0.25">
      <c r="Q1919" s="109">
        <v>34.707000000000001</v>
      </c>
      <c r="R1919" s="110">
        <v>2.699E-2</v>
      </c>
    </row>
    <row r="1920" spans="17:18" x14ac:dyDescent="0.25">
      <c r="Q1920" s="109">
        <v>102.206</v>
      </c>
      <c r="R1920" s="110">
        <v>1.486E-2</v>
      </c>
    </row>
    <row r="1921" spans="17:18" x14ac:dyDescent="0.25">
      <c r="Q1921" s="109">
        <v>105.53100000000001</v>
      </c>
      <c r="R1921" s="110">
        <v>0.94467999999999996</v>
      </c>
    </row>
    <row r="1922" spans="17:18" x14ac:dyDescent="0.25">
      <c r="Q1922" s="109">
        <v>38.029000000000003</v>
      </c>
      <c r="R1922" s="110">
        <v>0.92154999999999998</v>
      </c>
    </row>
    <row r="1923" spans="17:18" x14ac:dyDescent="0.25">
      <c r="Q1923" s="109">
        <v>-162.37100000000001</v>
      </c>
      <c r="R1923" s="110">
        <v>-0.20091999999999999</v>
      </c>
    </row>
    <row r="1924" spans="17:18" x14ac:dyDescent="0.25">
      <c r="Q1924" s="109">
        <v>-230.27099999999999</v>
      </c>
      <c r="R1924" s="110">
        <v>-0.2009</v>
      </c>
    </row>
    <row r="1925" spans="17:18" x14ac:dyDescent="0.25">
      <c r="Q1925" s="109">
        <v>-231.55</v>
      </c>
      <c r="R1925" s="110">
        <v>-0.88936999999999999</v>
      </c>
    </row>
    <row r="1926" spans="17:18" x14ac:dyDescent="0.25">
      <c r="Q1926" s="109">
        <v>-163.64699999999999</v>
      </c>
      <c r="R1926" s="110">
        <v>-0.86324999999999996</v>
      </c>
    </row>
    <row r="1927" spans="17:18" x14ac:dyDescent="0.25">
      <c r="Q1927" s="109">
        <v>34.707000000000001</v>
      </c>
      <c r="R1927" s="110">
        <v>2.699E-2</v>
      </c>
    </row>
    <row r="1928" spans="17:18" x14ac:dyDescent="0.25">
      <c r="Q1928" s="109">
        <v>102.206</v>
      </c>
      <c r="R1928" s="110">
        <v>1.486E-2</v>
      </c>
    </row>
    <row r="1929" spans="17:18" x14ac:dyDescent="0.25">
      <c r="Q1929" s="109">
        <v>105.53100000000001</v>
      </c>
      <c r="R1929" s="110">
        <v>0.94467999999999996</v>
      </c>
    </row>
    <row r="1930" spans="17:18" x14ac:dyDescent="0.25">
      <c r="Q1930" s="109">
        <v>38.029000000000003</v>
      </c>
      <c r="R1930" s="110">
        <v>0.92154999999999998</v>
      </c>
    </row>
    <row r="1931" spans="17:18" x14ac:dyDescent="0.25">
      <c r="Q1931" s="109">
        <v>-162.37100000000001</v>
      </c>
      <c r="R1931" s="110">
        <v>-0.20091999999999999</v>
      </c>
    </row>
    <row r="1932" spans="17:18" x14ac:dyDescent="0.25">
      <c r="Q1932" s="109">
        <v>-230.27099999999999</v>
      </c>
      <c r="R1932" s="110">
        <v>-0.2009</v>
      </c>
    </row>
    <row r="1933" spans="17:18" x14ac:dyDescent="0.25">
      <c r="Q1933" s="109">
        <v>-231.55</v>
      </c>
      <c r="R1933" s="110">
        <v>-0.88936999999999999</v>
      </c>
    </row>
    <row r="1934" spans="17:18" x14ac:dyDescent="0.25">
      <c r="Q1934" s="109">
        <v>-163.64699999999999</v>
      </c>
      <c r="R1934" s="110">
        <v>-0.86324999999999996</v>
      </c>
    </row>
    <row r="1935" spans="17:18" x14ac:dyDescent="0.25">
      <c r="Q1935" s="109">
        <v>77.265000000000001</v>
      </c>
      <c r="R1935" s="110">
        <v>4.5199999999999997E-3</v>
      </c>
    </row>
    <row r="1936" spans="17:18" x14ac:dyDescent="0.25">
      <c r="Q1936" s="109">
        <v>175.54400000000001</v>
      </c>
      <c r="R1936" s="110">
        <v>-5.0000000000000001E-4</v>
      </c>
    </row>
    <row r="1937" spans="17:18" x14ac:dyDescent="0.25">
      <c r="Q1937" s="109">
        <v>179.922</v>
      </c>
      <c r="R1937" s="110">
        <v>0.68150999999999995</v>
      </c>
    </row>
    <row r="1938" spans="17:18" x14ac:dyDescent="0.25">
      <c r="Q1938" s="109">
        <v>81.643000000000001</v>
      </c>
      <c r="R1938" s="110">
        <v>0.66947000000000001</v>
      </c>
    </row>
    <row r="1939" spans="17:18" x14ac:dyDescent="0.25">
      <c r="Q1939" s="109">
        <v>-209.137</v>
      </c>
      <c r="R1939" s="110">
        <v>-0.17793</v>
      </c>
    </row>
    <row r="1940" spans="17:18" x14ac:dyDescent="0.25">
      <c r="Q1940" s="109">
        <v>-308.20699999999999</v>
      </c>
      <c r="R1940" s="110">
        <v>-0.18497</v>
      </c>
    </row>
    <row r="1941" spans="17:18" x14ac:dyDescent="0.25">
      <c r="Q1941" s="109">
        <v>-310.55</v>
      </c>
      <c r="R1941" s="110">
        <v>-0.62677000000000005</v>
      </c>
    </row>
    <row r="1942" spans="17:18" x14ac:dyDescent="0.25">
      <c r="Q1942" s="109">
        <v>-211.48</v>
      </c>
      <c r="R1942" s="110">
        <v>-0.61194000000000004</v>
      </c>
    </row>
    <row r="1943" spans="17:18" x14ac:dyDescent="0.25">
      <c r="Q1943" s="109">
        <v>77.265000000000001</v>
      </c>
      <c r="R1943" s="110">
        <v>4.5199999999999997E-3</v>
      </c>
    </row>
    <row r="1944" spans="17:18" x14ac:dyDescent="0.25">
      <c r="Q1944" s="109">
        <v>175.54400000000001</v>
      </c>
      <c r="R1944" s="110">
        <v>-5.0000000000000001E-4</v>
      </c>
    </row>
    <row r="1945" spans="17:18" x14ac:dyDescent="0.25">
      <c r="Q1945" s="109">
        <v>179.922</v>
      </c>
      <c r="R1945" s="110">
        <v>0.68150999999999995</v>
      </c>
    </row>
    <row r="1946" spans="17:18" x14ac:dyDescent="0.25">
      <c r="Q1946" s="109">
        <v>81.643000000000001</v>
      </c>
      <c r="R1946" s="110">
        <v>0.66947000000000001</v>
      </c>
    </row>
    <row r="1947" spans="17:18" x14ac:dyDescent="0.25">
      <c r="Q1947" s="109">
        <v>-209.137</v>
      </c>
      <c r="R1947" s="110">
        <v>-0.17793</v>
      </c>
    </row>
    <row r="1948" spans="17:18" x14ac:dyDescent="0.25">
      <c r="Q1948" s="109">
        <v>-308.20699999999999</v>
      </c>
      <c r="R1948" s="110">
        <v>-0.18497</v>
      </c>
    </row>
    <row r="1949" spans="17:18" x14ac:dyDescent="0.25">
      <c r="Q1949" s="109">
        <v>-310.55</v>
      </c>
      <c r="R1949" s="110">
        <v>-0.62677000000000005</v>
      </c>
    </row>
    <row r="1950" spans="17:18" x14ac:dyDescent="0.25">
      <c r="Q1950" s="109">
        <v>-211.48</v>
      </c>
      <c r="R1950" s="110">
        <v>-0.61194000000000004</v>
      </c>
    </row>
    <row r="1951" spans="17:18" x14ac:dyDescent="0.25">
      <c r="Q1951" s="109">
        <v>32.603000000000002</v>
      </c>
      <c r="R1951" s="110">
        <v>2.725E-2</v>
      </c>
    </row>
    <row r="1952" spans="17:18" x14ac:dyDescent="0.25">
      <c r="Q1952" s="109">
        <v>99.906999999999996</v>
      </c>
      <c r="R1952" s="110">
        <v>1.515E-2</v>
      </c>
    </row>
    <row r="1953" spans="17:18" x14ac:dyDescent="0.25">
      <c r="Q1953" s="109">
        <v>103.226</v>
      </c>
      <c r="R1953" s="110">
        <v>0.94440000000000002</v>
      </c>
    </row>
    <row r="1954" spans="17:18" x14ac:dyDescent="0.25">
      <c r="Q1954" s="109">
        <v>35.918999999999997</v>
      </c>
      <c r="R1954" s="110">
        <v>0.92115999999999998</v>
      </c>
    </row>
    <row r="1955" spans="17:18" x14ac:dyDescent="0.25">
      <c r="Q1955" s="109">
        <v>-164.47399999999999</v>
      </c>
      <c r="R1955" s="110">
        <v>-0.20066000000000001</v>
      </c>
    </row>
    <row r="1956" spans="17:18" x14ac:dyDescent="0.25">
      <c r="Q1956" s="109">
        <v>-232.57</v>
      </c>
      <c r="R1956" s="110">
        <v>-0.20061000000000001</v>
      </c>
    </row>
    <row r="1957" spans="17:18" x14ac:dyDescent="0.25">
      <c r="Q1957" s="109">
        <v>-233.85499999999999</v>
      </c>
      <c r="R1957" s="110">
        <v>-0.88966000000000001</v>
      </c>
    </row>
    <row r="1958" spans="17:18" x14ac:dyDescent="0.25">
      <c r="Q1958" s="109">
        <v>-165.75700000000001</v>
      </c>
      <c r="R1958" s="110">
        <v>-0.86363000000000001</v>
      </c>
    </row>
    <row r="1959" spans="17:18" x14ac:dyDescent="0.25">
      <c r="Q1959" s="109">
        <v>32.603000000000002</v>
      </c>
      <c r="R1959" s="110">
        <v>2.725E-2</v>
      </c>
    </row>
    <row r="1960" spans="17:18" x14ac:dyDescent="0.25">
      <c r="Q1960" s="109">
        <v>99.906999999999996</v>
      </c>
      <c r="R1960" s="110">
        <v>1.515E-2</v>
      </c>
    </row>
    <row r="1961" spans="17:18" x14ac:dyDescent="0.25">
      <c r="Q1961" s="109">
        <v>103.226</v>
      </c>
      <c r="R1961" s="110">
        <v>0.94440000000000002</v>
      </c>
    </row>
    <row r="1962" spans="17:18" x14ac:dyDescent="0.25">
      <c r="Q1962" s="109">
        <v>35.918999999999997</v>
      </c>
      <c r="R1962" s="110">
        <v>0.92115999999999998</v>
      </c>
    </row>
    <row r="1963" spans="17:18" x14ac:dyDescent="0.25">
      <c r="Q1963" s="109">
        <v>-164.47399999999999</v>
      </c>
      <c r="R1963" s="110">
        <v>-0.20066000000000001</v>
      </c>
    </row>
    <row r="1964" spans="17:18" x14ac:dyDescent="0.25">
      <c r="Q1964" s="109">
        <v>-232.57</v>
      </c>
      <c r="R1964" s="110">
        <v>-0.20061000000000001</v>
      </c>
    </row>
    <row r="1965" spans="17:18" x14ac:dyDescent="0.25">
      <c r="Q1965" s="109">
        <v>-233.85499999999999</v>
      </c>
      <c r="R1965" s="110">
        <v>-0.88966000000000001</v>
      </c>
    </row>
    <row r="1966" spans="17:18" x14ac:dyDescent="0.25">
      <c r="Q1966" s="109">
        <v>-165.75700000000001</v>
      </c>
      <c r="R1966" s="110">
        <v>-0.86363000000000001</v>
      </c>
    </row>
    <row r="1967" spans="17:18" x14ac:dyDescent="0.25">
      <c r="Q1967" s="109">
        <v>100.568</v>
      </c>
      <c r="R1967" s="110">
        <v>3.1699999999999999E-2</v>
      </c>
    </row>
    <row r="1968" spans="17:18" x14ac:dyDescent="0.25">
      <c r="Q1968" s="109">
        <v>199.25700000000001</v>
      </c>
      <c r="R1968" s="110">
        <v>2.8590000000000001E-2</v>
      </c>
    </row>
    <row r="1969" spans="17:18" x14ac:dyDescent="0.25">
      <c r="Q1969" s="109">
        <v>203.27799999999999</v>
      </c>
      <c r="R1969" s="110">
        <v>0.67130000000000001</v>
      </c>
    </row>
    <row r="1970" spans="17:18" x14ac:dyDescent="0.25">
      <c r="Q1970" s="109">
        <v>104.589</v>
      </c>
      <c r="R1970" s="110">
        <v>0.65891999999999995</v>
      </c>
    </row>
    <row r="1971" spans="17:18" x14ac:dyDescent="0.25">
      <c r="Q1971" s="109">
        <v>-185.834</v>
      </c>
      <c r="R1971" s="110">
        <v>-0.15075</v>
      </c>
    </row>
    <row r="1972" spans="17:18" x14ac:dyDescent="0.25">
      <c r="Q1972" s="109">
        <v>-284.49400000000003</v>
      </c>
      <c r="R1972" s="110">
        <v>-0.15587999999999999</v>
      </c>
    </row>
    <row r="1973" spans="17:18" x14ac:dyDescent="0.25">
      <c r="Q1973" s="109">
        <v>-287.19400000000002</v>
      </c>
      <c r="R1973" s="110">
        <v>-0.63697999999999999</v>
      </c>
    </row>
    <row r="1974" spans="17:18" x14ac:dyDescent="0.25">
      <c r="Q1974" s="109">
        <v>-188.53399999999999</v>
      </c>
      <c r="R1974" s="110">
        <v>-0.62250000000000005</v>
      </c>
    </row>
    <row r="1975" spans="17:18" x14ac:dyDescent="0.25">
      <c r="Q1975" s="109">
        <v>100.568</v>
      </c>
      <c r="R1975" s="110">
        <v>3.1699999999999999E-2</v>
      </c>
    </row>
    <row r="1976" spans="17:18" x14ac:dyDescent="0.25">
      <c r="Q1976" s="109">
        <v>199.25700000000001</v>
      </c>
      <c r="R1976" s="110">
        <v>2.8590000000000001E-2</v>
      </c>
    </row>
    <row r="1977" spans="17:18" x14ac:dyDescent="0.25">
      <c r="Q1977" s="109">
        <v>203.27799999999999</v>
      </c>
      <c r="R1977" s="110">
        <v>0.67130000000000001</v>
      </c>
    </row>
    <row r="1978" spans="17:18" x14ac:dyDescent="0.25">
      <c r="Q1978" s="109">
        <v>104.589</v>
      </c>
      <c r="R1978" s="110">
        <v>0.65891999999999995</v>
      </c>
    </row>
    <row r="1979" spans="17:18" x14ac:dyDescent="0.25">
      <c r="Q1979" s="109">
        <v>-185.834</v>
      </c>
      <c r="R1979" s="110">
        <v>-0.15075</v>
      </c>
    </row>
    <row r="1980" spans="17:18" x14ac:dyDescent="0.25">
      <c r="Q1980" s="109">
        <v>-284.49400000000003</v>
      </c>
      <c r="R1980" s="110">
        <v>-0.15587999999999999</v>
      </c>
    </row>
    <row r="1981" spans="17:18" x14ac:dyDescent="0.25">
      <c r="Q1981" s="109">
        <v>-287.19400000000002</v>
      </c>
      <c r="R1981" s="110">
        <v>-0.63697999999999999</v>
      </c>
    </row>
    <row r="1982" spans="17:18" x14ac:dyDescent="0.25">
      <c r="Q1982" s="109">
        <v>-188.53399999999999</v>
      </c>
      <c r="R1982" s="110">
        <v>-0.62250000000000005</v>
      </c>
    </row>
    <row r="1983" spans="17:18" x14ac:dyDescent="0.25">
      <c r="Q1983" s="109">
        <v>55.905999999999999</v>
      </c>
      <c r="R1983" s="110">
        <v>5.4429999999999999E-2</v>
      </c>
    </row>
    <row r="1984" spans="17:18" x14ac:dyDescent="0.25">
      <c r="Q1984" s="109">
        <v>123.62</v>
      </c>
      <c r="R1984" s="110">
        <v>4.4229999999999998E-2</v>
      </c>
    </row>
    <row r="1985" spans="17:18" x14ac:dyDescent="0.25">
      <c r="Q1985" s="109">
        <v>126.58199999999999</v>
      </c>
      <c r="R1985" s="110">
        <v>0.93418999999999996</v>
      </c>
    </row>
    <row r="1986" spans="17:18" x14ac:dyDescent="0.25">
      <c r="Q1986" s="109">
        <v>58.866</v>
      </c>
      <c r="R1986" s="110">
        <v>0.91061000000000003</v>
      </c>
    </row>
    <row r="1987" spans="17:18" x14ac:dyDescent="0.25">
      <c r="Q1987" s="109">
        <v>-141.17099999999999</v>
      </c>
      <c r="R1987" s="110">
        <v>-0.17349000000000001</v>
      </c>
    </row>
    <row r="1988" spans="17:18" x14ac:dyDescent="0.25">
      <c r="Q1988" s="109">
        <v>-208.857</v>
      </c>
      <c r="R1988" s="110">
        <v>-0.17152000000000001</v>
      </c>
    </row>
    <row r="1989" spans="17:18" x14ac:dyDescent="0.25">
      <c r="Q1989" s="109">
        <v>-210.499</v>
      </c>
      <c r="R1989" s="110">
        <v>-0.89986999999999995</v>
      </c>
    </row>
    <row r="1990" spans="17:18" x14ac:dyDescent="0.25">
      <c r="Q1990" s="109">
        <v>-142.81</v>
      </c>
      <c r="R1990" s="110">
        <v>-0.87419000000000002</v>
      </c>
    </row>
    <row r="1991" spans="17:18" x14ac:dyDescent="0.25">
      <c r="Q1991" s="109">
        <v>55.905999999999999</v>
      </c>
      <c r="R1991" s="110">
        <v>5.4429999999999999E-2</v>
      </c>
    </row>
    <row r="1992" spans="17:18" x14ac:dyDescent="0.25">
      <c r="Q1992" s="109">
        <v>123.62</v>
      </c>
      <c r="R1992" s="110">
        <v>4.4229999999999998E-2</v>
      </c>
    </row>
    <row r="1993" spans="17:18" x14ac:dyDescent="0.25">
      <c r="Q1993" s="109">
        <v>126.58199999999999</v>
      </c>
      <c r="R1993" s="110">
        <v>0.93418999999999996</v>
      </c>
    </row>
    <row r="1994" spans="17:18" x14ac:dyDescent="0.25">
      <c r="Q1994" s="109">
        <v>58.866</v>
      </c>
      <c r="R1994" s="110">
        <v>0.91061000000000003</v>
      </c>
    </row>
    <row r="1995" spans="17:18" x14ac:dyDescent="0.25">
      <c r="Q1995" s="109">
        <v>-141.17099999999999</v>
      </c>
      <c r="R1995" s="110">
        <v>-0.17349000000000001</v>
      </c>
    </row>
    <row r="1996" spans="17:18" x14ac:dyDescent="0.25">
      <c r="Q1996" s="109">
        <v>-208.857</v>
      </c>
      <c r="R1996" s="110">
        <v>-0.17152000000000001</v>
      </c>
    </row>
    <row r="1997" spans="17:18" x14ac:dyDescent="0.25">
      <c r="Q1997" s="109">
        <v>-210.499</v>
      </c>
      <c r="R1997" s="110">
        <v>-0.89986999999999995</v>
      </c>
    </row>
    <row r="1998" spans="17:18" x14ac:dyDescent="0.25">
      <c r="Q1998" s="109">
        <v>-142.81</v>
      </c>
      <c r="R1998" s="110">
        <v>-0.87419000000000002</v>
      </c>
    </row>
    <row r="1999" spans="17:18" x14ac:dyDescent="0.25">
      <c r="Q1999" s="109">
        <v>-79.433000000000007</v>
      </c>
      <c r="R1999" s="110">
        <v>-9.0900000000000009E-3</v>
      </c>
    </row>
    <row r="2000" spans="17:18" x14ac:dyDescent="0.25">
      <c r="Q2000" s="109">
        <v>-78.298000000000002</v>
      </c>
      <c r="R2000" s="110">
        <v>0.10609</v>
      </c>
    </row>
    <row r="2001" spans="17:18" x14ac:dyDescent="0.25">
      <c r="Q2001" s="109">
        <v>-81.694999999999993</v>
      </c>
      <c r="R2001" s="110">
        <v>0.25155</v>
      </c>
    </row>
    <row r="2002" spans="17:18" x14ac:dyDescent="0.25">
      <c r="Q2002" s="109">
        <v>-82.831000000000003</v>
      </c>
      <c r="R2002" s="110">
        <v>0.12656999999999999</v>
      </c>
    </row>
    <row r="2003" spans="17:18" x14ac:dyDescent="0.25">
      <c r="Q2003" s="109">
        <v>-70.834000000000003</v>
      </c>
      <c r="R2003" s="110">
        <v>-1.1220000000000001E-2</v>
      </c>
    </row>
    <row r="2004" spans="17:18" x14ac:dyDescent="0.25">
      <c r="Q2004" s="109">
        <v>-69.941999999999993</v>
      </c>
      <c r="R2004" s="110">
        <v>9.4549999999999995E-2</v>
      </c>
    </row>
    <row r="2005" spans="17:18" x14ac:dyDescent="0.25">
      <c r="Q2005" s="109">
        <v>-72.981999999999999</v>
      </c>
      <c r="R2005" s="110">
        <v>0.22939000000000001</v>
      </c>
    </row>
    <row r="2006" spans="17:18" x14ac:dyDescent="0.25">
      <c r="Q2006" s="109">
        <v>-73.873999999999995</v>
      </c>
      <c r="R2006" s="110">
        <v>0.11466</v>
      </c>
    </row>
    <row r="2007" spans="17:18" x14ac:dyDescent="0.25">
      <c r="Q2007" s="109">
        <v>-73.575999999999993</v>
      </c>
      <c r="R2007" s="110">
        <v>-1.069E-2</v>
      </c>
    </row>
    <row r="2008" spans="17:18" x14ac:dyDescent="0.25">
      <c r="Q2008" s="109">
        <v>-72.971000000000004</v>
      </c>
      <c r="R2008" s="110">
        <v>9.5960000000000004E-2</v>
      </c>
    </row>
    <row r="2009" spans="17:18" x14ac:dyDescent="0.25">
      <c r="Q2009" s="109">
        <v>-76.091999999999999</v>
      </c>
      <c r="R2009" s="110">
        <v>0.23005</v>
      </c>
    </row>
    <row r="2010" spans="17:18" x14ac:dyDescent="0.25">
      <c r="Q2010" s="109">
        <v>-76.697000000000003</v>
      </c>
      <c r="R2010" s="110">
        <v>0.11430999999999999</v>
      </c>
    </row>
    <row r="2011" spans="17:18" x14ac:dyDescent="0.25">
      <c r="Q2011" s="109">
        <v>64.492999999999995</v>
      </c>
      <c r="R2011" s="110">
        <v>0.46488000000000002</v>
      </c>
    </row>
    <row r="2012" spans="17:18" x14ac:dyDescent="0.25">
      <c r="Q2012" s="109">
        <v>210.68299999999999</v>
      </c>
      <c r="R2012" s="110">
        <v>0.77617000000000003</v>
      </c>
    </row>
    <row r="2013" spans="17:18" x14ac:dyDescent="0.25">
      <c r="Q2013" s="109">
        <v>214.26400000000001</v>
      </c>
      <c r="R2013" s="110">
        <v>1.5235000000000001</v>
      </c>
    </row>
    <row r="2014" spans="17:18" x14ac:dyDescent="0.25">
      <c r="Q2014" s="109">
        <v>68.084000000000003</v>
      </c>
      <c r="R2014" s="110">
        <v>1.1846699999999999</v>
      </c>
    </row>
    <row r="2015" spans="17:18" x14ac:dyDescent="0.25">
      <c r="Q2015" s="109">
        <v>-201.643</v>
      </c>
      <c r="R2015" s="110">
        <v>-0.48233999999999999</v>
      </c>
    </row>
    <row r="2016" spans="17:18" x14ac:dyDescent="0.25">
      <c r="Q2016" s="109">
        <v>-346.03399999999999</v>
      </c>
      <c r="R2016" s="110">
        <v>-0.59352000000000005</v>
      </c>
    </row>
    <row r="2017" spans="17:18" x14ac:dyDescent="0.25">
      <c r="Q2017" s="109">
        <v>-355.47800000000001</v>
      </c>
      <c r="R2017" s="110">
        <v>-1.0880099999999999</v>
      </c>
    </row>
    <row r="2018" spans="17:18" x14ac:dyDescent="0.25">
      <c r="Q2018" s="109">
        <v>-211.096</v>
      </c>
      <c r="R2018" s="110">
        <v>-0.96631</v>
      </c>
    </row>
    <row r="2019" spans="17:18" x14ac:dyDescent="0.25">
      <c r="Q2019" s="109">
        <v>64.492999999999995</v>
      </c>
      <c r="R2019" s="110">
        <v>0.46488000000000002</v>
      </c>
    </row>
    <row r="2020" spans="17:18" x14ac:dyDescent="0.25">
      <c r="Q2020" s="109">
        <v>210.68299999999999</v>
      </c>
      <c r="R2020" s="110">
        <v>0.77617000000000003</v>
      </c>
    </row>
    <row r="2021" spans="17:18" x14ac:dyDescent="0.25">
      <c r="Q2021" s="109">
        <v>214.26400000000001</v>
      </c>
      <c r="R2021" s="110">
        <v>1.5235000000000001</v>
      </c>
    </row>
    <row r="2022" spans="17:18" x14ac:dyDescent="0.25">
      <c r="Q2022" s="109">
        <v>68.084000000000003</v>
      </c>
      <c r="R2022" s="110">
        <v>1.1846699999999999</v>
      </c>
    </row>
    <row r="2023" spans="17:18" x14ac:dyDescent="0.25">
      <c r="Q2023" s="109">
        <v>-201.643</v>
      </c>
      <c r="R2023" s="110">
        <v>-0.48233999999999999</v>
      </c>
    </row>
    <row r="2024" spans="17:18" x14ac:dyDescent="0.25">
      <c r="Q2024" s="109">
        <v>-346.03399999999999</v>
      </c>
      <c r="R2024" s="110">
        <v>-0.59352000000000005</v>
      </c>
    </row>
    <row r="2025" spans="17:18" x14ac:dyDescent="0.25">
      <c r="Q2025" s="109">
        <v>-355.47800000000001</v>
      </c>
      <c r="R2025" s="110">
        <v>-1.0880099999999999</v>
      </c>
    </row>
    <row r="2026" spans="17:18" x14ac:dyDescent="0.25">
      <c r="Q2026" s="109">
        <v>-211.096</v>
      </c>
      <c r="R2026" s="110">
        <v>-0.96631</v>
      </c>
    </row>
    <row r="2027" spans="17:18" x14ac:dyDescent="0.25">
      <c r="Q2027" s="109">
        <v>22.928000000000001</v>
      </c>
      <c r="R2027" s="110">
        <v>0.66156000000000004</v>
      </c>
    </row>
    <row r="2028" spans="17:18" x14ac:dyDescent="0.25">
      <c r="Q2028" s="109">
        <v>123.46</v>
      </c>
      <c r="R2028" s="110">
        <v>1.0744199999999999</v>
      </c>
    </row>
    <row r="2029" spans="17:18" x14ac:dyDescent="0.25">
      <c r="Q2029" s="109">
        <v>125.01</v>
      </c>
      <c r="R2029" s="110">
        <v>2.0613100000000002</v>
      </c>
    </row>
    <row r="2030" spans="17:18" x14ac:dyDescent="0.25">
      <c r="Q2030" s="109">
        <v>24.484999999999999</v>
      </c>
      <c r="R2030" s="110">
        <v>1.6132500000000001</v>
      </c>
    </row>
    <row r="2031" spans="17:18" x14ac:dyDescent="0.25">
      <c r="Q2031" s="109">
        <v>-160.078</v>
      </c>
      <c r="R2031" s="110">
        <v>-0.67901999999999996</v>
      </c>
    </row>
    <row r="2032" spans="17:18" x14ac:dyDescent="0.25">
      <c r="Q2032" s="109">
        <v>-258.81099999999998</v>
      </c>
      <c r="R2032" s="110">
        <v>-0.89176999999999995</v>
      </c>
    </row>
    <row r="2033" spans="17:18" x14ac:dyDescent="0.25">
      <c r="Q2033" s="109">
        <v>-266.22399999999999</v>
      </c>
      <c r="R2033" s="110">
        <v>-1.62581</v>
      </c>
    </row>
    <row r="2034" spans="17:18" x14ac:dyDescent="0.25">
      <c r="Q2034" s="109">
        <v>-167.49700000000001</v>
      </c>
      <c r="R2034" s="110">
        <v>-1.39489</v>
      </c>
    </row>
    <row r="2035" spans="17:18" x14ac:dyDescent="0.25">
      <c r="Q2035" s="109">
        <v>22.928000000000001</v>
      </c>
      <c r="R2035" s="110">
        <v>0.66156000000000004</v>
      </c>
    </row>
    <row r="2036" spans="17:18" x14ac:dyDescent="0.25">
      <c r="Q2036" s="109">
        <v>123.46</v>
      </c>
      <c r="R2036" s="110">
        <v>1.0744199999999999</v>
      </c>
    </row>
    <row r="2037" spans="17:18" x14ac:dyDescent="0.25">
      <c r="Q2037" s="109">
        <v>125.01</v>
      </c>
      <c r="R2037" s="110">
        <v>2.0613100000000002</v>
      </c>
    </row>
    <row r="2038" spans="17:18" x14ac:dyDescent="0.25">
      <c r="Q2038" s="109">
        <v>24.484999999999999</v>
      </c>
      <c r="R2038" s="110">
        <v>1.6132500000000001</v>
      </c>
    </row>
    <row r="2039" spans="17:18" x14ac:dyDescent="0.25">
      <c r="Q2039" s="109">
        <v>-160.078</v>
      </c>
      <c r="R2039" s="110">
        <v>-0.67901999999999996</v>
      </c>
    </row>
    <row r="2040" spans="17:18" x14ac:dyDescent="0.25">
      <c r="Q2040" s="109">
        <v>-258.81099999999998</v>
      </c>
      <c r="R2040" s="110">
        <v>-0.89176999999999995</v>
      </c>
    </row>
    <row r="2041" spans="17:18" x14ac:dyDescent="0.25">
      <c r="Q2041" s="109">
        <v>-266.22399999999999</v>
      </c>
      <c r="R2041" s="110">
        <v>-1.62581</v>
      </c>
    </row>
    <row r="2042" spans="17:18" x14ac:dyDescent="0.25">
      <c r="Q2042" s="109">
        <v>-167.49700000000001</v>
      </c>
      <c r="R2042" s="110">
        <v>-1.39489</v>
      </c>
    </row>
    <row r="2043" spans="17:18" x14ac:dyDescent="0.25">
      <c r="Q2043" s="109">
        <v>70.816000000000003</v>
      </c>
      <c r="R2043" s="110">
        <v>0.46331</v>
      </c>
    </row>
    <row r="2044" spans="17:18" x14ac:dyDescent="0.25">
      <c r="Q2044" s="109">
        <v>216.827</v>
      </c>
      <c r="R2044" s="110">
        <v>0.76768999999999998</v>
      </c>
    </row>
    <row r="2045" spans="17:18" x14ac:dyDescent="0.25">
      <c r="Q2045" s="109">
        <v>220.672</v>
      </c>
      <c r="R2045" s="110">
        <v>1.5072099999999999</v>
      </c>
    </row>
    <row r="2046" spans="17:18" x14ac:dyDescent="0.25">
      <c r="Q2046" s="109">
        <v>74.668999999999997</v>
      </c>
      <c r="R2046" s="110">
        <v>1.17591</v>
      </c>
    </row>
    <row r="2047" spans="17:18" x14ac:dyDescent="0.25">
      <c r="Q2047" s="109">
        <v>-195.32</v>
      </c>
      <c r="R2047" s="110">
        <v>-0.48391000000000001</v>
      </c>
    </row>
    <row r="2048" spans="17:18" x14ac:dyDescent="0.25">
      <c r="Q2048" s="109">
        <v>-339.89</v>
      </c>
      <c r="R2048" s="110">
        <v>-0.60199999999999998</v>
      </c>
    </row>
    <row r="2049" spans="17:18" x14ac:dyDescent="0.25">
      <c r="Q2049" s="109">
        <v>-349.07100000000003</v>
      </c>
      <c r="R2049" s="110">
        <v>-1.1043000000000001</v>
      </c>
    </row>
    <row r="2050" spans="17:18" x14ac:dyDescent="0.25">
      <c r="Q2050" s="109">
        <v>-204.51</v>
      </c>
      <c r="R2050" s="110">
        <v>-0.97506999999999999</v>
      </c>
    </row>
    <row r="2051" spans="17:18" x14ac:dyDescent="0.25">
      <c r="Q2051" s="109">
        <v>70.816000000000003</v>
      </c>
      <c r="R2051" s="110">
        <v>0.46331</v>
      </c>
    </row>
    <row r="2052" spans="17:18" x14ac:dyDescent="0.25">
      <c r="Q2052" s="109">
        <v>216.827</v>
      </c>
      <c r="R2052" s="110">
        <v>0.76768999999999998</v>
      </c>
    </row>
    <row r="2053" spans="17:18" x14ac:dyDescent="0.25">
      <c r="Q2053" s="109">
        <v>220.672</v>
      </c>
      <c r="R2053" s="110">
        <v>1.5072099999999999</v>
      </c>
    </row>
    <row r="2054" spans="17:18" x14ac:dyDescent="0.25">
      <c r="Q2054" s="109">
        <v>74.668999999999997</v>
      </c>
      <c r="R2054" s="110">
        <v>1.17591</v>
      </c>
    </row>
    <row r="2055" spans="17:18" x14ac:dyDescent="0.25">
      <c r="Q2055" s="109">
        <v>-195.32</v>
      </c>
      <c r="R2055" s="110">
        <v>-0.48391000000000001</v>
      </c>
    </row>
    <row r="2056" spans="17:18" x14ac:dyDescent="0.25">
      <c r="Q2056" s="109">
        <v>-339.89</v>
      </c>
      <c r="R2056" s="110">
        <v>-0.60199999999999998</v>
      </c>
    </row>
    <row r="2057" spans="17:18" x14ac:dyDescent="0.25">
      <c r="Q2057" s="109">
        <v>-349.07100000000003</v>
      </c>
      <c r="R2057" s="110">
        <v>-1.1043000000000001</v>
      </c>
    </row>
    <row r="2058" spans="17:18" x14ac:dyDescent="0.25">
      <c r="Q2058" s="109">
        <v>-204.51</v>
      </c>
      <c r="R2058" s="110">
        <v>-0.97506999999999999</v>
      </c>
    </row>
    <row r="2059" spans="17:18" x14ac:dyDescent="0.25">
      <c r="Q2059" s="109">
        <v>29.251000000000001</v>
      </c>
      <c r="R2059" s="110">
        <v>0.65998999999999997</v>
      </c>
    </row>
    <row r="2060" spans="17:18" x14ac:dyDescent="0.25">
      <c r="Q2060" s="109">
        <v>129.60400000000001</v>
      </c>
      <c r="R2060" s="110">
        <v>1.06593</v>
      </c>
    </row>
    <row r="2061" spans="17:18" x14ac:dyDescent="0.25">
      <c r="Q2061" s="109">
        <v>131.417</v>
      </c>
      <c r="R2061" s="110">
        <v>2.0450200000000001</v>
      </c>
    </row>
    <row r="2062" spans="17:18" x14ac:dyDescent="0.25">
      <c r="Q2062" s="109">
        <v>31.07</v>
      </c>
      <c r="R2062" s="110">
        <v>1.60449</v>
      </c>
    </row>
    <row r="2063" spans="17:18" x14ac:dyDescent="0.25">
      <c r="Q2063" s="109">
        <v>-153.755</v>
      </c>
      <c r="R2063" s="110">
        <v>-0.68059000000000003</v>
      </c>
    </row>
    <row r="2064" spans="17:18" x14ac:dyDescent="0.25">
      <c r="Q2064" s="109">
        <v>-252.667</v>
      </c>
      <c r="R2064" s="110">
        <v>-0.90024999999999999</v>
      </c>
    </row>
    <row r="2065" spans="17:18" x14ac:dyDescent="0.25">
      <c r="Q2065" s="109">
        <v>-259.81700000000001</v>
      </c>
      <c r="R2065" s="110">
        <v>-1.64211</v>
      </c>
    </row>
    <row r="2066" spans="17:18" x14ac:dyDescent="0.25">
      <c r="Q2066" s="109">
        <v>-160.911</v>
      </c>
      <c r="R2066" s="110">
        <v>-1.4036500000000001</v>
      </c>
    </row>
    <row r="2067" spans="17:18" x14ac:dyDescent="0.25">
      <c r="Q2067" s="109">
        <v>29.251000000000001</v>
      </c>
      <c r="R2067" s="110">
        <v>0.65998999999999997</v>
      </c>
    </row>
    <row r="2068" spans="17:18" x14ac:dyDescent="0.25">
      <c r="Q2068" s="109">
        <v>129.60400000000001</v>
      </c>
      <c r="R2068" s="110">
        <v>1.06593</v>
      </c>
    </row>
    <row r="2069" spans="17:18" x14ac:dyDescent="0.25">
      <c r="Q2069" s="109">
        <v>131.417</v>
      </c>
      <c r="R2069" s="110">
        <v>2.0450200000000001</v>
      </c>
    </row>
    <row r="2070" spans="17:18" x14ac:dyDescent="0.25">
      <c r="Q2070" s="109">
        <v>31.07</v>
      </c>
      <c r="R2070" s="110">
        <v>1.60449</v>
      </c>
    </row>
    <row r="2071" spans="17:18" x14ac:dyDescent="0.25">
      <c r="Q2071" s="109">
        <v>-153.755</v>
      </c>
      <c r="R2071" s="110">
        <v>-0.68059000000000003</v>
      </c>
    </row>
    <row r="2072" spans="17:18" x14ac:dyDescent="0.25">
      <c r="Q2072" s="109">
        <v>-252.667</v>
      </c>
      <c r="R2072" s="110">
        <v>-0.90024999999999999</v>
      </c>
    </row>
    <row r="2073" spans="17:18" x14ac:dyDescent="0.25">
      <c r="Q2073" s="109">
        <v>-259.81700000000001</v>
      </c>
      <c r="R2073" s="110">
        <v>-1.64211</v>
      </c>
    </row>
    <row r="2074" spans="17:18" x14ac:dyDescent="0.25">
      <c r="Q2074" s="109">
        <v>-160.911</v>
      </c>
      <c r="R2074" s="110">
        <v>-1.4036500000000001</v>
      </c>
    </row>
    <row r="2075" spans="17:18" x14ac:dyDescent="0.25">
      <c r="Q2075" s="109">
        <v>68.8</v>
      </c>
      <c r="R2075" s="110">
        <v>0.4637</v>
      </c>
    </row>
    <row r="2076" spans="17:18" x14ac:dyDescent="0.25">
      <c r="Q2076" s="109">
        <v>214.6</v>
      </c>
      <c r="R2076" s="110">
        <v>0.76873000000000002</v>
      </c>
    </row>
    <row r="2077" spans="17:18" x14ac:dyDescent="0.25">
      <c r="Q2077" s="109">
        <v>218.38499999999999</v>
      </c>
      <c r="R2077" s="110">
        <v>1.50769</v>
      </c>
    </row>
    <row r="2078" spans="17:18" x14ac:dyDescent="0.25">
      <c r="Q2078" s="109">
        <v>72.593000000000004</v>
      </c>
      <c r="R2078" s="110">
        <v>1.1756500000000001</v>
      </c>
    </row>
    <row r="2079" spans="17:18" x14ac:dyDescent="0.25">
      <c r="Q2079" s="109">
        <v>-197.33600000000001</v>
      </c>
      <c r="R2079" s="110">
        <v>-0.48351</v>
      </c>
    </row>
    <row r="2080" spans="17:18" x14ac:dyDescent="0.25">
      <c r="Q2080" s="109">
        <v>-342.11700000000002</v>
      </c>
      <c r="R2080" s="110">
        <v>-0.60096000000000005</v>
      </c>
    </row>
    <row r="2081" spans="17:18" x14ac:dyDescent="0.25">
      <c r="Q2081" s="109">
        <v>-351.358</v>
      </c>
      <c r="R2081" s="110">
        <v>-1.10382</v>
      </c>
    </row>
    <row r="2082" spans="17:18" x14ac:dyDescent="0.25">
      <c r="Q2082" s="109">
        <v>-206.58600000000001</v>
      </c>
      <c r="R2082" s="110">
        <v>-0.97533000000000003</v>
      </c>
    </row>
    <row r="2083" spans="17:18" x14ac:dyDescent="0.25">
      <c r="Q2083" s="109">
        <v>68.8</v>
      </c>
      <c r="R2083" s="110">
        <v>0.4637</v>
      </c>
    </row>
    <row r="2084" spans="17:18" x14ac:dyDescent="0.25">
      <c r="Q2084" s="109">
        <v>214.6</v>
      </c>
      <c r="R2084" s="110">
        <v>0.76873000000000002</v>
      </c>
    </row>
    <row r="2085" spans="17:18" x14ac:dyDescent="0.25">
      <c r="Q2085" s="109">
        <v>218.38499999999999</v>
      </c>
      <c r="R2085" s="110">
        <v>1.50769</v>
      </c>
    </row>
    <row r="2086" spans="17:18" x14ac:dyDescent="0.25">
      <c r="Q2086" s="109">
        <v>72.593000000000004</v>
      </c>
      <c r="R2086" s="110">
        <v>1.1756500000000001</v>
      </c>
    </row>
    <row r="2087" spans="17:18" x14ac:dyDescent="0.25">
      <c r="Q2087" s="109">
        <v>-197.33600000000001</v>
      </c>
      <c r="R2087" s="110">
        <v>-0.48351</v>
      </c>
    </row>
    <row r="2088" spans="17:18" x14ac:dyDescent="0.25">
      <c r="Q2088" s="109">
        <v>-342.11700000000002</v>
      </c>
      <c r="R2088" s="110">
        <v>-0.60096000000000005</v>
      </c>
    </row>
    <row r="2089" spans="17:18" x14ac:dyDescent="0.25">
      <c r="Q2089" s="109">
        <v>-351.358</v>
      </c>
      <c r="R2089" s="110">
        <v>-1.10382</v>
      </c>
    </row>
    <row r="2090" spans="17:18" x14ac:dyDescent="0.25">
      <c r="Q2090" s="109">
        <v>-206.58600000000001</v>
      </c>
      <c r="R2090" s="110">
        <v>-0.97533000000000003</v>
      </c>
    </row>
    <row r="2091" spans="17:18" x14ac:dyDescent="0.25">
      <c r="Q2091" s="109">
        <v>27.234999999999999</v>
      </c>
      <c r="R2091" s="110">
        <v>0.66037999999999997</v>
      </c>
    </row>
    <row r="2092" spans="17:18" x14ac:dyDescent="0.25">
      <c r="Q2092" s="109">
        <v>127.377</v>
      </c>
      <c r="R2092" s="110">
        <v>1.06697</v>
      </c>
    </row>
    <row r="2093" spans="17:18" x14ac:dyDescent="0.25">
      <c r="Q2093" s="109">
        <v>129.13</v>
      </c>
      <c r="R2093" s="110">
        <v>2.0455000000000001</v>
      </c>
    </row>
    <row r="2094" spans="17:18" x14ac:dyDescent="0.25">
      <c r="Q2094" s="109">
        <v>28.995000000000001</v>
      </c>
      <c r="R2094" s="110">
        <v>1.60423</v>
      </c>
    </row>
    <row r="2095" spans="17:18" x14ac:dyDescent="0.25">
      <c r="Q2095" s="109">
        <v>-155.77099999999999</v>
      </c>
      <c r="R2095" s="110">
        <v>-0.68020000000000003</v>
      </c>
    </row>
    <row r="2096" spans="17:18" x14ac:dyDescent="0.25">
      <c r="Q2096" s="109">
        <v>-254.89400000000001</v>
      </c>
      <c r="R2096" s="110">
        <v>-0.89920999999999995</v>
      </c>
    </row>
    <row r="2097" spans="17:18" x14ac:dyDescent="0.25">
      <c r="Q2097" s="109">
        <v>-262.10399999999998</v>
      </c>
      <c r="R2097" s="110">
        <v>-1.6416200000000001</v>
      </c>
    </row>
    <row r="2098" spans="17:18" x14ac:dyDescent="0.25">
      <c r="Q2098" s="109">
        <v>-162.98699999999999</v>
      </c>
      <c r="R2098" s="110">
        <v>-1.4038999999999999</v>
      </c>
    </row>
    <row r="2099" spans="17:18" x14ac:dyDescent="0.25">
      <c r="Q2099" s="109">
        <v>27.234999999999999</v>
      </c>
      <c r="R2099" s="110">
        <v>0.66037999999999997</v>
      </c>
    </row>
    <row r="2100" spans="17:18" x14ac:dyDescent="0.25">
      <c r="Q2100" s="109">
        <v>127.377</v>
      </c>
      <c r="R2100" s="110">
        <v>1.06697</v>
      </c>
    </row>
    <row r="2101" spans="17:18" x14ac:dyDescent="0.25">
      <c r="Q2101" s="109">
        <v>129.13</v>
      </c>
      <c r="R2101" s="110">
        <v>2.0455000000000001</v>
      </c>
    </row>
    <row r="2102" spans="17:18" x14ac:dyDescent="0.25">
      <c r="Q2102" s="109">
        <v>28.995000000000001</v>
      </c>
      <c r="R2102" s="110">
        <v>1.60423</v>
      </c>
    </row>
    <row r="2103" spans="17:18" x14ac:dyDescent="0.25">
      <c r="Q2103" s="109">
        <v>-155.77099999999999</v>
      </c>
      <c r="R2103" s="110">
        <v>-0.68020000000000003</v>
      </c>
    </row>
    <row r="2104" spans="17:18" x14ac:dyDescent="0.25">
      <c r="Q2104" s="109">
        <v>-254.89400000000001</v>
      </c>
      <c r="R2104" s="110">
        <v>-0.89920999999999995</v>
      </c>
    </row>
    <row r="2105" spans="17:18" x14ac:dyDescent="0.25">
      <c r="Q2105" s="109">
        <v>-262.10399999999998</v>
      </c>
      <c r="R2105" s="110">
        <v>-1.6416200000000001</v>
      </c>
    </row>
    <row r="2106" spans="17:18" x14ac:dyDescent="0.25">
      <c r="Q2106" s="109">
        <v>-162.98699999999999</v>
      </c>
      <c r="R2106" s="110">
        <v>-1.4038999999999999</v>
      </c>
    </row>
    <row r="2107" spans="17:18" x14ac:dyDescent="0.25">
      <c r="Q2107" s="109">
        <v>91.581000000000003</v>
      </c>
      <c r="R2107" s="110">
        <v>0.46525</v>
      </c>
    </row>
    <row r="2108" spans="17:18" x14ac:dyDescent="0.25">
      <c r="Q2108" s="109">
        <v>237.13499999999999</v>
      </c>
      <c r="R2108" s="110">
        <v>0.73919999999999997</v>
      </c>
    </row>
    <row r="2109" spans="17:18" x14ac:dyDescent="0.25">
      <c r="Q2109" s="109">
        <v>241.88200000000001</v>
      </c>
      <c r="R2109" s="110">
        <v>1.4395199999999999</v>
      </c>
    </row>
    <row r="2110" spans="17:18" x14ac:dyDescent="0.25">
      <c r="Q2110" s="109">
        <v>96.337000000000003</v>
      </c>
      <c r="R2110" s="110">
        <v>1.14123</v>
      </c>
    </row>
    <row r="2111" spans="17:18" x14ac:dyDescent="0.25">
      <c r="Q2111" s="109">
        <v>-174.55500000000001</v>
      </c>
      <c r="R2111" s="110">
        <v>-0.48197000000000001</v>
      </c>
    </row>
    <row r="2112" spans="17:18" x14ac:dyDescent="0.25">
      <c r="Q2112" s="109">
        <v>-319.58199999999999</v>
      </c>
      <c r="R2112" s="110">
        <v>-0.63049999999999995</v>
      </c>
    </row>
    <row r="2113" spans="17:18" x14ac:dyDescent="0.25">
      <c r="Q2113" s="109">
        <v>-327.86099999999999</v>
      </c>
      <c r="R2113" s="110">
        <v>-1.1719999999999999</v>
      </c>
    </row>
    <row r="2114" spans="17:18" x14ac:dyDescent="0.25">
      <c r="Q2114" s="109">
        <v>-182.84299999999999</v>
      </c>
      <c r="R2114" s="110">
        <v>-1.00976</v>
      </c>
    </row>
    <row r="2115" spans="17:18" x14ac:dyDescent="0.25">
      <c r="Q2115" s="109">
        <v>91.581000000000003</v>
      </c>
      <c r="R2115" s="110">
        <v>0.46525</v>
      </c>
    </row>
    <row r="2116" spans="17:18" x14ac:dyDescent="0.25">
      <c r="Q2116" s="109">
        <v>237.13499999999999</v>
      </c>
      <c r="R2116" s="110">
        <v>0.73919999999999997</v>
      </c>
    </row>
    <row r="2117" spans="17:18" x14ac:dyDescent="0.25">
      <c r="Q2117" s="109">
        <v>241.88200000000001</v>
      </c>
      <c r="R2117" s="110">
        <v>1.4395199999999999</v>
      </c>
    </row>
    <row r="2118" spans="17:18" x14ac:dyDescent="0.25">
      <c r="Q2118" s="109">
        <v>96.337000000000003</v>
      </c>
      <c r="R2118" s="110">
        <v>1.14123</v>
      </c>
    </row>
    <row r="2119" spans="17:18" x14ac:dyDescent="0.25">
      <c r="Q2119" s="109">
        <v>-174.55500000000001</v>
      </c>
      <c r="R2119" s="110">
        <v>-0.48197000000000001</v>
      </c>
    </row>
    <row r="2120" spans="17:18" x14ac:dyDescent="0.25">
      <c r="Q2120" s="109">
        <v>-319.58199999999999</v>
      </c>
      <c r="R2120" s="110">
        <v>-0.63049999999999995</v>
      </c>
    </row>
    <row r="2121" spans="17:18" x14ac:dyDescent="0.25">
      <c r="Q2121" s="109">
        <v>-327.86099999999999</v>
      </c>
      <c r="R2121" s="110">
        <v>-1.1719999999999999</v>
      </c>
    </row>
    <row r="2122" spans="17:18" x14ac:dyDescent="0.25">
      <c r="Q2122" s="109">
        <v>-182.84299999999999</v>
      </c>
      <c r="R2122" s="110">
        <v>-1.00976</v>
      </c>
    </row>
    <row r="2123" spans="17:18" x14ac:dyDescent="0.25">
      <c r="Q2123" s="109">
        <v>50.017000000000003</v>
      </c>
      <c r="R2123" s="110">
        <v>0.66193000000000002</v>
      </c>
    </row>
    <row r="2124" spans="17:18" x14ac:dyDescent="0.25">
      <c r="Q2124" s="109">
        <v>149.91200000000001</v>
      </c>
      <c r="R2124" s="110">
        <v>1.0374399999999999</v>
      </c>
    </row>
    <row r="2125" spans="17:18" x14ac:dyDescent="0.25">
      <c r="Q2125" s="109">
        <v>152.62700000000001</v>
      </c>
      <c r="R2125" s="110">
        <v>1.97732</v>
      </c>
    </row>
    <row r="2126" spans="17:18" x14ac:dyDescent="0.25">
      <c r="Q2126" s="109">
        <v>52.738</v>
      </c>
      <c r="R2126" s="110">
        <v>1.5698000000000001</v>
      </c>
    </row>
    <row r="2127" spans="17:18" x14ac:dyDescent="0.25">
      <c r="Q2127" s="109">
        <v>-132.99</v>
      </c>
      <c r="R2127" s="110">
        <v>-0.67864999999999998</v>
      </c>
    </row>
    <row r="2128" spans="17:18" x14ac:dyDescent="0.25">
      <c r="Q2128" s="109">
        <v>-232.35900000000001</v>
      </c>
      <c r="R2128" s="110">
        <v>-0.92874000000000001</v>
      </c>
    </row>
    <row r="2129" spans="17:18" x14ac:dyDescent="0.25">
      <c r="Q2129" s="109">
        <v>-238.607</v>
      </c>
      <c r="R2129" s="110">
        <v>-1.7098</v>
      </c>
    </row>
    <row r="2130" spans="17:18" x14ac:dyDescent="0.25">
      <c r="Q2130" s="109">
        <v>-139.244</v>
      </c>
      <c r="R2130" s="110">
        <v>-1.4383300000000001</v>
      </c>
    </row>
    <row r="2131" spans="17:18" x14ac:dyDescent="0.25">
      <c r="Q2131" s="109">
        <v>50.017000000000003</v>
      </c>
      <c r="R2131" s="110">
        <v>0.66193000000000002</v>
      </c>
    </row>
    <row r="2132" spans="17:18" x14ac:dyDescent="0.25">
      <c r="Q2132" s="109">
        <v>149.91200000000001</v>
      </c>
      <c r="R2132" s="110">
        <v>1.0374399999999999</v>
      </c>
    </row>
    <row r="2133" spans="17:18" x14ac:dyDescent="0.25">
      <c r="Q2133" s="109">
        <v>152.62700000000001</v>
      </c>
      <c r="R2133" s="110">
        <v>1.97732</v>
      </c>
    </row>
    <row r="2134" spans="17:18" x14ac:dyDescent="0.25">
      <c r="Q2134" s="109">
        <v>52.738</v>
      </c>
      <c r="R2134" s="110">
        <v>1.5698000000000001</v>
      </c>
    </row>
    <row r="2135" spans="17:18" x14ac:dyDescent="0.25">
      <c r="Q2135" s="109">
        <v>-132.99</v>
      </c>
      <c r="R2135" s="110">
        <v>-0.67864999999999998</v>
      </c>
    </row>
    <row r="2136" spans="17:18" x14ac:dyDescent="0.25">
      <c r="Q2136" s="109">
        <v>-232.35900000000001</v>
      </c>
      <c r="R2136" s="110">
        <v>-0.92874000000000001</v>
      </c>
    </row>
    <row r="2137" spans="17:18" x14ac:dyDescent="0.25">
      <c r="Q2137" s="109">
        <v>-238.607</v>
      </c>
      <c r="R2137" s="110">
        <v>-1.7098</v>
      </c>
    </row>
    <row r="2138" spans="17:18" x14ac:dyDescent="0.25">
      <c r="Q2138" s="109">
        <v>-139.244</v>
      </c>
      <c r="R2138" s="110">
        <v>-1.4383300000000001</v>
      </c>
    </row>
  </sheetData>
  <mergeCells count="2">
    <mergeCell ref="Q35:T35"/>
    <mergeCell ref="Q36:R3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66F3F-4E9C-4FA4-B4C5-C24AB1C4416F}">
  <dimension ref="B2:CE44"/>
  <sheetViews>
    <sheetView topLeftCell="K16" workbookViewId="0">
      <selection activeCell="AD34" sqref="AD34:AF44"/>
    </sheetView>
  </sheetViews>
  <sheetFormatPr baseColWidth="10" defaultRowHeight="15" x14ac:dyDescent="0.25"/>
  <sheetData>
    <row r="2" spans="2:74" x14ac:dyDescent="0.25">
      <c r="C2" t="s">
        <v>337</v>
      </c>
      <c r="D2" t="s">
        <v>338</v>
      </c>
      <c r="F2" t="s">
        <v>339</v>
      </c>
      <c r="G2" t="s">
        <v>340</v>
      </c>
      <c r="I2" t="s">
        <v>341</v>
      </c>
      <c r="J2" t="s">
        <v>342</v>
      </c>
      <c r="L2" t="s">
        <v>343</v>
      </c>
      <c r="M2" t="s">
        <v>344</v>
      </c>
      <c r="O2" t="s">
        <v>345</v>
      </c>
      <c r="P2" t="s">
        <v>346</v>
      </c>
      <c r="R2" t="s">
        <v>347</v>
      </c>
      <c r="S2" t="s">
        <v>348</v>
      </c>
      <c r="U2" t="s">
        <v>349</v>
      </c>
      <c r="V2" t="s">
        <v>350</v>
      </c>
      <c r="X2" t="s">
        <v>351</v>
      </c>
      <c r="Y2" t="s">
        <v>352</v>
      </c>
      <c r="AA2" t="s">
        <v>353</v>
      </c>
      <c r="AB2" t="s">
        <v>354</v>
      </c>
      <c r="AD2" t="s">
        <v>355</v>
      </c>
      <c r="AE2" t="s">
        <v>356</v>
      </c>
      <c r="AG2" t="s">
        <v>357</v>
      </c>
      <c r="AH2" t="s">
        <v>358</v>
      </c>
      <c r="AJ2" t="s">
        <v>359</v>
      </c>
      <c r="AK2" t="s">
        <v>360</v>
      </c>
      <c r="AM2" t="s">
        <v>361</v>
      </c>
      <c r="AN2" t="s">
        <v>362</v>
      </c>
      <c r="AP2" t="s">
        <v>363</v>
      </c>
      <c r="AQ2" t="s">
        <v>364</v>
      </c>
      <c r="AS2" t="s">
        <v>365</v>
      </c>
      <c r="AT2" t="s">
        <v>366</v>
      </c>
      <c r="AV2" t="s">
        <v>367</v>
      </c>
      <c r="AW2" t="s">
        <v>368</v>
      </c>
      <c r="AY2" t="s">
        <v>369</v>
      </c>
      <c r="AZ2" t="s">
        <v>370</v>
      </c>
      <c r="BB2" t="s">
        <v>371</v>
      </c>
      <c r="BC2" t="s">
        <v>372</v>
      </c>
      <c r="BE2" t="s">
        <v>373</v>
      </c>
      <c r="BF2" t="s">
        <v>374</v>
      </c>
      <c r="BH2" t="s">
        <v>375</v>
      </c>
      <c r="BI2" t="s">
        <v>376</v>
      </c>
      <c r="BK2" t="s">
        <v>377</v>
      </c>
      <c r="BL2" t="s">
        <v>378</v>
      </c>
      <c r="BN2" t="s">
        <v>379</v>
      </c>
      <c r="BO2" t="s">
        <v>380</v>
      </c>
      <c r="BQ2" t="s">
        <v>381</v>
      </c>
      <c r="BR2" t="s">
        <v>382</v>
      </c>
      <c r="BT2" t="s">
        <v>383</v>
      </c>
      <c r="BU2" t="s">
        <v>384</v>
      </c>
    </row>
    <row r="4" spans="2:74" x14ac:dyDescent="0.25">
      <c r="B4">
        <v>1</v>
      </c>
      <c r="C4">
        <v>-2328</v>
      </c>
      <c r="D4">
        <v>-1.9800000000000002E-2</v>
      </c>
      <c r="E4">
        <v>-12.511900000000001</v>
      </c>
      <c r="F4">
        <v>-2328</v>
      </c>
      <c r="G4">
        <v>-1.9800000000000002E-2</v>
      </c>
      <c r="H4">
        <v>-12.511900000000001</v>
      </c>
      <c r="I4">
        <v>-2328</v>
      </c>
      <c r="J4">
        <v>-1.9800000000000002E-2</v>
      </c>
      <c r="K4">
        <v>-12.511900000000001</v>
      </c>
      <c r="L4">
        <v>-2328</v>
      </c>
      <c r="M4">
        <v>-1.9800000000000002E-2</v>
      </c>
      <c r="N4">
        <v>-12.511900000000001</v>
      </c>
      <c r="O4">
        <v>-2328</v>
      </c>
      <c r="P4">
        <v>-1.9800000000000002E-2</v>
      </c>
      <c r="Q4">
        <v>-12.511900000000001</v>
      </c>
      <c r="R4">
        <v>-2328</v>
      </c>
      <c r="S4">
        <v>-1.9800000000000002E-2</v>
      </c>
      <c r="T4">
        <v>-12.511900000000001</v>
      </c>
      <c r="U4">
        <v>-2328</v>
      </c>
      <c r="V4">
        <v>-1.9800000000000002E-2</v>
      </c>
      <c r="W4">
        <v>-12.511900000000001</v>
      </c>
      <c r="X4">
        <v>-2328</v>
      </c>
      <c r="Y4">
        <v>-1.9800000000000002E-2</v>
      </c>
      <c r="Z4">
        <v>-12.511900000000001</v>
      </c>
      <c r="AA4">
        <v>-2328</v>
      </c>
      <c r="AB4">
        <v>-1.9800000000000002E-2</v>
      </c>
      <c r="AC4">
        <v>-12.511900000000001</v>
      </c>
      <c r="AD4">
        <v>-2328</v>
      </c>
      <c r="AE4">
        <v>-1.9800000000000002E-2</v>
      </c>
      <c r="AF4">
        <v>-12.511900000000001</v>
      </c>
      <c r="AG4">
        <v>-2328</v>
      </c>
      <c r="AH4">
        <v>-1.9800000000000002E-2</v>
      </c>
      <c r="AI4">
        <v>-12.511900000000001</v>
      </c>
      <c r="AJ4">
        <v>-2328</v>
      </c>
      <c r="AK4">
        <v>-1.9800000000000002E-2</v>
      </c>
      <c r="AL4">
        <v>-12.511900000000001</v>
      </c>
      <c r="AM4">
        <v>-2328</v>
      </c>
      <c r="AN4">
        <v>-1.9800000000000002E-2</v>
      </c>
      <c r="AO4">
        <v>-12.511900000000001</v>
      </c>
      <c r="AP4">
        <v>-2328</v>
      </c>
      <c r="AQ4">
        <v>-1.9800000000000002E-2</v>
      </c>
      <c r="AR4">
        <v>-12.511900000000001</v>
      </c>
      <c r="AS4">
        <v>-2328</v>
      </c>
      <c r="AT4">
        <v>-1.9800000000000002E-2</v>
      </c>
      <c r="AU4">
        <v>-12.511900000000001</v>
      </c>
      <c r="AV4">
        <v>-2328</v>
      </c>
      <c r="AW4">
        <v>-1.9800000000000002E-2</v>
      </c>
      <c r="AX4">
        <v>-12.511900000000001</v>
      </c>
      <c r="AY4">
        <v>-2328</v>
      </c>
      <c r="AZ4">
        <v>-1.9800000000000002E-2</v>
      </c>
      <c r="BA4">
        <v>-12.511900000000001</v>
      </c>
      <c r="BB4">
        <v>-2328</v>
      </c>
      <c r="BC4">
        <v>-1.9800000000000002E-2</v>
      </c>
      <c r="BD4">
        <v>-12.511900000000001</v>
      </c>
      <c r="BE4">
        <v>-2328</v>
      </c>
      <c r="BF4">
        <v>-1.9800000000000002E-2</v>
      </c>
      <c r="BG4">
        <v>-12.511900000000001</v>
      </c>
      <c r="BH4">
        <v>-2328</v>
      </c>
      <c r="BI4">
        <v>-1.9800000000000002E-2</v>
      </c>
      <c r="BJ4">
        <v>-12.511900000000001</v>
      </c>
      <c r="BK4">
        <v>-2328</v>
      </c>
      <c r="BL4">
        <v>-1.9800000000000002E-2</v>
      </c>
      <c r="BM4">
        <v>-12.511900000000001</v>
      </c>
      <c r="BN4">
        <v>-2328</v>
      </c>
      <c r="BO4">
        <v>-1.9800000000000002E-2</v>
      </c>
      <c r="BP4">
        <v>-12.511900000000001</v>
      </c>
      <c r="BQ4">
        <v>-2328</v>
      </c>
      <c r="BR4">
        <v>-1.9800000000000002E-2</v>
      </c>
      <c r="BS4">
        <v>-12.511900000000001</v>
      </c>
      <c r="BT4">
        <v>-2328</v>
      </c>
      <c r="BU4">
        <v>-1.9800000000000002E-2</v>
      </c>
      <c r="BV4">
        <v>-12.511900000000001</v>
      </c>
    </row>
    <row r="5" spans="2:74" x14ac:dyDescent="0.25">
      <c r="B5">
        <v>2</v>
      </c>
      <c r="C5">
        <v>-2328</v>
      </c>
      <c r="D5">
        <v>-1.9800000000000002E-2</v>
      </c>
      <c r="E5">
        <v>27.814</v>
      </c>
      <c r="F5">
        <v>-2328</v>
      </c>
      <c r="G5">
        <v>402.86320000000001</v>
      </c>
      <c r="H5">
        <v>19.973600000000001</v>
      </c>
      <c r="I5">
        <v>-2328</v>
      </c>
      <c r="J5">
        <v>580.69169999999997</v>
      </c>
      <c r="K5">
        <v>28.8141</v>
      </c>
      <c r="L5">
        <v>-2328</v>
      </c>
      <c r="M5">
        <v>794.60029999999995</v>
      </c>
      <c r="N5">
        <v>30.741900000000001</v>
      </c>
      <c r="O5">
        <v>-2328</v>
      </c>
      <c r="P5">
        <v>958.27719999999999</v>
      </c>
      <c r="Q5">
        <v>28.671199999999999</v>
      </c>
      <c r="R5">
        <v>-2328</v>
      </c>
      <c r="S5">
        <v>1061.0697</v>
      </c>
      <c r="T5">
        <v>26.339600000000001</v>
      </c>
      <c r="U5">
        <v>-2328</v>
      </c>
      <c r="V5">
        <v>1145.8598999999999</v>
      </c>
      <c r="W5">
        <v>24.237500000000001</v>
      </c>
      <c r="X5">
        <v>-2328</v>
      </c>
      <c r="Y5">
        <v>1119.2882</v>
      </c>
      <c r="Z5">
        <v>22.8856</v>
      </c>
      <c r="AA5">
        <v>-2328</v>
      </c>
      <c r="AB5">
        <v>1010.7954999999999</v>
      </c>
      <c r="AC5">
        <v>12.6867</v>
      </c>
      <c r="AD5">
        <v>-2328</v>
      </c>
      <c r="AE5">
        <v>837.83299999999997</v>
      </c>
      <c r="AF5">
        <v>-2.3767999999999998</v>
      </c>
      <c r="AG5">
        <v>-2328</v>
      </c>
      <c r="AH5">
        <v>621.47889999999995</v>
      </c>
      <c r="AI5">
        <v>-16.7194</v>
      </c>
      <c r="AJ5">
        <v>-2328</v>
      </c>
      <c r="AK5">
        <v>450.92529999999999</v>
      </c>
      <c r="AL5">
        <v>-21.467099999999999</v>
      </c>
      <c r="AM5">
        <v>-2326</v>
      </c>
      <c r="AN5">
        <v>0.21729999999999999</v>
      </c>
      <c r="AO5">
        <v>-82.424400000000006</v>
      </c>
      <c r="AP5">
        <v>-2328</v>
      </c>
      <c r="AQ5">
        <v>-450.88080000000002</v>
      </c>
      <c r="AR5">
        <v>-21.435099999999998</v>
      </c>
      <c r="AS5">
        <v>-2328</v>
      </c>
      <c r="AT5">
        <v>-621.46040000000005</v>
      </c>
      <c r="AU5">
        <v>-16.688500000000001</v>
      </c>
      <c r="AV5">
        <v>-2328</v>
      </c>
      <c r="AW5">
        <v>-837.82640000000004</v>
      </c>
      <c r="AX5">
        <v>-2.3464999999999998</v>
      </c>
      <c r="AY5">
        <v>-2328</v>
      </c>
      <c r="AZ5">
        <v>-1011</v>
      </c>
      <c r="BA5">
        <v>12.716699999999999</v>
      </c>
      <c r="BB5">
        <v>-2328</v>
      </c>
      <c r="BC5">
        <v>-1119</v>
      </c>
      <c r="BD5">
        <v>22.915400000000002</v>
      </c>
      <c r="BE5">
        <v>-2328</v>
      </c>
      <c r="BF5">
        <v>-1146</v>
      </c>
      <c r="BG5">
        <v>24.266999999999999</v>
      </c>
      <c r="BH5">
        <v>-2328</v>
      </c>
      <c r="BI5">
        <v>-1061</v>
      </c>
      <c r="BJ5">
        <v>26.367699999999999</v>
      </c>
      <c r="BK5">
        <v>-2328</v>
      </c>
      <c r="BL5">
        <v>-958.30309999999997</v>
      </c>
      <c r="BM5">
        <v>28.6983</v>
      </c>
      <c r="BN5">
        <v>-2328</v>
      </c>
      <c r="BO5">
        <v>-794.63530000000003</v>
      </c>
      <c r="BP5">
        <v>30.768000000000001</v>
      </c>
      <c r="BQ5">
        <v>-2328</v>
      </c>
      <c r="BR5">
        <v>-580.74130000000002</v>
      </c>
      <c r="BS5">
        <v>28.8371</v>
      </c>
      <c r="BT5">
        <v>-2328</v>
      </c>
      <c r="BU5">
        <v>-402.94459999999998</v>
      </c>
      <c r="BV5">
        <v>19.989899999999999</v>
      </c>
    </row>
    <row r="6" spans="2:74" x14ac:dyDescent="0.25">
      <c r="B6">
        <v>3</v>
      </c>
      <c r="C6">
        <v>-2328</v>
      </c>
      <c r="D6">
        <v>-1.9800000000000002E-2</v>
      </c>
      <c r="E6">
        <v>49.684100000000001</v>
      </c>
      <c r="F6">
        <v>-2328</v>
      </c>
      <c r="G6">
        <v>740.88319999999999</v>
      </c>
      <c r="H6">
        <v>36.880200000000002</v>
      </c>
      <c r="I6">
        <v>-2328</v>
      </c>
      <c r="J6">
        <v>1172.2177999999999</v>
      </c>
      <c r="K6">
        <v>30.0337</v>
      </c>
      <c r="L6">
        <v>-2276</v>
      </c>
      <c r="M6">
        <v>1356.5663</v>
      </c>
      <c r="N6">
        <v>24.872499999999999</v>
      </c>
      <c r="O6">
        <v>-2219</v>
      </c>
      <c r="P6">
        <v>1455.3661</v>
      </c>
      <c r="Q6">
        <v>21.8536</v>
      </c>
      <c r="R6">
        <v>-2177</v>
      </c>
      <c r="S6">
        <v>1523.6080999999999</v>
      </c>
      <c r="T6">
        <v>19.639700000000001</v>
      </c>
      <c r="U6">
        <v>-2141</v>
      </c>
      <c r="V6">
        <v>1580.5809999999999</v>
      </c>
      <c r="W6">
        <v>17.705400000000001</v>
      </c>
      <c r="X6">
        <v>-2146</v>
      </c>
      <c r="Y6">
        <v>1571.1727000000001</v>
      </c>
      <c r="Z6">
        <v>16.719100000000001</v>
      </c>
      <c r="AA6">
        <v>-2150</v>
      </c>
      <c r="AB6">
        <v>1560.5064</v>
      </c>
      <c r="AC6">
        <v>15.609</v>
      </c>
      <c r="AD6">
        <v>-2157</v>
      </c>
      <c r="AE6">
        <v>1545.4844000000001</v>
      </c>
      <c r="AF6">
        <v>14.141500000000001</v>
      </c>
      <c r="AG6">
        <v>-2173</v>
      </c>
      <c r="AH6">
        <v>1508.021</v>
      </c>
      <c r="AI6">
        <v>9.9496000000000002</v>
      </c>
      <c r="AJ6">
        <v>-2328</v>
      </c>
      <c r="AK6">
        <v>1142.5154</v>
      </c>
      <c r="AL6">
        <v>-26.919599999999999</v>
      </c>
      <c r="AM6">
        <v>-1850</v>
      </c>
      <c r="AN6">
        <v>0.248</v>
      </c>
      <c r="AO6">
        <v>-121.72329999999999</v>
      </c>
      <c r="AP6">
        <v>-2328</v>
      </c>
      <c r="AQ6">
        <v>-1142</v>
      </c>
      <c r="AR6">
        <v>-26.882400000000001</v>
      </c>
      <c r="AS6">
        <v>-2173</v>
      </c>
      <c r="AT6">
        <v>-1508</v>
      </c>
      <c r="AU6">
        <v>9.9864999999999995</v>
      </c>
      <c r="AV6">
        <v>-2157</v>
      </c>
      <c r="AW6">
        <v>-1545</v>
      </c>
      <c r="AX6">
        <v>14.1778</v>
      </c>
      <c r="AY6">
        <v>-2150</v>
      </c>
      <c r="AZ6">
        <v>-1561</v>
      </c>
      <c r="BA6">
        <v>15.645</v>
      </c>
      <c r="BB6">
        <v>-2146</v>
      </c>
      <c r="BC6">
        <v>-1571</v>
      </c>
      <c r="BD6">
        <v>16.7547</v>
      </c>
      <c r="BE6">
        <v>-2141</v>
      </c>
      <c r="BF6">
        <v>-1581</v>
      </c>
      <c r="BG6">
        <v>17.7408</v>
      </c>
      <c r="BH6">
        <v>-2177</v>
      </c>
      <c r="BI6">
        <v>-1524</v>
      </c>
      <c r="BJ6">
        <v>19.673500000000001</v>
      </c>
      <c r="BK6">
        <v>-2219</v>
      </c>
      <c r="BL6">
        <v>-1455</v>
      </c>
      <c r="BM6">
        <v>21.8857</v>
      </c>
      <c r="BN6">
        <v>-2276</v>
      </c>
      <c r="BO6">
        <v>-1357</v>
      </c>
      <c r="BP6">
        <v>24.9023</v>
      </c>
      <c r="BQ6">
        <v>-2328</v>
      </c>
      <c r="BR6">
        <v>-1172</v>
      </c>
      <c r="BS6">
        <v>30.060099999999998</v>
      </c>
      <c r="BT6">
        <v>-2328</v>
      </c>
      <c r="BU6">
        <v>-740.96860000000004</v>
      </c>
      <c r="BV6">
        <v>36.900500000000001</v>
      </c>
    </row>
    <row r="7" spans="2:74" x14ac:dyDescent="0.25">
      <c r="B7">
        <v>4</v>
      </c>
      <c r="C7">
        <v>-2328</v>
      </c>
      <c r="D7">
        <v>-1.9800000000000002E-2</v>
      </c>
      <c r="E7">
        <v>69.959299999999999</v>
      </c>
      <c r="F7">
        <v>-2300</v>
      </c>
      <c r="G7">
        <v>1291.6401000000001</v>
      </c>
      <c r="H7">
        <v>35.4255</v>
      </c>
      <c r="I7">
        <v>-2082</v>
      </c>
      <c r="J7">
        <v>1666.3955000000001</v>
      </c>
      <c r="K7">
        <v>22.651700000000002</v>
      </c>
      <c r="L7">
        <v>-2000</v>
      </c>
      <c r="M7">
        <v>1780.7338</v>
      </c>
      <c r="N7">
        <v>17.971599999999999</v>
      </c>
      <c r="O7">
        <v>-1952</v>
      </c>
      <c r="P7">
        <v>1841.5601999999999</v>
      </c>
      <c r="Q7">
        <v>15.2501</v>
      </c>
      <c r="R7">
        <v>-1917</v>
      </c>
      <c r="S7">
        <v>1883.8501000000001</v>
      </c>
      <c r="T7">
        <v>13.2325</v>
      </c>
      <c r="U7">
        <v>-1886</v>
      </c>
      <c r="V7">
        <v>1918.7619</v>
      </c>
      <c r="W7">
        <v>11.4885</v>
      </c>
      <c r="X7">
        <v>-1884</v>
      </c>
      <c r="Y7">
        <v>1916.0887</v>
      </c>
      <c r="Z7">
        <v>10.224600000000001</v>
      </c>
      <c r="AA7">
        <v>-1883</v>
      </c>
      <c r="AB7">
        <v>1913.0154</v>
      </c>
      <c r="AC7">
        <v>8.7904999999999998</v>
      </c>
      <c r="AD7">
        <v>-1880</v>
      </c>
      <c r="AE7">
        <v>1908.8807999999999</v>
      </c>
      <c r="AF7">
        <v>6.8799000000000001</v>
      </c>
      <c r="AG7">
        <v>-1875</v>
      </c>
      <c r="AH7">
        <v>1901.384</v>
      </c>
      <c r="AI7">
        <v>3.6974999999999998</v>
      </c>
      <c r="AJ7">
        <v>-1868</v>
      </c>
      <c r="AK7">
        <v>1850.5126</v>
      </c>
      <c r="AL7">
        <v>-8.3818000000000001</v>
      </c>
      <c r="AM7">
        <v>-1365</v>
      </c>
      <c r="AN7">
        <v>0.28720000000000001</v>
      </c>
      <c r="AO7">
        <v>-139.62379999999999</v>
      </c>
      <c r="AP7">
        <v>-1868</v>
      </c>
      <c r="AQ7">
        <v>-1850</v>
      </c>
      <c r="AR7">
        <v>-8.3407</v>
      </c>
      <c r="AS7">
        <v>-1875</v>
      </c>
      <c r="AT7">
        <v>-1901</v>
      </c>
      <c r="AU7">
        <v>3.7421000000000002</v>
      </c>
      <c r="AV7">
        <v>-1880</v>
      </c>
      <c r="AW7">
        <v>-1909</v>
      </c>
      <c r="AX7">
        <v>6.9238</v>
      </c>
      <c r="AY7">
        <v>-1883</v>
      </c>
      <c r="AZ7">
        <v>-1913</v>
      </c>
      <c r="BA7">
        <v>8.8339999999999996</v>
      </c>
      <c r="BB7">
        <v>-1884</v>
      </c>
      <c r="BC7">
        <v>-1916</v>
      </c>
      <c r="BD7">
        <v>10.267799999999999</v>
      </c>
      <c r="BE7">
        <v>-1886</v>
      </c>
      <c r="BF7">
        <v>-1919</v>
      </c>
      <c r="BG7">
        <v>11.5314</v>
      </c>
      <c r="BH7">
        <v>-1917</v>
      </c>
      <c r="BI7">
        <v>-1884</v>
      </c>
      <c r="BJ7">
        <v>13.2736</v>
      </c>
      <c r="BK7">
        <v>-1952</v>
      </c>
      <c r="BL7">
        <v>-1842</v>
      </c>
      <c r="BM7">
        <v>15.289199999999999</v>
      </c>
      <c r="BN7">
        <v>-2000</v>
      </c>
      <c r="BO7">
        <v>-1781</v>
      </c>
      <c r="BP7">
        <v>18.008199999999999</v>
      </c>
      <c r="BQ7">
        <v>-2082</v>
      </c>
      <c r="BR7">
        <v>-1666</v>
      </c>
      <c r="BS7">
        <v>22.6843</v>
      </c>
      <c r="BT7">
        <v>-2300</v>
      </c>
      <c r="BU7">
        <v>-1292</v>
      </c>
      <c r="BV7">
        <v>35.450000000000003</v>
      </c>
    </row>
    <row r="8" spans="2:74" x14ac:dyDescent="0.25">
      <c r="B8">
        <v>5</v>
      </c>
      <c r="C8">
        <v>-2328</v>
      </c>
      <c r="D8">
        <v>-1.9800000000000002E-2</v>
      </c>
      <c r="E8">
        <v>88.114699999999999</v>
      </c>
      <c r="F8">
        <v>-1955</v>
      </c>
      <c r="G8">
        <v>1811.6633999999999</v>
      </c>
      <c r="H8">
        <v>28.0093</v>
      </c>
      <c r="I8">
        <v>-1780</v>
      </c>
      <c r="J8">
        <v>2027.5262</v>
      </c>
      <c r="K8">
        <v>15.7616</v>
      </c>
      <c r="L8">
        <v>-1713</v>
      </c>
      <c r="M8">
        <v>2090.5862999999999</v>
      </c>
      <c r="N8">
        <v>11.562900000000001</v>
      </c>
      <c r="O8">
        <v>-1674</v>
      </c>
      <c r="P8">
        <v>2124.0173</v>
      </c>
      <c r="Q8">
        <v>9.1062999999999992</v>
      </c>
      <c r="R8">
        <v>-1644</v>
      </c>
      <c r="S8">
        <v>2147.3434999999999</v>
      </c>
      <c r="T8">
        <v>7.2840999999999996</v>
      </c>
      <c r="U8">
        <v>-1619</v>
      </c>
      <c r="V8">
        <v>2166.7197000000001</v>
      </c>
      <c r="W8">
        <v>5.6928999999999998</v>
      </c>
      <c r="X8">
        <v>-1612</v>
      </c>
      <c r="Y8">
        <v>2164.4517000000001</v>
      </c>
      <c r="Z8">
        <v>4.1412000000000004</v>
      </c>
      <c r="AA8">
        <v>-1603</v>
      </c>
      <c r="AB8">
        <v>2161.7347</v>
      </c>
      <c r="AC8">
        <v>2.3610000000000002</v>
      </c>
      <c r="AD8">
        <v>-1591</v>
      </c>
      <c r="AE8">
        <v>2157.8209000000002</v>
      </c>
      <c r="AF8">
        <v>-1.38E-2</v>
      </c>
      <c r="AG8">
        <v>-1569</v>
      </c>
      <c r="AH8">
        <v>2149.9564999999998</v>
      </c>
      <c r="AI8">
        <v>-3.9817999999999998</v>
      </c>
      <c r="AJ8">
        <v>-1504</v>
      </c>
      <c r="AK8">
        <v>2112.5311000000002</v>
      </c>
      <c r="AL8">
        <v>-14.593999999999999</v>
      </c>
      <c r="AM8">
        <v>-866.0675</v>
      </c>
      <c r="AN8">
        <v>0.33939999999999998</v>
      </c>
      <c r="AO8">
        <v>-136.3032</v>
      </c>
      <c r="AP8">
        <v>-1504</v>
      </c>
      <c r="AQ8">
        <v>-2112</v>
      </c>
      <c r="AR8">
        <v>-14.5459</v>
      </c>
      <c r="AS8">
        <v>-1569</v>
      </c>
      <c r="AT8">
        <v>-2150</v>
      </c>
      <c r="AU8">
        <v>-3.927</v>
      </c>
      <c r="AV8">
        <v>-1591</v>
      </c>
      <c r="AW8">
        <v>-2158</v>
      </c>
      <c r="AX8">
        <v>4.0300000000000002E-2</v>
      </c>
      <c r="AY8">
        <v>-1603</v>
      </c>
      <c r="AZ8">
        <v>-2162</v>
      </c>
      <c r="BA8">
        <v>2.4146000000000001</v>
      </c>
      <c r="BB8">
        <v>-1612</v>
      </c>
      <c r="BC8">
        <v>-2164</v>
      </c>
      <c r="BD8">
        <v>4.1944999999999997</v>
      </c>
      <c r="BE8">
        <v>-1619</v>
      </c>
      <c r="BF8">
        <v>-2167</v>
      </c>
      <c r="BG8">
        <v>5.7458</v>
      </c>
      <c r="BH8">
        <v>-1644</v>
      </c>
      <c r="BI8">
        <v>-2147</v>
      </c>
      <c r="BJ8">
        <v>7.3349000000000002</v>
      </c>
      <c r="BK8">
        <v>-1674</v>
      </c>
      <c r="BL8">
        <v>-2124</v>
      </c>
      <c r="BM8">
        <v>9.1547999999999998</v>
      </c>
      <c r="BN8">
        <v>-1713</v>
      </c>
      <c r="BO8">
        <v>-2091</v>
      </c>
      <c r="BP8">
        <v>11.6084</v>
      </c>
      <c r="BQ8">
        <v>-1780</v>
      </c>
      <c r="BR8">
        <v>-2028</v>
      </c>
      <c r="BS8">
        <v>15.8025</v>
      </c>
      <c r="BT8">
        <v>-1955</v>
      </c>
      <c r="BU8">
        <v>-1812</v>
      </c>
      <c r="BV8">
        <v>28.040099999999999</v>
      </c>
    </row>
    <row r="9" spans="2:74" x14ac:dyDescent="0.25">
      <c r="B9">
        <v>6</v>
      </c>
      <c r="C9">
        <v>-2328</v>
      </c>
      <c r="D9">
        <v>-1.9800000000000002E-2</v>
      </c>
      <c r="E9">
        <v>105.5714</v>
      </c>
      <c r="F9">
        <v>-1591</v>
      </c>
      <c r="G9">
        <v>2147.5909000000001</v>
      </c>
      <c r="H9">
        <v>21.837900000000001</v>
      </c>
      <c r="I9">
        <v>-1461</v>
      </c>
      <c r="J9">
        <v>2265.5603999999998</v>
      </c>
      <c r="K9">
        <v>9.6936</v>
      </c>
      <c r="L9">
        <v>-1408</v>
      </c>
      <c r="M9">
        <v>2296.8110000000001</v>
      </c>
      <c r="N9">
        <v>5.8997000000000002</v>
      </c>
      <c r="O9">
        <v>-1377</v>
      </c>
      <c r="P9">
        <v>2313.6698999999999</v>
      </c>
      <c r="Q9">
        <v>3.6852</v>
      </c>
      <c r="R9">
        <v>-1354</v>
      </c>
      <c r="S9">
        <v>2325.6104999999998</v>
      </c>
      <c r="T9">
        <v>2.0571000000000002</v>
      </c>
      <c r="U9">
        <v>-1333</v>
      </c>
      <c r="V9">
        <v>2335.7438999999999</v>
      </c>
      <c r="W9">
        <v>0.61890000000000001</v>
      </c>
      <c r="X9">
        <v>-1320</v>
      </c>
      <c r="Y9">
        <v>2327.5511999999999</v>
      </c>
      <c r="Z9">
        <v>-1.2881</v>
      </c>
      <c r="AA9">
        <v>-1305</v>
      </c>
      <c r="AB9">
        <v>2317.5410999999999</v>
      </c>
      <c r="AC9">
        <v>-3.464</v>
      </c>
      <c r="AD9">
        <v>-1283</v>
      </c>
      <c r="AE9">
        <v>2303.0983999999999</v>
      </c>
      <c r="AF9">
        <v>-6.3451000000000004</v>
      </c>
      <c r="AG9">
        <v>-1245</v>
      </c>
      <c r="AH9">
        <v>2274.9524999999999</v>
      </c>
      <c r="AI9">
        <v>-11.2097</v>
      </c>
      <c r="AJ9">
        <v>-1132</v>
      </c>
      <c r="AK9">
        <v>2164.1118999999999</v>
      </c>
      <c r="AL9">
        <v>-24.391500000000001</v>
      </c>
      <c r="AM9">
        <v>-347.60070000000002</v>
      </c>
      <c r="AN9">
        <v>0.41220000000000001</v>
      </c>
      <c r="AO9">
        <v>-112.3006</v>
      </c>
      <c r="AP9">
        <v>-1132</v>
      </c>
      <c r="AQ9">
        <v>-2164</v>
      </c>
      <c r="AR9">
        <v>-24.333600000000001</v>
      </c>
      <c r="AS9">
        <v>-1245</v>
      </c>
      <c r="AT9">
        <v>-2275</v>
      </c>
      <c r="AU9">
        <v>-11.1411</v>
      </c>
      <c r="AV9">
        <v>-1283</v>
      </c>
      <c r="AW9">
        <v>-2303</v>
      </c>
      <c r="AX9">
        <v>-6.2769000000000004</v>
      </c>
      <c r="AY9">
        <v>-1305</v>
      </c>
      <c r="AZ9">
        <v>-2318</v>
      </c>
      <c r="BA9">
        <v>-3.3963000000000001</v>
      </c>
      <c r="BB9">
        <v>-1320</v>
      </c>
      <c r="BC9">
        <v>-2328</v>
      </c>
      <c r="BD9">
        <v>-1.2209000000000001</v>
      </c>
      <c r="BE9">
        <v>-1333</v>
      </c>
      <c r="BF9">
        <v>-2336</v>
      </c>
      <c r="BG9">
        <v>0.68569999999999998</v>
      </c>
      <c r="BH9">
        <v>-1354</v>
      </c>
      <c r="BI9">
        <v>-2326</v>
      </c>
      <c r="BJ9">
        <v>2.1214</v>
      </c>
      <c r="BK9">
        <v>-1377</v>
      </c>
      <c r="BL9">
        <v>-2314</v>
      </c>
      <c r="BM9">
        <v>3.7467000000000001</v>
      </c>
      <c r="BN9">
        <v>-1408</v>
      </c>
      <c r="BO9">
        <v>-2297</v>
      </c>
      <c r="BP9">
        <v>5.9577</v>
      </c>
      <c r="BQ9">
        <v>-1461</v>
      </c>
      <c r="BR9">
        <v>-2266</v>
      </c>
      <c r="BS9">
        <v>9.7461000000000002</v>
      </c>
      <c r="BT9">
        <v>-1591</v>
      </c>
      <c r="BU9">
        <v>-2148</v>
      </c>
      <c r="BV9">
        <v>21.878299999999999</v>
      </c>
    </row>
    <row r="10" spans="2:74" x14ac:dyDescent="0.25">
      <c r="B10">
        <v>7</v>
      </c>
      <c r="C10">
        <v>-1868</v>
      </c>
      <c r="D10">
        <v>-1.9800000000000002E-2</v>
      </c>
      <c r="E10">
        <v>142.22030000000001</v>
      </c>
      <c r="F10">
        <v>-1208</v>
      </c>
      <c r="G10">
        <v>2270.828</v>
      </c>
      <c r="H10">
        <v>12.8992</v>
      </c>
      <c r="I10">
        <v>-1132</v>
      </c>
      <c r="J10">
        <v>2330.6761999999999</v>
      </c>
      <c r="K10">
        <v>0.28599999999999998</v>
      </c>
      <c r="L10">
        <v>-1105</v>
      </c>
      <c r="M10">
        <v>2333.5439000000001</v>
      </c>
      <c r="N10">
        <v>-3.3519000000000001</v>
      </c>
      <c r="O10">
        <v>-1087</v>
      </c>
      <c r="P10">
        <v>2330.623</v>
      </c>
      <c r="Q10">
        <v>-5.0883000000000003</v>
      </c>
      <c r="R10">
        <v>-1075</v>
      </c>
      <c r="S10">
        <v>2327.8094000000001</v>
      </c>
      <c r="T10">
        <v>-6.3592000000000004</v>
      </c>
      <c r="U10">
        <v>-1064</v>
      </c>
      <c r="V10">
        <v>2324.8431999999998</v>
      </c>
      <c r="W10">
        <v>-7.4657999999999998</v>
      </c>
      <c r="X10">
        <v>-1041</v>
      </c>
      <c r="Y10">
        <v>2312.5391</v>
      </c>
      <c r="Z10">
        <v>-8.9616000000000007</v>
      </c>
      <c r="AA10">
        <v>-1014</v>
      </c>
      <c r="AB10">
        <v>2296.5891999999999</v>
      </c>
      <c r="AC10">
        <v>-10.7163</v>
      </c>
      <c r="AD10">
        <v>-978.14329999999995</v>
      </c>
      <c r="AE10">
        <v>2272.1419999999998</v>
      </c>
      <c r="AF10">
        <v>-13.092599999999999</v>
      </c>
      <c r="AG10">
        <v>-913.55899999999997</v>
      </c>
      <c r="AH10">
        <v>2217.7242000000001</v>
      </c>
      <c r="AI10">
        <v>-17.463899999999999</v>
      </c>
      <c r="AJ10">
        <v>-740.50279999999998</v>
      </c>
      <c r="AK10">
        <v>1991.3163999999999</v>
      </c>
      <c r="AL10">
        <v>-32.035800000000002</v>
      </c>
      <c r="AM10">
        <v>-186.6027</v>
      </c>
      <c r="AN10">
        <v>2.07E-2</v>
      </c>
      <c r="AO10">
        <v>-103.73439999999999</v>
      </c>
      <c r="AP10">
        <v>-740.45240000000001</v>
      </c>
      <c r="AQ10">
        <v>-1991</v>
      </c>
      <c r="AR10">
        <v>-31.986499999999999</v>
      </c>
      <c r="AS10">
        <v>-913.53750000000002</v>
      </c>
      <c r="AT10">
        <v>-2218</v>
      </c>
      <c r="AU10">
        <v>-17.3994</v>
      </c>
      <c r="AV10">
        <v>-978.14329999999995</v>
      </c>
      <c r="AW10">
        <v>-2272</v>
      </c>
      <c r="AX10">
        <v>-13.0227</v>
      </c>
      <c r="AY10">
        <v>-1014</v>
      </c>
      <c r="AZ10">
        <v>-2297</v>
      </c>
      <c r="BA10">
        <v>-10.6463</v>
      </c>
      <c r="BB10">
        <v>-1041</v>
      </c>
      <c r="BC10">
        <v>-2313</v>
      </c>
      <c r="BD10">
        <v>-8.8916000000000004</v>
      </c>
      <c r="BE10">
        <v>-1064</v>
      </c>
      <c r="BF10">
        <v>-2325</v>
      </c>
      <c r="BG10">
        <v>-7.3958000000000004</v>
      </c>
      <c r="BH10">
        <v>-1075</v>
      </c>
      <c r="BI10">
        <v>-2328</v>
      </c>
      <c r="BJ10">
        <v>-6.2892999999999999</v>
      </c>
      <c r="BK10">
        <v>-1087</v>
      </c>
      <c r="BL10">
        <v>-2331</v>
      </c>
      <c r="BM10">
        <v>-5.0183</v>
      </c>
      <c r="BN10">
        <v>-1105</v>
      </c>
      <c r="BO10">
        <v>-2334</v>
      </c>
      <c r="BP10">
        <v>-3.282</v>
      </c>
      <c r="BQ10">
        <v>-1132</v>
      </c>
      <c r="BR10">
        <v>-2331</v>
      </c>
      <c r="BS10">
        <v>0.35589999999999999</v>
      </c>
      <c r="BT10">
        <v>-1208</v>
      </c>
      <c r="BU10">
        <v>-2271</v>
      </c>
      <c r="BV10">
        <v>12.9541</v>
      </c>
    </row>
    <row r="11" spans="2:74" x14ac:dyDescent="0.25">
      <c r="B11">
        <v>8</v>
      </c>
      <c r="C11">
        <v>-1364</v>
      </c>
      <c r="D11">
        <v>-1.9800000000000002E-2</v>
      </c>
      <c r="E11">
        <v>153.9845</v>
      </c>
      <c r="F11">
        <v>-820.80330000000004</v>
      </c>
      <c r="G11">
        <v>2086.6386000000002</v>
      </c>
      <c r="H11">
        <v>5.8784999999999998</v>
      </c>
      <c r="I11">
        <v>-819.79070000000002</v>
      </c>
      <c r="J11">
        <v>2148.7433000000001</v>
      </c>
      <c r="K11">
        <v>-8.3964999999999996</v>
      </c>
      <c r="L11">
        <v>-816.18140000000005</v>
      </c>
      <c r="M11">
        <v>2160.7215999999999</v>
      </c>
      <c r="N11">
        <v>-12.6511</v>
      </c>
      <c r="O11">
        <v>-811.85659999999996</v>
      </c>
      <c r="P11">
        <v>2161.5918000000001</v>
      </c>
      <c r="Q11">
        <v>-14.5375</v>
      </c>
      <c r="R11">
        <v>-807.44370000000004</v>
      </c>
      <c r="S11">
        <v>2159.0118000000002</v>
      </c>
      <c r="T11">
        <v>-15.571300000000001</v>
      </c>
      <c r="U11">
        <v>-803.42960000000005</v>
      </c>
      <c r="V11">
        <v>2156.2838000000002</v>
      </c>
      <c r="W11">
        <v>-16.438600000000001</v>
      </c>
      <c r="X11">
        <v>-773.48500000000001</v>
      </c>
      <c r="Y11">
        <v>2125.7321000000002</v>
      </c>
      <c r="Z11">
        <v>-18.186299999999999</v>
      </c>
      <c r="AA11">
        <v>-738.81020000000001</v>
      </c>
      <c r="AB11">
        <v>2087.6359000000002</v>
      </c>
      <c r="AC11">
        <v>-20.2209</v>
      </c>
      <c r="AD11">
        <v>-689.99260000000004</v>
      </c>
      <c r="AE11">
        <v>2028.3059000000001</v>
      </c>
      <c r="AF11">
        <v>-23.147400000000001</v>
      </c>
      <c r="AG11">
        <v>-602.14239999999995</v>
      </c>
      <c r="AH11">
        <v>1906.0755999999999</v>
      </c>
      <c r="AI11">
        <v>-28.5501</v>
      </c>
      <c r="AJ11">
        <v>-365.40010000000001</v>
      </c>
      <c r="AK11">
        <v>1506.0207</v>
      </c>
      <c r="AL11">
        <v>-42.526200000000003</v>
      </c>
      <c r="AM11">
        <v>-46.884300000000003</v>
      </c>
      <c r="AN11">
        <v>2.07E-2</v>
      </c>
      <c r="AO11">
        <v>-87.867500000000007</v>
      </c>
      <c r="AP11">
        <v>-365.3329</v>
      </c>
      <c r="AQ11">
        <v>-1506</v>
      </c>
      <c r="AR11">
        <v>-42.489199999999997</v>
      </c>
      <c r="AS11">
        <v>-602.11360000000002</v>
      </c>
      <c r="AT11">
        <v>-1906</v>
      </c>
      <c r="AU11">
        <v>-28.492899999999999</v>
      </c>
      <c r="AV11">
        <v>-690.01599999999996</v>
      </c>
      <c r="AW11">
        <v>-2028</v>
      </c>
      <c r="AX11">
        <v>-23.077200000000001</v>
      </c>
      <c r="AY11">
        <v>-738.8175</v>
      </c>
      <c r="AZ11">
        <v>-2088</v>
      </c>
      <c r="BA11">
        <v>-20.150300000000001</v>
      </c>
      <c r="BB11">
        <v>-773.48500000000001</v>
      </c>
      <c r="BC11">
        <v>-2126</v>
      </c>
      <c r="BD11">
        <v>-18.116299999999999</v>
      </c>
      <c r="BE11">
        <v>-803.42960000000005</v>
      </c>
      <c r="BF11">
        <v>-2156</v>
      </c>
      <c r="BG11">
        <v>-16.3687</v>
      </c>
      <c r="BH11">
        <v>-807.44370000000004</v>
      </c>
      <c r="BI11">
        <v>-2159</v>
      </c>
      <c r="BJ11">
        <v>-15.501300000000001</v>
      </c>
      <c r="BK11">
        <v>-811.85659999999996</v>
      </c>
      <c r="BL11">
        <v>-2162</v>
      </c>
      <c r="BM11">
        <v>-14.467599999999999</v>
      </c>
      <c r="BN11">
        <v>-816.18140000000005</v>
      </c>
      <c r="BO11">
        <v>-2161</v>
      </c>
      <c r="BP11">
        <v>-12.581200000000001</v>
      </c>
      <c r="BQ11">
        <v>-819.79070000000002</v>
      </c>
      <c r="BR11">
        <v>-2149</v>
      </c>
      <c r="BS11">
        <v>-8.3265999999999991</v>
      </c>
      <c r="BT11">
        <v>-820.80330000000004</v>
      </c>
      <c r="BU11">
        <v>-2087</v>
      </c>
      <c r="BV11">
        <v>5.9484000000000004</v>
      </c>
    </row>
    <row r="12" spans="2:74" x14ac:dyDescent="0.25">
      <c r="B12">
        <v>9</v>
      </c>
      <c r="C12">
        <v>-823.94399999999996</v>
      </c>
      <c r="D12">
        <v>-1.008</v>
      </c>
      <c r="E12">
        <v>140.2679</v>
      </c>
      <c r="F12">
        <v>-315.31040000000002</v>
      </c>
      <c r="G12">
        <v>1337.0461</v>
      </c>
      <c r="H12">
        <v>29.120799999999999</v>
      </c>
      <c r="I12">
        <v>-494.0333</v>
      </c>
      <c r="J12">
        <v>1747.5519999999999</v>
      </c>
      <c r="K12">
        <v>-13.704599999999999</v>
      </c>
      <c r="L12">
        <v>-519.43529999999998</v>
      </c>
      <c r="M12">
        <v>1802.6656</v>
      </c>
      <c r="N12">
        <v>-20.017800000000001</v>
      </c>
      <c r="O12">
        <v>-531.16690000000006</v>
      </c>
      <c r="P12">
        <v>1827.1262999999999</v>
      </c>
      <c r="Q12">
        <v>-22.824000000000002</v>
      </c>
      <c r="R12">
        <v>-538.46109999999999</v>
      </c>
      <c r="S12">
        <v>1841.45</v>
      </c>
      <c r="T12">
        <v>-24.4208</v>
      </c>
      <c r="U12">
        <v>-543.04290000000003</v>
      </c>
      <c r="V12">
        <v>1849.8331000000001</v>
      </c>
      <c r="W12">
        <v>-25.405200000000001</v>
      </c>
      <c r="X12">
        <v>-504.75760000000002</v>
      </c>
      <c r="Y12">
        <v>1790.6890000000001</v>
      </c>
      <c r="Z12">
        <v>-27.4541</v>
      </c>
      <c r="AA12">
        <v>-458.91160000000002</v>
      </c>
      <c r="AB12">
        <v>1715.1645000000001</v>
      </c>
      <c r="AC12">
        <v>-29.944500000000001</v>
      </c>
      <c r="AD12">
        <v>-394.19290000000001</v>
      </c>
      <c r="AE12">
        <v>1600.8739</v>
      </c>
      <c r="AF12">
        <v>-33.602699999999999</v>
      </c>
      <c r="AG12">
        <v>-282.54989999999998</v>
      </c>
      <c r="AH12">
        <v>1386.5458000000001</v>
      </c>
      <c r="AI12">
        <v>-39.831200000000003</v>
      </c>
      <c r="AJ12">
        <v>-46.144100000000002</v>
      </c>
      <c r="AK12">
        <v>874.13890000000004</v>
      </c>
      <c r="AL12">
        <v>-48.896599999999999</v>
      </c>
      <c r="AM12">
        <v>61.8264</v>
      </c>
      <c r="AN12">
        <v>2.07E-2</v>
      </c>
      <c r="AO12">
        <v>-65.383899999999997</v>
      </c>
      <c r="AP12">
        <v>-46.043300000000002</v>
      </c>
      <c r="AQ12">
        <v>-873.87689999999998</v>
      </c>
      <c r="AR12">
        <v>-48.882599999999996</v>
      </c>
      <c r="AS12">
        <v>-282.50670000000002</v>
      </c>
      <c r="AT12">
        <v>-1386</v>
      </c>
      <c r="AU12">
        <v>-39.788600000000002</v>
      </c>
      <c r="AV12">
        <v>-394.17610000000002</v>
      </c>
      <c r="AW12">
        <v>-1601</v>
      </c>
      <c r="AX12">
        <v>-33.546300000000002</v>
      </c>
      <c r="AY12">
        <v>-458.9117</v>
      </c>
      <c r="AZ12">
        <v>-1715</v>
      </c>
      <c r="BA12">
        <v>-29.879300000000001</v>
      </c>
      <c r="BB12">
        <v>-504.77359999999999</v>
      </c>
      <c r="BC12">
        <v>-1791</v>
      </c>
      <c r="BD12">
        <v>-27.383600000000001</v>
      </c>
      <c r="BE12">
        <v>-543.04290000000003</v>
      </c>
      <c r="BF12">
        <v>-1850</v>
      </c>
      <c r="BG12">
        <v>-25.3353</v>
      </c>
      <c r="BH12">
        <v>-538.46109999999999</v>
      </c>
      <c r="BI12">
        <v>-1841</v>
      </c>
      <c r="BJ12">
        <v>-24.350899999999999</v>
      </c>
      <c r="BK12">
        <v>-531.16690000000006</v>
      </c>
      <c r="BL12">
        <v>-1827</v>
      </c>
      <c r="BM12">
        <v>-22.754100000000001</v>
      </c>
      <c r="BN12">
        <v>-519.43529999999998</v>
      </c>
      <c r="BO12">
        <v>-1803</v>
      </c>
      <c r="BP12">
        <v>-19.947800000000001</v>
      </c>
      <c r="BQ12">
        <v>-494.0333</v>
      </c>
      <c r="BR12">
        <v>-1748</v>
      </c>
      <c r="BS12">
        <v>-13.634600000000001</v>
      </c>
      <c r="BT12">
        <v>-315.34370000000001</v>
      </c>
      <c r="BU12">
        <v>-1337</v>
      </c>
      <c r="BV12">
        <v>29.194500000000001</v>
      </c>
    </row>
    <row r="13" spans="2:74" x14ac:dyDescent="0.25">
      <c r="B13">
        <v>10</v>
      </c>
      <c r="C13">
        <v>-292.4538</v>
      </c>
      <c r="D13">
        <v>-1.9866999999999999</v>
      </c>
      <c r="E13">
        <v>93.738500000000002</v>
      </c>
      <c r="F13">
        <v>131.39570000000001</v>
      </c>
      <c r="G13">
        <v>464.02370000000002</v>
      </c>
      <c r="H13">
        <v>31.847100000000001</v>
      </c>
      <c r="I13">
        <v>28.592199999999998</v>
      </c>
      <c r="J13">
        <v>705.85410000000002</v>
      </c>
      <c r="K13">
        <v>22.663799999999998</v>
      </c>
      <c r="L13">
        <v>-94.300700000000006</v>
      </c>
      <c r="M13">
        <v>991.53380000000004</v>
      </c>
      <c r="N13">
        <v>1.4435</v>
      </c>
      <c r="O13">
        <v>-188.83609999999999</v>
      </c>
      <c r="P13">
        <v>1203.9319</v>
      </c>
      <c r="Q13">
        <v>-17.602</v>
      </c>
      <c r="R13">
        <v>-248.7646</v>
      </c>
      <c r="S13">
        <v>1333.3462999999999</v>
      </c>
      <c r="T13">
        <v>-30.160799999999998</v>
      </c>
      <c r="U13">
        <v>-268.02719999999999</v>
      </c>
      <c r="V13">
        <v>1373.8534999999999</v>
      </c>
      <c r="W13">
        <v>-32.865900000000003</v>
      </c>
      <c r="X13">
        <v>-216.50700000000001</v>
      </c>
      <c r="Y13">
        <v>1267.7043000000001</v>
      </c>
      <c r="Z13">
        <v>-35.560400000000001</v>
      </c>
      <c r="AA13">
        <v>-154.61420000000001</v>
      </c>
      <c r="AB13">
        <v>1134.1632</v>
      </c>
      <c r="AC13">
        <v>-38.898200000000003</v>
      </c>
      <c r="AD13">
        <v>-62.8934</v>
      </c>
      <c r="AE13">
        <v>927.90279999999996</v>
      </c>
      <c r="AF13">
        <v>-42.245399999999997</v>
      </c>
      <c r="AG13">
        <v>61.337699999999998</v>
      </c>
      <c r="AH13">
        <v>639.39440000000002</v>
      </c>
      <c r="AI13">
        <v>-41.930100000000003</v>
      </c>
      <c r="AJ13">
        <v>166.63200000000001</v>
      </c>
      <c r="AK13">
        <v>393.13920000000002</v>
      </c>
      <c r="AL13">
        <v>-31.6998</v>
      </c>
      <c r="AM13">
        <v>183.43690000000001</v>
      </c>
      <c r="AN13">
        <v>2.07E-2</v>
      </c>
      <c r="AO13">
        <v>-32.994100000000003</v>
      </c>
      <c r="AP13">
        <v>166.63200000000001</v>
      </c>
      <c r="AQ13">
        <v>-393.09780000000001</v>
      </c>
      <c r="AR13">
        <v>-31.6998</v>
      </c>
      <c r="AS13">
        <v>61.423900000000003</v>
      </c>
      <c r="AT13">
        <v>-639.1454</v>
      </c>
      <c r="AU13">
        <v>-41.929699999999997</v>
      </c>
      <c r="AV13">
        <v>-62.8598</v>
      </c>
      <c r="AW13">
        <v>-927.78380000000004</v>
      </c>
      <c r="AX13">
        <v>-42.217399999999998</v>
      </c>
      <c r="AY13">
        <v>-154.61439999999999</v>
      </c>
      <c r="AZ13">
        <v>-1134</v>
      </c>
      <c r="BA13">
        <v>-38.853499999999997</v>
      </c>
      <c r="BB13">
        <v>-216.53360000000001</v>
      </c>
      <c r="BC13">
        <v>-1268</v>
      </c>
      <c r="BD13">
        <v>-35.502400000000002</v>
      </c>
      <c r="BE13">
        <v>-268.1635</v>
      </c>
      <c r="BF13">
        <v>-1374</v>
      </c>
      <c r="BG13">
        <v>-32.786499999999997</v>
      </c>
      <c r="BH13">
        <v>-248.9127</v>
      </c>
      <c r="BI13">
        <v>-1334</v>
      </c>
      <c r="BJ13">
        <v>-30.080200000000001</v>
      </c>
      <c r="BK13">
        <v>-188.9973</v>
      </c>
      <c r="BL13">
        <v>-1204</v>
      </c>
      <c r="BM13">
        <v>-17.520199999999999</v>
      </c>
      <c r="BN13">
        <v>-94.478399999999993</v>
      </c>
      <c r="BO13">
        <v>-991.91579999999999</v>
      </c>
      <c r="BP13">
        <v>1.5268999999999999</v>
      </c>
      <c r="BQ13">
        <v>28.4193</v>
      </c>
      <c r="BR13">
        <v>-706.21979999999996</v>
      </c>
      <c r="BS13">
        <v>22.746099999999998</v>
      </c>
      <c r="BT13">
        <v>131.12010000000001</v>
      </c>
      <c r="BU13">
        <v>-464.62240000000003</v>
      </c>
      <c r="BV13">
        <v>31.9391</v>
      </c>
    </row>
    <row r="14" spans="2:74" x14ac:dyDescent="0.25">
      <c r="B14">
        <v>11</v>
      </c>
      <c r="C14">
        <v>335.73329999999999</v>
      </c>
      <c r="D14">
        <v>2.07E-2</v>
      </c>
      <c r="E14">
        <v>13.067299999999999</v>
      </c>
      <c r="F14">
        <v>335.73329999999999</v>
      </c>
      <c r="G14">
        <v>2.07E-2</v>
      </c>
      <c r="H14">
        <v>13.067299999999999</v>
      </c>
      <c r="I14">
        <v>335.73329999999999</v>
      </c>
      <c r="J14">
        <v>2.07E-2</v>
      </c>
      <c r="K14">
        <v>13.067299999999999</v>
      </c>
      <c r="L14">
        <v>335.73329999999999</v>
      </c>
      <c r="M14">
        <v>2.07E-2</v>
      </c>
      <c r="N14">
        <v>13.067299999999999</v>
      </c>
      <c r="O14">
        <v>335.73329999999999</v>
      </c>
      <c r="P14">
        <v>2.07E-2</v>
      </c>
      <c r="Q14">
        <v>13.067299999999999</v>
      </c>
      <c r="R14">
        <v>335.73329999999999</v>
      </c>
      <c r="S14">
        <v>2.07E-2</v>
      </c>
      <c r="T14">
        <v>13.067299999999999</v>
      </c>
      <c r="U14">
        <v>335.73329999999999</v>
      </c>
      <c r="V14">
        <v>2.07E-2</v>
      </c>
      <c r="W14">
        <v>13.067299999999999</v>
      </c>
      <c r="X14">
        <v>335.73329999999999</v>
      </c>
      <c r="Y14">
        <v>2.07E-2</v>
      </c>
      <c r="Z14">
        <v>13.067299999999999</v>
      </c>
      <c r="AA14">
        <v>335.73329999999999</v>
      </c>
      <c r="AB14">
        <v>2.07E-2</v>
      </c>
      <c r="AC14">
        <v>13.067299999999999</v>
      </c>
      <c r="AD14">
        <v>335.73329999999999</v>
      </c>
      <c r="AE14">
        <v>2.07E-2</v>
      </c>
      <c r="AF14">
        <v>13.067299999999999</v>
      </c>
      <c r="AG14">
        <v>335.73329999999999</v>
      </c>
      <c r="AH14">
        <v>2.07E-2</v>
      </c>
      <c r="AI14">
        <v>13.067299999999999</v>
      </c>
      <c r="AJ14">
        <v>335.73329999999999</v>
      </c>
      <c r="AK14">
        <v>2.07E-2</v>
      </c>
      <c r="AL14">
        <v>13.067299999999999</v>
      </c>
      <c r="AM14">
        <v>335.73329999999999</v>
      </c>
      <c r="AN14">
        <v>2.07E-2</v>
      </c>
      <c r="AO14">
        <v>13.067299999999999</v>
      </c>
      <c r="AP14">
        <v>335.73329999999999</v>
      </c>
      <c r="AQ14">
        <v>2.07E-2</v>
      </c>
      <c r="AR14">
        <v>13.067299999999999</v>
      </c>
      <c r="AS14">
        <v>335.73329999999999</v>
      </c>
      <c r="AT14">
        <v>2.07E-2</v>
      </c>
      <c r="AU14">
        <v>13.067299999999999</v>
      </c>
      <c r="AV14">
        <v>335.73329999999999</v>
      </c>
      <c r="AW14">
        <v>2.07E-2</v>
      </c>
      <c r="AX14">
        <v>13.067299999999999</v>
      </c>
      <c r="AY14">
        <v>335.73329999999999</v>
      </c>
      <c r="AZ14">
        <v>2.07E-2</v>
      </c>
      <c r="BA14">
        <v>13.067299999999999</v>
      </c>
      <c r="BB14">
        <v>335.73329999999999</v>
      </c>
      <c r="BC14">
        <v>2.07E-2</v>
      </c>
      <c r="BD14">
        <v>13.067299999999999</v>
      </c>
      <c r="BE14">
        <v>335.73329999999999</v>
      </c>
      <c r="BF14">
        <v>2.07E-2</v>
      </c>
      <c r="BG14">
        <v>13.067299999999999</v>
      </c>
      <c r="BH14">
        <v>335.73329999999999</v>
      </c>
      <c r="BI14">
        <v>2.07E-2</v>
      </c>
      <c r="BJ14">
        <v>13.067299999999999</v>
      </c>
      <c r="BK14">
        <v>335.73329999999999</v>
      </c>
      <c r="BL14">
        <v>2.07E-2</v>
      </c>
      <c r="BM14">
        <v>13.067299999999999</v>
      </c>
      <c r="BN14">
        <v>335.73329999999999</v>
      </c>
      <c r="BO14">
        <v>2.07E-2</v>
      </c>
      <c r="BP14">
        <v>13.067299999999999</v>
      </c>
      <c r="BQ14">
        <v>335.73329999999999</v>
      </c>
      <c r="BR14">
        <v>2.07E-2</v>
      </c>
      <c r="BS14">
        <v>13.067299999999999</v>
      </c>
      <c r="BT14">
        <v>335.73329999999999</v>
      </c>
      <c r="BU14">
        <v>2.07E-2</v>
      </c>
      <c r="BV14">
        <v>13.067299999999999</v>
      </c>
    </row>
    <row r="17" spans="11:83" x14ac:dyDescent="0.25">
      <c r="L17" t="s">
        <v>337</v>
      </c>
      <c r="M17" t="s">
        <v>338</v>
      </c>
      <c r="O17" t="s">
        <v>339</v>
      </c>
      <c r="P17" t="s">
        <v>340</v>
      </c>
      <c r="R17" t="s">
        <v>341</v>
      </c>
      <c r="S17" t="s">
        <v>342</v>
      </c>
      <c r="U17" t="s">
        <v>343</v>
      </c>
      <c r="V17" t="s">
        <v>344</v>
      </c>
      <c r="X17" t="s">
        <v>345</v>
      </c>
      <c r="Y17" t="s">
        <v>346</v>
      </c>
      <c r="AA17" t="s">
        <v>347</v>
      </c>
      <c r="AB17" t="s">
        <v>348</v>
      </c>
      <c r="AD17" t="s">
        <v>349</v>
      </c>
      <c r="AE17" t="s">
        <v>350</v>
      </c>
      <c r="AG17" t="s">
        <v>351</v>
      </c>
      <c r="AH17" t="s">
        <v>352</v>
      </c>
      <c r="AJ17" t="s">
        <v>353</v>
      </c>
      <c r="AK17" t="s">
        <v>354</v>
      </c>
      <c r="AM17" t="s">
        <v>355</v>
      </c>
      <c r="AN17" t="s">
        <v>356</v>
      </c>
      <c r="AP17" t="s">
        <v>357</v>
      </c>
      <c r="AQ17" t="s">
        <v>358</v>
      </c>
      <c r="AS17" t="s">
        <v>359</v>
      </c>
      <c r="AT17" t="s">
        <v>360</v>
      </c>
      <c r="AV17" t="s">
        <v>361</v>
      </c>
      <c r="AW17" t="s">
        <v>362</v>
      </c>
      <c r="AY17" t="s">
        <v>363</v>
      </c>
      <c r="AZ17" t="s">
        <v>364</v>
      </c>
      <c r="BB17" t="s">
        <v>365</v>
      </c>
      <c r="BC17" t="s">
        <v>366</v>
      </c>
      <c r="BE17" t="s">
        <v>367</v>
      </c>
      <c r="BF17" t="s">
        <v>368</v>
      </c>
      <c r="BH17" t="s">
        <v>369</v>
      </c>
      <c r="BI17" t="s">
        <v>370</v>
      </c>
      <c r="BK17" t="s">
        <v>371</v>
      </c>
      <c r="BL17" t="s">
        <v>372</v>
      </c>
      <c r="BN17" t="s">
        <v>373</v>
      </c>
      <c r="BO17" t="s">
        <v>374</v>
      </c>
      <c r="BQ17" t="s">
        <v>375</v>
      </c>
      <c r="BR17" t="s">
        <v>376</v>
      </c>
      <c r="BT17" t="s">
        <v>377</v>
      </c>
      <c r="BU17" t="s">
        <v>378</v>
      </c>
      <c r="BW17" t="s">
        <v>379</v>
      </c>
      <c r="BX17" t="s">
        <v>380</v>
      </c>
      <c r="BZ17" t="s">
        <v>381</v>
      </c>
      <c r="CA17" t="s">
        <v>382</v>
      </c>
      <c r="CC17" t="s">
        <v>383</v>
      </c>
      <c r="CD17" t="s">
        <v>384</v>
      </c>
    </row>
    <row r="19" spans="11:83" x14ac:dyDescent="0.25">
      <c r="K19">
        <v>1</v>
      </c>
      <c r="L19">
        <v>-2346</v>
      </c>
      <c r="M19">
        <v>-1.9800000000000002E-2</v>
      </c>
      <c r="N19">
        <v>-9.9314</v>
      </c>
      <c r="O19">
        <v>-2346</v>
      </c>
      <c r="P19">
        <v>-1.9800000000000002E-2</v>
      </c>
      <c r="Q19">
        <v>-9.9314</v>
      </c>
      <c r="R19">
        <v>-2346</v>
      </c>
      <c r="S19">
        <v>-1.9800000000000002E-2</v>
      </c>
      <c r="T19">
        <v>-9.9314</v>
      </c>
      <c r="U19">
        <v>-2346</v>
      </c>
      <c r="V19">
        <v>-1.9800000000000002E-2</v>
      </c>
      <c r="W19">
        <v>-9.9314</v>
      </c>
      <c r="X19">
        <v>-2346</v>
      </c>
      <c r="Y19">
        <v>-1.9800000000000002E-2</v>
      </c>
      <c r="Z19">
        <v>-9.9314</v>
      </c>
      <c r="AA19">
        <v>-2346</v>
      </c>
      <c r="AB19">
        <v>-1.9800000000000002E-2</v>
      </c>
      <c r="AC19">
        <v>-9.9314</v>
      </c>
      <c r="AD19">
        <v>-2346</v>
      </c>
      <c r="AE19">
        <v>-1.9800000000000002E-2</v>
      </c>
      <c r="AF19">
        <v>-9.9314</v>
      </c>
      <c r="AG19">
        <v>-2346</v>
      </c>
      <c r="AH19">
        <v>-1.9800000000000002E-2</v>
      </c>
      <c r="AI19">
        <v>-9.9314</v>
      </c>
      <c r="AJ19">
        <v>-2346</v>
      </c>
      <c r="AK19">
        <v>-1.9800000000000002E-2</v>
      </c>
      <c r="AL19">
        <v>-9.9314</v>
      </c>
      <c r="AM19">
        <v>-2346</v>
      </c>
      <c r="AN19">
        <v>-1.9800000000000002E-2</v>
      </c>
      <c r="AO19">
        <v>-9.9314</v>
      </c>
      <c r="AP19">
        <v>-2346</v>
      </c>
      <c r="AQ19">
        <v>-1.9800000000000002E-2</v>
      </c>
      <c r="AR19">
        <v>-9.9314</v>
      </c>
      <c r="AS19">
        <v>-2346</v>
      </c>
      <c r="AT19">
        <v>-1.9800000000000002E-2</v>
      </c>
      <c r="AU19">
        <v>-9.9314</v>
      </c>
      <c r="AV19">
        <v>-2346</v>
      </c>
      <c r="AW19">
        <v>-1.9800000000000002E-2</v>
      </c>
      <c r="AX19">
        <v>-9.9314</v>
      </c>
      <c r="AY19">
        <v>-2346</v>
      </c>
      <c r="AZ19">
        <v>-1.9800000000000002E-2</v>
      </c>
      <c r="BA19">
        <v>-9.9314</v>
      </c>
      <c r="BB19">
        <v>-2346</v>
      </c>
      <c r="BC19">
        <v>-1.9800000000000002E-2</v>
      </c>
      <c r="BD19">
        <v>-9.9314</v>
      </c>
      <c r="BE19">
        <v>-2346</v>
      </c>
      <c r="BF19">
        <v>-1.9800000000000002E-2</v>
      </c>
      <c r="BG19">
        <v>-9.9314</v>
      </c>
      <c r="BH19">
        <v>-2346</v>
      </c>
      <c r="BI19">
        <v>-1.9800000000000002E-2</v>
      </c>
      <c r="BJ19">
        <v>-9.9314</v>
      </c>
      <c r="BK19">
        <v>-2346</v>
      </c>
      <c r="BL19">
        <v>-1.9800000000000002E-2</v>
      </c>
      <c r="BM19">
        <v>-9.9314</v>
      </c>
      <c r="BN19">
        <v>-2346</v>
      </c>
      <c r="BO19">
        <v>-1.9800000000000002E-2</v>
      </c>
      <c r="BP19">
        <v>-9.9314</v>
      </c>
      <c r="BQ19">
        <v>-2346</v>
      </c>
      <c r="BR19">
        <v>-1.9800000000000002E-2</v>
      </c>
      <c r="BS19">
        <v>-9.9314</v>
      </c>
      <c r="BT19">
        <v>-2346</v>
      </c>
      <c r="BU19">
        <v>-1.9800000000000002E-2</v>
      </c>
      <c r="BV19">
        <v>-9.9314</v>
      </c>
      <c r="BW19">
        <v>-2346</v>
      </c>
      <c r="BX19">
        <v>-1.9800000000000002E-2</v>
      </c>
      <c r="BY19">
        <v>-9.9314</v>
      </c>
      <c r="BZ19">
        <v>-2346</v>
      </c>
      <c r="CA19">
        <v>-1.9800000000000002E-2</v>
      </c>
      <c r="CB19">
        <v>-9.9314</v>
      </c>
      <c r="CC19">
        <v>-2346</v>
      </c>
      <c r="CD19">
        <v>-1.9800000000000002E-2</v>
      </c>
      <c r="CE19">
        <v>-9.9314</v>
      </c>
    </row>
    <row r="20" spans="11:83" x14ac:dyDescent="0.25">
      <c r="K20">
        <v>2</v>
      </c>
      <c r="L20">
        <v>-2346</v>
      </c>
      <c r="M20">
        <v>-1.9800000000000002E-2</v>
      </c>
      <c r="N20">
        <v>30.394500000000001</v>
      </c>
      <c r="O20">
        <v>-2346</v>
      </c>
      <c r="P20">
        <v>408.76940000000002</v>
      </c>
      <c r="Q20">
        <v>22.110099999999999</v>
      </c>
      <c r="R20">
        <v>-2346</v>
      </c>
      <c r="S20">
        <v>588.38390000000004</v>
      </c>
      <c r="T20">
        <v>30.782900000000001</v>
      </c>
      <c r="U20">
        <v>-2346</v>
      </c>
      <c r="V20">
        <v>803.09519999999998</v>
      </c>
      <c r="W20">
        <v>32.631599999999999</v>
      </c>
      <c r="X20">
        <v>-2346</v>
      </c>
      <c r="Y20">
        <v>967.28579999999999</v>
      </c>
      <c r="Z20">
        <v>30.511199999999999</v>
      </c>
      <c r="AA20">
        <v>-2346</v>
      </c>
      <c r="AB20">
        <v>1070.2130999999999</v>
      </c>
      <c r="AC20">
        <v>28.154900000000001</v>
      </c>
      <c r="AD20">
        <v>-2346</v>
      </c>
      <c r="AE20">
        <v>1155.3683000000001</v>
      </c>
      <c r="AF20">
        <v>26.015000000000001</v>
      </c>
      <c r="AG20">
        <v>-2346</v>
      </c>
      <c r="AH20">
        <v>1128.7985000000001</v>
      </c>
      <c r="AI20">
        <v>24.645900000000001</v>
      </c>
      <c r="AJ20">
        <v>-2346</v>
      </c>
      <c r="AK20">
        <v>1020.3114</v>
      </c>
      <c r="AL20">
        <v>14.428900000000001</v>
      </c>
      <c r="AM20">
        <v>-2346</v>
      </c>
      <c r="AN20">
        <v>847.3365</v>
      </c>
      <c r="AO20">
        <v>-0.66020000000000001</v>
      </c>
      <c r="AP20">
        <v>-2346</v>
      </c>
      <c r="AQ20">
        <v>630.90210000000002</v>
      </c>
      <c r="AR20">
        <v>-15.0486</v>
      </c>
      <c r="AS20">
        <v>-2346</v>
      </c>
      <c r="AT20">
        <v>459.86680000000001</v>
      </c>
      <c r="AU20">
        <v>-19.919699999999999</v>
      </c>
      <c r="AV20">
        <v>-2331</v>
      </c>
      <c r="AW20">
        <v>0.21729999999999999</v>
      </c>
      <c r="AX20">
        <v>-81.858900000000006</v>
      </c>
      <c r="AY20">
        <v>-2346</v>
      </c>
      <c r="AZ20">
        <v>-459.82229999999998</v>
      </c>
      <c r="BA20">
        <v>-19.887799999999999</v>
      </c>
      <c r="BB20">
        <v>-2346</v>
      </c>
      <c r="BC20">
        <v>-630.8836</v>
      </c>
      <c r="BD20">
        <v>-15.0177</v>
      </c>
      <c r="BE20">
        <v>-2346</v>
      </c>
      <c r="BF20">
        <v>-847.33</v>
      </c>
      <c r="BG20">
        <v>-0.62990000000000002</v>
      </c>
      <c r="BH20">
        <v>-2346</v>
      </c>
      <c r="BI20">
        <v>-1020</v>
      </c>
      <c r="BJ20">
        <v>14.4589</v>
      </c>
      <c r="BK20">
        <v>-2346</v>
      </c>
      <c r="BL20">
        <v>-1129</v>
      </c>
      <c r="BM20">
        <v>24.675699999999999</v>
      </c>
      <c r="BN20">
        <v>-2346</v>
      </c>
      <c r="BO20">
        <v>-1155</v>
      </c>
      <c r="BP20">
        <v>26.044499999999999</v>
      </c>
      <c r="BQ20">
        <v>-2346</v>
      </c>
      <c r="BR20">
        <v>-1070</v>
      </c>
      <c r="BS20">
        <v>28.183</v>
      </c>
      <c r="BT20">
        <v>-2346</v>
      </c>
      <c r="BU20">
        <v>-967.31169999999997</v>
      </c>
      <c r="BV20">
        <v>30.5383</v>
      </c>
      <c r="BW20">
        <v>-2346</v>
      </c>
      <c r="BX20">
        <v>-803.13019999999995</v>
      </c>
      <c r="BY20">
        <v>32.657699999999998</v>
      </c>
      <c r="BZ20">
        <v>-2346</v>
      </c>
      <c r="CA20">
        <v>-588.43340000000001</v>
      </c>
      <c r="CB20">
        <v>30.805900000000001</v>
      </c>
      <c r="CC20">
        <v>-2346</v>
      </c>
      <c r="CD20">
        <v>-408.85079999999999</v>
      </c>
      <c r="CE20">
        <v>22.1264</v>
      </c>
    </row>
    <row r="21" spans="11:83" x14ac:dyDescent="0.25">
      <c r="K21">
        <v>3</v>
      </c>
      <c r="L21">
        <v>-2346</v>
      </c>
      <c r="M21">
        <v>-1.9800000000000002E-2</v>
      </c>
      <c r="N21">
        <v>52.264600000000002</v>
      </c>
      <c r="O21">
        <v>-2346</v>
      </c>
      <c r="P21">
        <v>748.30529999999999</v>
      </c>
      <c r="Q21">
        <v>38.868899999999996</v>
      </c>
      <c r="R21">
        <v>-2346</v>
      </c>
      <c r="S21">
        <v>1181.3293000000001</v>
      </c>
      <c r="T21">
        <v>31.841699999999999</v>
      </c>
      <c r="U21">
        <v>-2291</v>
      </c>
      <c r="V21">
        <v>1366.8095000000001</v>
      </c>
      <c r="W21">
        <v>26.575399999999998</v>
      </c>
      <c r="X21">
        <v>-2234</v>
      </c>
      <c r="Y21">
        <v>1465.9589000000001</v>
      </c>
      <c r="Z21">
        <v>23.514700000000001</v>
      </c>
      <c r="AA21">
        <v>-2192</v>
      </c>
      <c r="AB21">
        <v>1534.6283000000001</v>
      </c>
      <c r="AC21">
        <v>21.253799999999998</v>
      </c>
      <c r="AD21">
        <v>-2155</v>
      </c>
      <c r="AE21">
        <v>1591.799</v>
      </c>
      <c r="AF21">
        <v>19.290500000000002</v>
      </c>
      <c r="AG21">
        <v>-2159</v>
      </c>
      <c r="AH21">
        <v>1582.3832</v>
      </c>
      <c r="AI21">
        <v>18.283799999999999</v>
      </c>
      <c r="AJ21">
        <v>-2164</v>
      </c>
      <c r="AK21">
        <v>1571.6865</v>
      </c>
      <c r="AL21">
        <v>17.1494</v>
      </c>
      <c r="AM21">
        <v>-2170</v>
      </c>
      <c r="AN21">
        <v>1556.7881</v>
      </c>
      <c r="AO21">
        <v>15.6341</v>
      </c>
      <c r="AP21">
        <v>-2186</v>
      </c>
      <c r="AQ21">
        <v>1519.1864</v>
      </c>
      <c r="AR21">
        <v>11.3866</v>
      </c>
      <c r="AS21">
        <v>-2339</v>
      </c>
      <c r="AT21">
        <v>1152.6812</v>
      </c>
      <c r="AU21">
        <v>-25.625599999999999</v>
      </c>
      <c r="AV21">
        <v>-1852</v>
      </c>
      <c r="AW21">
        <v>0.248</v>
      </c>
      <c r="AX21">
        <v>-121.5736</v>
      </c>
      <c r="AY21">
        <v>-2339</v>
      </c>
      <c r="AZ21">
        <v>-1153</v>
      </c>
      <c r="BA21">
        <v>-25.5884</v>
      </c>
      <c r="BB21">
        <v>-2186</v>
      </c>
      <c r="BC21">
        <v>-1519</v>
      </c>
      <c r="BD21">
        <v>11.423500000000001</v>
      </c>
      <c r="BE21">
        <v>-2170</v>
      </c>
      <c r="BF21">
        <v>-1557</v>
      </c>
      <c r="BG21">
        <v>15.670400000000001</v>
      </c>
      <c r="BH21">
        <v>-2164</v>
      </c>
      <c r="BI21">
        <v>-1572</v>
      </c>
      <c r="BJ21">
        <v>17.185300000000002</v>
      </c>
      <c r="BK21">
        <v>-2159</v>
      </c>
      <c r="BL21">
        <v>-1582</v>
      </c>
      <c r="BM21">
        <v>18.319400000000002</v>
      </c>
      <c r="BN21">
        <v>-2155</v>
      </c>
      <c r="BO21">
        <v>-1592</v>
      </c>
      <c r="BP21">
        <v>19.325900000000001</v>
      </c>
      <c r="BQ21">
        <v>-2192</v>
      </c>
      <c r="BR21">
        <v>-1535</v>
      </c>
      <c r="BS21">
        <v>21.287600000000001</v>
      </c>
      <c r="BT21">
        <v>-2234</v>
      </c>
      <c r="BU21">
        <v>-1466</v>
      </c>
      <c r="BV21">
        <v>23.546800000000001</v>
      </c>
      <c r="BW21">
        <v>-2291</v>
      </c>
      <c r="BX21">
        <v>-1367</v>
      </c>
      <c r="BY21">
        <v>26.6052</v>
      </c>
      <c r="BZ21">
        <v>-2346</v>
      </c>
      <c r="CA21">
        <v>-1181</v>
      </c>
      <c r="CB21">
        <v>31.868099999999998</v>
      </c>
      <c r="CC21">
        <v>-2346</v>
      </c>
      <c r="CD21">
        <v>-748.39059999999995</v>
      </c>
      <c r="CE21">
        <v>38.889200000000002</v>
      </c>
    </row>
    <row r="22" spans="11:83" x14ac:dyDescent="0.25">
      <c r="K22">
        <v>4</v>
      </c>
      <c r="L22">
        <v>-2346</v>
      </c>
      <c r="M22">
        <v>-1.9800000000000002E-2</v>
      </c>
      <c r="N22">
        <v>72.5398</v>
      </c>
      <c r="O22">
        <v>-2316</v>
      </c>
      <c r="P22">
        <v>1300.6668999999999</v>
      </c>
      <c r="Q22">
        <v>37.229100000000003</v>
      </c>
      <c r="R22">
        <v>-2096</v>
      </c>
      <c r="S22">
        <v>1677.4247</v>
      </c>
      <c r="T22">
        <v>24.241</v>
      </c>
      <c r="U22">
        <v>-2013</v>
      </c>
      <c r="V22">
        <v>1792.7877000000001</v>
      </c>
      <c r="W22">
        <v>19.4575</v>
      </c>
      <c r="X22">
        <v>-1965</v>
      </c>
      <c r="Y22">
        <v>1854.2438</v>
      </c>
      <c r="Z22">
        <v>16.6675</v>
      </c>
      <c r="AA22">
        <v>-1929</v>
      </c>
      <c r="AB22">
        <v>1896.8852999999999</v>
      </c>
      <c r="AC22">
        <v>14.6105</v>
      </c>
      <c r="AD22">
        <v>-1898</v>
      </c>
      <c r="AE22">
        <v>1932.3849</v>
      </c>
      <c r="AF22">
        <v>12.803000000000001</v>
      </c>
      <c r="AG22">
        <v>-1896</v>
      </c>
      <c r="AH22">
        <v>1929.6550999999999</v>
      </c>
      <c r="AI22">
        <v>11.511200000000001</v>
      </c>
      <c r="AJ22">
        <v>-1894</v>
      </c>
      <c r="AK22">
        <v>1926.4157</v>
      </c>
      <c r="AL22">
        <v>10.0625</v>
      </c>
      <c r="AM22">
        <v>-1891</v>
      </c>
      <c r="AN22">
        <v>1922.1487</v>
      </c>
      <c r="AO22">
        <v>8.1087000000000007</v>
      </c>
      <c r="AP22">
        <v>-1885</v>
      </c>
      <c r="AQ22">
        <v>1914.4641999999999</v>
      </c>
      <c r="AR22">
        <v>4.8381999999999996</v>
      </c>
      <c r="AS22">
        <v>-1876</v>
      </c>
      <c r="AT22">
        <v>1862.1524999999999</v>
      </c>
      <c r="AU22">
        <v>-7.4288999999999996</v>
      </c>
      <c r="AV22">
        <v>-1361</v>
      </c>
      <c r="AW22">
        <v>0.28720000000000001</v>
      </c>
      <c r="AX22">
        <v>-140.00729999999999</v>
      </c>
      <c r="AY22">
        <v>-1876</v>
      </c>
      <c r="AZ22">
        <v>-1862</v>
      </c>
      <c r="BA22">
        <v>-7.3878000000000004</v>
      </c>
      <c r="BB22">
        <v>-1885</v>
      </c>
      <c r="BC22">
        <v>-1914</v>
      </c>
      <c r="BD22">
        <v>4.8827999999999996</v>
      </c>
      <c r="BE22">
        <v>-1891</v>
      </c>
      <c r="BF22">
        <v>-1922</v>
      </c>
      <c r="BG22">
        <v>8.1526999999999994</v>
      </c>
      <c r="BH22">
        <v>-1894</v>
      </c>
      <c r="BI22">
        <v>-1926</v>
      </c>
      <c r="BJ22">
        <v>10.1061</v>
      </c>
      <c r="BK22">
        <v>-1896</v>
      </c>
      <c r="BL22">
        <v>-1930</v>
      </c>
      <c r="BM22">
        <v>11.554399999999999</v>
      </c>
      <c r="BN22">
        <v>-1898</v>
      </c>
      <c r="BO22">
        <v>-1932</v>
      </c>
      <c r="BP22">
        <v>12.8459</v>
      </c>
      <c r="BQ22">
        <v>-1929</v>
      </c>
      <c r="BR22">
        <v>-1897</v>
      </c>
      <c r="BS22">
        <v>14.6516</v>
      </c>
      <c r="BT22">
        <v>-1965</v>
      </c>
      <c r="BU22">
        <v>-1854</v>
      </c>
      <c r="BV22">
        <v>16.706600000000002</v>
      </c>
      <c r="BW22">
        <v>-2013</v>
      </c>
      <c r="BX22">
        <v>-1793</v>
      </c>
      <c r="BY22">
        <v>19.4941</v>
      </c>
      <c r="BZ22">
        <v>-2096</v>
      </c>
      <c r="CA22">
        <v>-1677</v>
      </c>
      <c r="CB22">
        <v>24.273599999999998</v>
      </c>
      <c r="CC22">
        <v>-2316</v>
      </c>
      <c r="CD22">
        <v>-1301</v>
      </c>
      <c r="CE22">
        <v>37.253599999999999</v>
      </c>
    </row>
    <row r="23" spans="11:83" x14ac:dyDescent="0.25">
      <c r="K23">
        <v>5</v>
      </c>
      <c r="L23">
        <v>-2346</v>
      </c>
      <c r="M23">
        <v>-1.9800000000000002E-2</v>
      </c>
      <c r="N23">
        <v>90.6952</v>
      </c>
      <c r="O23">
        <v>-1968</v>
      </c>
      <c r="P23">
        <v>1823.1342999999999</v>
      </c>
      <c r="Q23">
        <v>29.541599999999999</v>
      </c>
      <c r="R23">
        <v>-1791</v>
      </c>
      <c r="S23">
        <v>2041.1776</v>
      </c>
      <c r="T23">
        <v>17.048500000000001</v>
      </c>
      <c r="U23">
        <v>-1723</v>
      </c>
      <c r="V23">
        <v>2105.3878</v>
      </c>
      <c r="W23">
        <v>12.725099999999999</v>
      </c>
      <c r="X23">
        <v>-1683</v>
      </c>
      <c r="Y23">
        <v>2139.5522999999998</v>
      </c>
      <c r="Z23">
        <v>10.188700000000001</v>
      </c>
      <c r="AA23">
        <v>-1653</v>
      </c>
      <c r="AB23">
        <v>2163.4520000000002</v>
      </c>
      <c r="AC23">
        <v>8.3039000000000005</v>
      </c>
      <c r="AD23">
        <v>-1627</v>
      </c>
      <c r="AE23">
        <v>2183.2878000000001</v>
      </c>
      <c r="AF23">
        <v>6.6696999999999997</v>
      </c>
      <c r="AG23">
        <v>-1620</v>
      </c>
      <c r="AH23">
        <v>2180.9360000000001</v>
      </c>
      <c r="AI23">
        <v>5.0648999999999997</v>
      </c>
      <c r="AJ23">
        <v>-1611</v>
      </c>
      <c r="AK23">
        <v>2178.1304</v>
      </c>
      <c r="AL23">
        <v>3.2477999999999998</v>
      </c>
      <c r="AM23">
        <v>-1598</v>
      </c>
      <c r="AN23">
        <v>2173.9445000000001</v>
      </c>
      <c r="AO23">
        <v>0.83189999999999997</v>
      </c>
      <c r="AP23">
        <v>-1576</v>
      </c>
      <c r="AQ23">
        <v>2165.6208000000001</v>
      </c>
      <c r="AR23">
        <v>-3.246</v>
      </c>
      <c r="AS23">
        <v>-1508</v>
      </c>
      <c r="AT23">
        <v>2126.1423</v>
      </c>
      <c r="AU23">
        <v>-14.1038</v>
      </c>
      <c r="AV23">
        <v>-856.40350000000001</v>
      </c>
      <c r="AW23">
        <v>0.33939999999999998</v>
      </c>
      <c r="AX23">
        <v>-137.3954</v>
      </c>
      <c r="AY23">
        <v>-1508</v>
      </c>
      <c r="AZ23">
        <v>-2126</v>
      </c>
      <c r="BA23">
        <v>-14.0557</v>
      </c>
      <c r="BB23">
        <v>-1576</v>
      </c>
      <c r="BC23">
        <v>-2166</v>
      </c>
      <c r="BD23">
        <v>-3.1911999999999998</v>
      </c>
      <c r="BE23">
        <v>-1598</v>
      </c>
      <c r="BF23">
        <v>-2174</v>
      </c>
      <c r="BG23">
        <v>0.88600000000000001</v>
      </c>
      <c r="BH23">
        <v>-1611</v>
      </c>
      <c r="BI23">
        <v>-2178</v>
      </c>
      <c r="BJ23">
        <v>3.3014000000000001</v>
      </c>
      <c r="BK23">
        <v>-1620</v>
      </c>
      <c r="BL23">
        <v>-2181</v>
      </c>
      <c r="BM23">
        <v>5.1181999999999999</v>
      </c>
      <c r="BN23">
        <v>-1627</v>
      </c>
      <c r="BO23">
        <v>-2183</v>
      </c>
      <c r="BP23">
        <v>6.7225999999999999</v>
      </c>
      <c r="BQ23">
        <v>-1653</v>
      </c>
      <c r="BR23">
        <v>-2163</v>
      </c>
      <c r="BS23">
        <v>8.3546999999999993</v>
      </c>
      <c r="BT23">
        <v>-1683</v>
      </c>
      <c r="BU23">
        <v>-2140</v>
      </c>
      <c r="BV23">
        <v>10.2372</v>
      </c>
      <c r="BW23">
        <v>-1723</v>
      </c>
      <c r="BX23">
        <v>-2105</v>
      </c>
      <c r="BY23">
        <v>12.7707</v>
      </c>
      <c r="BZ23">
        <v>-1791</v>
      </c>
      <c r="CA23">
        <v>-2041</v>
      </c>
      <c r="CB23">
        <v>17.089400000000001</v>
      </c>
      <c r="CC23">
        <v>-1968</v>
      </c>
      <c r="CD23">
        <v>-1823</v>
      </c>
      <c r="CE23">
        <v>29.572399999999998</v>
      </c>
    </row>
    <row r="24" spans="11:83" x14ac:dyDescent="0.25">
      <c r="K24">
        <v>6</v>
      </c>
      <c r="L24">
        <v>-2346</v>
      </c>
      <c r="M24">
        <v>-1.9800000000000002E-2</v>
      </c>
      <c r="N24">
        <v>108.1519</v>
      </c>
      <c r="O24">
        <v>-1601</v>
      </c>
      <c r="P24">
        <v>2162.0495000000001</v>
      </c>
      <c r="Q24">
        <v>23.006699999999999</v>
      </c>
      <c r="R24">
        <v>-1468</v>
      </c>
      <c r="S24">
        <v>2282.9054999999998</v>
      </c>
      <c r="T24">
        <v>10.5275</v>
      </c>
      <c r="U24">
        <v>-1414</v>
      </c>
      <c r="V24">
        <v>2315.5088999999998</v>
      </c>
      <c r="W24">
        <v>6.5838000000000001</v>
      </c>
      <c r="X24">
        <v>-1382</v>
      </c>
      <c r="Y24">
        <v>2333.2121000000002</v>
      </c>
      <c r="Z24">
        <v>4.2876000000000003</v>
      </c>
      <c r="AA24">
        <v>-1358</v>
      </c>
      <c r="AB24">
        <v>2345.8494999999998</v>
      </c>
      <c r="AC24">
        <v>2.5701000000000001</v>
      </c>
      <c r="AD24">
        <v>-1337</v>
      </c>
      <c r="AE24">
        <v>2356.5735</v>
      </c>
      <c r="AF24">
        <v>1.0752999999999999</v>
      </c>
      <c r="AG24">
        <v>-1323</v>
      </c>
      <c r="AH24">
        <v>2348.1253999999999</v>
      </c>
      <c r="AI24">
        <v>-0.88360000000000005</v>
      </c>
      <c r="AJ24">
        <v>-1308</v>
      </c>
      <c r="AK24">
        <v>2337.9304000000002</v>
      </c>
      <c r="AL24">
        <v>-3.0958000000000001</v>
      </c>
      <c r="AM24">
        <v>-1286</v>
      </c>
      <c r="AN24">
        <v>2323.0888</v>
      </c>
      <c r="AO24">
        <v>-6.0648999999999997</v>
      </c>
      <c r="AP24">
        <v>-1247</v>
      </c>
      <c r="AQ24">
        <v>2294.1167999999998</v>
      </c>
      <c r="AR24">
        <v>-11.0566</v>
      </c>
      <c r="AS24">
        <v>-1130</v>
      </c>
      <c r="AT24">
        <v>2180.5610999999999</v>
      </c>
      <c r="AU24">
        <v>-24.5519</v>
      </c>
      <c r="AV24">
        <v>-329.19779999999997</v>
      </c>
      <c r="AW24">
        <v>0.41220000000000001</v>
      </c>
      <c r="AX24">
        <v>-114.3805</v>
      </c>
      <c r="AY24">
        <v>-1130</v>
      </c>
      <c r="AZ24">
        <v>-2180</v>
      </c>
      <c r="BA24">
        <v>-24.494</v>
      </c>
      <c r="BB24">
        <v>-1247</v>
      </c>
      <c r="BC24">
        <v>-2294</v>
      </c>
      <c r="BD24">
        <v>-10.9879</v>
      </c>
      <c r="BE24">
        <v>-1286</v>
      </c>
      <c r="BF24">
        <v>-2323</v>
      </c>
      <c r="BG24">
        <v>-5.9965999999999999</v>
      </c>
      <c r="BH24">
        <v>-1308</v>
      </c>
      <c r="BI24">
        <v>-2338</v>
      </c>
      <c r="BJ24">
        <v>-3.0280999999999998</v>
      </c>
      <c r="BK24">
        <v>-1323</v>
      </c>
      <c r="BL24">
        <v>-2348</v>
      </c>
      <c r="BM24">
        <v>-0.81640000000000001</v>
      </c>
      <c r="BN24">
        <v>-1337</v>
      </c>
      <c r="BO24">
        <v>-2357</v>
      </c>
      <c r="BP24">
        <v>1.1420999999999999</v>
      </c>
      <c r="BQ24">
        <v>-1358</v>
      </c>
      <c r="BR24">
        <v>-2346</v>
      </c>
      <c r="BS24">
        <v>2.6343999999999999</v>
      </c>
      <c r="BT24">
        <v>-1382</v>
      </c>
      <c r="BU24">
        <v>-2333</v>
      </c>
      <c r="BV24">
        <v>4.3491999999999997</v>
      </c>
      <c r="BW24">
        <v>-1414</v>
      </c>
      <c r="BX24">
        <v>-2316</v>
      </c>
      <c r="BY24">
        <v>6.6417999999999999</v>
      </c>
      <c r="BZ24">
        <v>-1468</v>
      </c>
      <c r="CA24">
        <v>-2283</v>
      </c>
      <c r="CB24">
        <v>10.58</v>
      </c>
      <c r="CC24">
        <v>-1601</v>
      </c>
      <c r="CD24">
        <v>-2162</v>
      </c>
      <c r="CE24">
        <v>23.0471</v>
      </c>
    </row>
    <row r="25" spans="11:83" x14ac:dyDescent="0.25">
      <c r="K25">
        <v>7</v>
      </c>
      <c r="L25">
        <v>-1891</v>
      </c>
      <c r="M25">
        <v>-1.9800000000000002E-2</v>
      </c>
      <c r="N25">
        <v>144.80090000000001</v>
      </c>
      <c r="O25">
        <v>-1213</v>
      </c>
      <c r="P25">
        <v>2289.9807000000001</v>
      </c>
      <c r="Q25">
        <v>13.450699999999999</v>
      </c>
      <c r="R25">
        <v>-1134</v>
      </c>
      <c r="S25">
        <v>2353.1644000000001</v>
      </c>
      <c r="T25">
        <v>0.45279999999999998</v>
      </c>
      <c r="U25">
        <v>-1105</v>
      </c>
      <c r="V25">
        <v>2356.9009000000001</v>
      </c>
      <c r="W25">
        <v>-3.3389000000000002</v>
      </c>
      <c r="X25">
        <v>-1087</v>
      </c>
      <c r="Y25">
        <v>2354.4645</v>
      </c>
      <c r="Z25">
        <v>-5.1520000000000001</v>
      </c>
      <c r="AA25">
        <v>-1074</v>
      </c>
      <c r="AB25">
        <v>2351.8816999999999</v>
      </c>
      <c r="AC25">
        <v>-6.4873000000000003</v>
      </c>
      <c r="AD25">
        <v>-1062</v>
      </c>
      <c r="AE25">
        <v>2349.0576999999998</v>
      </c>
      <c r="AF25">
        <v>-7.6473000000000004</v>
      </c>
      <c r="AG25">
        <v>-1039</v>
      </c>
      <c r="AH25">
        <v>2336.3953000000001</v>
      </c>
      <c r="AI25">
        <v>-9.2071000000000005</v>
      </c>
      <c r="AJ25">
        <v>-1011</v>
      </c>
      <c r="AK25">
        <v>2320.0499</v>
      </c>
      <c r="AL25">
        <v>-11.0322</v>
      </c>
      <c r="AM25">
        <v>-974.4393</v>
      </c>
      <c r="AN25">
        <v>2294.9924000000001</v>
      </c>
      <c r="AO25">
        <v>-13.5113</v>
      </c>
      <c r="AP25">
        <v>-908.25300000000004</v>
      </c>
      <c r="AQ25">
        <v>2239.1948000000002</v>
      </c>
      <c r="AR25">
        <v>-18.063500000000001</v>
      </c>
      <c r="AS25">
        <v>-731.83820000000003</v>
      </c>
      <c r="AT25">
        <v>2009.3521000000001</v>
      </c>
      <c r="AU25">
        <v>-33.015099999999997</v>
      </c>
      <c r="AV25">
        <v>-162.7568</v>
      </c>
      <c r="AW25">
        <v>2.07E-2</v>
      </c>
      <c r="AX25">
        <v>-106.4294</v>
      </c>
      <c r="AY25">
        <v>-731.78779999999995</v>
      </c>
      <c r="AZ25">
        <v>-2009</v>
      </c>
      <c r="BA25">
        <v>-32.965800000000002</v>
      </c>
      <c r="BB25">
        <v>-908.23149999999998</v>
      </c>
      <c r="BC25">
        <v>-2239</v>
      </c>
      <c r="BD25">
        <v>-17.999099999999999</v>
      </c>
      <c r="BE25">
        <v>-974.4393</v>
      </c>
      <c r="BF25">
        <v>-2295</v>
      </c>
      <c r="BG25">
        <v>-13.4413</v>
      </c>
      <c r="BH25">
        <v>-1011</v>
      </c>
      <c r="BI25">
        <v>-2320</v>
      </c>
      <c r="BJ25">
        <v>-10.962199999999999</v>
      </c>
      <c r="BK25">
        <v>-1039</v>
      </c>
      <c r="BL25">
        <v>-2336</v>
      </c>
      <c r="BM25">
        <v>-9.1371000000000002</v>
      </c>
      <c r="BN25">
        <v>-1062</v>
      </c>
      <c r="BO25">
        <v>-2349</v>
      </c>
      <c r="BP25">
        <v>-7.5773000000000001</v>
      </c>
      <c r="BQ25">
        <v>-1074</v>
      </c>
      <c r="BR25">
        <v>-2352</v>
      </c>
      <c r="BS25">
        <v>-6.4173</v>
      </c>
      <c r="BT25">
        <v>-1087</v>
      </c>
      <c r="BU25">
        <v>-2354</v>
      </c>
      <c r="BV25">
        <v>-5.0820999999999996</v>
      </c>
      <c r="BW25">
        <v>-1105</v>
      </c>
      <c r="BX25">
        <v>-2357</v>
      </c>
      <c r="BY25">
        <v>-3.2690000000000001</v>
      </c>
      <c r="BZ25">
        <v>-1134</v>
      </c>
      <c r="CA25">
        <v>-2353</v>
      </c>
      <c r="CB25">
        <v>0.52270000000000005</v>
      </c>
      <c r="CC25">
        <v>-1213</v>
      </c>
      <c r="CD25">
        <v>-2290</v>
      </c>
      <c r="CE25">
        <v>13.505599999999999</v>
      </c>
    </row>
    <row r="26" spans="11:83" x14ac:dyDescent="0.25">
      <c r="K26">
        <v>8</v>
      </c>
      <c r="L26">
        <v>-1387</v>
      </c>
      <c r="M26">
        <v>-1.9800000000000002E-2</v>
      </c>
      <c r="N26">
        <v>156.565</v>
      </c>
      <c r="O26">
        <v>-818.18259999999998</v>
      </c>
      <c r="P26">
        <v>2110.3980000000001</v>
      </c>
      <c r="Q26">
        <v>5.5823</v>
      </c>
      <c r="R26">
        <v>-814.59280000000001</v>
      </c>
      <c r="S26">
        <v>2172.8456000000001</v>
      </c>
      <c r="T26">
        <v>-8.984</v>
      </c>
      <c r="U26">
        <v>-810.06089999999995</v>
      </c>
      <c r="V26">
        <v>2184.7040000000002</v>
      </c>
      <c r="W26">
        <v>-13.3429</v>
      </c>
      <c r="X26">
        <v>-805.19119999999998</v>
      </c>
      <c r="Y26">
        <v>2185.4657000000002</v>
      </c>
      <c r="Z26">
        <v>-15.290800000000001</v>
      </c>
      <c r="AA26">
        <v>-800.38199999999995</v>
      </c>
      <c r="AB26">
        <v>2182.7819</v>
      </c>
      <c r="AC26">
        <v>-16.369399999999999</v>
      </c>
      <c r="AD26">
        <v>-796.1798</v>
      </c>
      <c r="AE26">
        <v>2180.0560999999998</v>
      </c>
      <c r="AF26">
        <v>-17.257999999999999</v>
      </c>
      <c r="AG26">
        <v>-765.47810000000004</v>
      </c>
      <c r="AH26">
        <v>2148.7411000000002</v>
      </c>
      <c r="AI26">
        <v>-19.091200000000001</v>
      </c>
      <c r="AJ26">
        <v>-730.00379999999996</v>
      </c>
      <c r="AK26">
        <v>2109.9441000000002</v>
      </c>
      <c r="AL26">
        <v>-21.216200000000001</v>
      </c>
      <c r="AM26">
        <v>-680.03920000000005</v>
      </c>
      <c r="AN26">
        <v>2049.3035</v>
      </c>
      <c r="AO26">
        <v>-24.272400000000001</v>
      </c>
      <c r="AP26">
        <v>-590.24620000000004</v>
      </c>
      <c r="AQ26">
        <v>1924.5962999999999</v>
      </c>
      <c r="AR26">
        <v>-29.894600000000001</v>
      </c>
      <c r="AS26">
        <v>-349.60789999999997</v>
      </c>
      <c r="AT26">
        <v>1519.3007</v>
      </c>
      <c r="AU26">
        <v>-44.311100000000003</v>
      </c>
      <c r="AV26">
        <v>-23.038399999999999</v>
      </c>
      <c r="AW26">
        <v>2.07E-2</v>
      </c>
      <c r="AX26">
        <v>-90.562600000000003</v>
      </c>
      <c r="AY26">
        <v>-349.54079999999999</v>
      </c>
      <c r="AZ26">
        <v>-1519</v>
      </c>
      <c r="BA26">
        <v>-44.274099999999997</v>
      </c>
      <c r="BB26">
        <v>-590.21749999999997</v>
      </c>
      <c r="BC26">
        <v>-1925</v>
      </c>
      <c r="BD26">
        <v>-29.837399999999999</v>
      </c>
      <c r="BE26">
        <v>-680.0625</v>
      </c>
      <c r="BF26">
        <v>-2049</v>
      </c>
      <c r="BG26">
        <v>-24.202200000000001</v>
      </c>
      <c r="BH26">
        <v>-730.01110000000006</v>
      </c>
      <c r="BI26">
        <v>-2110</v>
      </c>
      <c r="BJ26">
        <v>-21.145600000000002</v>
      </c>
      <c r="BK26">
        <v>-765.47810000000004</v>
      </c>
      <c r="BL26">
        <v>-2149</v>
      </c>
      <c r="BM26">
        <v>-19.0213</v>
      </c>
      <c r="BN26">
        <v>-796.1798</v>
      </c>
      <c r="BO26">
        <v>-2180</v>
      </c>
      <c r="BP26">
        <v>-17.188099999999999</v>
      </c>
      <c r="BQ26">
        <v>-800.38199999999995</v>
      </c>
      <c r="BR26">
        <v>-2183</v>
      </c>
      <c r="BS26">
        <v>-16.299499999999998</v>
      </c>
      <c r="BT26">
        <v>-805.19119999999998</v>
      </c>
      <c r="BU26">
        <v>-2185</v>
      </c>
      <c r="BV26">
        <v>-15.2209</v>
      </c>
      <c r="BW26">
        <v>-810.06089999999995</v>
      </c>
      <c r="BX26">
        <v>-2185</v>
      </c>
      <c r="BY26">
        <v>-13.2729</v>
      </c>
      <c r="BZ26">
        <v>-814.59280000000001</v>
      </c>
      <c r="CA26">
        <v>-2173</v>
      </c>
      <c r="CB26">
        <v>-8.9139999999999997</v>
      </c>
      <c r="CC26">
        <v>-818.18259999999998</v>
      </c>
      <c r="CD26">
        <v>-2110</v>
      </c>
      <c r="CE26">
        <v>5.6523000000000003</v>
      </c>
    </row>
    <row r="27" spans="11:83" x14ac:dyDescent="0.25">
      <c r="K27">
        <v>9</v>
      </c>
      <c r="L27">
        <v>-844.05119999999999</v>
      </c>
      <c r="M27">
        <v>-1.008</v>
      </c>
      <c r="N27">
        <v>142.54040000000001</v>
      </c>
      <c r="O27">
        <v>-304.91219999999998</v>
      </c>
      <c r="P27">
        <v>1358.5201</v>
      </c>
      <c r="Q27">
        <v>27.945499999999999</v>
      </c>
      <c r="R27">
        <v>-482.2199</v>
      </c>
      <c r="S27">
        <v>1768.0174</v>
      </c>
      <c r="T27">
        <v>-15.0397</v>
      </c>
      <c r="U27">
        <v>-507.24689999999998</v>
      </c>
      <c r="V27">
        <v>1822.8451</v>
      </c>
      <c r="W27">
        <v>-21.395299999999999</v>
      </c>
      <c r="X27">
        <v>-518.67610000000002</v>
      </c>
      <c r="Y27">
        <v>1847.0244</v>
      </c>
      <c r="Z27">
        <v>-24.235700000000001</v>
      </c>
      <c r="AA27">
        <v>-525.67129999999997</v>
      </c>
      <c r="AB27">
        <v>1860.9653000000001</v>
      </c>
      <c r="AC27">
        <v>-25.866399999999999</v>
      </c>
      <c r="AD27">
        <v>-530.05870000000004</v>
      </c>
      <c r="AE27">
        <v>1869.1505</v>
      </c>
      <c r="AF27">
        <v>-26.872699999999998</v>
      </c>
      <c r="AG27">
        <v>-490.90179999999998</v>
      </c>
      <c r="AH27">
        <v>1808.7496000000001</v>
      </c>
      <c r="AI27">
        <v>-29.02</v>
      </c>
      <c r="AJ27">
        <v>-443.98309999999998</v>
      </c>
      <c r="AK27">
        <v>1731.6125999999999</v>
      </c>
      <c r="AL27">
        <v>-31.631699999999999</v>
      </c>
      <c r="AM27">
        <v>-378.02820000000003</v>
      </c>
      <c r="AN27">
        <v>1615.2868000000001</v>
      </c>
      <c r="AO27">
        <v>-35.429600000000001</v>
      </c>
      <c r="AP27">
        <v>-264.36439999999999</v>
      </c>
      <c r="AQ27">
        <v>1397.5219</v>
      </c>
      <c r="AR27">
        <v>-41.886499999999998</v>
      </c>
      <c r="AS27">
        <v>-24.5001</v>
      </c>
      <c r="AT27">
        <v>878.77319999999997</v>
      </c>
      <c r="AU27">
        <v>-51.342799999999997</v>
      </c>
      <c r="AV27">
        <v>85.672300000000007</v>
      </c>
      <c r="AW27">
        <v>2.07E-2</v>
      </c>
      <c r="AX27">
        <v>-68.078900000000004</v>
      </c>
      <c r="AY27">
        <v>-24.3993</v>
      </c>
      <c r="AZ27">
        <v>-878.51120000000003</v>
      </c>
      <c r="BA27">
        <v>-51.328899999999997</v>
      </c>
      <c r="BB27">
        <v>-264.32130000000001</v>
      </c>
      <c r="BC27">
        <v>-1397</v>
      </c>
      <c r="BD27">
        <v>-41.843899999999998</v>
      </c>
      <c r="BE27">
        <v>-378.01139999999998</v>
      </c>
      <c r="BF27">
        <v>-1615</v>
      </c>
      <c r="BG27">
        <v>-35.3733</v>
      </c>
      <c r="BH27">
        <v>-443.98320000000001</v>
      </c>
      <c r="BI27">
        <v>-1732</v>
      </c>
      <c r="BJ27">
        <v>-31.566500000000001</v>
      </c>
      <c r="BK27">
        <v>-490.9178</v>
      </c>
      <c r="BL27">
        <v>-1809</v>
      </c>
      <c r="BM27">
        <v>-28.9496</v>
      </c>
      <c r="BN27">
        <v>-530.05870000000004</v>
      </c>
      <c r="BO27">
        <v>-1869</v>
      </c>
      <c r="BP27">
        <v>-26.802700000000002</v>
      </c>
      <c r="BQ27">
        <v>-525.67129999999997</v>
      </c>
      <c r="BR27">
        <v>-1861</v>
      </c>
      <c r="BS27">
        <v>-25.796399999999998</v>
      </c>
      <c r="BT27">
        <v>-518.67610000000002</v>
      </c>
      <c r="BU27">
        <v>-1847</v>
      </c>
      <c r="BV27">
        <v>-24.165800000000001</v>
      </c>
      <c r="BW27">
        <v>-507.24689999999998</v>
      </c>
      <c r="BX27">
        <v>-1823</v>
      </c>
      <c r="BY27">
        <v>-21.325299999999999</v>
      </c>
      <c r="BZ27">
        <v>-482.2199</v>
      </c>
      <c r="CA27">
        <v>-1768</v>
      </c>
      <c r="CB27">
        <v>-14.969799999999999</v>
      </c>
      <c r="CC27">
        <v>-304.94549999999998</v>
      </c>
      <c r="CD27">
        <v>-1359</v>
      </c>
      <c r="CE27">
        <v>28.019300000000001</v>
      </c>
    </row>
    <row r="28" spans="11:83" x14ac:dyDescent="0.25">
      <c r="K28">
        <v>10</v>
      </c>
      <c r="L28">
        <v>-298.95350000000002</v>
      </c>
      <c r="M28">
        <v>-1.9866999999999999</v>
      </c>
      <c r="N28">
        <v>94.473200000000006</v>
      </c>
      <c r="O28">
        <v>149.59610000000001</v>
      </c>
      <c r="P28">
        <v>475.62139999999999</v>
      </c>
      <c r="Q28">
        <v>29.790099999999999</v>
      </c>
      <c r="R28">
        <v>47.145099999999999</v>
      </c>
      <c r="S28">
        <v>717.01419999999996</v>
      </c>
      <c r="T28">
        <v>20.5669</v>
      </c>
      <c r="U28">
        <v>-75.823999999999998</v>
      </c>
      <c r="V28">
        <v>1002.8287</v>
      </c>
      <c r="W28">
        <v>-0.64480000000000004</v>
      </c>
      <c r="X28">
        <v>-170.42240000000001</v>
      </c>
      <c r="Y28">
        <v>1215.3331000000001</v>
      </c>
      <c r="Z28">
        <v>-19.6831</v>
      </c>
      <c r="AA28">
        <v>-230.2902</v>
      </c>
      <c r="AB28">
        <v>1344.6690000000001</v>
      </c>
      <c r="AC28">
        <v>-32.248699999999999</v>
      </c>
      <c r="AD28">
        <v>-249.49010000000001</v>
      </c>
      <c r="AE28">
        <v>1385.0938000000001</v>
      </c>
      <c r="AF28">
        <v>-34.960999999999999</v>
      </c>
      <c r="AG28">
        <v>-196.7295</v>
      </c>
      <c r="AH28">
        <v>1276.5030999999999</v>
      </c>
      <c r="AI28">
        <v>-37.795699999999997</v>
      </c>
      <c r="AJ28">
        <v>-133.82140000000001</v>
      </c>
      <c r="AK28">
        <v>1140.8796</v>
      </c>
      <c r="AL28">
        <v>-41.248199999999997</v>
      </c>
      <c r="AM28">
        <v>-40.963999999999999</v>
      </c>
      <c r="AN28">
        <v>932.19489999999996</v>
      </c>
      <c r="AO28">
        <v>-44.723799999999997</v>
      </c>
      <c r="AP28">
        <v>84.631100000000004</v>
      </c>
      <c r="AQ28">
        <v>640.67020000000002</v>
      </c>
      <c r="AR28">
        <v>-44.5627</v>
      </c>
      <c r="AS28">
        <v>190.47790000000001</v>
      </c>
      <c r="AT28">
        <v>393.13920000000002</v>
      </c>
      <c r="AU28">
        <v>-34.3949</v>
      </c>
      <c r="AV28">
        <v>207.28280000000001</v>
      </c>
      <c r="AW28">
        <v>2.07E-2</v>
      </c>
      <c r="AX28">
        <v>-35.6892</v>
      </c>
      <c r="AY28">
        <v>190.47790000000001</v>
      </c>
      <c r="AZ28">
        <v>-393.09780000000001</v>
      </c>
      <c r="BA28">
        <v>-34.3949</v>
      </c>
      <c r="BB28">
        <v>84.717399999999998</v>
      </c>
      <c r="BC28">
        <v>-640.4212</v>
      </c>
      <c r="BD28">
        <v>-44.5623</v>
      </c>
      <c r="BE28">
        <v>-40.930399999999999</v>
      </c>
      <c r="BF28">
        <v>-932.07590000000005</v>
      </c>
      <c r="BG28">
        <v>-44.695900000000002</v>
      </c>
      <c r="BH28">
        <v>-133.82159999999999</v>
      </c>
      <c r="BI28">
        <v>-1141</v>
      </c>
      <c r="BJ28">
        <v>-41.203499999999998</v>
      </c>
      <c r="BK28">
        <v>-196.7561</v>
      </c>
      <c r="BL28">
        <v>-1277</v>
      </c>
      <c r="BM28">
        <v>-37.737699999999997</v>
      </c>
      <c r="BN28">
        <v>-249.62629999999999</v>
      </c>
      <c r="BO28">
        <v>-1385</v>
      </c>
      <c r="BP28">
        <v>-34.881599999999999</v>
      </c>
      <c r="BQ28">
        <v>-230.4383</v>
      </c>
      <c r="BR28">
        <v>-1345</v>
      </c>
      <c r="BS28">
        <v>-32.168199999999999</v>
      </c>
      <c r="BT28">
        <v>-170.58359999999999</v>
      </c>
      <c r="BU28">
        <v>-1216</v>
      </c>
      <c r="BV28">
        <v>-19.601299999999998</v>
      </c>
      <c r="BW28">
        <v>-76.001800000000003</v>
      </c>
      <c r="BX28">
        <v>-1003</v>
      </c>
      <c r="BY28">
        <v>-0.56140000000000001</v>
      </c>
      <c r="BZ28">
        <v>46.972200000000001</v>
      </c>
      <c r="CA28">
        <v>-717.37980000000005</v>
      </c>
      <c r="CB28">
        <v>20.6492</v>
      </c>
      <c r="CC28">
        <v>149.32050000000001</v>
      </c>
      <c r="CD28">
        <v>-476.2201</v>
      </c>
      <c r="CE28">
        <v>29.882100000000001</v>
      </c>
    </row>
    <row r="29" spans="11:83" x14ac:dyDescent="0.25">
      <c r="K29">
        <v>11</v>
      </c>
      <c r="L29">
        <v>359.57920000000001</v>
      </c>
      <c r="M29">
        <v>2.07E-2</v>
      </c>
      <c r="N29">
        <v>10.372199999999999</v>
      </c>
      <c r="O29">
        <v>359.57920000000001</v>
      </c>
      <c r="P29">
        <v>2.07E-2</v>
      </c>
      <c r="Q29">
        <v>10.372199999999999</v>
      </c>
      <c r="R29">
        <v>359.57920000000001</v>
      </c>
      <c r="S29">
        <v>2.07E-2</v>
      </c>
      <c r="T29">
        <v>10.372199999999999</v>
      </c>
      <c r="U29">
        <v>359.57920000000001</v>
      </c>
      <c r="V29">
        <v>2.07E-2</v>
      </c>
      <c r="W29">
        <v>10.372199999999999</v>
      </c>
      <c r="X29">
        <v>359.57920000000001</v>
      </c>
      <c r="Y29">
        <v>2.07E-2</v>
      </c>
      <c r="Z29">
        <v>10.372199999999999</v>
      </c>
      <c r="AA29">
        <v>359.57920000000001</v>
      </c>
      <c r="AB29">
        <v>2.07E-2</v>
      </c>
      <c r="AC29">
        <v>10.372199999999999</v>
      </c>
      <c r="AD29">
        <v>359.57920000000001</v>
      </c>
      <c r="AE29">
        <v>2.07E-2</v>
      </c>
      <c r="AF29">
        <v>10.372199999999999</v>
      </c>
      <c r="AG29">
        <v>359.57920000000001</v>
      </c>
      <c r="AH29">
        <v>2.07E-2</v>
      </c>
      <c r="AI29">
        <v>10.372199999999999</v>
      </c>
      <c r="AJ29">
        <v>359.57920000000001</v>
      </c>
      <c r="AK29">
        <v>2.07E-2</v>
      </c>
      <c r="AL29">
        <v>10.372199999999999</v>
      </c>
      <c r="AM29">
        <v>359.57920000000001</v>
      </c>
      <c r="AN29">
        <v>2.07E-2</v>
      </c>
      <c r="AO29">
        <v>10.372199999999999</v>
      </c>
      <c r="AP29">
        <v>359.57920000000001</v>
      </c>
      <c r="AQ29">
        <v>2.07E-2</v>
      </c>
      <c r="AR29">
        <v>10.372199999999999</v>
      </c>
      <c r="AS29">
        <v>359.57920000000001</v>
      </c>
      <c r="AT29">
        <v>2.07E-2</v>
      </c>
      <c r="AU29">
        <v>10.372199999999999</v>
      </c>
      <c r="AV29">
        <v>359.57920000000001</v>
      </c>
      <c r="AW29">
        <v>2.07E-2</v>
      </c>
      <c r="AX29">
        <v>10.372199999999999</v>
      </c>
      <c r="AY29">
        <v>359.57920000000001</v>
      </c>
      <c r="AZ29">
        <v>2.07E-2</v>
      </c>
      <c r="BA29">
        <v>10.372199999999999</v>
      </c>
      <c r="BB29">
        <v>359.57920000000001</v>
      </c>
      <c r="BC29">
        <v>2.07E-2</v>
      </c>
      <c r="BD29">
        <v>10.372199999999999</v>
      </c>
      <c r="BE29">
        <v>359.57920000000001</v>
      </c>
      <c r="BF29">
        <v>2.07E-2</v>
      </c>
      <c r="BG29">
        <v>10.372199999999999</v>
      </c>
      <c r="BH29">
        <v>359.57920000000001</v>
      </c>
      <c r="BI29">
        <v>2.07E-2</v>
      </c>
      <c r="BJ29">
        <v>10.372199999999999</v>
      </c>
      <c r="BK29">
        <v>359.57920000000001</v>
      </c>
      <c r="BL29">
        <v>2.07E-2</v>
      </c>
      <c r="BM29">
        <v>10.372199999999999</v>
      </c>
      <c r="BN29">
        <v>359.57920000000001</v>
      </c>
      <c r="BO29">
        <v>2.07E-2</v>
      </c>
      <c r="BP29">
        <v>10.372199999999999</v>
      </c>
      <c r="BQ29">
        <v>359.57920000000001</v>
      </c>
      <c r="BR29">
        <v>2.07E-2</v>
      </c>
      <c r="BS29">
        <v>10.372199999999999</v>
      </c>
      <c r="BT29">
        <v>359.57920000000001</v>
      </c>
      <c r="BU29">
        <v>2.07E-2</v>
      </c>
      <c r="BV29">
        <v>10.372199999999999</v>
      </c>
      <c r="BW29">
        <v>359.57920000000001</v>
      </c>
      <c r="BX29">
        <v>2.07E-2</v>
      </c>
      <c r="BY29">
        <v>10.372199999999999</v>
      </c>
      <c r="BZ29">
        <v>359.57920000000001</v>
      </c>
      <c r="CA29">
        <v>2.07E-2</v>
      </c>
      <c r="CB29">
        <v>10.372199999999999</v>
      </c>
      <c r="CC29">
        <v>359.57920000000001</v>
      </c>
      <c r="CD29">
        <v>2.07E-2</v>
      </c>
      <c r="CE29">
        <v>10.372199999999999</v>
      </c>
    </row>
    <row r="32" spans="11:83" x14ac:dyDescent="0.25">
      <c r="L32" t="s">
        <v>337</v>
      </c>
      <c r="M32" t="s">
        <v>338</v>
      </c>
      <c r="O32" t="s">
        <v>339</v>
      </c>
      <c r="P32" t="s">
        <v>340</v>
      </c>
      <c r="R32" t="s">
        <v>341</v>
      </c>
      <c r="S32" t="s">
        <v>342</v>
      </c>
      <c r="U32" t="s">
        <v>343</v>
      </c>
      <c r="V32" t="s">
        <v>344</v>
      </c>
      <c r="X32" t="s">
        <v>345</v>
      </c>
      <c r="Y32" t="s">
        <v>346</v>
      </c>
      <c r="AA32" t="s">
        <v>347</v>
      </c>
      <c r="AB32" t="s">
        <v>348</v>
      </c>
      <c r="AD32" t="s">
        <v>349</v>
      </c>
      <c r="AE32" t="s">
        <v>350</v>
      </c>
      <c r="AG32" t="s">
        <v>351</v>
      </c>
      <c r="AH32" t="s">
        <v>352</v>
      </c>
      <c r="AJ32" t="s">
        <v>353</v>
      </c>
      <c r="AK32" t="s">
        <v>354</v>
      </c>
      <c r="AM32" t="s">
        <v>355</v>
      </c>
      <c r="AN32" t="s">
        <v>356</v>
      </c>
      <c r="AP32" t="s">
        <v>357</v>
      </c>
      <c r="AQ32" t="s">
        <v>358</v>
      </c>
      <c r="AS32" t="s">
        <v>359</v>
      </c>
      <c r="AT32" t="s">
        <v>360</v>
      </c>
      <c r="AV32" t="s">
        <v>361</v>
      </c>
      <c r="AW32" t="s">
        <v>362</v>
      </c>
      <c r="AY32" t="s">
        <v>363</v>
      </c>
      <c r="AZ32" t="s">
        <v>364</v>
      </c>
      <c r="BB32" t="s">
        <v>365</v>
      </c>
      <c r="BC32" t="s">
        <v>366</v>
      </c>
      <c r="BE32" t="s">
        <v>367</v>
      </c>
      <c r="BF32" t="s">
        <v>368</v>
      </c>
      <c r="BH32" t="s">
        <v>369</v>
      </c>
      <c r="BI32" t="s">
        <v>370</v>
      </c>
      <c r="BK32" t="s">
        <v>371</v>
      </c>
      <c r="BL32" t="s">
        <v>372</v>
      </c>
      <c r="BN32" t="s">
        <v>373</v>
      </c>
      <c r="BO32" t="s">
        <v>374</v>
      </c>
      <c r="BQ32" t="s">
        <v>375</v>
      </c>
      <c r="BR32" t="s">
        <v>376</v>
      </c>
      <c r="BT32" t="s">
        <v>377</v>
      </c>
      <c r="BU32" t="s">
        <v>378</v>
      </c>
      <c r="BW32" t="s">
        <v>379</v>
      </c>
      <c r="BX32" t="s">
        <v>380</v>
      </c>
      <c r="BZ32" t="s">
        <v>381</v>
      </c>
      <c r="CA32" t="s">
        <v>382</v>
      </c>
      <c r="CC32" t="s">
        <v>383</v>
      </c>
      <c r="CD32" t="s">
        <v>384</v>
      </c>
    </row>
    <row r="34" spans="11:83" x14ac:dyDescent="0.25">
      <c r="K34">
        <v>1</v>
      </c>
      <c r="L34">
        <v>-2474</v>
      </c>
      <c r="M34">
        <v>-1.9800000000000002E-2</v>
      </c>
      <c r="N34">
        <v>-5.2801999999999998</v>
      </c>
      <c r="O34">
        <v>-2474</v>
      </c>
      <c r="P34">
        <v>-1.9800000000000002E-2</v>
      </c>
      <c r="Q34">
        <v>-5.2801999999999998</v>
      </c>
      <c r="R34">
        <v>-2474</v>
      </c>
      <c r="S34">
        <v>-1.9800000000000002E-2</v>
      </c>
      <c r="T34">
        <v>-5.2801999999999998</v>
      </c>
      <c r="U34">
        <v>-2474</v>
      </c>
      <c r="V34">
        <v>-1.9800000000000002E-2</v>
      </c>
      <c r="W34">
        <v>-5.2801999999999998</v>
      </c>
      <c r="X34">
        <v>-2474</v>
      </c>
      <c r="Y34">
        <v>-1.9800000000000002E-2</v>
      </c>
      <c r="Z34">
        <v>-5.2801999999999998</v>
      </c>
      <c r="AA34">
        <v>-2474</v>
      </c>
      <c r="AB34">
        <v>-1.9800000000000002E-2</v>
      </c>
      <c r="AC34">
        <v>-5.2801999999999998</v>
      </c>
      <c r="AD34">
        <v>-2474</v>
      </c>
      <c r="AE34">
        <v>-1.9800000000000002E-2</v>
      </c>
      <c r="AF34">
        <v>-5.2801999999999998</v>
      </c>
      <c r="AG34">
        <v>-2474</v>
      </c>
      <c r="AH34">
        <v>-1.9800000000000002E-2</v>
      </c>
      <c r="AI34">
        <v>-5.2801999999999998</v>
      </c>
      <c r="AJ34">
        <v>-2474</v>
      </c>
      <c r="AK34">
        <v>-1.9800000000000002E-2</v>
      </c>
      <c r="AL34">
        <v>-5.2801999999999998</v>
      </c>
      <c r="AM34">
        <v>-2474</v>
      </c>
      <c r="AN34">
        <v>-1.9800000000000002E-2</v>
      </c>
      <c r="AO34">
        <v>-5.2801999999999998</v>
      </c>
      <c r="AP34">
        <v>-2474</v>
      </c>
      <c r="AQ34">
        <v>-1.9800000000000002E-2</v>
      </c>
      <c r="AR34">
        <v>-5.2801999999999998</v>
      </c>
      <c r="AS34">
        <v>-2474</v>
      </c>
      <c r="AT34">
        <v>-1.9800000000000002E-2</v>
      </c>
      <c r="AU34">
        <v>-5.2801999999999998</v>
      </c>
      <c r="AV34">
        <v>-2474</v>
      </c>
      <c r="AW34">
        <v>-1.9800000000000002E-2</v>
      </c>
      <c r="AX34">
        <v>-5.2801999999999998</v>
      </c>
      <c r="AY34">
        <v>-2474</v>
      </c>
      <c r="AZ34">
        <v>-1.9800000000000002E-2</v>
      </c>
      <c r="BA34">
        <v>-5.2801999999999998</v>
      </c>
      <c r="BB34">
        <v>-2474</v>
      </c>
      <c r="BC34">
        <v>-1.9800000000000002E-2</v>
      </c>
      <c r="BD34">
        <v>-5.2801999999999998</v>
      </c>
      <c r="BE34">
        <v>-2474</v>
      </c>
      <c r="BF34">
        <v>-1.9800000000000002E-2</v>
      </c>
      <c r="BG34">
        <v>-5.2801999999999998</v>
      </c>
      <c r="BH34">
        <v>-2474</v>
      </c>
      <c r="BI34">
        <v>-1.9800000000000002E-2</v>
      </c>
      <c r="BJ34">
        <v>-5.2801999999999998</v>
      </c>
      <c r="BK34">
        <v>-2474</v>
      </c>
      <c r="BL34">
        <v>-1.9800000000000002E-2</v>
      </c>
      <c r="BM34">
        <v>-5.2801999999999998</v>
      </c>
      <c r="BN34">
        <v>-2474</v>
      </c>
      <c r="BO34">
        <v>-1.9800000000000002E-2</v>
      </c>
      <c r="BP34">
        <v>-5.2801999999999998</v>
      </c>
      <c r="BQ34">
        <v>-2474</v>
      </c>
      <c r="BR34">
        <v>-1.9800000000000002E-2</v>
      </c>
      <c r="BS34">
        <v>-5.2801999999999998</v>
      </c>
      <c r="BT34">
        <v>-2474</v>
      </c>
      <c r="BU34">
        <v>-1.9800000000000002E-2</v>
      </c>
      <c r="BV34">
        <v>-5.2801999999999998</v>
      </c>
      <c r="BW34">
        <v>-2474</v>
      </c>
      <c r="BX34">
        <v>-1.9800000000000002E-2</v>
      </c>
      <c r="BY34">
        <v>-5.2801999999999998</v>
      </c>
      <c r="BZ34">
        <v>-2474</v>
      </c>
      <c r="CA34">
        <v>-1.9800000000000002E-2</v>
      </c>
      <c r="CB34">
        <v>-5.2801999999999998</v>
      </c>
      <c r="CC34">
        <v>-2474</v>
      </c>
      <c r="CD34">
        <v>-1.9800000000000002E-2</v>
      </c>
      <c r="CE34">
        <v>-5.2801999999999998</v>
      </c>
    </row>
    <row r="35" spans="11:83" x14ac:dyDescent="0.25">
      <c r="K35">
        <v>2</v>
      </c>
      <c r="L35">
        <v>-2474</v>
      </c>
      <c r="M35">
        <v>-1.9800000000000002E-2</v>
      </c>
      <c r="N35">
        <v>35.397500000000001</v>
      </c>
      <c r="O35">
        <v>-2474</v>
      </c>
      <c r="P35">
        <v>448.58699999999999</v>
      </c>
      <c r="Q35">
        <v>26.194500000000001</v>
      </c>
      <c r="R35">
        <v>-2474</v>
      </c>
      <c r="S35">
        <v>636.77549999999997</v>
      </c>
      <c r="T35">
        <v>34.444299999999998</v>
      </c>
      <c r="U35">
        <v>-2474</v>
      </c>
      <c r="V35">
        <v>855.36490000000003</v>
      </c>
      <c r="W35">
        <v>36.093400000000003</v>
      </c>
      <c r="X35">
        <v>-2474</v>
      </c>
      <c r="Y35">
        <v>1021.7931</v>
      </c>
      <c r="Z35">
        <v>33.855400000000003</v>
      </c>
      <c r="AA35">
        <v>-2474</v>
      </c>
      <c r="AB35">
        <v>1126.4391000000001</v>
      </c>
      <c r="AC35">
        <v>31.409300000000002</v>
      </c>
      <c r="AD35">
        <v>-2474</v>
      </c>
      <c r="AE35">
        <v>1213.1528000000001</v>
      </c>
      <c r="AF35">
        <v>29.186299999999999</v>
      </c>
      <c r="AG35">
        <v>-2474</v>
      </c>
      <c r="AH35">
        <v>1186.2324000000001</v>
      </c>
      <c r="AI35">
        <v>27.7623</v>
      </c>
      <c r="AJ35">
        <v>-2474</v>
      </c>
      <c r="AK35">
        <v>1077.3389999999999</v>
      </c>
      <c r="AL35">
        <v>17.482700000000001</v>
      </c>
      <c r="AM35">
        <v>-2474</v>
      </c>
      <c r="AN35">
        <v>903.78920000000005</v>
      </c>
      <c r="AO35">
        <v>2.3090000000000002</v>
      </c>
      <c r="AP35">
        <v>-2474</v>
      </c>
      <c r="AQ35">
        <v>686.24450000000002</v>
      </c>
      <c r="AR35">
        <v>-12.226000000000001</v>
      </c>
      <c r="AS35">
        <v>-2474</v>
      </c>
      <c r="AT35">
        <v>511.50659999999999</v>
      </c>
      <c r="AU35">
        <v>-17.4861</v>
      </c>
      <c r="AV35">
        <v>-2400</v>
      </c>
      <c r="AW35">
        <v>0.21729999999999999</v>
      </c>
      <c r="AX35">
        <v>-82.162000000000006</v>
      </c>
      <c r="AY35">
        <v>-2474</v>
      </c>
      <c r="AZ35">
        <v>-511.46210000000002</v>
      </c>
      <c r="BA35">
        <v>-17.4541</v>
      </c>
      <c r="BB35">
        <v>-2474</v>
      </c>
      <c r="BC35">
        <v>-686.22609999999997</v>
      </c>
      <c r="BD35">
        <v>-12.1951</v>
      </c>
      <c r="BE35">
        <v>-2474</v>
      </c>
      <c r="BF35">
        <v>-903.7826</v>
      </c>
      <c r="BG35">
        <v>2.3393000000000002</v>
      </c>
      <c r="BH35">
        <v>-2474</v>
      </c>
      <c r="BI35">
        <v>-1077</v>
      </c>
      <c r="BJ35">
        <v>17.512699999999999</v>
      </c>
      <c r="BK35">
        <v>-2474</v>
      </c>
      <c r="BL35">
        <v>-1186</v>
      </c>
      <c r="BM35">
        <v>27.792100000000001</v>
      </c>
      <c r="BN35">
        <v>-2474</v>
      </c>
      <c r="BO35">
        <v>-1213</v>
      </c>
      <c r="BP35">
        <v>29.215900000000001</v>
      </c>
      <c r="BQ35">
        <v>-2474</v>
      </c>
      <c r="BR35">
        <v>-1126</v>
      </c>
      <c r="BS35">
        <v>31.4374</v>
      </c>
      <c r="BT35">
        <v>-2474</v>
      </c>
      <c r="BU35">
        <v>-1022</v>
      </c>
      <c r="BV35">
        <v>33.8825</v>
      </c>
      <c r="BW35">
        <v>-2474</v>
      </c>
      <c r="BX35">
        <v>-855.3999</v>
      </c>
      <c r="BY35">
        <v>36.119500000000002</v>
      </c>
      <c r="BZ35">
        <v>-2474</v>
      </c>
      <c r="CA35">
        <v>-636.82510000000002</v>
      </c>
      <c r="CB35">
        <v>34.467300000000002</v>
      </c>
      <c r="CC35">
        <v>-2474</v>
      </c>
      <c r="CD35">
        <v>-448.66840000000002</v>
      </c>
      <c r="CE35">
        <v>26.210799999999999</v>
      </c>
    </row>
    <row r="36" spans="11:83" x14ac:dyDescent="0.25">
      <c r="K36">
        <v>3</v>
      </c>
      <c r="L36">
        <v>-2474</v>
      </c>
      <c r="M36">
        <v>-1.9800000000000002E-2</v>
      </c>
      <c r="N36">
        <v>57.519399999999997</v>
      </c>
      <c r="O36">
        <v>-2474</v>
      </c>
      <c r="P36">
        <v>797.44960000000003</v>
      </c>
      <c r="Q36">
        <v>42.7468</v>
      </c>
      <c r="R36">
        <v>-2474</v>
      </c>
      <c r="S36">
        <v>1239.0059000000001</v>
      </c>
      <c r="T36">
        <v>35.225499999999997</v>
      </c>
      <c r="U36">
        <v>-2396</v>
      </c>
      <c r="V36">
        <v>1428.8300999999999</v>
      </c>
      <c r="W36">
        <v>29.743200000000002</v>
      </c>
      <c r="X36">
        <v>-2337</v>
      </c>
      <c r="Y36">
        <v>1530.1622</v>
      </c>
      <c r="Z36">
        <v>26.5351</v>
      </c>
      <c r="AA36">
        <v>-2293</v>
      </c>
      <c r="AB36">
        <v>1601.0012999999999</v>
      </c>
      <c r="AC36">
        <v>24.171700000000001</v>
      </c>
      <c r="AD36">
        <v>-2255</v>
      </c>
      <c r="AE36">
        <v>1659.6205</v>
      </c>
      <c r="AF36">
        <v>22.1008</v>
      </c>
      <c r="AG36">
        <v>-2259</v>
      </c>
      <c r="AH36">
        <v>1649.7274</v>
      </c>
      <c r="AI36">
        <v>21.027000000000001</v>
      </c>
      <c r="AJ36">
        <v>-2263</v>
      </c>
      <c r="AK36">
        <v>1638.6042</v>
      </c>
      <c r="AL36">
        <v>19.8172</v>
      </c>
      <c r="AM36">
        <v>-2268</v>
      </c>
      <c r="AN36">
        <v>1622.7893999999999</v>
      </c>
      <c r="AO36">
        <v>18.198699999999999</v>
      </c>
      <c r="AP36">
        <v>-2282</v>
      </c>
      <c r="AQ36">
        <v>1583.5936999999999</v>
      </c>
      <c r="AR36">
        <v>13.7704</v>
      </c>
      <c r="AS36">
        <v>-2430</v>
      </c>
      <c r="AT36">
        <v>1211.9837</v>
      </c>
      <c r="AU36">
        <v>-23.698599999999999</v>
      </c>
      <c r="AV36">
        <v>-1900</v>
      </c>
      <c r="AW36">
        <v>0.248</v>
      </c>
      <c r="AX36">
        <v>-122.8092</v>
      </c>
      <c r="AY36">
        <v>-2430</v>
      </c>
      <c r="AZ36">
        <v>-1212</v>
      </c>
      <c r="BA36">
        <v>-23.6614</v>
      </c>
      <c r="BB36">
        <v>-2282</v>
      </c>
      <c r="BC36">
        <v>-1584</v>
      </c>
      <c r="BD36">
        <v>13.8072</v>
      </c>
      <c r="BE36">
        <v>-2268</v>
      </c>
      <c r="BF36">
        <v>-1623</v>
      </c>
      <c r="BG36">
        <v>18.234999999999999</v>
      </c>
      <c r="BH36">
        <v>-2263</v>
      </c>
      <c r="BI36">
        <v>-1639</v>
      </c>
      <c r="BJ36">
        <v>19.853200000000001</v>
      </c>
      <c r="BK36">
        <v>-2259</v>
      </c>
      <c r="BL36">
        <v>-1650</v>
      </c>
      <c r="BM36">
        <v>21.0627</v>
      </c>
      <c r="BN36">
        <v>-2255</v>
      </c>
      <c r="BO36">
        <v>-1660</v>
      </c>
      <c r="BP36">
        <v>22.136199999999999</v>
      </c>
      <c r="BQ36">
        <v>-2293</v>
      </c>
      <c r="BR36">
        <v>-1601</v>
      </c>
      <c r="BS36">
        <v>24.205500000000001</v>
      </c>
      <c r="BT36">
        <v>-2337</v>
      </c>
      <c r="BU36">
        <v>-1530</v>
      </c>
      <c r="BV36">
        <v>26.5672</v>
      </c>
      <c r="BW36">
        <v>-2396</v>
      </c>
      <c r="BX36">
        <v>-1429</v>
      </c>
      <c r="BY36">
        <v>29.773</v>
      </c>
      <c r="BZ36">
        <v>-2474</v>
      </c>
      <c r="CA36">
        <v>-1239</v>
      </c>
      <c r="CB36">
        <v>35.251899999999999</v>
      </c>
      <c r="CC36">
        <v>-2474</v>
      </c>
      <c r="CD36">
        <v>-797.53499999999997</v>
      </c>
      <c r="CE36">
        <v>42.767099999999999</v>
      </c>
    </row>
    <row r="37" spans="11:83" x14ac:dyDescent="0.25">
      <c r="K37">
        <v>4</v>
      </c>
      <c r="L37">
        <v>-2474</v>
      </c>
      <c r="M37">
        <v>-1.9800000000000002E-2</v>
      </c>
      <c r="N37">
        <v>78.117400000000004</v>
      </c>
      <c r="O37">
        <v>-2419</v>
      </c>
      <c r="P37">
        <v>1360.0826999999999</v>
      </c>
      <c r="Q37">
        <v>40.836300000000001</v>
      </c>
      <c r="R37">
        <v>-2191</v>
      </c>
      <c r="S37">
        <v>1746.6187</v>
      </c>
      <c r="T37">
        <v>27.279900000000001</v>
      </c>
      <c r="U37">
        <v>-2104</v>
      </c>
      <c r="V37">
        <v>1866.7001</v>
      </c>
      <c r="W37">
        <v>22.226900000000001</v>
      </c>
      <c r="X37">
        <v>-2053</v>
      </c>
      <c r="Y37">
        <v>1930.9217000000001</v>
      </c>
      <c r="Z37">
        <v>19.259799999999998</v>
      </c>
      <c r="AA37">
        <v>-2015</v>
      </c>
      <c r="AB37">
        <v>1975.8896</v>
      </c>
      <c r="AC37">
        <v>17.075199999999999</v>
      </c>
      <c r="AD37">
        <v>-1982</v>
      </c>
      <c r="AE37">
        <v>2013.6261</v>
      </c>
      <c r="AF37">
        <v>15.1403</v>
      </c>
      <c r="AG37">
        <v>-1979</v>
      </c>
      <c r="AH37">
        <v>2010.2075</v>
      </c>
      <c r="AI37">
        <v>13.763199999999999</v>
      </c>
      <c r="AJ37">
        <v>-1976</v>
      </c>
      <c r="AK37">
        <v>2005.952</v>
      </c>
      <c r="AL37">
        <v>12.2301</v>
      </c>
      <c r="AM37">
        <v>-1972</v>
      </c>
      <c r="AN37">
        <v>2000.3668</v>
      </c>
      <c r="AO37">
        <v>10.145200000000001</v>
      </c>
      <c r="AP37">
        <v>-1963</v>
      </c>
      <c r="AQ37">
        <v>1990.2282</v>
      </c>
      <c r="AR37">
        <v>6.6482999999999999</v>
      </c>
      <c r="AS37">
        <v>-1948</v>
      </c>
      <c r="AT37">
        <v>1929.5861</v>
      </c>
      <c r="AU37">
        <v>-6.1977000000000002</v>
      </c>
      <c r="AV37">
        <v>-1383</v>
      </c>
      <c r="AW37">
        <v>0.28720000000000001</v>
      </c>
      <c r="AX37">
        <v>-142.43879999999999</v>
      </c>
      <c r="AY37">
        <v>-1948</v>
      </c>
      <c r="AZ37">
        <v>-1929</v>
      </c>
      <c r="BA37">
        <v>-6.1566000000000001</v>
      </c>
      <c r="BB37">
        <v>-1963</v>
      </c>
      <c r="BC37">
        <v>-1990</v>
      </c>
      <c r="BD37">
        <v>6.6928000000000001</v>
      </c>
      <c r="BE37">
        <v>-1972</v>
      </c>
      <c r="BF37">
        <v>-2000</v>
      </c>
      <c r="BG37">
        <v>10.1891</v>
      </c>
      <c r="BH37">
        <v>-1976</v>
      </c>
      <c r="BI37">
        <v>-2006</v>
      </c>
      <c r="BJ37">
        <v>12.2736</v>
      </c>
      <c r="BK37">
        <v>-1979</v>
      </c>
      <c r="BL37">
        <v>-2010</v>
      </c>
      <c r="BM37">
        <v>13.8064</v>
      </c>
      <c r="BN37">
        <v>-1982</v>
      </c>
      <c r="BO37">
        <v>-2014</v>
      </c>
      <c r="BP37">
        <v>15.183199999999999</v>
      </c>
      <c r="BQ37">
        <v>-2015</v>
      </c>
      <c r="BR37">
        <v>-1976</v>
      </c>
      <c r="BS37">
        <v>17.116299999999999</v>
      </c>
      <c r="BT37">
        <v>-2053</v>
      </c>
      <c r="BU37">
        <v>-1931</v>
      </c>
      <c r="BV37">
        <v>19.2989</v>
      </c>
      <c r="BW37">
        <v>-2104</v>
      </c>
      <c r="BX37">
        <v>-1867</v>
      </c>
      <c r="BY37">
        <v>22.263500000000001</v>
      </c>
      <c r="BZ37">
        <v>-2190</v>
      </c>
      <c r="CA37">
        <v>-1747</v>
      </c>
      <c r="CB37">
        <v>27.3125</v>
      </c>
      <c r="CC37">
        <v>-2419</v>
      </c>
      <c r="CD37">
        <v>-1360</v>
      </c>
      <c r="CE37">
        <v>40.860799999999998</v>
      </c>
    </row>
    <row r="38" spans="11:83" x14ac:dyDescent="0.25">
      <c r="K38">
        <v>5</v>
      </c>
      <c r="L38">
        <v>-2474</v>
      </c>
      <c r="M38">
        <v>-1.9800000000000002E-2</v>
      </c>
      <c r="N38">
        <v>96.701899999999995</v>
      </c>
      <c r="O38">
        <v>-2053</v>
      </c>
      <c r="P38">
        <v>1895.0304000000001</v>
      </c>
      <c r="Q38">
        <v>32.772199999999998</v>
      </c>
      <c r="R38">
        <v>-1866</v>
      </c>
      <c r="S38">
        <v>2125.5610999999999</v>
      </c>
      <c r="T38">
        <v>19.592400000000001</v>
      </c>
      <c r="U38">
        <v>-1793</v>
      </c>
      <c r="V38">
        <v>2195.3453</v>
      </c>
      <c r="W38">
        <v>14.9373</v>
      </c>
      <c r="X38">
        <v>-1750</v>
      </c>
      <c r="Y38">
        <v>2233.2368000000001</v>
      </c>
      <c r="Z38">
        <v>12.2043</v>
      </c>
      <c r="AA38">
        <v>-1718</v>
      </c>
      <c r="AB38">
        <v>2260.0554999999999</v>
      </c>
      <c r="AC38">
        <v>10.152100000000001</v>
      </c>
      <c r="AD38">
        <v>-1690</v>
      </c>
      <c r="AE38">
        <v>2282.3285000000001</v>
      </c>
      <c r="AF38">
        <v>8.3680000000000003</v>
      </c>
      <c r="AG38">
        <v>-1681</v>
      </c>
      <c r="AH38">
        <v>2278.8703999999998</v>
      </c>
      <c r="AI38">
        <v>6.6547999999999998</v>
      </c>
      <c r="AJ38">
        <v>-1671</v>
      </c>
      <c r="AK38">
        <v>2274.7170999999998</v>
      </c>
      <c r="AL38">
        <v>4.7161999999999997</v>
      </c>
      <c r="AM38">
        <v>-1656</v>
      </c>
      <c r="AN38">
        <v>2268.6678000000002</v>
      </c>
      <c r="AO38">
        <v>2.1547000000000001</v>
      </c>
      <c r="AP38">
        <v>-1630</v>
      </c>
      <c r="AQ38">
        <v>2256.6671000000001</v>
      </c>
      <c r="AR38">
        <v>-2.2111999999999998</v>
      </c>
      <c r="AS38">
        <v>-1554</v>
      </c>
      <c r="AT38">
        <v>2205.0844999999999</v>
      </c>
      <c r="AU38">
        <v>-13.795400000000001</v>
      </c>
      <c r="AV38">
        <v>-842.47969999999998</v>
      </c>
      <c r="AW38">
        <v>0.33939999999999998</v>
      </c>
      <c r="AX38">
        <v>-141.4162</v>
      </c>
      <c r="AY38">
        <v>-1554</v>
      </c>
      <c r="AZ38">
        <v>-2205</v>
      </c>
      <c r="BA38">
        <v>-13.747299999999999</v>
      </c>
      <c r="BB38">
        <v>-1630</v>
      </c>
      <c r="BC38">
        <v>-2257</v>
      </c>
      <c r="BD38">
        <v>-2.1562999999999999</v>
      </c>
      <c r="BE38">
        <v>-1656</v>
      </c>
      <c r="BF38">
        <v>-2269</v>
      </c>
      <c r="BG38">
        <v>2.2088000000000001</v>
      </c>
      <c r="BH38">
        <v>-1671</v>
      </c>
      <c r="BI38">
        <v>-2275</v>
      </c>
      <c r="BJ38">
        <v>4.7698</v>
      </c>
      <c r="BK38">
        <v>-1681</v>
      </c>
      <c r="BL38">
        <v>-2279</v>
      </c>
      <c r="BM38">
        <v>6.7081</v>
      </c>
      <c r="BN38">
        <v>-1690</v>
      </c>
      <c r="BO38">
        <v>-2282</v>
      </c>
      <c r="BP38">
        <v>8.4208999999999996</v>
      </c>
      <c r="BQ38">
        <v>-1718</v>
      </c>
      <c r="BR38">
        <v>-2260</v>
      </c>
      <c r="BS38">
        <v>10.2029</v>
      </c>
      <c r="BT38">
        <v>-1750</v>
      </c>
      <c r="BU38">
        <v>-2233</v>
      </c>
      <c r="BV38">
        <v>12.252800000000001</v>
      </c>
      <c r="BW38">
        <v>-1793</v>
      </c>
      <c r="BX38">
        <v>-2195</v>
      </c>
      <c r="BY38">
        <v>14.982799999999999</v>
      </c>
      <c r="BZ38">
        <v>-1866</v>
      </c>
      <c r="CA38">
        <v>-2126</v>
      </c>
      <c r="CB38">
        <v>19.633299999999998</v>
      </c>
      <c r="CC38">
        <v>-2053</v>
      </c>
      <c r="CD38">
        <v>-1895</v>
      </c>
      <c r="CE38">
        <v>32.802999999999997</v>
      </c>
    </row>
    <row r="39" spans="11:83" x14ac:dyDescent="0.25">
      <c r="K39">
        <v>6</v>
      </c>
      <c r="L39">
        <v>-2474</v>
      </c>
      <c r="M39">
        <v>-1.9800000000000002E-2</v>
      </c>
      <c r="N39">
        <v>114.75660000000001</v>
      </c>
      <c r="O39">
        <v>-1659</v>
      </c>
      <c r="P39">
        <v>2251.5792000000001</v>
      </c>
      <c r="Q39">
        <v>25.699400000000001</v>
      </c>
      <c r="R39">
        <v>-1514</v>
      </c>
      <c r="S39">
        <v>2388.3413</v>
      </c>
      <c r="T39">
        <v>12.3438</v>
      </c>
      <c r="U39">
        <v>-1454</v>
      </c>
      <c r="V39">
        <v>2428.1039000000001</v>
      </c>
      <c r="W39">
        <v>7.9903000000000004</v>
      </c>
      <c r="X39">
        <v>-1418</v>
      </c>
      <c r="Y39">
        <v>2450.2732000000001</v>
      </c>
      <c r="Z39">
        <v>5.4454000000000002</v>
      </c>
      <c r="AA39">
        <v>-1391</v>
      </c>
      <c r="AB39">
        <v>2466.4312</v>
      </c>
      <c r="AC39">
        <v>3.5238999999999998</v>
      </c>
      <c r="AD39">
        <v>-1368</v>
      </c>
      <c r="AE39">
        <v>2480.3503999999998</v>
      </c>
      <c r="AF39">
        <v>1.8520000000000001</v>
      </c>
      <c r="AG39">
        <v>-1352</v>
      </c>
      <c r="AH39">
        <v>2470.1918000000001</v>
      </c>
      <c r="AI39">
        <v>-0.24690000000000001</v>
      </c>
      <c r="AJ39">
        <v>-1335</v>
      </c>
      <c r="AK39">
        <v>2458.0028000000002</v>
      </c>
      <c r="AL39">
        <v>-2.6036000000000001</v>
      </c>
      <c r="AM39">
        <v>-1310</v>
      </c>
      <c r="AN39">
        <v>2440.1019999999999</v>
      </c>
      <c r="AO39">
        <v>-5.7874999999999996</v>
      </c>
      <c r="AP39">
        <v>-1267</v>
      </c>
      <c r="AQ39">
        <v>2405.5138999999999</v>
      </c>
      <c r="AR39">
        <v>-11.1403</v>
      </c>
      <c r="AS39">
        <v>-1139</v>
      </c>
      <c r="AT39">
        <v>2275.7935000000002</v>
      </c>
      <c r="AU39">
        <v>-25.535499999999999</v>
      </c>
      <c r="AV39">
        <v>-269.1388</v>
      </c>
      <c r="AW39">
        <v>0.41220000000000001</v>
      </c>
      <c r="AX39">
        <v>-120.773</v>
      </c>
      <c r="AY39">
        <v>-1139</v>
      </c>
      <c r="AZ39">
        <v>-2276</v>
      </c>
      <c r="BA39">
        <v>-25.477599999999999</v>
      </c>
      <c r="BB39">
        <v>-1267</v>
      </c>
      <c r="BC39">
        <v>-2405</v>
      </c>
      <c r="BD39">
        <v>-11.0717</v>
      </c>
      <c r="BE39">
        <v>-1310</v>
      </c>
      <c r="BF39">
        <v>-2440</v>
      </c>
      <c r="BG39">
        <v>-5.7192999999999996</v>
      </c>
      <c r="BH39">
        <v>-1335</v>
      </c>
      <c r="BI39">
        <v>-2458</v>
      </c>
      <c r="BJ39">
        <v>-2.5358999999999998</v>
      </c>
      <c r="BK39">
        <v>-1352</v>
      </c>
      <c r="BL39">
        <v>-2470</v>
      </c>
      <c r="BM39">
        <v>-0.1797</v>
      </c>
      <c r="BN39">
        <v>-1368</v>
      </c>
      <c r="BO39">
        <v>-2480</v>
      </c>
      <c r="BP39">
        <v>1.9189000000000001</v>
      </c>
      <c r="BQ39">
        <v>-1391</v>
      </c>
      <c r="BR39">
        <v>-2466</v>
      </c>
      <c r="BS39">
        <v>3.5882000000000001</v>
      </c>
      <c r="BT39">
        <v>-1418</v>
      </c>
      <c r="BU39">
        <v>-2450</v>
      </c>
      <c r="BV39">
        <v>5.5069999999999997</v>
      </c>
      <c r="BW39">
        <v>-1454</v>
      </c>
      <c r="BX39">
        <v>-2428</v>
      </c>
      <c r="BY39">
        <v>8.0482999999999993</v>
      </c>
      <c r="BZ39">
        <v>-1514</v>
      </c>
      <c r="CA39">
        <v>-2388</v>
      </c>
      <c r="CB39">
        <v>12.3963</v>
      </c>
      <c r="CC39">
        <v>-1659</v>
      </c>
      <c r="CD39">
        <v>-2252</v>
      </c>
      <c r="CE39">
        <v>25.739899999999999</v>
      </c>
    </row>
    <row r="40" spans="11:83" x14ac:dyDescent="0.25">
      <c r="K40">
        <v>7</v>
      </c>
      <c r="L40">
        <v>-1986</v>
      </c>
      <c r="M40">
        <v>-1.9800000000000002E-2</v>
      </c>
      <c r="N40">
        <v>152.15780000000001</v>
      </c>
      <c r="O40">
        <v>-1228</v>
      </c>
      <c r="P40">
        <v>2405.8915000000002</v>
      </c>
      <c r="Q40">
        <v>15.2837</v>
      </c>
      <c r="R40">
        <v>-1134</v>
      </c>
      <c r="S40">
        <v>2488.6597999999999</v>
      </c>
      <c r="T40">
        <v>1.1673</v>
      </c>
      <c r="U40">
        <v>-1100</v>
      </c>
      <c r="V40">
        <v>2498.4830999999999</v>
      </c>
      <c r="W40">
        <v>-3.0617999999999999</v>
      </c>
      <c r="X40">
        <v>-1079</v>
      </c>
      <c r="Y40">
        <v>2499.0445</v>
      </c>
      <c r="Z40">
        <v>-5.1238999999999999</v>
      </c>
      <c r="AA40">
        <v>-1063</v>
      </c>
      <c r="AB40">
        <v>2498.3971999999999</v>
      </c>
      <c r="AC40">
        <v>-6.6430999999999996</v>
      </c>
      <c r="AD40">
        <v>-1050</v>
      </c>
      <c r="AE40">
        <v>2497.0789</v>
      </c>
      <c r="AF40">
        <v>-7.9657</v>
      </c>
      <c r="AG40">
        <v>-1024</v>
      </c>
      <c r="AH40">
        <v>2482.4043000000001</v>
      </c>
      <c r="AI40">
        <v>-9.6890000000000001</v>
      </c>
      <c r="AJ40">
        <v>-993.63520000000005</v>
      </c>
      <c r="AK40">
        <v>2463.4249</v>
      </c>
      <c r="AL40">
        <v>-11.7286</v>
      </c>
      <c r="AM40">
        <v>-952.70699999999999</v>
      </c>
      <c r="AN40">
        <v>2434.2957999999999</v>
      </c>
      <c r="AO40">
        <v>-14.474</v>
      </c>
      <c r="AP40">
        <v>-879.3999</v>
      </c>
      <c r="AQ40">
        <v>2370.4677999999999</v>
      </c>
      <c r="AR40">
        <v>-19.491800000000001</v>
      </c>
      <c r="AS40">
        <v>-687.93449999999996</v>
      </c>
      <c r="AT40">
        <v>2121.4789999999998</v>
      </c>
      <c r="AU40">
        <v>-35.5246</v>
      </c>
      <c r="AV40">
        <v>-50.779899999999998</v>
      </c>
      <c r="AW40">
        <v>2.07E-2</v>
      </c>
      <c r="AX40">
        <v>-113.5681</v>
      </c>
      <c r="AY40">
        <v>-687.88409999999999</v>
      </c>
      <c r="AZ40">
        <v>-2121</v>
      </c>
      <c r="BA40">
        <v>-35.475200000000001</v>
      </c>
      <c r="BB40">
        <v>-879.37829999999997</v>
      </c>
      <c r="BC40">
        <v>-2370</v>
      </c>
      <c r="BD40">
        <v>-19.427399999999999</v>
      </c>
      <c r="BE40">
        <v>-952.70699999999999</v>
      </c>
      <c r="BF40">
        <v>-2434</v>
      </c>
      <c r="BG40">
        <v>-14.4041</v>
      </c>
      <c r="BH40">
        <v>-993.63520000000005</v>
      </c>
      <c r="BI40">
        <v>-2463</v>
      </c>
      <c r="BJ40">
        <v>-11.6586</v>
      </c>
      <c r="BK40">
        <v>-1024</v>
      </c>
      <c r="BL40">
        <v>-2482</v>
      </c>
      <c r="BM40">
        <v>-9.6189999999999998</v>
      </c>
      <c r="BN40">
        <v>-1050</v>
      </c>
      <c r="BO40">
        <v>-2497</v>
      </c>
      <c r="BP40">
        <v>-7.8956999999999997</v>
      </c>
      <c r="BQ40">
        <v>-1063</v>
      </c>
      <c r="BR40">
        <v>-2498</v>
      </c>
      <c r="BS40">
        <v>-6.5731999999999999</v>
      </c>
      <c r="BT40">
        <v>-1079</v>
      </c>
      <c r="BU40">
        <v>-2499</v>
      </c>
      <c r="BV40">
        <v>-5.0538999999999996</v>
      </c>
      <c r="BW40">
        <v>-1100</v>
      </c>
      <c r="BX40">
        <v>-2498</v>
      </c>
      <c r="BY40">
        <v>-2.9918999999999998</v>
      </c>
      <c r="BZ40">
        <v>-1134</v>
      </c>
      <c r="CA40">
        <v>-2489</v>
      </c>
      <c r="CB40">
        <v>1.2373000000000001</v>
      </c>
      <c r="CC40">
        <v>-1228</v>
      </c>
      <c r="CD40">
        <v>-2406</v>
      </c>
      <c r="CE40">
        <v>15.338699999999999</v>
      </c>
    </row>
    <row r="41" spans="11:83" x14ac:dyDescent="0.25">
      <c r="K41">
        <v>8</v>
      </c>
      <c r="L41">
        <v>-1445</v>
      </c>
      <c r="M41">
        <v>-1.9800000000000002E-2</v>
      </c>
      <c r="N41">
        <v>165.43690000000001</v>
      </c>
      <c r="O41">
        <v>-774.6191</v>
      </c>
      <c r="P41">
        <v>2244.9589000000001</v>
      </c>
      <c r="Q41">
        <v>5.9835000000000003</v>
      </c>
      <c r="R41">
        <v>-763.63149999999996</v>
      </c>
      <c r="S41">
        <v>2313.3524000000002</v>
      </c>
      <c r="T41">
        <v>-9.5272000000000006</v>
      </c>
      <c r="U41">
        <v>-756.88490000000002</v>
      </c>
      <c r="V41">
        <v>2327.0335</v>
      </c>
      <c r="W41">
        <v>-14.241099999999999</v>
      </c>
      <c r="X41">
        <v>-750.63850000000002</v>
      </c>
      <c r="Y41">
        <v>2328.8116</v>
      </c>
      <c r="Z41">
        <v>-16.402100000000001</v>
      </c>
      <c r="AA41">
        <v>-744.76379999999995</v>
      </c>
      <c r="AB41">
        <v>2326.6886</v>
      </c>
      <c r="AC41">
        <v>-17.630600000000001</v>
      </c>
      <c r="AD41">
        <v>-739.74170000000004</v>
      </c>
      <c r="AE41">
        <v>2324.3699000000001</v>
      </c>
      <c r="AF41">
        <v>-18.641400000000001</v>
      </c>
      <c r="AG41">
        <v>-705.38250000000005</v>
      </c>
      <c r="AH41">
        <v>2289.3944999999999</v>
      </c>
      <c r="AI41">
        <v>-20.681100000000001</v>
      </c>
      <c r="AJ41">
        <v>-665.59789999999998</v>
      </c>
      <c r="AK41">
        <v>2245.8672999999999</v>
      </c>
      <c r="AL41">
        <v>-23.027699999999999</v>
      </c>
      <c r="AM41">
        <v>-610.05340000000001</v>
      </c>
      <c r="AN41">
        <v>2178.7130999999999</v>
      </c>
      <c r="AO41">
        <v>-26.410799999999998</v>
      </c>
      <c r="AP41">
        <v>-510.73869999999999</v>
      </c>
      <c r="AQ41">
        <v>2042.289</v>
      </c>
      <c r="AR41">
        <v>-32.5578</v>
      </c>
      <c r="AS41">
        <v>-250.667</v>
      </c>
      <c r="AT41">
        <v>1612.43</v>
      </c>
      <c r="AU41">
        <v>-48.062100000000001</v>
      </c>
      <c r="AV41">
        <v>143.5283</v>
      </c>
      <c r="AW41">
        <v>2.07E-2</v>
      </c>
      <c r="AX41">
        <v>-95.443200000000004</v>
      </c>
      <c r="AY41">
        <v>-250.59979999999999</v>
      </c>
      <c r="AZ41">
        <v>-1612</v>
      </c>
      <c r="BA41">
        <v>-48.025100000000002</v>
      </c>
      <c r="BB41">
        <v>-510.7099</v>
      </c>
      <c r="BC41">
        <v>-2042</v>
      </c>
      <c r="BD41">
        <v>-32.500599999999999</v>
      </c>
      <c r="BE41">
        <v>-610.07669999999996</v>
      </c>
      <c r="BF41">
        <v>-2179</v>
      </c>
      <c r="BG41">
        <v>-26.340599999999998</v>
      </c>
      <c r="BH41">
        <v>-665.60519999999997</v>
      </c>
      <c r="BI41">
        <v>-2246</v>
      </c>
      <c r="BJ41">
        <v>-22.9572</v>
      </c>
      <c r="BK41">
        <v>-705.38250000000005</v>
      </c>
      <c r="BL41">
        <v>-2289</v>
      </c>
      <c r="BM41">
        <v>-20.6112</v>
      </c>
      <c r="BN41">
        <v>-739.74170000000004</v>
      </c>
      <c r="BO41">
        <v>-2324</v>
      </c>
      <c r="BP41">
        <v>-18.5715</v>
      </c>
      <c r="BQ41">
        <v>-744.76379999999995</v>
      </c>
      <c r="BR41">
        <v>-2327</v>
      </c>
      <c r="BS41">
        <v>-17.560600000000001</v>
      </c>
      <c r="BT41">
        <v>-750.63850000000002</v>
      </c>
      <c r="BU41">
        <v>-2329</v>
      </c>
      <c r="BV41">
        <v>-16.332100000000001</v>
      </c>
      <c r="BW41">
        <v>-756.88490000000002</v>
      </c>
      <c r="BX41">
        <v>-2327</v>
      </c>
      <c r="BY41">
        <v>-14.171200000000001</v>
      </c>
      <c r="BZ41">
        <v>-763.63149999999996</v>
      </c>
      <c r="CA41">
        <v>-2313</v>
      </c>
      <c r="CB41">
        <v>-9.4573</v>
      </c>
      <c r="CC41">
        <v>-774.6191</v>
      </c>
      <c r="CD41">
        <v>-2245</v>
      </c>
      <c r="CE41">
        <v>6.0534999999999997</v>
      </c>
    </row>
    <row r="42" spans="11:83" x14ac:dyDescent="0.25">
      <c r="K42">
        <v>9</v>
      </c>
      <c r="L42">
        <v>-817.32470000000001</v>
      </c>
      <c r="M42">
        <v>-1.008</v>
      </c>
      <c r="N42">
        <v>153.05439999999999</v>
      </c>
      <c r="O42">
        <v>-204.1722</v>
      </c>
      <c r="P42">
        <v>1461.9315999999999</v>
      </c>
      <c r="Q42">
        <v>26.756499999999999</v>
      </c>
      <c r="R42">
        <v>-380.82119999999998</v>
      </c>
      <c r="S42">
        <v>1874.1265000000001</v>
      </c>
      <c r="T42">
        <v>-16.876899999999999</v>
      </c>
      <c r="U42">
        <v>-406.19580000000002</v>
      </c>
      <c r="V42">
        <v>1930.6291000000001</v>
      </c>
      <c r="W42">
        <v>-23.480699999999999</v>
      </c>
      <c r="X42">
        <v>-417.79689999999999</v>
      </c>
      <c r="Y42">
        <v>1955.6711</v>
      </c>
      <c r="Z42">
        <v>-26.470199999999998</v>
      </c>
      <c r="AA42">
        <v>-425.05349999999999</v>
      </c>
      <c r="AB42">
        <v>1970.4313</v>
      </c>
      <c r="AC42">
        <v>-28.216000000000001</v>
      </c>
      <c r="AD42">
        <v>-429.68049999999999</v>
      </c>
      <c r="AE42">
        <v>1979.367</v>
      </c>
      <c r="AF42">
        <v>-29.3279</v>
      </c>
      <c r="AG42">
        <v>-385.7586</v>
      </c>
      <c r="AH42">
        <v>1912.1828</v>
      </c>
      <c r="AI42">
        <v>-31.702400000000001</v>
      </c>
      <c r="AJ42">
        <v>-333.565</v>
      </c>
      <c r="AK42">
        <v>1827.1309000000001</v>
      </c>
      <c r="AL42">
        <v>-34.606499999999997</v>
      </c>
      <c r="AM42">
        <v>-260.81040000000002</v>
      </c>
      <c r="AN42">
        <v>1700.2760000000001</v>
      </c>
      <c r="AO42">
        <v>-38.760300000000001</v>
      </c>
      <c r="AP42">
        <v>-136.93020000000001</v>
      </c>
      <c r="AQ42">
        <v>1466.5893000000001</v>
      </c>
      <c r="AR42">
        <v>-45.721400000000003</v>
      </c>
      <c r="AS42">
        <v>121.94580000000001</v>
      </c>
      <c r="AT42">
        <v>916.12070000000006</v>
      </c>
      <c r="AU42">
        <v>-56.075699999999998</v>
      </c>
      <c r="AV42">
        <v>252.84870000000001</v>
      </c>
      <c r="AW42">
        <v>2.07E-2</v>
      </c>
      <c r="AX42">
        <v>-72.936599999999999</v>
      </c>
      <c r="AY42">
        <v>122.0466</v>
      </c>
      <c r="AZ42">
        <v>-915.8587</v>
      </c>
      <c r="BA42">
        <v>-56.061799999999998</v>
      </c>
      <c r="BB42">
        <v>-136.8871</v>
      </c>
      <c r="BC42">
        <v>-1466</v>
      </c>
      <c r="BD42">
        <v>-45.678800000000003</v>
      </c>
      <c r="BE42">
        <v>-260.79360000000003</v>
      </c>
      <c r="BF42">
        <v>-1700</v>
      </c>
      <c r="BG42">
        <v>-38.703899999999997</v>
      </c>
      <c r="BH42">
        <v>-333.56509999999997</v>
      </c>
      <c r="BI42">
        <v>-1827</v>
      </c>
      <c r="BJ42">
        <v>-34.5413</v>
      </c>
      <c r="BK42">
        <v>-385.77460000000002</v>
      </c>
      <c r="BL42">
        <v>-1912</v>
      </c>
      <c r="BM42">
        <v>-31.632000000000001</v>
      </c>
      <c r="BN42">
        <v>-429.68049999999999</v>
      </c>
      <c r="BO42">
        <v>-1979</v>
      </c>
      <c r="BP42">
        <v>-29.257899999999999</v>
      </c>
      <c r="BQ42">
        <v>-425.05349999999999</v>
      </c>
      <c r="BR42">
        <v>-1970</v>
      </c>
      <c r="BS42">
        <v>-28.146100000000001</v>
      </c>
      <c r="BT42">
        <v>-417.79689999999999</v>
      </c>
      <c r="BU42">
        <v>-1956</v>
      </c>
      <c r="BV42">
        <v>-26.400200000000002</v>
      </c>
      <c r="BW42">
        <v>-406.19580000000002</v>
      </c>
      <c r="BX42">
        <v>-1931</v>
      </c>
      <c r="BY42">
        <v>-23.410799999999998</v>
      </c>
      <c r="BZ42">
        <v>-380.82119999999998</v>
      </c>
      <c r="CA42">
        <v>-1874</v>
      </c>
      <c r="CB42">
        <v>-16.806899999999999</v>
      </c>
      <c r="CC42">
        <v>-204.2055</v>
      </c>
      <c r="CD42">
        <v>-1462</v>
      </c>
      <c r="CE42">
        <v>26.830300000000001</v>
      </c>
    </row>
    <row r="43" spans="11:83" x14ac:dyDescent="0.25">
      <c r="K43">
        <v>10</v>
      </c>
      <c r="L43">
        <v>-224.31710000000001</v>
      </c>
      <c r="M43">
        <v>-1.9866999999999999</v>
      </c>
      <c r="N43">
        <v>99.734800000000007</v>
      </c>
      <c r="O43">
        <v>299.69400000000002</v>
      </c>
      <c r="P43">
        <v>510.06049999999999</v>
      </c>
      <c r="Q43">
        <v>26.678999999999998</v>
      </c>
      <c r="R43">
        <v>195.00399999999999</v>
      </c>
      <c r="S43">
        <v>756.29430000000002</v>
      </c>
      <c r="T43">
        <v>17.250399999999999</v>
      </c>
      <c r="U43">
        <v>70.2102</v>
      </c>
      <c r="V43">
        <v>1045.6258</v>
      </c>
      <c r="W43">
        <v>-4.0563000000000002</v>
      </c>
      <c r="X43">
        <v>-25.523599999999998</v>
      </c>
      <c r="Y43">
        <v>1260.3318999999999</v>
      </c>
      <c r="Z43">
        <v>-23.1554</v>
      </c>
      <c r="AA43">
        <v>-86.451599999999999</v>
      </c>
      <c r="AB43">
        <v>1391.6576</v>
      </c>
      <c r="AC43">
        <v>-35.775500000000001</v>
      </c>
      <c r="AD43">
        <v>-106.41849999999999</v>
      </c>
      <c r="AE43">
        <v>1433.4846</v>
      </c>
      <c r="AF43">
        <v>-38.5289</v>
      </c>
      <c r="AG43">
        <v>-48.641399999999997</v>
      </c>
      <c r="AH43">
        <v>1315.3315</v>
      </c>
      <c r="AI43">
        <v>-41.666499999999999</v>
      </c>
      <c r="AJ43">
        <v>19.2362</v>
      </c>
      <c r="AK43">
        <v>1169.9558999999999</v>
      </c>
      <c r="AL43">
        <v>-45.412999999999997</v>
      </c>
      <c r="AM43">
        <v>117.7235</v>
      </c>
      <c r="AN43">
        <v>950.05150000000003</v>
      </c>
      <c r="AO43">
        <v>-49.180199999999999</v>
      </c>
      <c r="AP43">
        <v>249.3683</v>
      </c>
      <c r="AQ43">
        <v>645.90509999999995</v>
      </c>
      <c r="AR43">
        <v>-49.334400000000002</v>
      </c>
      <c r="AS43">
        <v>357.65429999999998</v>
      </c>
      <c r="AT43">
        <v>393.13920000000002</v>
      </c>
      <c r="AU43">
        <v>-39.252600000000001</v>
      </c>
      <c r="AV43">
        <v>374.45920000000001</v>
      </c>
      <c r="AW43">
        <v>2.07E-2</v>
      </c>
      <c r="AX43">
        <v>-40.546900000000001</v>
      </c>
      <c r="AY43">
        <v>357.65429999999998</v>
      </c>
      <c r="AZ43">
        <v>-393.09780000000001</v>
      </c>
      <c r="BA43">
        <v>-39.252600000000001</v>
      </c>
      <c r="BB43">
        <v>249.4546</v>
      </c>
      <c r="BC43">
        <v>-645.65610000000004</v>
      </c>
      <c r="BD43">
        <v>-49.334000000000003</v>
      </c>
      <c r="BE43">
        <v>117.75700000000001</v>
      </c>
      <c r="BF43">
        <v>-949.9325</v>
      </c>
      <c r="BG43">
        <v>-49.152200000000001</v>
      </c>
      <c r="BH43">
        <v>19.2361</v>
      </c>
      <c r="BI43">
        <v>-1170</v>
      </c>
      <c r="BJ43">
        <v>-45.368299999999998</v>
      </c>
      <c r="BK43">
        <v>-48.667999999999999</v>
      </c>
      <c r="BL43">
        <v>-1315</v>
      </c>
      <c r="BM43">
        <v>-41.608499999999999</v>
      </c>
      <c r="BN43">
        <v>-106.5548</v>
      </c>
      <c r="BO43">
        <v>-1434</v>
      </c>
      <c r="BP43">
        <v>-38.4495</v>
      </c>
      <c r="BQ43">
        <v>-86.599800000000002</v>
      </c>
      <c r="BR43">
        <v>-1392</v>
      </c>
      <c r="BS43">
        <v>-35.694899999999997</v>
      </c>
      <c r="BT43">
        <v>-25.684699999999999</v>
      </c>
      <c r="BU43">
        <v>-1261</v>
      </c>
      <c r="BV43">
        <v>-23.073599999999999</v>
      </c>
      <c r="BW43">
        <v>70.032499999999999</v>
      </c>
      <c r="BX43">
        <v>-1046</v>
      </c>
      <c r="BY43">
        <v>-3.9729000000000001</v>
      </c>
      <c r="BZ43">
        <v>194.83109999999999</v>
      </c>
      <c r="CA43">
        <v>-756.65989999999999</v>
      </c>
      <c r="CB43">
        <v>17.332699999999999</v>
      </c>
      <c r="CC43">
        <v>299.41849999999999</v>
      </c>
      <c r="CD43">
        <v>-510.6592</v>
      </c>
      <c r="CE43">
        <v>26.771000000000001</v>
      </c>
    </row>
    <row r="44" spans="11:83" x14ac:dyDescent="0.25">
      <c r="K44">
        <v>11</v>
      </c>
      <c r="L44">
        <v>526.75559999999996</v>
      </c>
      <c r="M44">
        <v>2.07E-2</v>
      </c>
      <c r="N44">
        <v>5.5145999999999997</v>
      </c>
      <c r="O44">
        <v>526.75559999999996</v>
      </c>
      <c r="P44">
        <v>2.07E-2</v>
      </c>
      <c r="Q44">
        <v>5.5145999999999997</v>
      </c>
      <c r="R44">
        <v>526.75559999999996</v>
      </c>
      <c r="S44">
        <v>2.07E-2</v>
      </c>
      <c r="T44">
        <v>5.5145999999999997</v>
      </c>
      <c r="U44">
        <v>526.75559999999996</v>
      </c>
      <c r="V44">
        <v>2.07E-2</v>
      </c>
      <c r="W44">
        <v>5.5145999999999997</v>
      </c>
      <c r="X44">
        <v>526.75559999999996</v>
      </c>
      <c r="Y44">
        <v>2.07E-2</v>
      </c>
      <c r="Z44">
        <v>5.5145999999999997</v>
      </c>
      <c r="AA44">
        <v>526.75559999999996</v>
      </c>
      <c r="AB44">
        <v>2.07E-2</v>
      </c>
      <c r="AC44">
        <v>5.5145999999999997</v>
      </c>
      <c r="AD44">
        <v>526.75559999999996</v>
      </c>
      <c r="AE44">
        <v>2.07E-2</v>
      </c>
      <c r="AF44">
        <v>5.5145999999999997</v>
      </c>
      <c r="AG44">
        <v>526.75559999999996</v>
      </c>
      <c r="AH44">
        <v>2.07E-2</v>
      </c>
      <c r="AI44">
        <v>5.5145999999999997</v>
      </c>
      <c r="AJ44">
        <v>526.75559999999996</v>
      </c>
      <c r="AK44">
        <v>2.07E-2</v>
      </c>
      <c r="AL44">
        <v>5.5145999999999997</v>
      </c>
      <c r="AM44">
        <v>526.75559999999996</v>
      </c>
      <c r="AN44">
        <v>2.07E-2</v>
      </c>
      <c r="AO44">
        <v>5.5145999999999997</v>
      </c>
      <c r="AP44">
        <v>526.75559999999996</v>
      </c>
      <c r="AQ44">
        <v>2.07E-2</v>
      </c>
      <c r="AR44">
        <v>5.5145999999999997</v>
      </c>
      <c r="AS44">
        <v>526.75559999999996</v>
      </c>
      <c r="AT44">
        <v>2.07E-2</v>
      </c>
      <c r="AU44">
        <v>5.5145999999999997</v>
      </c>
      <c r="AV44">
        <v>526.75559999999996</v>
      </c>
      <c r="AW44">
        <v>2.07E-2</v>
      </c>
      <c r="AX44">
        <v>5.5145999999999997</v>
      </c>
      <c r="AY44">
        <v>526.75559999999996</v>
      </c>
      <c r="AZ44">
        <v>2.07E-2</v>
      </c>
      <c r="BA44">
        <v>5.5145999999999997</v>
      </c>
      <c r="BB44">
        <v>526.75559999999996</v>
      </c>
      <c r="BC44">
        <v>2.07E-2</v>
      </c>
      <c r="BD44">
        <v>5.5145999999999997</v>
      </c>
      <c r="BE44">
        <v>526.75559999999996</v>
      </c>
      <c r="BF44">
        <v>2.07E-2</v>
      </c>
      <c r="BG44">
        <v>5.5145999999999997</v>
      </c>
      <c r="BH44">
        <v>526.75559999999996</v>
      </c>
      <c r="BI44">
        <v>2.07E-2</v>
      </c>
      <c r="BJ44">
        <v>5.5145999999999997</v>
      </c>
      <c r="BK44">
        <v>526.75559999999996</v>
      </c>
      <c r="BL44">
        <v>2.07E-2</v>
      </c>
      <c r="BM44">
        <v>5.5145999999999997</v>
      </c>
      <c r="BN44">
        <v>526.75559999999996</v>
      </c>
      <c r="BO44">
        <v>2.07E-2</v>
      </c>
      <c r="BP44">
        <v>5.5145999999999997</v>
      </c>
      <c r="BQ44">
        <v>526.75559999999996</v>
      </c>
      <c r="BR44">
        <v>2.07E-2</v>
      </c>
      <c r="BS44">
        <v>5.5145999999999997</v>
      </c>
      <c r="BT44">
        <v>526.75559999999996</v>
      </c>
      <c r="BU44">
        <v>2.07E-2</v>
      </c>
      <c r="BV44">
        <v>5.5145999999999997</v>
      </c>
      <c r="BW44">
        <v>526.75559999999996</v>
      </c>
      <c r="BX44">
        <v>2.07E-2</v>
      </c>
      <c r="BY44">
        <v>5.5145999999999997</v>
      </c>
      <c r="BZ44">
        <v>526.75559999999996</v>
      </c>
      <c r="CA44">
        <v>2.07E-2</v>
      </c>
      <c r="CB44">
        <v>5.5145999999999997</v>
      </c>
      <c r="CC44">
        <v>526.75559999999996</v>
      </c>
      <c r="CD44">
        <v>2.07E-2</v>
      </c>
      <c r="CE44">
        <v>5.5145999999999997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F63D-B68F-460B-BB38-DBE13C4D7E6E}">
  <dimension ref="B2:H60"/>
  <sheetViews>
    <sheetView tabSelected="1" zoomScale="110" zoomScaleNormal="110" workbookViewId="0">
      <selection activeCell="H18" sqref="H18"/>
    </sheetView>
  </sheetViews>
  <sheetFormatPr baseColWidth="10" defaultRowHeight="15" x14ac:dyDescent="0.25"/>
  <sheetData>
    <row r="2" spans="2:8" x14ac:dyDescent="0.25">
      <c r="B2" s="58" t="s">
        <v>307</v>
      </c>
      <c r="C2" s="59"/>
      <c r="F2" s="16" t="s">
        <v>210</v>
      </c>
      <c r="G2" s="16" t="s">
        <v>211</v>
      </c>
      <c r="H2" s="88" t="s">
        <v>308</v>
      </c>
    </row>
    <row r="3" spans="2:8" x14ac:dyDescent="0.25">
      <c r="B3" s="6"/>
      <c r="F3" s="13" t="s">
        <v>309</v>
      </c>
      <c r="G3" s="61">
        <v>0.32</v>
      </c>
      <c r="H3" s="62">
        <v>0.64</v>
      </c>
    </row>
    <row r="4" spans="2:8" x14ac:dyDescent="0.25">
      <c r="B4" s="6" t="s">
        <v>310</v>
      </c>
      <c r="F4" s="13" t="s">
        <v>214</v>
      </c>
      <c r="G4" s="61">
        <v>0.71</v>
      </c>
      <c r="H4" s="62">
        <v>0.95</v>
      </c>
    </row>
    <row r="5" spans="2:8" x14ac:dyDescent="0.25">
      <c r="B5" t="s">
        <v>32</v>
      </c>
      <c r="C5">
        <v>20</v>
      </c>
      <c r="D5" t="s">
        <v>213</v>
      </c>
      <c r="F5" s="13" t="s">
        <v>216</v>
      </c>
      <c r="G5" s="61">
        <v>1.29</v>
      </c>
      <c r="H5" s="62">
        <v>1.27</v>
      </c>
    </row>
    <row r="6" spans="2:8" x14ac:dyDescent="0.25">
      <c r="B6" t="s">
        <v>215</v>
      </c>
      <c r="C6">
        <v>40</v>
      </c>
      <c r="D6" t="s">
        <v>213</v>
      </c>
      <c r="F6" s="13" t="s">
        <v>218</v>
      </c>
      <c r="G6" s="61">
        <v>1.98</v>
      </c>
      <c r="H6" s="62">
        <v>1.59</v>
      </c>
    </row>
    <row r="7" spans="2:8" x14ac:dyDescent="0.25">
      <c r="B7" t="s">
        <v>311</v>
      </c>
      <c r="C7">
        <f>2*10</f>
        <v>20</v>
      </c>
      <c r="D7" t="s">
        <v>213</v>
      </c>
      <c r="F7" s="13" t="s">
        <v>220</v>
      </c>
      <c r="G7" s="61">
        <v>2.85</v>
      </c>
      <c r="H7" s="62">
        <v>1.91</v>
      </c>
    </row>
    <row r="8" spans="2:8" x14ac:dyDescent="0.25">
      <c r="B8" t="s">
        <v>312</v>
      </c>
      <c r="C8">
        <f>MIN(C6:C7)</f>
        <v>20</v>
      </c>
      <c r="D8" t="s">
        <v>213</v>
      </c>
      <c r="F8" s="13" t="s">
        <v>221</v>
      </c>
      <c r="G8" s="61">
        <v>5.07</v>
      </c>
      <c r="H8" s="62">
        <v>2.54</v>
      </c>
    </row>
    <row r="9" spans="2:8" x14ac:dyDescent="0.25">
      <c r="B9" t="s">
        <v>219</v>
      </c>
      <c r="C9" s="3">
        <f>C5-2-H5/2</f>
        <v>17.364999999999998</v>
      </c>
      <c r="D9" t="s">
        <v>213</v>
      </c>
    </row>
    <row r="10" spans="2:8" x14ac:dyDescent="0.25">
      <c r="B10" t="s">
        <v>226</v>
      </c>
      <c r="C10" s="54">
        <f>0.7*SQRT(210)/4200</f>
        <v>2.4152294576982396E-3</v>
      </c>
    </row>
    <row r="11" spans="2:8" x14ac:dyDescent="0.25">
      <c r="B11" t="s">
        <v>227</v>
      </c>
      <c r="C11" s="3">
        <f>C10*C8*C9</f>
        <v>0.8388091906585986</v>
      </c>
      <c r="D11" t="s">
        <v>224</v>
      </c>
      <c r="E11" s="89" t="s">
        <v>313</v>
      </c>
    </row>
    <row r="13" spans="2:8" x14ac:dyDescent="0.25">
      <c r="B13" s="6" t="s">
        <v>314</v>
      </c>
    </row>
    <row r="15" spans="2:8" x14ac:dyDescent="0.25">
      <c r="B15" t="s">
        <v>32</v>
      </c>
      <c r="C15">
        <v>20</v>
      </c>
      <c r="D15" t="s">
        <v>213</v>
      </c>
    </row>
    <row r="16" spans="2:8" x14ac:dyDescent="0.25">
      <c r="B16" t="s">
        <v>315</v>
      </c>
      <c r="C16">
        <v>10</v>
      </c>
      <c r="D16" t="s">
        <v>213</v>
      </c>
    </row>
    <row r="17" spans="2:5" x14ac:dyDescent="0.25">
      <c r="B17" t="s">
        <v>219</v>
      </c>
      <c r="C17" s="3">
        <f>C15-2-H5/2</f>
        <v>17.364999999999998</v>
      </c>
      <c r="D17" t="s">
        <v>213</v>
      </c>
    </row>
    <row r="18" spans="2:5" x14ac:dyDescent="0.25">
      <c r="B18" t="s">
        <v>226</v>
      </c>
      <c r="C18" s="54">
        <f>0.7*SQRT(210)/4200</f>
        <v>2.4152294576982396E-3</v>
      </c>
    </row>
    <row r="19" spans="2:5" x14ac:dyDescent="0.25">
      <c r="B19" t="s">
        <v>227</v>
      </c>
      <c r="C19" s="3">
        <f>C18*C16*C17</f>
        <v>0.4194045953292993</v>
      </c>
      <c r="D19" t="s">
        <v>224</v>
      </c>
      <c r="E19" s="1" t="s">
        <v>316</v>
      </c>
    </row>
    <row r="21" spans="2:5" x14ac:dyDescent="0.25">
      <c r="B21" s="90" t="s">
        <v>317</v>
      </c>
    </row>
    <row r="23" spans="2:5" x14ac:dyDescent="0.25">
      <c r="B23" t="s">
        <v>205</v>
      </c>
      <c r="C23">
        <v>0.67</v>
      </c>
      <c r="D23" t="s">
        <v>206</v>
      </c>
    </row>
    <row r="24" spans="2:5" x14ac:dyDescent="0.25">
      <c r="B24" t="s">
        <v>207</v>
      </c>
      <c r="C24">
        <v>210</v>
      </c>
      <c r="D24" t="s">
        <v>208</v>
      </c>
    </row>
    <row r="25" spans="2:5" x14ac:dyDescent="0.25">
      <c r="B25" t="s">
        <v>209</v>
      </c>
      <c r="C25">
        <v>4200</v>
      </c>
      <c r="D25" t="s">
        <v>208</v>
      </c>
    </row>
    <row r="26" spans="2:5" x14ac:dyDescent="0.25">
      <c r="B26" t="s">
        <v>32</v>
      </c>
      <c r="C26">
        <v>20</v>
      </c>
      <c r="D26" t="s">
        <v>213</v>
      </c>
    </row>
    <row r="27" spans="2:5" x14ac:dyDescent="0.25">
      <c r="B27" t="s">
        <v>215</v>
      </c>
      <c r="C27">
        <v>20</v>
      </c>
      <c r="D27" t="s">
        <v>213</v>
      </c>
    </row>
    <row r="28" spans="2:5" x14ac:dyDescent="0.25">
      <c r="B28" t="s">
        <v>217</v>
      </c>
      <c r="C28">
        <v>2</v>
      </c>
      <c r="D28" t="s">
        <v>213</v>
      </c>
    </row>
    <row r="29" spans="2:5" x14ac:dyDescent="0.25">
      <c r="B29" t="s">
        <v>219</v>
      </c>
      <c r="C29" s="3">
        <f>C26-C28-H5/2</f>
        <v>17.364999999999998</v>
      </c>
      <c r="D29" t="s">
        <v>213</v>
      </c>
    </row>
    <row r="30" spans="2:5" x14ac:dyDescent="0.25">
      <c r="B30" s="91" t="s">
        <v>318</v>
      </c>
      <c r="C30" s="3">
        <v>0.9</v>
      </c>
    </row>
    <row r="31" spans="2:5" x14ac:dyDescent="0.25">
      <c r="B31" t="s">
        <v>222</v>
      </c>
      <c r="C31" s="3">
        <f>C29-SQRT((C29^2)-((2*C23*10^5)/(0.85*C24*C30*C27)))</f>
        <v>1.2455194288815825</v>
      </c>
      <c r="D31" t="s">
        <v>213</v>
      </c>
    </row>
    <row r="32" spans="2:5" x14ac:dyDescent="0.25">
      <c r="B32" t="s">
        <v>223</v>
      </c>
      <c r="C32" s="3">
        <f>(C23*10^5)/(C30*C25*(C29-C31/2))</f>
        <v>1.0586915145493445</v>
      </c>
      <c r="D32" t="s">
        <v>224</v>
      </c>
      <c r="E32" s="89" t="s">
        <v>313</v>
      </c>
    </row>
    <row r="34" spans="2:4" x14ac:dyDescent="0.25">
      <c r="B34" t="s">
        <v>223</v>
      </c>
      <c r="C34" s="3">
        <f>G5</f>
        <v>1.29</v>
      </c>
      <c r="D34" t="s">
        <v>224</v>
      </c>
    </row>
    <row r="35" spans="2:4" x14ac:dyDescent="0.25">
      <c r="B35" s="59" t="s">
        <v>205</v>
      </c>
      <c r="C35" s="73">
        <f>(C34*C30*C25*(C29-C31/2))*10^-5</f>
        <v>0.81638512080443792</v>
      </c>
      <c r="D35" s="59" t="s">
        <v>206</v>
      </c>
    </row>
    <row r="38" spans="2:4" x14ac:dyDescent="0.25">
      <c r="B38" s="90" t="s">
        <v>319</v>
      </c>
      <c r="C38" s="92"/>
    </row>
    <row r="40" spans="2:4" x14ac:dyDescent="0.25">
      <c r="B40" t="s">
        <v>205</v>
      </c>
      <c r="C40" s="3">
        <v>0.4</v>
      </c>
      <c r="D40" t="s">
        <v>206</v>
      </c>
    </row>
    <row r="41" spans="2:4" x14ac:dyDescent="0.25">
      <c r="B41" t="s">
        <v>320</v>
      </c>
      <c r="C41">
        <v>210</v>
      </c>
      <c r="D41" t="s">
        <v>208</v>
      </c>
    </row>
    <row r="42" spans="2:4" x14ac:dyDescent="0.25">
      <c r="B42" t="s">
        <v>209</v>
      </c>
      <c r="C42">
        <v>4200</v>
      </c>
      <c r="D42" t="s">
        <v>208</v>
      </c>
    </row>
    <row r="43" spans="2:4" x14ac:dyDescent="0.25">
      <c r="B43" t="s">
        <v>32</v>
      </c>
      <c r="C43">
        <v>20</v>
      </c>
      <c r="D43" t="s">
        <v>213</v>
      </c>
    </row>
    <row r="44" spans="2:4" x14ac:dyDescent="0.25">
      <c r="B44" t="s">
        <v>215</v>
      </c>
      <c r="C44">
        <v>10</v>
      </c>
      <c r="D44" t="s">
        <v>213</v>
      </c>
    </row>
    <row r="45" spans="2:4" x14ac:dyDescent="0.25">
      <c r="B45" t="s">
        <v>217</v>
      </c>
      <c r="C45">
        <v>2</v>
      </c>
      <c r="D45" t="s">
        <v>213</v>
      </c>
    </row>
    <row r="46" spans="2:4" x14ac:dyDescent="0.25">
      <c r="B46" t="s">
        <v>219</v>
      </c>
      <c r="C46" s="3">
        <f>C43-C45-H5/2</f>
        <v>17.364999999999998</v>
      </c>
      <c r="D46" t="s">
        <v>213</v>
      </c>
    </row>
    <row r="47" spans="2:4" x14ac:dyDescent="0.25">
      <c r="B47" s="91" t="s">
        <v>318</v>
      </c>
      <c r="C47" s="3">
        <v>0.9</v>
      </c>
    </row>
    <row r="48" spans="2:4" x14ac:dyDescent="0.25">
      <c r="B48" t="s">
        <v>222</v>
      </c>
      <c r="C48" s="3">
        <f>C46-SQRT((C46^2)-((2*C40*10^5)/(0.85*C41*C47*C44)))</f>
        <v>1.4985092681626782</v>
      </c>
      <c r="D48" t="s">
        <v>213</v>
      </c>
    </row>
    <row r="49" spans="2:5" x14ac:dyDescent="0.25">
      <c r="B49" t="s">
        <v>223</v>
      </c>
      <c r="C49" s="3">
        <f>(C40*10^5)/(C47*C42*(C46-C48/2))</f>
        <v>0.63686643896913853</v>
      </c>
      <c r="D49" t="s">
        <v>224</v>
      </c>
      <c r="E49" s="89" t="s">
        <v>316</v>
      </c>
    </row>
    <row r="51" spans="2:5" x14ac:dyDescent="0.25">
      <c r="B51" t="s">
        <v>223</v>
      </c>
      <c r="C51" s="3">
        <f>G4</f>
        <v>0.71</v>
      </c>
      <c r="D51" t="s">
        <v>224</v>
      </c>
    </row>
    <row r="52" spans="2:5" x14ac:dyDescent="0.25">
      <c r="B52" s="59" t="s">
        <v>205</v>
      </c>
      <c r="C52" s="73">
        <f>(C51*C47*C42*(C46-C48/2))*10^-5</f>
        <v>0.44593337413052508</v>
      </c>
      <c r="D52" s="59" t="s">
        <v>206</v>
      </c>
    </row>
    <row r="55" spans="2:5" x14ac:dyDescent="0.25">
      <c r="B55" s="6" t="s">
        <v>321</v>
      </c>
    </row>
    <row r="57" spans="2:5" x14ac:dyDescent="0.25">
      <c r="B57" t="s">
        <v>226</v>
      </c>
      <c r="C57">
        <v>1.8E-3</v>
      </c>
    </row>
    <row r="58" spans="2:5" x14ac:dyDescent="0.25">
      <c r="B58" t="s">
        <v>215</v>
      </c>
      <c r="C58">
        <f>5*5</f>
        <v>25</v>
      </c>
      <c r="D58" t="s">
        <v>213</v>
      </c>
    </row>
    <row r="59" spans="2:5" x14ac:dyDescent="0.25">
      <c r="B59" t="s">
        <v>32</v>
      </c>
      <c r="C59">
        <v>5</v>
      </c>
      <c r="D59" t="s">
        <v>213</v>
      </c>
    </row>
    <row r="60" spans="2:5" x14ac:dyDescent="0.25">
      <c r="B60" t="s">
        <v>227</v>
      </c>
      <c r="C60">
        <f>C57*C58*C59</f>
        <v>0.22499999999999998</v>
      </c>
      <c r="D60" t="s">
        <v>224</v>
      </c>
      <c r="E60" s="89" t="s">
        <v>322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Espectro Diseño</vt:lpstr>
      <vt:lpstr>CARGAS</vt:lpstr>
      <vt:lpstr>COMBINACIONES</vt:lpstr>
      <vt:lpstr>PESO</vt:lpstr>
      <vt:lpstr>VERIFICACIONES</vt:lpstr>
      <vt:lpstr>VIGAS</vt:lpstr>
      <vt:lpstr>COLUMNAS</vt:lpstr>
      <vt:lpstr>DI COLUMNA</vt:lpstr>
      <vt:lpstr>MUROS DE CORTE</vt:lpstr>
      <vt:lpstr>DI MURO CORTE</vt:lpstr>
      <vt:lpstr>LOSA ALIGERADA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Sheylla Barrantes</dc:creator>
  <cp:lastModifiedBy>Sheylla Barrantes</cp:lastModifiedBy>
  <dcterms:created xsi:type="dcterms:W3CDTF">2025-04-06T16:04:06Z</dcterms:created>
  <dcterms:modified xsi:type="dcterms:W3CDTF">2025-05-31T17:45:39Z</dcterms:modified>
</cp:coreProperties>
</file>