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defaultThemeVersion="124226"/>
  <xr:revisionPtr revIDLastSave="0" documentId="13_ncr:1_{A8170296-C14D-4889-933C-6A6E573EA19C}" xr6:coauthVersionLast="47" xr6:coauthVersionMax="47" xr10:uidLastSave="{00000000-0000-0000-0000-000000000000}"/>
  <bookViews>
    <workbookView xWindow="-108" yWindow="-108" windowWidth="23256" windowHeight="12456" xr2:uid="{00000000-000D-0000-FFFF-FFFF00000000}"/>
  </bookViews>
  <sheets>
    <sheet name="DISEÑO PLACA ESTRUCTUR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7" i="1" l="1"/>
  <c r="C174" i="1"/>
  <c r="B207" i="1"/>
  <c r="E192" i="1"/>
  <c r="E193" i="1"/>
  <c r="E194" i="1"/>
  <c r="E169" i="1"/>
  <c r="E171" i="1"/>
  <c r="E170" i="1"/>
  <c r="C135" i="1" l="1"/>
  <c r="C136" i="1" s="1"/>
  <c r="C150" i="1"/>
  <c r="C146" i="1"/>
  <c r="C147" i="1" s="1"/>
  <c r="C132" i="1"/>
  <c r="G109" i="1"/>
  <c r="C122" i="1" s="1"/>
  <c r="G108" i="1"/>
  <c r="G107" i="1"/>
  <c r="E107" i="1"/>
  <c r="E109" i="1"/>
  <c r="C121" i="1" s="1"/>
  <c r="E108" i="1"/>
  <c r="D64" i="1"/>
  <c r="B122" i="1" l="1"/>
  <c r="B212" i="1"/>
  <c r="G212" i="1"/>
  <c r="B121" i="1"/>
  <c r="B210" i="1"/>
  <c r="G210" i="1"/>
  <c r="C151" i="1"/>
  <c r="C157" i="1" s="1"/>
  <c r="C162" i="1" s="1"/>
  <c r="C165" i="1" s="1"/>
  <c r="C123" i="1"/>
  <c r="C113" i="1"/>
  <c r="E83" i="1"/>
  <c r="E85" i="1"/>
  <c r="E84" i="1"/>
  <c r="B70" i="1"/>
  <c r="E75" i="1"/>
  <c r="C168" i="1" l="1"/>
  <c r="C173" i="1" s="1"/>
  <c r="C185" i="1"/>
  <c r="C188" i="1" s="1"/>
  <c r="C191" i="1" s="1"/>
  <c r="C196" i="1" s="1"/>
  <c r="C200" i="1" s="1"/>
  <c r="H70" i="1"/>
  <c r="E74" i="1"/>
  <c r="C61" i="1"/>
  <c r="C60" i="1"/>
  <c r="D63" i="1" s="1"/>
  <c r="E56" i="1"/>
  <c r="C45" i="1"/>
  <c r="D48" i="1" s="1"/>
  <c r="C35" i="1"/>
  <c r="C32" i="1"/>
  <c r="C26" i="1"/>
  <c r="C29" i="1"/>
  <c r="C25" i="1"/>
  <c r="C202" i="1" l="1"/>
  <c r="F212" i="1"/>
  <c r="C177" i="1"/>
  <c r="C179" i="1" s="1"/>
  <c r="D212" i="1"/>
  <c r="C40" i="1"/>
  <c r="C39" i="1"/>
  <c r="C42" i="1" s="1"/>
  <c r="H16" i="1"/>
  <c r="E19" i="1"/>
  <c r="C120" i="1" l="1"/>
  <c r="C125" i="1" s="1"/>
  <c r="B205" i="1"/>
  <c r="G205" i="1" s="1"/>
  <c r="E205" i="1"/>
  <c r="C93" i="1"/>
  <c r="C99" i="1"/>
  <c r="D66" i="1"/>
  <c r="C82" i="1"/>
  <c r="C86" i="1" s="1"/>
  <c r="E73" i="1"/>
  <c r="B68" i="1"/>
  <c r="G68" i="1" s="1"/>
  <c r="B48" i="1"/>
  <c r="E48" i="1" s="1"/>
  <c r="D128" i="1" l="1"/>
  <c r="B105" i="1"/>
  <c r="B128" i="1"/>
  <c r="E128" i="1" s="1"/>
  <c r="C87" i="1"/>
  <c r="C100" i="1"/>
  <c r="C48" i="1"/>
  <c r="C128" i="1" l="1"/>
  <c r="C102" i="1"/>
  <c r="D105" i="1" s="1"/>
  <c r="E105" i="1" s="1"/>
  <c r="C105" i="1" l="1"/>
</calcChain>
</file>

<file path=xl/sharedStrings.xml><?xml version="1.0" encoding="utf-8"?>
<sst xmlns="http://schemas.openxmlformats.org/spreadsheetml/2006/main" count="219" uniqueCount="134">
  <si>
    <t>m</t>
  </si>
  <si>
    <t>ρ =</t>
  </si>
  <si>
    <t>DIAMETRO</t>
  </si>
  <si>
    <t>AREA</t>
  </si>
  <si>
    <t>cm</t>
  </si>
  <si>
    <t>cm2</t>
  </si>
  <si>
    <t>P =</t>
  </si>
  <si>
    <t>A =</t>
  </si>
  <si>
    <t>M =</t>
  </si>
  <si>
    <t>c =</t>
  </si>
  <si>
    <t>I =</t>
  </si>
  <si>
    <t>fc =</t>
  </si>
  <si>
    <t>fy =</t>
  </si>
  <si>
    <t>ton</t>
  </si>
  <si>
    <t>t =</t>
  </si>
  <si>
    <t>m2</t>
  </si>
  <si>
    <t>Vc =</t>
  </si>
  <si>
    <t>Vs =</t>
  </si>
  <si>
    <t>ρh =</t>
  </si>
  <si>
    <t>ρv =</t>
  </si>
  <si>
    <t>DISEÑO DE MUROS ESTRUCTURALES</t>
  </si>
  <si>
    <t xml:space="preserve">1. DATOS </t>
  </si>
  <si>
    <t>kg/cm2</t>
  </si>
  <si>
    <t xml:space="preserve">Carga muerta </t>
  </si>
  <si>
    <t>Espesor del muro</t>
  </si>
  <si>
    <t>Longitud del muro</t>
  </si>
  <si>
    <t>L =</t>
  </si>
  <si>
    <t>Carga viva</t>
  </si>
  <si>
    <t>PD =</t>
  </si>
  <si>
    <t>PL =</t>
  </si>
  <si>
    <t>Altura total del muro</t>
  </si>
  <si>
    <t>Hm =</t>
  </si>
  <si>
    <t>2. SOLUCIÓN</t>
  </si>
  <si>
    <t>Pu =</t>
  </si>
  <si>
    <t>Mu =</t>
  </si>
  <si>
    <t>Vu =</t>
  </si>
  <si>
    <t>ton-m</t>
  </si>
  <si>
    <t>Carga ultima</t>
  </si>
  <si>
    <t>Momento ultima</t>
  </si>
  <si>
    <t>Cortante ultima</t>
  </si>
  <si>
    <r>
      <rPr>
        <sz val="12"/>
        <color theme="1"/>
        <rFont val="Calibri"/>
        <family val="2"/>
        <scheme val="minor"/>
      </rPr>
      <t>σ</t>
    </r>
    <r>
      <rPr>
        <sz val="11"/>
        <color theme="1"/>
        <rFont val="Calibri"/>
        <family val="2"/>
        <scheme val="minor"/>
      </rPr>
      <t xml:space="preserve"> </t>
    </r>
    <r>
      <rPr>
        <sz val="8"/>
        <color theme="1"/>
        <rFont val="Calibri"/>
        <family val="2"/>
        <scheme val="minor"/>
      </rPr>
      <t>comp max</t>
    </r>
    <r>
      <rPr>
        <sz val="11"/>
        <color theme="1"/>
        <rFont val="Calibri"/>
        <family val="2"/>
        <scheme val="minor"/>
      </rPr>
      <t xml:space="preserve"> =</t>
    </r>
  </si>
  <si>
    <t>area placa</t>
  </si>
  <si>
    <t>carga ultima</t>
  </si>
  <si>
    <t>momento ultima</t>
  </si>
  <si>
    <t xml:space="preserve">m </t>
  </si>
  <si>
    <t>punto centro muro (L/2)</t>
  </si>
  <si>
    <t>momento de inercia</t>
  </si>
  <si>
    <t>m4</t>
  </si>
  <si>
    <r>
      <rPr>
        <sz val="12"/>
        <color theme="1"/>
        <rFont val="Calibri"/>
        <family val="2"/>
        <scheme val="minor"/>
      </rPr>
      <t>σ</t>
    </r>
    <r>
      <rPr>
        <sz val="11"/>
        <color theme="1"/>
        <rFont val="Calibri"/>
        <family val="2"/>
        <scheme val="minor"/>
      </rPr>
      <t xml:space="preserve"> </t>
    </r>
    <r>
      <rPr>
        <sz val="8"/>
        <color theme="1"/>
        <rFont val="Calibri"/>
        <family val="2"/>
        <scheme val="minor"/>
      </rPr>
      <t>comp max (+)</t>
    </r>
    <r>
      <rPr>
        <sz val="11"/>
        <color theme="1"/>
        <rFont val="Calibri"/>
        <family val="2"/>
        <scheme val="minor"/>
      </rPr>
      <t xml:space="preserve"> =</t>
    </r>
  </si>
  <si>
    <r>
      <rPr>
        <sz val="12"/>
        <color theme="1"/>
        <rFont val="Calibri"/>
        <family val="2"/>
        <scheme val="minor"/>
      </rPr>
      <t>σ</t>
    </r>
    <r>
      <rPr>
        <sz val="11"/>
        <color theme="1"/>
        <rFont val="Calibri"/>
        <family val="2"/>
        <scheme val="minor"/>
      </rPr>
      <t xml:space="preserve"> </t>
    </r>
    <r>
      <rPr>
        <sz val="8"/>
        <color theme="1"/>
        <rFont val="Calibri"/>
        <family val="2"/>
        <scheme val="minor"/>
      </rPr>
      <t>comp max</t>
    </r>
    <r>
      <rPr>
        <sz val="11"/>
        <color theme="1"/>
        <rFont val="Calibri"/>
        <family val="2"/>
        <scheme val="minor"/>
      </rPr>
      <t xml:space="preserve"> (-) =</t>
    </r>
  </si>
  <si>
    <t>σ =</t>
  </si>
  <si>
    <t>σ comp max (kg/cm2)</t>
  </si>
  <si>
    <t>σ (kg/cm2)</t>
  </si>
  <si>
    <t>t</t>
  </si>
  <si>
    <t>2t ó 0.1 Lm</t>
  </si>
  <si>
    <t>Lm-2t ó 0.9Lm</t>
  </si>
  <si>
    <t>Lm</t>
  </si>
  <si>
    <t xml:space="preserve">Tomando el elemento de borde como: </t>
  </si>
  <si>
    <t>2t =</t>
  </si>
  <si>
    <t>0.1Lm =</t>
  </si>
  <si>
    <t>Nuestro elemento de borde sera:</t>
  </si>
  <si>
    <t>Acero en el elemento de borde asumiento una cuantia de:</t>
  </si>
  <si>
    <t>As =</t>
  </si>
  <si>
    <t>Usar max. valor de 2t y 0.1Lm =</t>
  </si>
  <si>
    <t>Usamos acero # =</t>
  </si>
  <si>
    <t>Diam. =</t>
  </si>
  <si>
    <t>Area =</t>
  </si>
  <si>
    <t>TABLA 1</t>
  </si>
  <si>
    <t>ACERO DISPONIBLES EN cm2</t>
  </si>
  <si>
    <t>N°</t>
  </si>
  <si>
    <r>
      <rPr>
        <sz val="10"/>
        <color indexed="8"/>
        <rFont val="Calibri"/>
        <family val="2"/>
      </rPr>
      <t xml:space="preserve">φ </t>
    </r>
    <r>
      <rPr>
        <sz val="11"/>
        <color indexed="8"/>
        <rFont val="Calibri"/>
        <family val="2"/>
      </rPr>
      <t>(pulg)</t>
    </r>
  </si>
  <si>
    <t>3/8"</t>
  </si>
  <si>
    <t>1/2"</t>
  </si>
  <si>
    <t>5/8"</t>
  </si>
  <si>
    <t>3/4"</t>
  </si>
  <si>
    <t>7/8"</t>
  </si>
  <si>
    <t>1"</t>
  </si>
  <si>
    <t>1 1/8"</t>
  </si>
  <si>
    <t>1 1/4"</t>
  </si>
  <si>
    <t>1 3/8"</t>
  </si>
  <si>
    <t>TABLA 2</t>
  </si>
  <si>
    <t>Coeficientes  φ  para Diseño</t>
  </si>
  <si>
    <t>Factores φ</t>
  </si>
  <si>
    <t>NTE E.060</t>
  </si>
  <si>
    <t>ACI 318S-08</t>
  </si>
  <si>
    <t>Flexión</t>
  </si>
  <si>
    <t>Compresión</t>
  </si>
  <si>
    <t>Cortante</t>
  </si>
  <si>
    <t>Columnas estribadas</t>
  </si>
  <si>
    <t>Columnas zunchadas</t>
  </si>
  <si>
    <t>Usamos:</t>
  </si>
  <si>
    <t>Cantidad aceros =</t>
  </si>
  <si>
    <r>
      <t>P</t>
    </r>
    <r>
      <rPr>
        <sz val="9"/>
        <color theme="1"/>
        <rFont val="Calibri"/>
        <family val="2"/>
        <scheme val="minor"/>
      </rPr>
      <t xml:space="preserve">conf </t>
    </r>
    <r>
      <rPr>
        <sz val="11"/>
        <color theme="1"/>
        <rFont val="Calibri"/>
        <family val="2"/>
        <scheme val="minor"/>
      </rPr>
      <t>=</t>
    </r>
  </si>
  <si>
    <t>Usar: Ø =</t>
  </si>
  <si>
    <t>Usar: Øe =</t>
  </si>
  <si>
    <t>Columna estribada. Ver tabla 2</t>
  </si>
  <si>
    <t>valor constante</t>
  </si>
  <si>
    <t>ØPn =</t>
  </si>
  <si>
    <t>Acol =</t>
  </si>
  <si>
    <t>Espesor columna =</t>
  </si>
  <si>
    <t>ØPn</t>
  </si>
  <si>
    <t>Pconf</t>
  </si>
  <si>
    <t>AS Total =</t>
  </si>
  <si>
    <t>2.1. Elementos de confinamiento en muros</t>
  </si>
  <si>
    <t>2.2. Diseño por corte</t>
  </si>
  <si>
    <t>Vn ≥</t>
  </si>
  <si>
    <t>Resistencia al corte del concreto</t>
  </si>
  <si>
    <t>Acw: Area de la placa</t>
  </si>
  <si>
    <t>f′c: Resistencia del concreto</t>
  </si>
  <si>
    <r>
      <t xml:space="preserve">Para </t>
    </r>
    <r>
      <rPr>
        <sz val="14"/>
        <color theme="1"/>
        <rFont val="Calibri"/>
        <family val="2"/>
        <scheme val="minor"/>
      </rPr>
      <t>α</t>
    </r>
    <r>
      <rPr>
        <sz val="10"/>
        <color theme="1"/>
        <rFont val="Calibri"/>
        <family val="2"/>
        <scheme val="minor"/>
      </rPr>
      <t>c</t>
    </r>
    <r>
      <rPr>
        <sz val="11"/>
        <color theme="1"/>
        <rFont val="Calibri"/>
        <family val="2"/>
        <scheme val="minor"/>
      </rPr>
      <t>:</t>
    </r>
  </si>
  <si>
    <t>Hm / Lm =</t>
  </si>
  <si>
    <r>
      <rPr>
        <sz val="12"/>
        <color theme="1"/>
        <rFont val="Calibri"/>
        <family val="2"/>
        <scheme val="minor"/>
      </rPr>
      <t>α</t>
    </r>
    <r>
      <rPr>
        <sz val="11"/>
        <color theme="1"/>
        <rFont val="Calibri"/>
        <family val="2"/>
        <scheme val="minor"/>
      </rPr>
      <t>c =</t>
    </r>
  </si>
  <si>
    <t>Acw =</t>
  </si>
  <si>
    <t>Cortante. Ver tabla 2</t>
  </si>
  <si>
    <t xml:space="preserve">s = </t>
  </si>
  <si>
    <t xml:space="preserve">Usar: </t>
  </si>
  <si>
    <t>Ash =</t>
  </si>
  <si>
    <t>Usar: ρh =</t>
  </si>
  <si>
    <t>Calculo de refuerzo vertical</t>
  </si>
  <si>
    <t>ρh min =</t>
  </si>
  <si>
    <t>ρv min =</t>
  </si>
  <si>
    <t>Usar: ρv =</t>
  </si>
  <si>
    <t>cuantia minima horizontal</t>
  </si>
  <si>
    <t>cuantia minima vertical</t>
  </si>
  <si>
    <t>Según RNE – E.060. La cuantía de refuerzo horizontal para cortante no debe ser menor que 0.0025 y su espaciamiento no debe exceder a tres veces el espesor del muro ni de 400mm.</t>
  </si>
  <si>
    <t>Según RNE – E.060 La cuantía de refuerzo vertical para cortante no debe ser menor que ec. 1A. Pero no necesita ser mayor que el valor de "ρh" requerida. El espaciamiento de refuerzo vertical no debe exceder tres veces el espesor del muro ni de 400mm.</t>
  </si>
  <si>
    <t xml:space="preserve">s2 max = </t>
  </si>
  <si>
    <t xml:space="preserve">s1 max = 3t = </t>
  </si>
  <si>
    <t>Usar: s =</t>
  </si>
  <si>
    <t>Resistencia del concreto</t>
  </si>
  <si>
    <t>Fluencia del acero</t>
  </si>
  <si>
    <t>Calculamos la carga última en el elemento de borde:</t>
  </si>
  <si>
    <t>Verificación si se necesita elementos de confinamiento en los extremos de la placa.</t>
  </si>
  <si>
    <t>ec. 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</si>
</sst>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Nº&quot;\ 0"/>
    <numFmt numFmtId="166" formatCode="0.0000"/>
    <numFmt numFmtId="167" formatCode="0.0%"/>
  </numFmts>
  <fonts count="24" x14ac:knownFonts="1">
    <font>
      <sz val="11"/>
      <color theme="1"/>
      <name val="Calibri"/>
      <family val="2"/>
      <scheme val="minor"/>
    </font>
    <font>
      <b/>
      <sz val="11"/>
      <color theme="1"/>
      <name val="Calibri"/>
      <family val="2"/>
      <scheme val="minor"/>
    </font>
    <font>
      <b/>
      <sz val="11"/>
      <name val="Calibri"/>
      <family val="2"/>
      <scheme val="minor"/>
    </font>
    <font>
      <b/>
      <sz val="12"/>
      <color theme="1"/>
      <name val="Calibri"/>
      <family val="2"/>
      <scheme val="minor"/>
    </font>
    <font>
      <b/>
      <sz val="11"/>
      <color rgb="FFFF0000"/>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b/>
      <sz val="10"/>
      <color theme="1"/>
      <name val="Calibri"/>
      <family val="2"/>
      <scheme val="minor"/>
    </font>
    <font>
      <b/>
      <sz val="10"/>
      <name val="Calibri"/>
      <family val="2"/>
      <scheme val="minor"/>
    </font>
    <font>
      <sz val="10"/>
      <name val="Calibri"/>
      <family val="2"/>
      <scheme val="minor"/>
    </font>
    <font>
      <b/>
      <i/>
      <sz val="10"/>
      <color theme="3" tint="0.39997558519241921"/>
      <name val="Calibri"/>
      <family val="2"/>
      <scheme val="minor"/>
    </font>
    <font>
      <b/>
      <sz val="10"/>
      <color rgb="FF000000"/>
      <name val="Calibri"/>
      <family val="2"/>
      <scheme val="minor"/>
    </font>
    <font>
      <sz val="10"/>
      <color indexed="8"/>
      <name val="Calibri"/>
      <family val="2"/>
    </font>
    <font>
      <sz val="11"/>
      <color indexed="8"/>
      <name val="Calibri"/>
      <family val="2"/>
    </font>
    <font>
      <i/>
      <sz val="10"/>
      <color theme="1"/>
      <name val="Calibri"/>
      <family val="2"/>
      <scheme val="minor"/>
    </font>
    <font>
      <sz val="8"/>
      <name val="Calibri"/>
      <family val="2"/>
      <scheme val="minor"/>
    </font>
    <font>
      <sz val="14"/>
      <color theme="1"/>
      <name val="Calibri"/>
      <family val="2"/>
      <scheme val="minor"/>
    </font>
    <font>
      <sz val="11"/>
      <color rgb="FFC00000"/>
      <name val="Calibri"/>
      <family val="2"/>
      <scheme val="minor"/>
    </font>
    <font>
      <sz val="11"/>
      <color rgb="FF0070C0"/>
      <name val="Calibri"/>
      <family val="2"/>
      <scheme val="minor"/>
    </font>
    <font>
      <sz val="11"/>
      <color rgb="FF00B050"/>
      <name val="Calibri"/>
      <family val="2"/>
      <scheme val="minor"/>
    </font>
    <font>
      <sz val="11"/>
      <color theme="1"/>
      <name val="Arial Narrow"/>
      <family val="2"/>
    </font>
    <font>
      <b/>
      <u/>
      <sz val="24"/>
      <color rgb="FF0070C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s>
  <borders count="13">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07">
    <xf numFmtId="0" fontId="0" fillId="0" borderId="0" xfId="0"/>
    <xf numFmtId="0" fontId="0" fillId="2" borderId="0" xfId="0" applyFill="1" applyAlignment="1">
      <alignment horizontal="center" vertical="center"/>
    </xf>
    <xf numFmtId="0" fontId="0" fillId="4" borderId="0" xfId="0" applyFill="1"/>
    <xf numFmtId="0" fontId="1" fillId="4" borderId="0" xfId="0" applyFont="1" applyFill="1"/>
    <xf numFmtId="0" fontId="0" fillId="4" borderId="0" xfId="0" applyFill="1" applyAlignment="1">
      <alignment horizontal="right"/>
    </xf>
    <xf numFmtId="2" fontId="0" fillId="4" borderId="0" xfId="0" applyNumberFormat="1" applyFill="1" applyAlignment="1">
      <alignment horizontal="center" vertical="center"/>
    </xf>
    <xf numFmtId="0" fontId="0" fillId="4" borderId="0" xfId="0" applyFill="1" applyAlignment="1">
      <alignment horizontal="center"/>
    </xf>
    <xf numFmtId="0" fontId="2" fillId="4" borderId="0" xfId="0" applyFont="1" applyFill="1" applyAlignment="1">
      <alignment horizontal="center"/>
    </xf>
    <xf numFmtId="0" fontId="4"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vertical="center"/>
    </xf>
    <xf numFmtId="0" fontId="0" fillId="4" borderId="0" xfId="0" applyFill="1" applyAlignment="1">
      <alignment horizontal="right" vertical="center"/>
    </xf>
    <xf numFmtId="0" fontId="0" fillId="4" borderId="0" xfId="0" applyFill="1" applyAlignment="1">
      <alignment vertical="center"/>
    </xf>
    <xf numFmtId="2" fontId="0" fillId="4" borderId="0" xfId="0" applyNumberFormat="1" applyFill="1" applyAlignment="1">
      <alignment vertical="center"/>
    </xf>
    <xf numFmtId="0" fontId="0" fillId="4" borderId="0" xfId="0" applyFill="1" applyAlignment="1">
      <alignment horizontal="left" vertical="center"/>
    </xf>
    <xf numFmtId="0" fontId="1" fillId="4" borderId="0" xfId="0" applyFont="1" applyFill="1" applyAlignment="1">
      <alignment horizontal="left" vertical="center"/>
    </xf>
    <xf numFmtId="2" fontId="0" fillId="4" borderId="0" xfId="0" applyNumberFormat="1" applyFill="1" applyAlignment="1">
      <alignment horizontal="center"/>
    </xf>
    <xf numFmtId="0" fontId="0" fillId="4" borderId="0" xfId="0" applyFill="1" applyAlignment="1">
      <alignment horizontal="center" vertical="center" wrapText="1"/>
    </xf>
    <xf numFmtId="0" fontId="0" fillId="4" borderId="0" xfId="0" applyFill="1" applyAlignment="1">
      <alignment horizontal="left" vertical="center" indent="2"/>
    </xf>
    <xf numFmtId="0" fontId="0" fillId="4" borderId="0" xfId="0" applyFill="1" applyAlignment="1">
      <alignment horizontal="left" vertical="center" indent="1"/>
    </xf>
    <xf numFmtId="2" fontId="1" fillId="2" borderId="0" xfId="0" applyNumberFormat="1"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right"/>
    </xf>
    <xf numFmtId="164" fontId="5" fillId="4" borderId="0" xfId="0" applyNumberFormat="1" applyFont="1" applyFill="1"/>
    <xf numFmtId="2" fontId="5" fillId="4" borderId="0" xfId="0" applyNumberFormat="1" applyFont="1" applyFill="1"/>
    <xf numFmtId="0" fontId="5" fillId="4" borderId="0" xfId="0" applyFont="1" applyFill="1"/>
    <xf numFmtId="0" fontId="5" fillId="4" borderId="0" xfId="0" applyFont="1" applyFill="1" applyAlignment="1">
      <alignment horizontal="center" vertical="center"/>
    </xf>
    <xf numFmtId="0" fontId="9" fillId="4" borderId="0" xfId="0" applyFont="1" applyFill="1" applyAlignment="1">
      <alignment horizontal="right"/>
    </xf>
    <xf numFmtId="165" fontId="5" fillId="4" borderId="0" xfId="0" applyNumberFormat="1" applyFont="1" applyFill="1" applyAlignment="1">
      <alignment horizontal="right"/>
    </xf>
    <xf numFmtId="164" fontId="5" fillId="4" borderId="0" xfId="0" applyNumberFormat="1" applyFont="1" applyFill="1" applyAlignment="1">
      <alignment horizontal="center" vertical="center"/>
    </xf>
    <xf numFmtId="0" fontId="10" fillId="4" borderId="0" xfId="0" applyFont="1" applyFill="1" applyAlignment="1">
      <alignment horizontal="right" vertical="center"/>
    </xf>
    <xf numFmtId="0" fontId="11" fillId="4" borderId="0" xfId="0" applyFont="1" applyFill="1" applyAlignment="1">
      <alignment vertical="center"/>
    </xf>
    <xf numFmtId="0" fontId="12" fillId="4" borderId="0" xfId="0" applyFont="1" applyFill="1" applyAlignment="1">
      <alignment horizontal="left"/>
    </xf>
    <xf numFmtId="0" fontId="13" fillId="4" borderId="0" xfId="0" applyFont="1" applyFill="1" applyAlignment="1">
      <alignment horizontal="right" vertical="center"/>
    </xf>
    <xf numFmtId="0" fontId="5" fillId="4" borderId="4" xfId="0" applyFont="1" applyFill="1" applyBorder="1" applyAlignment="1">
      <alignment horizontal="center"/>
    </xf>
    <xf numFmtId="12" fontId="5" fillId="4" borderId="4" xfId="0" applyNumberFormat="1" applyFont="1" applyFill="1" applyBorder="1" applyAlignment="1">
      <alignment horizontal="center"/>
    </xf>
    <xf numFmtId="2" fontId="5" fillId="4" borderId="4" xfId="0" applyNumberFormat="1" applyFont="1" applyFill="1" applyBorder="1" applyAlignment="1">
      <alignment horizontal="center"/>
    </xf>
    <xf numFmtId="164" fontId="5" fillId="4" borderId="4" xfId="0" applyNumberFormat="1" applyFont="1" applyFill="1" applyBorder="1" applyAlignment="1">
      <alignment horizontal="center"/>
    </xf>
    <xf numFmtId="0" fontId="5" fillId="4" borderId="2" xfId="0" applyFont="1" applyFill="1" applyBorder="1" applyAlignment="1">
      <alignment horizontal="left" vertical="center"/>
    </xf>
    <xf numFmtId="0" fontId="5" fillId="4" borderId="5" xfId="0" applyFont="1" applyFill="1" applyBorder="1" applyAlignment="1">
      <alignment horizontal="left" vertical="center"/>
    </xf>
    <xf numFmtId="0" fontId="5" fillId="0" borderId="4" xfId="0" applyFont="1" applyBorder="1" applyAlignment="1">
      <alignment horizontal="center"/>
    </xf>
    <xf numFmtId="2" fontId="5" fillId="0" borderId="4" xfId="0" applyNumberFormat="1" applyFont="1" applyBorder="1" applyAlignment="1">
      <alignment horizontal="center"/>
    </xf>
    <xf numFmtId="0" fontId="5" fillId="4" borderId="4" xfId="0" applyFont="1" applyFill="1" applyBorder="1" applyAlignment="1">
      <alignment horizontal="center" vertical="center"/>
    </xf>
    <xf numFmtId="12" fontId="10" fillId="2" borderId="0" xfId="0" applyNumberFormat="1" applyFont="1" applyFill="1" applyAlignment="1">
      <alignment horizontal="left" vertical="center" indent="4"/>
    </xf>
    <xf numFmtId="0" fontId="11" fillId="4" borderId="0" xfId="0" applyFont="1" applyFill="1" applyAlignment="1">
      <alignment horizontal="right" vertical="center"/>
    </xf>
    <xf numFmtId="2" fontId="13" fillId="4" borderId="0" xfId="0" applyNumberFormat="1" applyFont="1" applyFill="1" applyAlignment="1">
      <alignment horizontal="center" vertical="center"/>
    </xf>
    <xf numFmtId="0" fontId="1" fillId="4" borderId="0" xfId="0" applyFont="1" applyFill="1" applyAlignment="1">
      <alignment horizontal="left"/>
    </xf>
    <xf numFmtId="0" fontId="0" fillId="4" borderId="0" xfId="0" applyFill="1" applyAlignment="1">
      <alignment horizontal="left" vertical="top"/>
    </xf>
    <xf numFmtId="2" fontId="5" fillId="0" borderId="5" xfId="0" applyNumberFormat="1" applyFont="1" applyBorder="1" applyAlignment="1">
      <alignment horizontal="center" vertical="center"/>
    </xf>
    <xf numFmtId="2" fontId="5" fillId="0" borderId="4" xfId="0" applyNumberFormat="1" applyFont="1" applyBorder="1" applyAlignment="1">
      <alignment horizontal="center" vertical="center"/>
    </xf>
    <xf numFmtId="164" fontId="0" fillId="4" borderId="0" xfId="0" applyNumberFormat="1" applyFill="1" applyAlignment="1">
      <alignment horizontal="center" vertical="center"/>
    </xf>
    <xf numFmtId="12" fontId="10" fillId="3" borderId="0" xfId="0" applyNumberFormat="1" applyFont="1" applyFill="1" applyAlignment="1">
      <alignment horizontal="left" vertical="center" indent="4"/>
    </xf>
    <xf numFmtId="0" fontId="5" fillId="3" borderId="0" xfId="0" applyFont="1" applyFill="1" applyAlignment="1">
      <alignment horizontal="center" vertical="center"/>
    </xf>
    <xf numFmtId="0" fontId="5" fillId="2" borderId="0" xfId="0" applyFont="1" applyFill="1" applyAlignment="1">
      <alignment horizontal="center" vertical="center"/>
    </xf>
    <xf numFmtId="0" fontId="0" fillId="3" borderId="0" xfId="0" applyFill="1" applyAlignment="1">
      <alignment horizontal="center" vertical="center"/>
    </xf>
    <xf numFmtId="167" fontId="1" fillId="2" borderId="0" xfId="0" applyNumberFormat="1" applyFont="1" applyFill="1" applyAlignment="1">
      <alignment horizontal="center" vertical="center"/>
    </xf>
    <xf numFmtId="166" fontId="0" fillId="4" borderId="0" xfId="0" applyNumberFormat="1" applyFill="1" applyAlignment="1">
      <alignment horizontal="center" vertical="center"/>
    </xf>
    <xf numFmtId="166" fontId="0" fillId="2" borderId="0" xfId="0" applyNumberFormat="1" applyFill="1" applyAlignment="1">
      <alignment horizontal="center" vertical="center"/>
    </xf>
    <xf numFmtId="166" fontId="1" fillId="4" borderId="0" xfId="0" applyNumberFormat="1" applyFont="1" applyFill="1" applyAlignment="1">
      <alignment horizontal="center" vertical="center"/>
    </xf>
    <xf numFmtId="12" fontId="10" fillId="2" borderId="0" xfId="0" applyNumberFormat="1" applyFont="1" applyFill="1" applyAlignment="1">
      <alignment horizontal="left" vertical="center" indent="5"/>
    </xf>
    <xf numFmtId="2" fontId="10" fillId="4" borderId="0" xfId="0" applyNumberFormat="1" applyFont="1" applyFill="1" applyAlignment="1">
      <alignment horizontal="center" vertical="center"/>
    </xf>
    <xf numFmtId="0" fontId="11" fillId="4" borderId="0" xfId="0" applyFont="1" applyFill="1" applyAlignment="1">
      <alignment horizontal="center" vertical="center"/>
    </xf>
    <xf numFmtId="0" fontId="5" fillId="4" borderId="0" xfId="0" applyFont="1" applyFill="1" applyAlignment="1">
      <alignment horizontal="right" vertical="center"/>
    </xf>
    <xf numFmtId="164" fontId="5" fillId="4" borderId="0" xfId="0" applyNumberFormat="1" applyFont="1" applyFill="1" applyAlignment="1">
      <alignment horizontal="right" vertical="center"/>
    </xf>
    <xf numFmtId="2" fontId="5" fillId="4" borderId="0" xfId="0" applyNumberFormat="1" applyFont="1" applyFill="1" applyAlignment="1">
      <alignment horizontal="center" vertical="center"/>
    </xf>
    <xf numFmtId="0" fontId="5" fillId="4" borderId="0" xfId="0" applyFont="1" applyFill="1" applyAlignment="1">
      <alignment horizontal="left" vertical="center"/>
    </xf>
    <xf numFmtId="0" fontId="1" fillId="4" borderId="0" xfId="0" applyFont="1" applyFill="1" applyAlignment="1">
      <alignment horizontal="right" vertical="center"/>
    </xf>
    <xf numFmtId="2" fontId="1" fillId="4" borderId="0" xfId="0" applyNumberFormat="1" applyFont="1" applyFill="1" applyAlignment="1">
      <alignment horizontal="center" vertical="center"/>
    </xf>
    <xf numFmtId="0" fontId="1" fillId="4" borderId="0" xfId="0" applyFont="1" applyFill="1" applyAlignment="1">
      <alignment horizontal="right"/>
    </xf>
    <xf numFmtId="164" fontId="3" fillId="4" borderId="2" xfId="0" applyNumberFormat="1" applyFont="1" applyFill="1" applyBorder="1" applyAlignment="1">
      <alignment horizontal="right" vertical="center"/>
    </xf>
    <xf numFmtId="164" fontId="3" fillId="4" borderId="3" xfId="0" applyNumberFormat="1" applyFont="1" applyFill="1" applyBorder="1" applyAlignment="1">
      <alignment horizontal="left" vertical="center"/>
    </xf>
    <xf numFmtId="0" fontId="8" fillId="4" borderId="3" xfId="0" applyFont="1" applyFill="1" applyBorder="1" applyAlignment="1">
      <alignment horizontal="left" vertical="center"/>
    </xf>
    <xf numFmtId="164" fontId="8" fillId="4" borderId="5" xfId="0" applyNumberFormat="1" applyFont="1" applyFill="1" applyBorder="1" applyAlignment="1">
      <alignment horizontal="center" vertical="center"/>
    </xf>
    <xf numFmtId="0" fontId="20" fillId="4" borderId="0" xfId="0" applyFont="1" applyFill="1"/>
    <xf numFmtId="0" fontId="19" fillId="4" borderId="0" xfId="0" applyFont="1" applyFill="1" applyAlignment="1">
      <alignment horizontal="right"/>
    </xf>
    <xf numFmtId="0" fontId="20" fillId="4" borderId="0" xfId="0" applyFont="1" applyFill="1" applyAlignment="1">
      <alignment horizontal="right"/>
    </xf>
    <xf numFmtId="0" fontId="21" fillId="4" borderId="0" xfId="0" applyFont="1" applyFill="1" applyAlignment="1">
      <alignment horizontal="right"/>
    </xf>
    <xf numFmtId="164" fontId="9" fillId="4" borderId="0" xfId="0" applyNumberFormat="1" applyFont="1" applyFill="1" applyAlignment="1">
      <alignment horizontal="right" vertical="center"/>
    </xf>
    <xf numFmtId="2" fontId="9" fillId="4" borderId="0" xfId="0" applyNumberFormat="1" applyFont="1" applyFill="1" applyAlignment="1">
      <alignment horizontal="center" vertical="center"/>
    </xf>
    <xf numFmtId="0" fontId="9" fillId="4" borderId="0" xfId="0" applyFont="1" applyFill="1" applyAlignment="1">
      <alignment horizontal="left" vertical="center"/>
    </xf>
    <xf numFmtId="0" fontId="3" fillId="4" borderId="0" xfId="0" applyFont="1" applyFill="1" applyAlignment="1">
      <alignment horizontal="left" vertical="center"/>
    </xf>
    <xf numFmtId="0" fontId="22" fillId="4" borderId="0" xfId="0" applyFont="1" applyFill="1"/>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9" xfId="0" applyFill="1" applyBorder="1" applyAlignment="1">
      <alignment horizontal="left" vertical="center" wrapText="1"/>
    </xf>
    <xf numFmtId="0" fontId="0" fillId="4" borderId="0" xfId="0" applyFill="1" applyAlignment="1">
      <alignment horizontal="left" vertical="center" wrapText="1"/>
    </xf>
    <xf numFmtId="0" fontId="0" fillId="4" borderId="10" xfId="0" applyFill="1" applyBorder="1" applyAlignment="1">
      <alignment horizontal="left" vertical="center" wrapText="1"/>
    </xf>
    <xf numFmtId="0" fontId="0" fillId="4" borderId="11" xfId="0" applyFill="1" applyBorder="1" applyAlignment="1">
      <alignment horizontal="left" vertical="center" wrapText="1"/>
    </xf>
    <xf numFmtId="0" fontId="0" fillId="4" borderId="1" xfId="0" applyFill="1" applyBorder="1" applyAlignment="1">
      <alignment horizontal="left" vertical="center" wrapText="1"/>
    </xf>
    <xf numFmtId="0" fontId="0" fillId="4" borderId="12" xfId="0" applyFill="1" applyBorder="1" applyAlignment="1">
      <alignment horizontal="left" vertical="center" wrapText="1"/>
    </xf>
    <xf numFmtId="0" fontId="0" fillId="4" borderId="0" xfId="0" applyFill="1" applyAlignment="1">
      <alignment horizontal="left" vertical="center" indent="10"/>
    </xf>
    <xf numFmtId="0" fontId="0" fillId="4" borderId="0" xfId="0" applyFill="1" applyAlignment="1">
      <alignment horizontal="left" indent="6"/>
    </xf>
    <xf numFmtId="2" fontId="0" fillId="4" borderId="0" xfId="0" applyNumberFormat="1" applyFill="1" applyAlignment="1">
      <alignment horizontal="center" vertical="center"/>
    </xf>
    <xf numFmtId="0" fontId="0" fillId="4" borderId="0" xfId="0" applyFill="1" applyAlignment="1">
      <alignment horizontal="center" vertical="center"/>
    </xf>
    <xf numFmtId="0" fontId="0" fillId="4" borderId="0" xfId="0" applyFill="1" applyAlignment="1">
      <alignment horizontal="left" vertical="center" indent="9"/>
    </xf>
    <xf numFmtId="0" fontId="0" fillId="4" borderId="0" xfId="0" applyFill="1" applyAlignment="1">
      <alignment horizontal="left" vertical="center" indent="2"/>
    </xf>
    <xf numFmtId="2" fontId="0" fillId="4" borderId="0" xfId="0" applyNumberFormat="1" applyFill="1" applyAlignment="1">
      <alignment horizontal="left" vertical="center" indent="4"/>
    </xf>
    <xf numFmtId="0" fontId="5" fillId="4" borderId="1" xfId="0" applyFont="1" applyFill="1" applyBorder="1" applyAlignment="1">
      <alignment horizontal="center"/>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4" borderId="5" xfId="0" applyFont="1" applyFill="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center"/>
    </xf>
    <xf numFmtId="0" fontId="16" fillId="0" borderId="5" xfId="0" applyFont="1" applyBorder="1" applyAlignment="1">
      <alignment horizontal="center"/>
    </xf>
    <xf numFmtId="0" fontId="0" fillId="5" borderId="0" xfId="0" applyFill="1"/>
    <xf numFmtId="0" fontId="23" fillId="4" borderId="0" xfId="0" applyFont="1" applyFill="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762000</xdr:colOff>
      <xdr:row>15</xdr:row>
      <xdr:rowOff>32239</xdr:rowOff>
    </xdr:from>
    <xdr:to>
      <xdr:col>7</xdr:col>
      <xdr:colOff>161925</xdr:colOff>
      <xdr:row>16</xdr:row>
      <xdr:rowOff>184639</xdr:rowOff>
    </xdr:to>
    <xdr:sp macro="" textlink="">
      <xdr:nvSpPr>
        <xdr:cNvPr id="10" name="Rectángulo 9">
          <a:extLst>
            <a:ext uri="{FF2B5EF4-FFF2-40B4-BE49-F238E27FC236}">
              <a16:creationId xmlns:a16="http://schemas.microsoft.com/office/drawing/2014/main" id="{AE37245E-CEE4-4A06-A774-2CDD7D7BC9DB}"/>
            </a:ext>
          </a:extLst>
        </xdr:cNvPr>
        <xdr:cNvSpPr/>
      </xdr:nvSpPr>
      <xdr:spPr>
        <a:xfrm>
          <a:off x="762000" y="3153508"/>
          <a:ext cx="4382233" cy="3429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762000</xdr:colOff>
      <xdr:row>17</xdr:row>
      <xdr:rowOff>130423</xdr:rowOff>
    </xdr:from>
    <xdr:to>
      <xdr:col>7</xdr:col>
      <xdr:colOff>161925</xdr:colOff>
      <xdr:row>17</xdr:row>
      <xdr:rowOff>130423</xdr:rowOff>
    </xdr:to>
    <xdr:cxnSp macro="">
      <xdr:nvCxnSpPr>
        <xdr:cNvPr id="61" name="Conector recto de flecha 60">
          <a:extLst>
            <a:ext uri="{FF2B5EF4-FFF2-40B4-BE49-F238E27FC236}">
              <a16:creationId xmlns:a16="http://schemas.microsoft.com/office/drawing/2014/main" id="{FE4F04E4-8DDA-431F-8A17-5F5BB267BB8C}"/>
            </a:ext>
          </a:extLst>
        </xdr:cNvPr>
        <xdr:cNvCxnSpPr/>
      </xdr:nvCxnSpPr>
      <xdr:spPr>
        <a:xfrm>
          <a:off x="762000" y="3632692"/>
          <a:ext cx="4382233"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264134</xdr:colOff>
      <xdr:row>15</xdr:row>
      <xdr:rowOff>32239</xdr:rowOff>
    </xdr:from>
    <xdr:to>
      <xdr:col>7</xdr:col>
      <xdr:colOff>264134</xdr:colOff>
      <xdr:row>16</xdr:row>
      <xdr:rowOff>184639</xdr:rowOff>
    </xdr:to>
    <xdr:cxnSp macro="">
      <xdr:nvCxnSpPr>
        <xdr:cNvPr id="64" name="Conector recto de flecha 63">
          <a:extLst>
            <a:ext uri="{FF2B5EF4-FFF2-40B4-BE49-F238E27FC236}">
              <a16:creationId xmlns:a16="http://schemas.microsoft.com/office/drawing/2014/main" id="{DF10E9D7-4677-4492-BB4F-DB40B016C12F}"/>
            </a:ext>
          </a:extLst>
        </xdr:cNvPr>
        <xdr:cNvCxnSpPr/>
      </xdr:nvCxnSpPr>
      <xdr:spPr>
        <a:xfrm flipV="1">
          <a:off x="5246442" y="3153508"/>
          <a:ext cx="0" cy="34290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153864</xdr:colOff>
      <xdr:row>35</xdr:row>
      <xdr:rowOff>124558</xdr:rowOff>
    </xdr:from>
    <xdr:ext cx="1421423" cy="454269"/>
    <mc:AlternateContent xmlns:mc="http://schemas.openxmlformats.org/markup-compatibility/2006" xmlns:a14="http://schemas.microsoft.com/office/drawing/2010/main">
      <mc:Choice Requires="a14">
        <xdr:sp macro="" textlink="">
          <xdr:nvSpPr>
            <xdr:cNvPr id="65" name="125 CuadroTexto">
              <a:extLst>
                <a:ext uri="{FF2B5EF4-FFF2-40B4-BE49-F238E27FC236}">
                  <a16:creationId xmlns:a16="http://schemas.microsoft.com/office/drawing/2014/main" id="{A6A0C18A-E05F-4B08-983F-4B4A6EC5E56B}"/>
                </a:ext>
              </a:extLst>
            </xdr:cNvPr>
            <xdr:cNvSpPr txBox="1"/>
          </xdr:nvSpPr>
          <xdr:spPr>
            <a:xfrm>
              <a:off x="153864" y="7370885"/>
              <a:ext cx="1421423" cy="454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50" b="0" i="1">
                            <a:solidFill>
                              <a:schemeClr val="tx1"/>
                            </a:solidFill>
                            <a:latin typeface="Cambria Math" panose="02040503050406030204" pitchFamily="18" charset="0"/>
                            <a:ea typeface="+mn-ea"/>
                            <a:cs typeface="+mn-cs"/>
                          </a:rPr>
                        </m:ctrlPr>
                      </m:sSubPr>
                      <m:e>
                        <m:r>
                          <m:rPr>
                            <m:sty m:val="p"/>
                          </m:rPr>
                          <a:rPr lang="es-PE" sz="1050" b="0" i="0">
                            <a:solidFill>
                              <a:schemeClr val="tx1"/>
                            </a:solidFill>
                            <a:latin typeface="Cambria Math" panose="02040503050406030204" pitchFamily="18" charset="0"/>
                            <a:ea typeface="Cambria Math" panose="02040503050406030204" pitchFamily="18" charset="0"/>
                            <a:cs typeface="+mn-cs"/>
                          </a:rPr>
                          <m:t>σ</m:t>
                        </m:r>
                      </m:e>
                      <m:sub>
                        <m:r>
                          <m:rPr>
                            <m:sty m:val="p"/>
                          </m:rPr>
                          <a:rPr lang="es-ES" sz="1050" b="0" i="0">
                            <a:solidFill>
                              <a:schemeClr val="tx1"/>
                            </a:solidFill>
                            <a:latin typeface="Cambria Math" panose="02040503050406030204" pitchFamily="18" charset="0"/>
                            <a:ea typeface="+mn-ea"/>
                            <a:cs typeface="+mn-cs"/>
                          </a:rPr>
                          <m:t>comp</m:t>
                        </m:r>
                        <m:r>
                          <a:rPr lang="es-ES" sz="1050" b="0" i="0">
                            <a:solidFill>
                              <a:schemeClr val="tx1"/>
                            </a:solidFill>
                            <a:latin typeface="Cambria Math" panose="02040503050406030204" pitchFamily="18" charset="0"/>
                            <a:ea typeface="+mn-ea"/>
                            <a:cs typeface="+mn-cs"/>
                          </a:rPr>
                          <m:t> </m:t>
                        </m:r>
                        <m:r>
                          <m:rPr>
                            <m:sty m:val="p"/>
                          </m:rPr>
                          <a:rPr lang="es-ES" sz="1050" b="0" i="0">
                            <a:solidFill>
                              <a:schemeClr val="tx1"/>
                            </a:solidFill>
                            <a:latin typeface="Cambria Math" panose="02040503050406030204" pitchFamily="18" charset="0"/>
                            <a:ea typeface="+mn-ea"/>
                            <a:cs typeface="+mn-cs"/>
                          </a:rPr>
                          <m:t>max</m:t>
                        </m:r>
                      </m:sub>
                    </m:sSub>
                    <m:r>
                      <a:rPr lang="es-ES" sz="1050" b="0" i="0">
                        <a:solidFill>
                          <a:schemeClr val="tx1"/>
                        </a:solidFill>
                        <a:latin typeface="Cambria Math" panose="02040503050406030204" pitchFamily="18" charset="0"/>
                        <a:ea typeface="+mn-ea"/>
                        <a:cs typeface="+mn-cs"/>
                      </a:rPr>
                      <m:t>=</m:t>
                    </m:r>
                    <m:f>
                      <m:fPr>
                        <m:ctrlPr>
                          <a:rPr lang="es-PE" sz="1050" b="0" i="1">
                            <a:solidFill>
                              <a:schemeClr val="tx1"/>
                            </a:solidFill>
                            <a:latin typeface="Cambria Math" panose="02040503050406030204" pitchFamily="18" charset="0"/>
                            <a:ea typeface="+mn-ea"/>
                            <a:cs typeface="+mn-cs"/>
                          </a:rPr>
                        </m:ctrlPr>
                      </m:fPr>
                      <m:num>
                        <m:r>
                          <m:rPr>
                            <m:sty m:val="p"/>
                          </m:rPr>
                          <a:rPr lang="es-ES" sz="1050" b="0" i="0">
                            <a:solidFill>
                              <a:schemeClr val="tx1"/>
                            </a:solidFill>
                            <a:latin typeface="Cambria Math" panose="02040503050406030204" pitchFamily="18" charset="0"/>
                            <a:ea typeface="+mn-ea"/>
                            <a:cs typeface="+mn-cs"/>
                          </a:rPr>
                          <m:t>P</m:t>
                        </m:r>
                      </m:num>
                      <m:den>
                        <m:r>
                          <m:rPr>
                            <m:sty m:val="p"/>
                          </m:rPr>
                          <a:rPr lang="es-ES" sz="1050" b="0" i="0">
                            <a:solidFill>
                              <a:schemeClr val="tx1"/>
                            </a:solidFill>
                            <a:latin typeface="Cambria Math" panose="02040503050406030204" pitchFamily="18" charset="0"/>
                            <a:ea typeface="+mn-ea"/>
                            <a:cs typeface="+mn-cs"/>
                          </a:rPr>
                          <m:t>A</m:t>
                        </m:r>
                      </m:den>
                    </m:f>
                    <m:r>
                      <a:rPr lang="es-PE" sz="1050" b="0" i="0">
                        <a:solidFill>
                          <a:schemeClr val="tx1"/>
                        </a:solidFill>
                        <a:latin typeface="Cambria Math"/>
                        <a:ea typeface="+mn-ea"/>
                        <a:cs typeface="+mn-cs"/>
                      </a:rPr>
                      <m:t> </m:t>
                    </m:r>
                    <m:r>
                      <a:rPr lang="es-PE" sz="1050" b="0" i="1">
                        <a:solidFill>
                          <a:schemeClr val="tx1"/>
                        </a:solidFill>
                        <a:latin typeface="Cambria Math" panose="02040503050406030204" pitchFamily="18" charset="0"/>
                        <a:ea typeface="Cambria Math" panose="02040503050406030204" pitchFamily="18" charset="0"/>
                        <a:cs typeface="+mn-cs"/>
                      </a:rPr>
                      <m:t>±</m:t>
                    </m:r>
                    <m:f>
                      <m:fPr>
                        <m:ctrlPr>
                          <a:rPr lang="es-PE" sz="1050" b="0" i="1">
                            <a:solidFill>
                              <a:schemeClr val="tx1"/>
                            </a:solidFill>
                            <a:latin typeface="Cambria Math" panose="02040503050406030204" pitchFamily="18" charset="0"/>
                            <a:ea typeface="+mn-ea"/>
                            <a:cs typeface="+mn-cs"/>
                          </a:rPr>
                        </m:ctrlPr>
                      </m:fPr>
                      <m:num>
                        <m:r>
                          <m:rPr>
                            <m:sty m:val="p"/>
                          </m:rPr>
                          <a:rPr lang="es-ES" sz="1050" b="0" i="0">
                            <a:solidFill>
                              <a:schemeClr val="tx1"/>
                            </a:solidFill>
                            <a:latin typeface="Cambria Math" panose="02040503050406030204" pitchFamily="18" charset="0"/>
                            <a:ea typeface="+mn-ea"/>
                            <a:cs typeface="+mn-cs"/>
                          </a:rPr>
                          <m:t>Mc</m:t>
                        </m:r>
                      </m:num>
                      <m:den>
                        <m:r>
                          <m:rPr>
                            <m:sty m:val="p"/>
                          </m:rPr>
                          <a:rPr lang="es-ES" sz="1050" b="0" i="0">
                            <a:solidFill>
                              <a:schemeClr val="tx1"/>
                            </a:solidFill>
                            <a:latin typeface="Cambria Math" panose="02040503050406030204" pitchFamily="18" charset="0"/>
                            <a:ea typeface="+mn-ea"/>
                            <a:cs typeface="+mn-cs"/>
                          </a:rPr>
                          <m:t>I</m:t>
                        </m:r>
                      </m:den>
                    </m:f>
                  </m:oMath>
                </m:oMathPara>
              </a14:m>
              <a:endParaRPr lang="es-PE" sz="1000" b="0" i="0">
                <a:solidFill>
                  <a:schemeClr val="tx1"/>
                </a:solidFill>
                <a:latin typeface="Cambria Math"/>
                <a:ea typeface="+mn-ea"/>
                <a:cs typeface="+mn-cs"/>
              </a:endParaRPr>
            </a:p>
          </xdr:txBody>
        </xdr:sp>
      </mc:Choice>
      <mc:Fallback xmlns="">
        <xdr:sp macro="" textlink="">
          <xdr:nvSpPr>
            <xdr:cNvPr id="65" name="125 CuadroTexto">
              <a:extLst>
                <a:ext uri="{FF2B5EF4-FFF2-40B4-BE49-F238E27FC236}">
                  <a16:creationId xmlns:a16="http://schemas.microsoft.com/office/drawing/2014/main" id="{A6A0C18A-E05F-4B08-983F-4B4A6EC5E56B}"/>
                </a:ext>
              </a:extLst>
            </xdr:cNvPr>
            <xdr:cNvSpPr txBox="1"/>
          </xdr:nvSpPr>
          <xdr:spPr>
            <a:xfrm>
              <a:off x="153864" y="7370885"/>
              <a:ext cx="1421423" cy="454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PE" sz="1050" b="0" i="0">
                  <a:solidFill>
                    <a:schemeClr val="tx1"/>
                  </a:solidFill>
                  <a:latin typeface="Cambria Math" panose="02040503050406030204" pitchFamily="18" charset="0"/>
                  <a:ea typeface="Cambria Math" panose="02040503050406030204" pitchFamily="18" charset="0"/>
                  <a:cs typeface="+mn-cs"/>
                </a:rPr>
                <a:t>σ</a:t>
              </a:r>
              <a:r>
                <a:rPr lang="es-PE" sz="1050" b="0" i="0">
                  <a:solidFill>
                    <a:schemeClr val="tx1"/>
                  </a:solidFill>
                  <a:latin typeface="Cambria Math" panose="02040503050406030204" pitchFamily="18" charset="0"/>
                  <a:ea typeface="+mn-ea"/>
                  <a:cs typeface="+mn-cs"/>
                </a:rPr>
                <a:t>_(</a:t>
              </a:r>
              <a:r>
                <a:rPr lang="es-ES" sz="1050" b="0" i="0">
                  <a:solidFill>
                    <a:schemeClr val="tx1"/>
                  </a:solidFill>
                  <a:latin typeface="Cambria Math" panose="02040503050406030204" pitchFamily="18" charset="0"/>
                  <a:ea typeface="+mn-ea"/>
                  <a:cs typeface="+mn-cs"/>
                </a:rPr>
                <a:t>comp max</a:t>
              </a:r>
              <a:r>
                <a:rPr lang="es-PE" sz="1050" b="0" i="0">
                  <a:solidFill>
                    <a:schemeClr val="tx1"/>
                  </a:solidFill>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=P</a:t>
              </a:r>
              <a:r>
                <a:rPr lang="es-PE" sz="1050" b="0" i="0">
                  <a:solidFill>
                    <a:schemeClr val="tx1"/>
                  </a:solidFill>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A</a:t>
              </a:r>
              <a:r>
                <a:rPr lang="es-PE" sz="1050" b="0" i="0">
                  <a:solidFill>
                    <a:schemeClr val="tx1"/>
                  </a:solidFill>
                  <a:latin typeface="Cambria Math"/>
                  <a:ea typeface="+mn-ea"/>
                  <a:cs typeface="+mn-cs"/>
                </a:rPr>
                <a:t>  </a:t>
              </a:r>
              <a:r>
                <a:rPr lang="es-PE" sz="1050" b="0" i="0">
                  <a:solidFill>
                    <a:schemeClr val="tx1"/>
                  </a:solidFill>
                  <a:latin typeface="Cambria Math" panose="02040503050406030204" pitchFamily="18" charset="0"/>
                  <a:ea typeface="Cambria Math" panose="02040503050406030204" pitchFamily="18" charset="0"/>
                  <a:cs typeface="+mn-cs"/>
                </a:rPr>
                <a:t>±</a:t>
              </a:r>
              <a:r>
                <a:rPr lang="es-ES" sz="1050" b="0" i="0">
                  <a:solidFill>
                    <a:schemeClr val="tx1"/>
                  </a:solidFill>
                  <a:latin typeface="Cambria Math" panose="02040503050406030204" pitchFamily="18" charset="0"/>
                  <a:ea typeface="+mn-ea"/>
                  <a:cs typeface="+mn-cs"/>
                </a:rPr>
                <a:t>Mc</a:t>
              </a:r>
              <a:r>
                <a:rPr lang="es-PE" sz="1050" b="0" i="0">
                  <a:solidFill>
                    <a:schemeClr val="tx1"/>
                  </a:solidFill>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I</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681403</xdr:colOff>
      <xdr:row>26</xdr:row>
      <xdr:rowOff>131886</xdr:rowOff>
    </xdr:from>
    <xdr:ext cx="674076" cy="285750"/>
    <mc:AlternateContent xmlns:mc="http://schemas.openxmlformats.org/markup-compatibility/2006" xmlns:a14="http://schemas.microsoft.com/office/drawing/2010/main">
      <mc:Choice Requires="a14">
        <xdr:sp macro="" textlink="">
          <xdr:nvSpPr>
            <xdr:cNvPr id="66" name="125 CuadroTexto">
              <a:extLst>
                <a:ext uri="{FF2B5EF4-FFF2-40B4-BE49-F238E27FC236}">
                  <a16:creationId xmlns:a16="http://schemas.microsoft.com/office/drawing/2014/main" id="{EDCF1A45-37AF-4B9F-8E1B-37FD10AC000D}"/>
                </a:ext>
              </a:extLst>
            </xdr:cNvPr>
            <xdr:cNvSpPr txBox="1"/>
          </xdr:nvSpPr>
          <xdr:spPr>
            <a:xfrm>
              <a:off x="681403" y="5729655"/>
              <a:ext cx="674076"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latin typeface="Cambria Math" panose="02040503050406030204" pitchFamily="18" charset="0"/>
                        <a:ea typeface="+mn-ea"/>
                        <a:cs typeface="+mn-cs"/>
                      </a:rPr>
                      <m:t>A</m:t>
                    </m:r>
                    <m:r>
                      <a:rPr lang="es-ES" sz="1050" b="0" i="0">
                        <a:solidFill>
                          <a:schemeClr val="tx1"/>
                        </a:solidFill>
                        <a:latin typeface="Cambria Math" panose="02040503050406030204" pitchFamily="18" charset="0"/>
                        <a:ea typeface="+mn-ea"/>
                        <a:cs typeface="+mn-cs"/>
                      </a:rPr>
                      <m:t>=</m:t>
                    </m:r>
                    <m:r>
                      <m:rPr>
                        <m:sty m:val="p"/>
                      </m:rPr>
                      <a:rPr lang="es-ES" sz="1050" b="0" i="0">
                        <a:solidFill>
                          <a:schemeClr val="tx1"/>
                        </a:solidFill>
                        <a:latin typeface="Cambria Math" panose="02040503050406030204" pitchFamily="18" charset="0"/>
                        <a:ea typeface="+mn-ea"/>
                        <a:cs typeface="+mn-cs"/>
                      </a:rPr>
                      <m:t>L</m:t>
                    </m:r>
                    <m:r>
                      <a:rPr lang="es-ES" sz="1050" b="0" i="1">
                        <a:solidFill>
                          <a:schemeClr val="tx1"/>
                        </a:solidFill>
                        <a:latin typeface="Cambria Math" panose="02040503050406030204" pitchFamily="18" charset="0"/>
                        <a:ea typeface="+mn-ea"/>
                        <a:cs typeface="+mn-cs"/>
                      </a:rPr>
                      <m:t>·</m:t>
                    </m:r>
                    <m:r>
                      <m:rPr>
                        <m:sty m:val="p"/>
                      </m:rPr>
                      <a:rPr lang="es-ES" sz="1050" b="0" i="0">
                        <a:solidFill>
                          <a:schemeClr val="tx1"/>
                        </a:solidFill>
                        <a:latin typeface="Cambria Math" panose="02040503050406030204" pitchFamily="18" charset="0"/>
                        <a:ea typeface="+mn-ea"/>
                        <a:cs typeface="+mn-cs"/>
                      </a:rPr>
                      <m:t>t</m:t>
                    </m:r>
                  </m:oMath>
                </m:oMathPara>
              </a14:m>
              <a:endParaRPr lang="es-PE" sz="1000" b="0" i="0">
                <a:solidFill>
                  <a:schemeClr val="tx1"/>
                </a:solidFill>
                <a:latin typeface="Cambria Math"/>
                <a:ea typeface="+mn-ea"/>
                <a:cs typeface="+mn-cs"/>
              </a:endParaRPr>
            </a:p>
          </xdr:txBody>
        </xdr:sp>
      </mc:Choice>
      <mc:Fallback xmlns="">
        <xdr:sp macro="" textlink="">
          <xdr:nvSpPr>
            <xdr:cNvPr id="66" name="125 CuadroTexto">
              <a:extLst>
                <a:ext uri="{FF2B5EF4-FFF2-40B4-BE49-F238E27FC236}">
                  <a16:creationId xmlns:a16="http://schemas.microsoft.com/office/drawing/2014/main" id="{EDCF1A45-37AF-4B9F-8E1B-37FD10AC000D}"/>
                </a:ext>
              </a:extLst>
            </xdr:cNvPr>
            <xdr:cNvSpPr txBox="1"/>
          </xdr:nvSpPr>
          <xdr:spPr>
            <a:xfrm>
              <a:off x="681403" y="5729655"/>
              <a:ext cx="674076"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50" b="0" i="0">
                  <a:solidFill>
                    <a:schemeClr val="tx1"/>
                  </a:solidFill>
                  <a:latin typeface="Cambria Math" panose="02040503050406030204" pitchFamily="18" charset="0"/>
                  <a:ea typeface="+mn-ea"/>
                  <a:cs typeface="+mn-cs"/>
                </a:rPr>
                <a:t>A=L·t</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674077</xdr:colOff>
      <xdr:row>29</xdr:row>
      <xdr:rowOff>80597</xdr:rowOff>
    </xdr:from>
    <xdr:ext cx="556846" cy="388327"/>
    <mc:AlternateContent xmlns:mc="http://schemas.openxmlformats.org/markup-compatibility/2006" xmlns:a14="http://schemas.microsoft.com/office/drawing/2010/main">
      <mc:Choice Requires="a14">
        <xdr:sp macro="" textlink="">
          <xdr:nvSpPr>
            <xdr:cNvPr id="67" name="125 CuadroTexto">
              <a:extLst>
                <a:ext uri="{FF2B5EF4-FFF2-40B4-BE49-F238E27FC236}">
                  <a16:creationId xmlns:a16="http://schemas.microsoft.com/office/drawing/2014/main" id="{922C02CB-B45A-42DB-B5D1-58A1747432CE}"/>
                </a:ext>
              </a:extLst>
            </xdr:cNvPr>
            <xdr:cNvSpPr txBox="1"/>
          </xdr:nvSpPr>
          <xdr:spPr>
            <a:xfrm>
              <a:off x="674077" y="6249866"/>
              <a:ext cx="556846" cy="388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latin typeface="Cambria Math" panose="02040503050406030204" pitchFamily="18" charset="0"/>
                        <a:ea typeface="+mn-ea"/>
                        <a:cs typeface="+mn-cs"/>
                      </a:rPr>
                      <m:t>c</m:t>
                    </m:r>
                    <m:r>
                      <a:rPr lang="es-ES" sz="1050" b="0" i="0">
                        <a:solidFill>
                          <a:schemeClr val="tx1"/>
                        </a:solidFill>
                        <a:latin typeface="Cambria Math" panose="02040503050406030204" pitchFamily="18" charset="0"/>
                        <a:ea typeface="+mn-ea"/>
                        <a:cs typeface="+mn-cs"/>
                      </a:rPr>
                      <m:t>=</m:t>
                    </m:r>
                    <m:f>
                      <m:fPr>
                        <m:ctrlPr>
                          <a:rPr lang="es-PE" sz="1050" b="0" i="1">
                            <a:solidFill>
                              <a:schemeClr val="tx1"/>
                            </a:solidFill>
                            <a:latin typeface="Cambria Math" panose="02040503050406030204" pitchFamily="18" charset="0"/>
                            <a:ea typeface="+mn-ea"/>
                            <a:cs typeface="+mn-cs"/>
                          </a:rPr>
                        </m:ctrlPr>
                      </m:fPr>
                      <m:num>
                        <m:r>
                          <m:rPr>
                            <m:sty m:val="p"/>
                          </m:rPr>
                          <a:rPr lang="es-ES" sz="1050" b="0" i="0">
                            <a:solidFill>
                              <a:schemeClr val="tx1"/>
                            </a:solidFill>
                            <a:latin typeface="Cambria Math" panose="02040503050406030204" pitchFamily="18" charset="0"/>
                            <a:ea typeface="+mn-ea"/>
                            <a:cs typeface="+mn-cs"/>
                          </a:rPr>
                          <m:t>L</m:t>
                        </m:r>
                      </m:num>
                      <m:den>
                        <m:r>
                          <a:rPr lang="es-ES" sz="1050" b="0" i="0">
                            <a:solidFill>
                              <a:schemeClr val="tx1"/>
                            </a:solidFill>
                            <a:latin typeface="Cambria Math" panose="02040503050406030204" pitchFamily="18" charset="0"/>
                            <a:ea typeface="+mn-ea"/>
                            <a:cs typeface="+mn-cs"/>
                          </a:rPr>
                          <m:t>2</m:t>
                        </m:r>
                      </m:den>
                    </m:f>
                  </m:oMath>
                </m:oMathPara>
              </a14:m>
              <a:endParaRPr lang="es-PE" sz="1000" b="0" i="0">
                <a:solidFill>
                  <a:schemeClr val="tx1"/>
                </a:solidFill>
                <a:latin typeface="Cambria Math"/>
                <a:ea typeface="+mn-ea"/>
                <a:cs typeface="+mn-cs"/>
              </a:endParaRPr>
            </a:p>
          </xdr:txBody>
        </xdr:sp>
      </mc:Choice>
      <mc:Fallback xmlns="">
        <xdr:sp macro="" textlink="">
          <xdr:nvSpPr>
            <xdr:cNvPr id="67" name="125 CuadroTexto">
              <a:extLst>
                <a:ext uri="{FF2B5EF4-FFF2-40B4-BE49-F238E27FC236}">
                  <a16:creationId xmlns:a16="http://schemas.microsoft.com/office/drawing/2014/main" id="{922C02CB-B45A-42DB-B5D1-58A1747432CE}"/>
                </a:ext>
              </a:extLst>
            </xdr:cNvPr>
            <xdr:cNvSpPr txBox="1"/>
          </xdr:nvSpPr>
          <xdr:spPr>
            <a:xfrm>
              <a:off x="674077" y="6249866"/>
              <a:ext cx="556846" cy="388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50" b="0" i="0">
                  <a:solidFill>
                    <a:schemeClr val="tx1"/>
                  </a:solidFill>
                  <a:latin typeface="Cambria Math" panose="02040503050406030204" pitchFamily="18" charset="0"/>
                  <a:ea typeface="+mn-ea"/>
                  <a:cs typeface="+mn-cs"/>
                </a:rPr>
                <a:t>c=L</a:t>
              </a:r>
              <a:r>
                <a:rPr lang="es-PE" sz="1050" b="0" i="0">
                  <a:solidFill>
                    <a:schemeClr val="tx1"/>
                  </a:solidFill>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2</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688731</xdr:colOff>
      <xdr:row>32</xdr:row>
      <xdr:rowOff>65943</xdr:rowOff>
    </xdr:from>
    <xdr:ext cx="762000" cy="388327"/>
    <mc:AlternateContent xmlns:mc="http://schemas.openxmlformats.org/markup-compatibility/2006" xmlns:a14="http://schemas.microsoft.com/office/drawing/2010/main">
      <mc:Choice Requires="a14">
        <xdr:sp macro="" textlink="">
          <xdr:nvSpPr>
            <xdr:cNvPr id="68" name="125 CuadroTexto">
              <a:extLst>
                <a:ext uri="{FF2B5EF4-FFF2-40B4-BE49-F238E27FC236}">
                  <a16:creationId xmlns:a16="http://schemas.microsoft.com/office/drawing/2014/main" id="{14A79D18-1EDC-4922-9EF7-A00709221DEA}"/>
                </a:ext>
              </a:extLst>
            </xdr:cNvPr>
            <xdr:cNvSpPr txBox="1"/>
          </xdr:nvSpPr>
          <xdr:spPr>
            <a:xfrm>
              <a:off x="688731" y="6865328"/>
              <a:ext cx="762000" cy="388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latin typeface="Cambria Math" panose="02040503050406030204" pitchFamily="18" charset="0"/>
                        <a:ea typeface="+mn-ea"/>
                        <a:cs typeface="+mn-cs"/>
                      </a:rPr>
                      <m:t>I</m:t>
                    </m:r>
                    <m:r>
                      <a:rPr lang="es-ES" sz="1050" b="0" i="0">
                        <a:solidFill>
                          <a:schemeClr val="tx1"/>
                        </a:solidFill>
                        <a:latin typeface="Cambria Math" panose="02040503050406030204" pitchFamily="18" charset="0"/>
                        <a:ea typeface="+mn-ea"/>
                        <a:cs typeface="+mn-cs"/>
                      </a:rPr>
                      <m:t>=</m:t>
                    </m:r>
                    <m:f>
                      <m:fPr>
                        <m:ctrlPr>
                          <a:rPr lang="es-PE" sz="1050" b="0" i="1">
                            <a:solidFill>
                              <a:schemeClr val="tx1"/>
                            </a:solidFill>
                            <a:latin typeface="Cambria Math" panose="02040503050406030204" pitchFamily="18" charset="0"/>
                            <a:ea typeface="+mn-ea"/>
                            <a:cs typeface="+mn-cs"/>
                          </a:rPr>
                        </m:ctrlPr>
                      </m:fPr>
                      <m:num>
                        <m:r>
                          <m:rPr>
                            <m:sty m:val="p"/>
                          </m:rPr>
                          <a:rPr lang="es-ES" sz="1050" b="0" i="0">
                            <a:solidFill>
                              <a:schemeClr val="tx1"/>
                            </a:solidFill>
                            <a:latin typeface="Cambria Math" panose="02040503050406030204" pitchFamily="18" charset="0"/>
                            <a:ea typeface="+mn-ea"/>
                            <a:cs typeface="+mn-cs"/>
                          </a:rPr>
                          <m:t>t</m:t>
                        </m:r>
                        <m:r>
                          <a:rPr lang="es-ES" sz="1100" b="0" i="1">
                            <a:solidFill>
                              <a:schemeClr val="tx1"/>
                            </a:solidFill>
                            <a:effectLst/>
                            <a:latin typeface="Cambria Math" panose="02040503050406030204" pitchFamily="18" charset="0"/>
                            <a:ea typeface="+mn-ea"/>
                            <a:cs typeface="+mn-cs"/>
                          </a:rPr>
                          <m:t>·</m:t>
                        </m:r>
                        <m:sSup>
                          <m:sSupPr>
                            <m:ctrlPr>
                              <a:rPr lang="es-ES" sz="1100" b="0" i="1">
                                <a:solidFill>
                                  <a:schemeClr val="tx1"/>
                                </a:solidFill>
                                <a:effectLst/>
                                <a:latin typeface="Cambria Math" panose="02040503050406030204" pitchFamily="18" charset="0"/>
                                <a:ea typeface="+mn-ea"/>
                                <a:cs typeface="+mn-cs"/>
                              </a:rPr>
                            </m:ctrlPr>
                          </m:sSupPr>
                          <m:e>
                            <m:r>
                              <m:rPr>
                                <m:sty m:val="p"/>
                              </m:rPr>
                              <a:rPr lang="es-ES" sz="1100" b="0" i="0">
                                <a:solidFill>
                                  <a:schemeClr val="tx1"/>
                                </a:solidFill>
                                <a:effectLst/>
                                <a:latin typeface="Cambria Math" panose="02040503050406030204" pitchFamily="18" charset="0"/>
                                <a:ea typeface="+mn-ea"/>
                                <a:cs typeface="+mn-cs"/>
                              </a:rPr>
                              <m:t>L</m:t>
                            </m:r>
                          </m:e>
                          <m:sup>
                            <m:r>
                              <a:rPr lang="es-ES" sz="1100" b="0" i="0">
                                <a:solidFill>
                                  <a:schemeClr val="tx1"/>
                                </a:solidFill>
                                <a:effectLst/>
                                <a:latin typeface="Cambria Math" panose="02040503050406030204" pitchFamily="18" charset="0"/>
                                <a:ea typeface="+mn-ea"/>
                                <a:cs typeface="+mn-cs"/>
                              </a:rPr>
                              <m:t>3</m:t>
                            </m:r>
                          </m:sup>
                        </m:sSup>
                      </m:num>
                      <m:den>
                        <m:r>
                          <a:rPr lang="es-ES" sz="1050" b="0" i="0">
                            <a:solidFill>
                              <a:schemeClr val="tx1"/>
                            </a:solidFill>
                            <a:latin typeface="Cambria Math" panose="02040503050406030204" pitchFamily="18" charset="0"/>
                            <a:ea typeface="+mn-ea"/>
                            <a:cs typeface="+mn-cs"/>
                          </a:rPr>
                          <m:t>12</m:t>
                        </m:r>
                      </m:den>
                    </m:f>
                  </m:oMath>
                </m:oMathPara>
              </a14:m>
              <a:endParaRPr lang="es-PE" sz="1000" b="0" i="0">
                <a:solidFill>
                  <a:schemeClr val="tx1"/>
                </a:solidFill>
                <a:latin typeface="Cambria Math"/>
                <a:ea typeface="+mn-ea"/>
                <a:cs typeface="+mn-cs"/>
              </a:endParaRPr>
            </a:p>
          </xdr:txBody>
        </xdr:sp>
      </mc:Choice>
      <mc:Fallback xmlns="">
        <xdr:sp macro="" textlink="">
          <xdr:nvSpPr>
            <xdr:cNvPr id="68" name="125 CuadroTexto">
              <a:extLst>
                <a:ext uri="{FF2B5EF4-FFF2-40B4-BE49-F238E27FC236}">
                  <a16:creationId xmlns:a16="http://schemas.microsoft.com/office/drawing/2014/main" id="{14A79D18-1EDC-4922-9EF7-A00709221DEA}"/>
                </a:ext>
              </a:extLst>
            </xdr:cNvPr>
            <xdr:cNvSpPr txBox="1"/>
          </xdr:nvSpPr>
          <xdr:spPr>
            <a:xfrm>
              <a:off x="688731" y="6865328"/>
              <a:ext cx="762000" cy="3883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50" b="0" i="0">
                  <a:solidFill>
                    <a:schemeClr val="tx1"/>
                  </a:solidFill>
                  <a:latin typeface="Cambria Math" panose="02040503050406030204" pitchFamily="18" charset="0"/>
                  <a:ea typeface="+mn-ea"/>
                  <a:cs typeface="+mn-cs"/>
                </a:rPr>
                <a:t>I=</a:t>
              </a:r>
              <a:r>
                <a:rPr lang="es-PE" sz="1050" b="0" i="0">
                  <a:solidFill>
                    <a:schemeClr val="tx1"/>
                  </a:solidFill>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t</a:t>
              </a:r>
              <a:r>
                <a:rPr lang="es-ES" sz="11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L^3</a:t>
              </a:r>
              <a:r>
                <a:rPr lang="es-PE" sz="1050" b="0" i="0">
                  <a:solidFill>
                    <a:schemeClr val="tx1"/>
                  </a:solidFill>
                  <a:effectLst/>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12</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722131</xdr:colOff>
      <xdr:row>42</xdr:row>
      <xdr:rowOff>134715</xdr:rowOff>
    </xdr:from>
    <xdr:ext cx="990601" cy="235926"/>
    <mc:AlternateContent xmlns:mc="http://schemas.openxmlformats.org/markup-compatibility/2006" xmlns:a14="http://schemas.microsoft.com/office/drawing/2010/main">
      <mc:Choice Requires="a14">
        <xdr:sp macro="" textlink="">
          <xdr:nvSpPr>
            <xdr:cNvPr id="69" name="125 CuadroTexto">
              <a:extLst>
                <a:ext uri="{FF2B5EF4-FFF2-40B4-BE49-F238E27FC236}">
                  <a16:creationId xmlns:a16="http://schemas.microsoft.com/office/drawing/2014/main" id="{B0286B8C-8F5F-4923-BBB9-D9F037FF1473}"/>
                </a:ext>
              </a:extLst>
            </xdr:cNvPr>
            <xdr:cNvSpPr txBox="1"/>
          </xdr:nvSpPr>
          <xdr:spPr>
            <a:xfrm>
              <a:off x="938907" y="8359060"/>
              <a:ext cx="990601" cy="2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PE" sz="1100" b="0" i="0">
                        <a:solidFill>
                          <a:schemeClr val="tx1"/>
                        </a:solidFill>
                        <a:effectLst/>
                        <a:latin typeface="Cambria Math" panose="02040503050406030204" pitchFamily="18" charset="0"/>
                        <a:ea typeface="+mn-ea"/>
                        <a:cs typeface="+mn-cs"/>
                      </a:rPr>
                      <m:t>σ</m:t>
                    </m:r>
                    <m:r>
                      <a:rPr lang="es-ES" sz="1050" b="0" i="0">
                        <a:solidFill>
                          <a:schemeClr val="tx1"/>
                        </a:solidFill>
                        <a:latin typeface="Cambria Math" panose="02040503050406030204" pitchFamily="18" charset="0"/>
                        <a:ea typeface="+mn-ea"/>
                        <a:cs typeface="+mn-cs"/>
                      </a:rPr>
                      <m:t>=</m:t>
                    </m:r>
                    <m:r>
                      <a:rPr lang="es-ES" sz="1050" b="0" i="1">
                        <a:solidFill>
                          <a:schemeClr val="tx1"/>
                        </a:solidFill>
                        <a:latin typeface="Cambria Math" panose="02040503050406030204" pitchFamily="18" charset="0"/>
                        <a:ea typeface="+mn-ea"/>
                        <a:cs typeface="+mn-cs"/>
                      </a:rPr>
                      <m:t>0.20</m:t>
                    </m:r>
                    <m:r>
                      <a:rPr lang="es-ES" sz="1100" b="0" i="1">
                        <a:solidFill>
                          <a:schemeClr val="tx1"/>
                        </a:solidFill>
                        <a:effectLst/>
                        <a:latin typeface="Cambria Math" panose="02040503050406030204" pitchFamily="18" charset="0"/>
                        <a:ea typeface="+mn-ea"/>
                        <a:cs typeface="+mn-cs"/>
                      </a:rPr>
                      <m:t>·</m:t>
                    </m:r>
                    <m:r>
                      <m:rPr>
                        <m:sty m:val="p"/>
                      </m:rPr>
                      <a:rPr lang="es-ES" sz="1100" b="0" i="0">
                        <a:solidFill>
                          <a:schemeClr val="tx1"/>
                        </a:solidFill>
                        <a:effectLst/>
                        <a:latin typeface="Cambria Math" panose="02040503050406030204" pitchFamily="18" charset="0"/>
                        <a:ea typeface="+mn-ea"/>
                        <a:cs typeface="+mn-cs"/>
                      </a:rPr>
                      <m:t>f</m:t>
                    </m:r>
                    <m:r>
                      <a:rPr lang="es-ES" sz="1100" b="0" i="0">
                        <a:solidFill>
                          <a:schemeClr val="tx1"/>
                        </a:solidFill>
                        <a:effectLst/>
                        <a:latin typeface="Cambria Math" panose="02040503050406030204" pitchFamily="18" charset="0"/>
                        <a:ea typeface="+mn-ea"/>
                        <a:cs typeface="+mn-cs"/>
                      </a:rPr>
                      <m:t>′</m:t>
                    </m:r>
                    <m:r>
                      <m:rPr>
                        <m:sty m:val="p"/>
                      </m:rPr>
                      <a:rPr lang="es-ES" sz="1100" b="0" i="0">
                        <a:solidFill>
                          <a:schemeClr val="tx1"/>
                        </a:solidFill>
                        <a:effectLst/>
                        <a:latin typeface="Cambria Math" panose="02040503050406030204" pitchFamily="18" charset="0"/>
                        <a:ea typeface="+mn-ea"/>
                        <a:cs typeface="+mn-cs"/>
                      </a:rPr>
                      <m:t>c</m:t>
                    </m:r>
                  </m:oMath>
                </m:oMathPara>
              </a14:m>
              <a:endParaRPr lang="es-PE" sz="1000" b="0" i="0">
                <a:solidFill>
                  <a:schemeClr val="tx1"/>
                </a:solidFill>
                <a:latin typeface="Cambria Math"/>
                <a:ea typeface="+mn-ea"/>
                <a:cs typeface="+mn-cs"/>
              </a:endParaRPr>
            </a:p>
          </xdr:txBody>
        </xdr:sp>
      </mc:Choice>
      <mc:Fallback xmlns="">
        <xdr:sp macro="" textlink="">
          <xdr:nvSpPr>
            <xdr:cNvPr id="69" name="125 CuadroTexto">
              <a:extLst>
                <a:ext uri="{FF2B5EF4-FFF2-40B4-BE49-F238E27FC236}">
                  <a16:creationId xmlns:a16="http://schemas.microsoft.com/office/drawing/2014/main" id="{B0286B8C-8F5F-4923-BBB9-D9F037FF1473}"/>
                </a:ext>
              </a:extLst>
            </xdr:cNvPr>
            <xdr:cNvSpPr txBox="1"/>
          </xdr:nvSpPr>
          <xdr:spPr>
            <a:xfrm>
              <a:off x="938907" y="8359060"/>
              <a:ext cx="990601" cy="235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PE" sz="1100" b="0" i="0">
                  <a:solidFill>
                    <a:schemeClr val="tx1"/>
                  </a:solidFill>
                  <a:effectLst/>
                  <a:latin typeface="Cambria Math" panose="02040503050406030204" pitchFamily="18" charset="0"/>
                  <a:ea typeface="+mn-ea"/>
                  <a:cs typeface="+mn-cs"/>
                </a:rPr>
                <a:t>σ</a:t>
              </a:r>
              <a:r>
                <a:rPr lang="es-ES" sz="1050" b="0" i="0">
                  <a:solidFill>
                    <a:schemeClr val="tx1"/>
                  </a:solidFill>
                  <a:latin typeface="Cambria Math" panose="02040503050406030204" pitchFamily="18" charset="0"/>
                  <a:ea typeface="+mn-ea"/>
                  <a:cs typeface="+mn-cs"/>
                </a:rPr>
                <a:t>=0.20</a:t>
              </a:r>
              <a:r>
                <a:rPr lang="es-ES" sz="1100" b="0" i="0">
                  <a:solidFill>
                    <a:schemeClr val="tx1"/>
                  </a:solidFill>
                  <a:effectLst/>
                  <a:latin typeface="Cambria Math" panose="02040503050406030204" pitchFamily="18" charset="0"/>
                  <a:ea typeface="+mn-ea"/>
                  <a:cs typeface="+mn-cs"/>
                </a:rPr>
                <a:t>·f′c</a:t>
              </a:r>
              <a:endParaRPr lang="es-PE" sz="1000" b="0" i="0">
                <a:solidFill>
                  <a:schemeClr val="tx1"/>
                </a:solidFill>
                <a:latin typeface="Cambria Math"/>
                <a:ea typeface="+mn-ea"/>
                <a:cs typeface="+mn-cs"/>
              </a:endParaRPr>
            </a:p>
          </xdr:txBody>
        </xdr:sp>
      </mc:Fallback>
    </mc:AlternateContent>
    <xdr:clientData/>
  </xdr:oneCellAnchor>
  <xdr:twoCellAnchor>
    <xdr:from>
      <xdr:col>1</xdr:col>
      <xdr:colOff>762000</xdr:colOff>
      <xdr:row>51</xdr:row>
      <xdr:rowOff>32239</xdr:rowOff>
    </xdr:from>
    <xdr:to>
      <xdr:col>7</xdr:col>
      <xdr:colOff>161925</xdr:colOff>
      <xdr:row>52</xdr:row>
      <xdr:rowOff>184639</xdr:rowOff>
    </xdr:to>
    <xdr:sp macro="" textlink="">
      <xdr:nvSpPr>
        <xdr:cNvPr id="70" name="Rectángulo 69">
          <a:extLst>
            <a:ext uri="{FF2B5EF4-FFF2-40B4-BE49-F238E27FC236}">
              <a16:creationId xmlns:a16="http://schemas.microsoft.com/office/drawing/2014/main" id="{AF99C9EC-A507-446E-B965-A5CEFE632757}"/>
            </a:ext>
          </a:extLst>
        </xdr:cNvPr>
        <xdr:cNvSpPr/>
      </xdr:nvSpPr>
      <xdr:spPr>
        <a:xfrm>
          <a:off x="762000" y="3153508"/>
          <a:ext cx="4550752" cy="3429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762000</xdr:colOff>
      <xdr:row>55</xdr:row>
      <xdr:rowOff>167060</xdr:rowOff>
    </xdr:from>
    <xdr:to>
      <xdr:col>7</xdr:col>
      <xdr:colOff>161925</xdr:colOff>
      <xdr:row>55</xdr:row>
      <xdr:rowOff>167060</xdr:rowOff>
    </xdr:to>
    <xdr:cxnSp macro="">
      <xdr:nvCxnSpPr>
        <xdr:cNvPr id="71" name="Conector recto de flecha 70">
          <a:extLst>
            <a:ext uri="{FF2B5EF4-FFF2-40B4-BE49-F238E27FC236}">
              <a16:creationId xmlns:a16="http://schemas.microsoft.com/office/drawing/2014/main" id="{8187D9B1-F71E-4B24-9BD0-BB87A4FF6476}"/>
            </a:ext>
          </a:extLst>
        </xdr:cNvPr>
        <xdr:cNvCxnSpPr/>
      </xdr:nvCxnSpPr>
      <xdr:spPr>
        <a:xfrm>
          <a:off x="762000" y="11245368"/>
          <a:ext cx="4550752"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615833</xdr:colOff>
      <xdr:row>51</xdr:row>
      <xdr:rowOff>32239</xdr:rowOff>
    </xdr:from>
    <xdr:to>
      <xdr:col>1</xdr:col>
      <xdr:colOff>615833</xdr:colOff>
      <xdr:row>52</xdr:row>
      <xdr:rowOff>184639</xdr:rowOff>
    </xdr:to>
    <xdr:cxnSp macro="">
      <xdr:nvCxnSpPr>
        <xdr:cNvPr id="72" name="Conector recto de flecha 71">
          <a:extLst>
            <a:ext uri="{FF2B5EF4-FFF2-40B4-BE49-F238E27FC236}">
              <a16:creationId xmlns:a16="http://schemas.microsoft.com/office/drawing/2014/main" id="{941D2923-0CB4-4EEB-B95E-F0F212FCC4B6}"/>
            </a:ext>
          </a:extLst>
        </xdr:cNvPr>
        <xdr:cNvCxnSpPr/>
      </xdr:nvCxnSpPr>
      <xdr:spPr>
        <a:xfrm flipV="1">
          <a:off x="615833" y="10539047"/>
          <a:ext cx="0" cy="34290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337039</xdr:colOff>
      <xdr:row>51</xdr:row>
      <xdr:rowOff>36634</xdr:rowOff>
    </xdr:from>
    <xdr:to>
      <xdr:col>7</xdr:col>
      <xdr:colOff>161193</xdr:colOff>
      <xdr:row>52</xdr:row>
      <xdr:rowOff>175846</xdr:rowOff>
    </xdr:to>
    <xdr:sp macro="" textlink="">
      <xdr:nvSpPr>
        <xdr:cNvPr id="73" name="Rectángulo 72">
          <a:extLst>
            <a:ext uri="{FF2B5EF4-FFF2-40B4-BE49-F238E27FC236}">
              <a16:creationId xmlns:a16="http://schemas.microsoft.com/office/drawing/2014/main" id="{5002E989-87EB-4E1B-A261-FADF366D3DB6}"/>
            </a:ext>
          </a:extLst>
        </xdr:cNvPr>
        <xdr:cNvSpPr/>
      </xdr:nvSpPr>
      <xdr:spPr>
        <a:xfrm>
          <a:off x="4689231" y="10543442"/>
          <a:ext cx="622789" cy="329712"/>
        </a:xfrm>
        <a:prstGeom prst="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753208</xdr:colOff>
      <xdr:row>51</xdr:row>
      <xdr:rowOff>42496</xdr:rowOff>
    </xdr:from>
    <xdr:to>
      <xdr:col>2</xdr:col>
      <xdr:colOff>386862</xdr:colOff>
      <xdr:row>52</xdr:row>
      <xdr:rowOff>181708</xdr:rowOff>
    </xdr:to>
    <xdr:sp macro="" textlink="">
      <xdr:nvSpPr>
        <xdr:cNvPr id="74" name="Rectángulo 73">
          <a:extLst>
            <a:ext uri="{FF2B5EF4-FFF2-40B4-BE49-F238E27FC236}">
              <a16:creationId xmlns:a16="http://schemas.microsoft.com/office/drawing/2014/main" id="{CF9BC685-7EC9-43AE-AEA5-820E4AE78260}"/>
            </a:ext>
          </a:extLst>
        </xdr:cNvPr>
        <xdr:cNvSpPr/>
      </xdr:nvSpPr>
      <xdr:spPr>
        <a:xfrm>
          <a:off x="753208" y="10549304"/>
          <a:ext cx="622789" cy="329712"/>
        </a:xfrm>
        <a:prstGeom prst="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75468</xdr:colOff>
      <xdr:row>53</xdr:row>
      <xdr:rowOff>183175</xdr:rowOff>
    </xdr:from>
    <xdr:to>
      <xdr:col>6</xdr:col>
      <xdr:colOff>648434</xdr:colOff>
      <xdr:row>53</xdr:row>
      <xdr:rowOff>189037</xdr:rowOff>
    </xdr:to>
    <xdr:cxnSp macro="">
      <xdr:nvCxnSpPr>
        <xdr:cNvPr id="76" name="Conector recto de flecha 75">
          <a:extLst>
            <a:ext uri="{FF2B5EF4-FFF2-40B4-BE49-F238E27FC236}">
              <a16:creationId xmlns:a16="http://schemas.microsoft.com/office/drawing/2014/main" id="{5AAFC236-0846-4A0B-98FE-40643E91BE34}"/>
            </a:ext>
          </a:extLst>
        </xdr:cNvPr>
        <xdr:cNvCxnSpPr/>
      </xdr:nvCxnSpPr>
      <xdr:spPr>
        <a:xfrm flipV="1">
          <a:off x="1064603" y="11070983"/>
          <a:ext cx="3936023" cy="5862"/>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753208</xdr:colOff>
      <xdr:row>50</xdr:row>
      <xdr:rowOff>82791</xdr:rowOff>
    </xdr:from>
    <xdr:to>
      <xdr:col>2</xdr:col>
      <xdr:colOff>386862</xdr:colOff>
      <xdr:row>50</xdr:row>
      <xdr:rowOff>82791</xdr:rowOff>
    </xdr:to>
    <xdr:cxnSp macro="">
      <xdr:nvCxnSpPr>
        <xdr:cNvPr id="78" name="Conector recto de flecha 77">
          <a:extLst>
            <a:ext uri="{FF2B5EF4-FFF2-40B4-BE49-F238E27FC236}">
              <a16:creationId xmlns:a16="http://schemas.microsoft.com/office/drawing/2014/main" id="{8C2E7B45-0296-4F39-B42B-4E95E752545A}"/>
            </a:ext>
          </a:extLst>
        </xdr:cNvPr>
        <xdr:cNvCxnSpPr/>
      </xdr:nvCxnSpPr>
      <xdr:spPr>
        <a:xfrm>
          <a:off x="753208" y="10399099"/>
          <a:ext cx="622789"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51288</xdr:colOff>
      <xdr:row>51</xdr:row>
      <xdr:rowOff>183171</xdr:rowOff>
    </xdr:from>
    <xdr:to>
      <xdr:col>2</xdr:col>
      <xdr:colOff>97007</xdr:colOff>
      <xdr:row>52</xdr:row>
      <xdr:rowOff>38390</xdr:rowOff>
    </xdr:to>
    <xdr:sp macro="" textlink="">
      <xdr:nvSpPr>
        <xdr:cNvPr id="79" name="Elipse 78">
          <a:extLst>
            <a:ext uri="{FF2B5EF4-FFF2-40B4-BE49-F238E27FC236}">
              <a16:creationId xmlns:a16="http://schemas.microsoft.com/office/drawing/2014/main" id="{90D26C72-A57E-411A-8CB6-950E417236A1}"/>
            </a:ext>
          </a:extLst>
        </xdr:cNvPr>
        <xdr:cNvSpPr/>
      </xdr:nvSpPr>
      <xdr:spPr>
        <a:xfrm>
          <a:off x="1040423" y="10689979"/>
          <a:ext cx="45719" cy="45719"/>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628644</xdr:colOff>
      <xdr:row>51</xdr:row>
      <xdr:rowOff>181704</xdr:rowOff>
    </xdr:from>
    <xdr:to>
      <xdr:col>6</xdr:col>
      <xdr:colOff>674363</xdr:colOff>
      <xdr:row>52</xdr:row>
      <xdr:rowOff>36923</xdr:rowOff>
    </xdr:to>
    <xdr:sp macro="" textlink="">
      <xdr:nvSpPr>
        <xdr:cNvPr id="81" name="Elipse 80">
          <a:extLst>
            <a:ext uri="{FF2B5EF4-FFF2-40B4-BE49-F238E27FC236}">
              <a16:creationId xmlns:a16="http://schemas.microsoft.com/office/drawing/2014/main" id="{C0A7DB85-47BC-4957-A069-A99ED9E43F6D}"/>
            </a:ext>
          </a:extLst>
        </xdr:cNvPr>
        <xdr:cNvSpPr/>
      </xdr:nvSpPr>
      <xdr:spPr>
        <a:xfrm>
          <a:off x="4980836" y="10688512"/>
          <a:ext cx="45719" cy="45719"/>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73269</xdr:colOff>
      <xdr:row>52</xdr:row>
      <xdr:rowOff>181708</xdr:rowOff>
    </xdr:from>
    <xdr:to>
      <xdr:col>2</xdr:col>
      <xdr:colOff>73733</xdr:colOff>
      <xdr:row>54</xdr:row>
      <xdr:rowOff>0</xdr:rowOff>
    </xdr:to>
    <xdr:cxnSp macro="">
      <xdr:nvCxnSpPr>
        <xdr:cNvPr id="83" name="Conector recto 82">
          <a:extLst>
            <a:ext uri="{FF2B5EF4-FFF2-40B4-BE49-F238E27FC236}">
              <a16:creationId xmlns:a16="http://schemas.microsoft.com/office/drawing/2014/main" id="{272D8D02-DC22-4F7B-A920-5F8E2DD72EB9}"/>
            </a:ext>
          </a:extLst>
        </xdr:cNvPr>
        <xdr:cNvCxnSpPr/>
      </xdr:nvCxnSpPr>
      <xdr:spPr>
        <a:xfrm flipV="1">
          <a:off x="1065874" y="10884800"/>
          <a:ext cx="464" cy="19929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646775</xdr:colOff>
      <xdr:row>52</xdr:row>
      <xdr:rowOff>173687</xdr:rowOff>
    </xdr:from>
    <xdr:to>
      <xdr:col>6</xdr:col>
      <xdr:colOff>647239</xdr:colOff>
      <xdr:row>53</xdr:row>
      <xdr:rowOff>182479</xdr:rowOff>
    </xdr:to>
    <xdr:cxnSp macro="">
      <xdr:nvCxnSpPr>
        <xdr:cNvPr id="85" name="Conector recto 84">
          <a:extLst>
            <a:ext uri="{FF2B5EF4-FFF2-40B4-BE49-F238E27FC236}">
              <a16:creationId xmlns:a16="http://schemas.microsoft.com/office/drawing/2014/main" id="{010CB0F0-4985-4803-A172-F19139E5DB8C}"/>
            </a:ext>
          </a:extLst>
        </xdr:cNvPr>
        <xdr:cNvCxnSpPr/>
      </xdr:nvCxnSpPr>
      <xdr:spPr>
        <a:xfrm flipV="1">
          <a:off x="5008222" y="10876779"/>
          <a:ext cx="464" cy="19929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762000</xdr:colOff>
      <xdr:row>53</xdr:row>
      <xdr:rowOff>38965</xdr:rowOff>
    </xdr:from>
    <xdr:to>
      <xdr:col>1</xdr:col>
      <xdr:colOff>763702</xdr:colOff>
      <xdr:row>55</xdr:row>
      <xdr:rowOff>101828</xdr:rowOff>
    </xdr:to>
    <xdr:cxnSp macro="">
      <xdr:nvCxnSpPr>
        <xdr:cNvPr id="86" name="Conector recto 85">
          <a:extLst>
            <a:ext uri="{FF2B5EF4-FFF2-40B4-BE49-F238E27FC236}">
              <a16:creationId xmlns:a16="http://schemas.microsoft.com/office/drawing/2014/main" id="{998ADBF2-8785-4008-ABE5-62EF238B7800}"/>
            </a:ext>
          </a:extLst>
        </xdr:cNvPr>
        <xdr:cNvCxnSpPr/>
      </xdr:nvCxnSpPr>
      <xdr:spPr>
        <a:xfrm flipH="1" flipV="1">
          <a:off x="762000" y="10932101"/>
          <a:ext cx="1702" cy="44386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157843</xdr:colOff>
      <xdr:row>53</xdr:row>
      <xdr:rowOff>38965</xdr:rowOff>
    </xdr:from>
    <xdr:to>
      <xdr:col>7</xdr:col>
      <xdr:colOff>159545</xdr:colOff>
      <xdr:row>55</xdr:row>
      <xdr:rowOff>103559</xdr:rowOff>
    </xdr:to>
    <xdr:cxnSp macro="">
      <xdr:nvCxnSpPr>
        <xdr:cNvPr id="89" name="Conector recto 88">
          <a:extLst>
            <a:ext uri="{FF2B5EF4-FFF2-40B4-BE49-F238E27FC236}">
              <a16:creationId xmlns:a16="http://schemas.microsoft.com/office/drawing/2014/main" id="{2E6B80D6-E53F-480F-B358-7EA619413B18}"/>
            </a:ext>
          </a:extLst>
        </xdr:cNvPr>
        <xdr:cNvCxnSpPr/>
      </xdr:nvCxnSpPr>
      <xdr:spPr>
        <a:xfrm flipH="1" flipV="1">
          <a:off x="5317672" y="10941008"/>
          <a:ext cx="1702" cy="4455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762000</xdr:colOff>
      <xdr:row>69</xdr:row>
      <xdr:rowOff>32239</xdr:rowOff>
    </xdr:from>
    <xdr:to>
      <xdr:col>7</xdr:col>
      <xdr:colOff>161925</xdr:colOff>
      <xdr:row>70</xdr:row>
      <xdr:rowOff>184639</xdr:rowOff>
    </xdr:to>
    <xdr:sp macro="" textlink="">
      <xdr:nvSpPr>
        <xdr:cNvPr id="91" name="Rectángulo 90">
          <a:extLst>
            <a:ext uri="{FF2B5EF4-FFF2-40B4-BE49-F238E27FC236}">
              <a16:creationId xmlns:a16="http://schemas.microsoft.com/office/drawing/2014/main" id="{BABE7A6D-F467-4951-B261-5DB734DE39B8}"/>
            </a:ext>
          </a:extLst>
        </xdr:cNvPr>
        <xdr:cNvSpPr/>
      </xdr:nvSpPr>
      <xdr:spPr>
        <a:xfrm>
          <a:off x="762000" y="10541489"/>
          <a:ext cx="4702175" cy="3429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762000</xdr:colOff>
      <xdr:row>73</xdr:row>
      <xdr:rowOff>167060</xdr:rowOff>
    </xdr:from>
    <xdr:to>
      <xdr:col>7</xdr:col>
      <xdr:colOff>161925</xdr:colOff>
      <xdr:row>73</xdr:row>
      <xdr:rowOff>167060</xdr:rowOff>
    </xdr:to>
    <xdr:cxnSp macro="">
      <xdr:nvCxnSpPr>
        <xdr:cNvPr id="92" name="Conector recto de flecha 91">
          <a:extLst>
            <a:ext uri="{FF2B5EF4-FFF2-40B4-BE49-F238E27FC236}">
              <a16:creationId xmlns:a16="http://schemas.microsoft.com/office/drawing/2014/main" id="{0440C997-CC64-4949-837A-98569A1F942C}"/>
            </a:ext>
          </a:extLst>
        </xdr:cNvPr>
        <xdr:cNvCxnSpPr/>
      </xdr:nvCxnSpPr>
      <xdr:spPr>
        <a:xfrm>
          <a:off x="762000" y="11381160"/>
          <a:ext cx="4702175"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655523</xdr:colOff>
      <xdr:row>69</xdr:row>
      <xdr:rowOff>32239</xdr:rowOff>
    </xdr:from>
    <xdr:to>
      <xdr:col>1</xdr:col>
      <xdr:colOff>655523</xdr:colOff>
      <xdr:row>70</xdr:row>
      <xdr:rowOff>184639</xdr:rowOff>
    </xdr:to>
    <xdr:cxnSp macro="">
      <xdr:nvCxnSpPr>
        <xdr:cNvPr id="93" name="Conector recto de flecha 92">
          <a:extLst>
            <a:ext uri="{FF2B5EF4-FFF2-40B4-BE49-F238E27FC236}">
              <a16:creationId xmlns:a16="http://schemas.microsoft.com/office/drawing/2014/main" id="{F159110D-45B1-4211-BD3A-AF9CDBBCE574}"/>
            </a:ext>
          </a:extLst>
        </xdr:cNvPr>
        <xdr:cNvCxnSpPr/>
      </xdr:nvCxnSpPr>
      <xdr:spPr>
        <a:xfrm flipV="1">
          <a:off x="655523" y="13510114"/>
          <a:ext cx="0" cy="34290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337039</xdr:colOff>
      <xdr:row>69</xdr:row>
      <xdr:rowOff>36634</xdr:rowOff>
    </xdr:from>
    <xdr:to>
      <xdr:col>7</xdr:col>
      <xdr:colOff>161193</xdr:colOff>
      <xdr:row>70</xdr:row>
      <xdr:rowOff>175846</xdr:rowOff>
    </xdr:to>
    <xdr:sp macro="" textlink="">
      <xdr:nvSpPr>
        <xdr:cNvPr id="94" name="Rectángulo 93">
          <a:extLst>
            <a:ext uri="{FF2B5EF4-FFF2-40B4-BE49-F238E27FC236}">
              <a16:creationId xmlns:a16="http://schemas.microsoft.com/office/drawing/2014/main" id="{D44D2C02-D468-4330-9FBC-FAB8A7620926}"/>
            </a:ext>
          </a:extLst>
        </xdr:cNvPr>
        <xdr:cNvSpPr/>
      </xdr:nvSpPr>
      <xdr:spPr>
        <a:xfrm>
          <a:off x="4837602" y="10545884"/>
          <a:ext cx="625841" cy="329712"/>
        </a:xfrm>
        <a:prstGeom prst="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753208</xdr:colOff>
      <xdr:row>69</xdr:row>
      <xdr:rowOff>42496</xdr:rowOff>
    </xdr:from>
    <xdr:to>
      <xdr:col>2</xdr:col>
      <xdr:colOff>386862</xdr:colOff>
      <xdr:row>70</xdr:row>
      <xdr:rowOff>181708</xdr:rowOff>
    </xdr:to>
    <xdr:sp macro="" textlink="">
      <xdr:nvSpPr>
        <xdr:cNvPr id="95" name="Rectángulo 94">
          <a:extLst>
            <a:ext uri="{FF2B5EF4-FFF2-40B4-BE49-F238E27FC236}">
              <a16:creationId xmlns:a16="http://schemas.microsoft.com/office/drawing/2014/main" id="{4F893A3C-DCFC-4044-98CC-4EE1C7F9927B}"/>
            </a:ext>
          </a:extLst>
        </xdr:cNvPr>
        <xdr:cNvSpPr/>
      </xdr:nvSpPr>
      <xdr:spPr>
        <a:xfrm>
          <a:off x="753208" y="10551746"/>
          <a:ext cx="689342" cy="329712"/>
        </a:xfrm>
        <a:prstGeom prst="rect">
          <a:avLst/>
        </a:prstGeom>
        <a:solidFill>
          <a:schemeClr val="dk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75468</xdr:colOff>
      <xdr:row>71</xdr:row>
      <xdr:rowOff>183175</xdr:rowOff>
    </xdr:from>
    <xdr:to>
      <xdr:col>6</xdr:col>
      <xdr:colOff>648434</xdr:colOff>
      <xdr:row>71</xdr:row>
      <xdr:rowOff>189037</xdr:rowOff>
    </xdr:to>
    <xdr:cxnSp macro="">
      <xdr:nvCxnSpPr>
        <xdr:cNvPr id="96" name="Conector recto de flecha 95">
          <a:extLst>
            <a:ext uri="{FF2B5EF4-FFF2-40B4-BE49-F238E27FC236}">
              <a16:creationId xmlns:a16="http://schemas.microsoft.com/office/drawing/2014/main" id="{11D7B168-CA20-4D08-9BE5-ABFC6F3135A2}"/>
            </a:ext>
          </a:extLst>
        </xdr:cNvPr>
        <xdr:cNvCxnSpPr/>
      </xdr:nvCxnSpPr>
      <xdr:spPr>
        <a:xfrm flipV="1">
          <a:off x="1131156" y="11073425"/>
          <a:ext cx="4017841" cy="5862"/>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753208</xdr:colOff>
      <xdr:row>68</xdr:row>
      <xdr:rowOff>82791</xdr:rowOff>
    </xdr:from>
    <xdr:to>
      <xdr:col>2</xdr:col>
      <xdr:colOff>386862</xdr:colOff>
      <xdr:row>68</xdr:row>
      <xdr:rowOff>82791</xdr:rowOff>
    </xdr:to>
    <xdr:cxnSp macro="">
      <xdr:nvCxnSpPr>
        <xdr:cNvPr id="97" name="Conector recto de flecha 96">
          <a:extLst>
            <a:ext uri="{FF2B5EF4-FFF2-40B4-BE49-F238E27FC236}">
              <a16:creationId xmlns:a16="http://schemas.microsoft.com/office/drawing/2014/main" id="{48B23EE8-F131-48C5-ABF1-746443433AFD}"/>
            </a:ext>
          </a:extLst>
        </xdr:cNvPr>
        <xdr:cNvCxnSpPr/>
      </xdr:nvCxnSpPr>
      <xdr:spPr>
        <a:xfrm>
          <a:off x="753208" y="13370166"/>
          <a:ext cx="689342"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51288</xdr:colOff>
      <xdr:row>69</xdr:row>
      <xdr:rowOff>183171</xdr:rowOff>
    </xdr:from>
    <xdr:to>
      <xdr:col>2</xdr:col>
      <xdr:colOff>97007</xdr:colOff>
      <xdr:row>70</xdr:row>
      <xdr:rowOff>38390</xdr:rowOff>
    </xdr:to>
    <xdr:sp macro="" textlink="">
      <xdr:nvSpPr>
        <xdr:cNvPr id="98" name="Elipse 97">
          <a:extLst>
            <a:ext uri="{FF2B5EF4-FFF2-40B4-BE49-F238E27FC236}">
              <a16:creationId xmlns:a16="http://schemas.microsoft.com/office/drawing/2014/main" id="{C8DB4BA1-CBF2-4ECC-95FE-94D6C9F6D13F}"/>
            </a:ext>
          </a:extLst>
        </xdr:cNvPr>
        <xdr:cNvSpPr/>
      </xdr:nvSpPr>
      <xdr:spPr>
        <a:xfrm>
          <a:off x="1106976" y="10692421"/>
          <a:ext cx="45719" cy="45719"/>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628644</xdr:colOff>
      <xdr:row>69</xdr:row>
      <xdr:rowOff>181704</xdr:rowOff>
    </xdr:from>
    <xdr:to>
      <xdr:col>6</xdr:col>
      <xdr:colOff>674363</xdr:colOff>
      <xdr:row>70</xdr:row>
      <xdr:rowOff>36923</xdr:rowOff>
    </xdr:to>
    <xdr:sp macro="" textlink="">
      <xdr:nvSpPr>
        <xdr:cNvPr id="99" name="Elipse 98">
          <a:extLst>
            <a:ext uri="{FF2B5EF4-FFF2-40B4-BE49-F238E27FC236}">
              <a16:creationId xmlns:a16="http://schemas.microsoft.com/office/drawing/2014/main" id="{F1ADFAF3-F95C-4430-B7F8-FA0D69BA9114}"/>
            </a:ext>
          </a:extLst>
        </xdr:cNvPr>
        <xdr:cNvSpPr/>
      </xdr:nvSpPr>
      <xdr:spPr>
        <a:xfrm>
          <a:off x="5129207" y="10690954"/>
          <a:ext cx="45719" cy="45719"/>
        </a:xfrm>
        <a:prstGeom prst="ellips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73269</xdr:colOff>
      <xdr:row>70</xdr:row>
      <xdr:rowOff>181708</xdr:rowOff>
    </xdr:from>
    <xdr:to>
      <xdr:col>2</xdr:col>
      <xdr:colOff>73733</xdr:colOff>
      <xdr:row>72</xdr:row>
      <xdr:rowOff>0</xdr:rowOff>
    </xdr:to>
    <xdr:cxnSp macro="">
      <xdr:nvCxnSpPr>
        <xdr:cNvPr id="100" name="Conector recto 99">
          <a:extLst>
            <a:ext uri="{FF2B5EF4-FFF2-40B4-BE49-F238E27FC236}">
              <a16:creationId xmlns:a16="http://schemas.microsoft.com/office/drawing/2014/main" id="{519AAF86-315D-429D-AA9D-E20765536DEE}"/>
            </a:ext>
          </a:extLst>
        </xdr:cNvPr>
        <xdr:cNvCxnSpPr/>
      </xdr:nvCxnSpPr>
      <xdr:spPr>
        <a:xfrm flipV="1">
          <a:off x="1128957" y="10881458"/>
          <a:ext cx="464" cy="19929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654713</xdr:colOff>
      <xdr:row>70</xdr:row>
      <xdr:rowOff>173687</xdr:rowOff>
    </xdr:from>
    <xdr:to>
      <xdr:col>6</xdr:col>
      <xdr:colOff>655177</xdr:colOff>
      <xdr:row>71</xdr:row>
      <xdr:rowOff>182479</xdr:rowOff>
    </xdr:to>
    <xdr:cxnSp macro="">
      <xdr:nvCxnSpPr>
        <xdr:cNvPr id="101" name="Conector recto 100">
          <a:extLst>
            <a:ext uri="{FF2B5EF4-FFF2-40B4-BE49-F238E27FC236}">
              <a16:creationId xmlns:a16="http://schemas.microsoft.com/office/drawing/2014/main" id="{EF0E019A-CC6D-4D15-BA89-422117BCB3E3}"/>
            </a:ext>
          </a:extLst>
        </xdr:cNvPr>
        <xdr:cNvCxnSpPr/>
      </xdr:nvCxnSpPr>
      <xdr:spPr>
        <a:xfrm flipV="1">
          <a:off x="5155276" y="13842062"/>
          <a:ext cx="464" cy="199292"/>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762000</xdr:colOff>
      <xdr:row>71</xdr:row>
      <xdr:rowOff>38965</xdr:rowOff>
    </xdr:from>
    <xdr:to>
      <xdr:col>1</xdr:col>
      <xdr:colOff>763702</xdr:colOff>
      <xdr:row>73</xdr:row>
      <xdr:rowOff>101828</xdr:rowOff>
    </xdr:to>
    <xdr:cxnSp macro="">
      <xdr:nvCxnSpPr>
        <xdr:cNvPr id="102" name="Conector recto 101">
          <a:extLst>
            <a:ext uri="{FF2B5EF4-FFF2-40B4-BE49-F238E27FC236}">
              <a16:creationId xmlns:a16="http://schemas.microsoft.com/office/drawing/2014/main" id="{DE93C748-C19E-45EE-BF1D-AD6F01CB2C4D}"/>
            </a:ext>
          </a:extLst>
        </xdr:cNvPr>
        <xdr:cNvCxnSpPr/>
      </xdr:nvCxnSpPr>
      <xdr:spPr>
        <a:xfrm flipH="1" flipV="1">
          <a:off x="762000" y="10929215"/>
          <a:ext cx="1702" cy="443863"/>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157843</xdr:colOff>
      <xdr:row>71</xdr:row>
      <xdr:rowOff>38965</xdr:rowOff>
    </xdr:from>
    <xdr:to>
      <xdr:col>7</xdr:col>
      <xdr:colOff>159545</xdr:colOff>
      <xdr:row>73</xdr:row>
      <xdr:rowOff>103559</xdr:rowOff>
    </xdr:to>
    <xdr:cxnSp macro="">
      <xdr:nvCxnSpPr>
        <xdr:cNvPr id="103" name="Conector recto 102">
          <a:extLst>
            <a:ext uri="{FF2B5EF4-FFF2-40B4-BE49-F238E27FC236}">
              <a16:creationId xmlns:a16="http://schemas.microsoft.com/office/drawing/2014/main" id="{07A62C29-AB09-4111-BE71-0C9CB0A7DDF8}"/>
            </a:ext>
          </a:extLst>
        </xdr:cNvPr>
        <xdr:cNvCxnSpPr/>
      </xdr:nvCxnSpPr>
      <xdr:spPr>
        <a:xfrm flipH="1" flipV="1">
          <a:off x="5460093" y="10929215"/>
          <a:ext cx="1702" cy="44559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317500</xdr:colOff>
      <xdr:row>68</xdr:row>
      <xdr:rowOff>87310</xdr:rowOff>
    </xdr:from>
    <xdr:to>
      <xdr:col>7</xdr:col>
      <xdr:colOff>157530</xdr:colOff>
      <xdr:row>68</xdr:row>
      <xdr:rowOff>87310</xdr:rowOff>
    </xdr:to>
    <xdr:cxnSp macro="">
      <xdr:nvCxnSpPr>
        <xdr:cNvPr id="106" name="Conector recto de flecha 105">
          <a:extLst>
            <a:ext uri="{FF2B5EF4-FFF2-40B4-BE49-F238E27FC236}">
              <a16:creationId xmlns:a16="http://schemas.microsoft.com/office/drawing/2014/main" id="{6FF12941-C3B2-41F8-A220-80DC1B6F2FEE}"/>
            </a:ext>
          </a:extLst>
        </xdr:cNvPr>
        <xdr:cNvCxnSpPr/>
      </xdr:nvCxnSpPr>
      <xdr:spPr>
        <a:xfrm>
          <a:off x="4818063" y="13374685"/>
          <a:ext cx="689342"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261929</xdr:colOff>
      <xdr:row>69</xdr:row>
      <xdr:rowOff>31752</xdr:rowOff>
    </xdr:from>
    <xdr:to>
      <xdr:col>7</xdr:col>
      <xdr:colOff>261929</xdr:colOff>
      <xdr:row>70</xdr:row>
      <xdr:rowOff>184152</xdr:rowOff>
    </xdr:to>
    <xdr:cxnSp macro="">
      <xdr:nvCxnSpPr>
        <xdr:cNvPr id="107" name="Conector recto de flecha 106">
          <a:extLst>
            <a:ext uri="{FF2B5EF4-FFF2-40B4-BE49-F238E27FC236}">
              <a16:creationId xmlns:a16="http://schemas.microsoft.com/office/drawing/2014/main" id="{2876F38E-6389-4FF7-A857-B0BA1A7A59DB}"/>
            </a:ext>
          </a:extLst>
        </xdr:cNvPr>
        <xdr:cNvCxnSpPr/>
      </xdr:nvCxnSpPr>
      <xdr:spPr>
        <a:xfrm flipV="1">
          <a:off x="5611804" y="13509627"/>
          <a:ext cx="0" cy="34290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658812</xdr:colOff>
      <xdr:row>79</xdr:row>
      <xdr:rowOff>95251</xdr:rowOff>
    </xdr:from>
    <xdr:ext cx="1238248" cy="230188"/>
    <mc:AlternateContent xmlns:mc="http://schemas.openxmlformats.org/markup-compatibility/2006" xmlns:a14="http://schemas.microsoft.com/office/drawing/2010/main">
      <mc:Choice Requires="a14">
        <xdr:sp macro="" textlink="">
          <xdr:nvSpPr>
            <xdr:cNvPr id="108" name="144 CuadroTexto">
              <a:extLst>
                <a:ext uri="{FF2B5EF4-FFF2-40B4-BE49-F238E27FC236}">
                  <a16:creationId xmlns:a16="http://schemas.microsoft.com/office/drawing/2014/main" id="{571B887C-DED0-4534-8149-855DD6A4B157}"/>
                </a:ext>
              </a:extLst>
            </xdr:cNvPr>
            <xdr:cNvSpPr txBox="1"/>
          </xdr:nvSpPr>
          <xdr:spPr>
            <a:xfrm>
              <a:off x="658812" y="15478126"/>
              <a:ext cx="1238248" cy="230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ctr">
              <a:noAutofit/>
            </a:bodyPr>
            <a:lstStyle/>
            <a:p>
              <a:r>
                <a:rPr lang="es-PE" sz="1050" b="0" i="1">
                  <a:solidFill>
                    <a:schemeClr val="tx1"/>
                  </a:solidFill>
                  <a:latin typeface="Cambria Math"/>
                  <a:ea typeface="+mn-ea"/>
                  <a:cs typeface="+mn-cs"/>
                </a:rPr>
                <a:t> </a:t>
              </a:r>
              <a14:m>
                <m:oMath xmlns:m="http://schemas.openxmlformats.org/officeDocument/2006/math">
                  <m:r>
                    <m:rPr>
                      <m:sty m:val="p"/>
                    </m:rPr>
                    <a:rPr lang="es-ES" sz="1050" b="0" i="0">
                      <a:solidFill>
                        <a:schemeClr val="tx1"/>
                      </a:solidFill>
                      <a:latin typeface="Cambria Math" panose="02040503050406030204" pitchFamily="18" charset="0"/>
                      <a:ea typeface="+mn-ea"/>
                      <a:cs typeface="+mn-cs"/>
                    </a:rPr>
                    <m:t>As</m:t>
                  </m:r>
                  <m:r>
                    <a:rPr lang="es-PE" sz="1050" b="0" i="0">
                      <a:solidFill>
                        <a:schemeClr val="tx1"/>
                      </a:solidFill>
                      <a:latin typeface="Cambria Math"/>
                      <a:ea typeface="+mn-ea"/>
                      <a:cs typeface="+mn-cs"/>
                    </a:rPr>
                    <m:t>=</m:t>
                  </m:r>
                  <m:r>
                    <a:rPr lang="es-ES" sz="1050" b="0" i="0">
                      <a:solidFill>
                        <a:schemeClr val="tx1"/>
                      </a:solidFill>
                      <a:latin typeface="Cambria Math" panose="02040503050406030204" pitchFamily="18" charset="0"/>
                      <a:ea typeface="+mn-ea"/>
                      <a:cs typeface="+mn-cs"/>
                    </a:rPr>
                    <m:t>1%</m:t>
                  </m:r>
                  <m:r>
                    <a:rPr lang="es-ES" sz="1100" b="0" i="1">
                      <a:solidFill>
                        <a:schemeClr val="tx1"/>
                      </a:solidFill>
                      <a:effectLst/>
                      <a:latin typeface="Cambria Math" panose="02040503050406030204" pitchFamily="18" charset="0"/>
                      <a:ea typeface="+mn-ea"/>
                      <a:cs typeface="+mn-cs"/>
                    </a:rPr>
                    <m:t>·</m:t>
                  </m:r>
                  <m:r>
                    <m:rPr>
                      <m:nor/>
                    </m:rPr>
                    <a:rPr lang="es-ES" sz="1050" b="0" i="0">
                      <a:solidFill>
                        <a:schemeClr val="tx1"/>
                      </a:solidFill>
                      <a:latin typeface="Cambria Math" panose="02040503050406030204" pitchFamily="18" charset="0"/>
                      <a:ea typeface="+mn-ea"/>
                      <a:cs typeface="+mn-cs"/>
                    </a:rPr>
                    <m:t>Le</m:t>
                  </m:r>
                  <m:r>
                    <a:rPr lang="es-ES" sz="1050" b="0" i="1">
                      <a:solidFill>
                        <a:schemeClr val="tx1"/>
                      </a:solidFill>
                      <a:latin typeface="Cambria Math" panose="02040503050406030204" pitchFamily="18" charset="0"/>
                      <a:ea typeface="+mn-ea"/>
                      <a:cs typeface="+mn-cs"/>
                    </a:rPr>
                    <m:t>·</m:t>
                  </m:r>
                  <m:r>
                    <m:rPr>
                      <m:nor/>
                    </m:rPr>
                    <a:rPr lang="es-ES" sz="1050" b="0" i="0">
                      <a:solidFill>
                        <a:schemeClr val="tx1"/>
                      </a:solidFill>
                      <a:latin typeface="Cambria Math" panose="02040503050406030204" pitchFamily="18" charset="0"/>
                      <a:ea typeface="+mn-ea"/>
                      <a:cs typeface="+mn-cs"/>
                    </a:rPr>
                    <m:t>t</m:t>
                  </m:r>
                </m:oMath>
              </a14:m>
              <a:endParaRPr lang="es-PE" sz="1050" b="0" i="0">
                <a:solidFill>
                  <a:schemeClr val="tx1"/>
                </a:solidFill>
                <a:latin typeface="Cambria Math"/>
                <a:ea typeface="+mn-ea"/>
                <a:cs typeface="+mn-cs"/>
              </a:endParaRPr>
            </a:p>
          </xdr:txBody>
        </xdr:sp>
      </mc:Choice>
      <mc:Fallback xmlns="">
        <xdr:sp macro="" textlink="">
          <xdr:nvSpPr>
            <xdr:cNvPr id="108" name="144 CuadroTexto">
              <a:extLst>
                <a:ext uri="{FF2B5EF4-FFF2-40B4-BE49-F238E27FC236}">
                  <a16:creationId xmlns:a16="http://schemas.microsoft.com/office/drawing/2014/main" id="{571B887C-DED0-4534-8149-855DD6A4B157}"/>
                </a:ext>
              </a:extLst>
            </xdr:cNvPr>
            <xdr:cNvSpPr txBox="1"/>
          </xdr:nvSpPr>
          <xdr:spPr>
            <a:xfrm>
              <a:off x="658812" y="15478126"/>
              <a:ext cx="1238248" cy="230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ctr">
              <a:noAutofit/>
            </a:bodyPr>
            <a:lstStyle/>
            <a:p>
              <a:r>
                <a:rPr lang="es-PE" sz="1050" b="0" i="1">
                  <a:solidFill>
                    <a:schemeClr val="tx1"/>
                  </a:solidFill>
                  <a:latin typeface="Cambria Math"/>
                  <a:ea typeface="+mn-ea"/>
                  <a:cs typeface="+mn-cs"/>
                </a:rPr>
                <a:t> </a:t>
              </a:r>
              <a:r>
                <a:rPr lang="es-ES" sz="1050" b="0" i="0">
                  <a:solidFill>
                    <a:schemeClr val="tx1"/>
                  </a:solidFill>
                  <a:latin typeface="Cambria Math" panose="02040503050406030204" pitchFamily="18" charset="0"/>
                  <a:ea typeface="+mn-ea"/>
                  <a:cs typeface="+mn-cs"/>
                </a:rPr>
                <a:t>As</a:t>
              </a:r>
              <a:r>
                <a:rPr lang="es-PE" sz="1050" b="0" i="0">
                  <a:solidFill>
                    <a:schemeClr val="tx1"/>
                  </a:solidFill>
                  <a:latin typeface="Cambria Math"/>
                  <a:ea typeface="+mn-ea"/>
                  <a:cs typeface="+mn-cs"/>
                </a:rPr>
                <a:t>=</a:t>
              </a:r>
              <a:r>
                <a:rPr lang="es-ES" sz="1050" b="0" i="0">
                  <a:solidFill>
                    <a:schemeClr val="tx1"/>
                  </a:solidFill>
                  <a:latin typeface="Cambria Math" panose="02040503050406030204" pitchFamily="18" charset="0"/>
                  <a:ea typeface="+mn-ea"/>
                  <a:cs typeface="+mn-cs"/>
                </a:rPr>
                <a:t>1%</a:t>
              </a:r>
              <a:r>
                <a:rPr lang="es-ES" sz="1100" b="0" i="0">
                  <a:solidFill>
                    <a:schemeClr val="tx1"/>
                  </a:solidFill>
                  <a:effectLst/>
                  <a:latin typeface="Cambria Math" panose="02040503050406030204" pitchFamily="18" charset="0"/>
                  <a:ea typeface="+mn-ea"/>
                  <a:cs typeface="+mn-cs"/>
                </a:rPr>
                <a:t>·</a:t>
              </a:r>
              <a:r>
                <a:rPr lang="es-ES" sz="1050" b="0" i="0">
                  <a:solidFill>
                    <a:schemeClr val="tx1"/>
                  </a:solidFill>
                  <a:effectLst/>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Le"·"t</a:t>
              </a:r>
              <a:r>
                <a:rPr lang="es-PE" sz="1050" b="0" i="0">
                  <a:solidFill>
                    <a:schemeClr val="tx1"/>
                  </a:solidFill>
                  <a:latin typeface="Cambria Math" panose="02040503050406030204" pitchFamily="18" charset="0"/>
                  <a:ea typeface="+mn-ea"/>
                  <a:cs typeface="+mn-cs"/>
                </a:rPr>
                <a:t>"</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381000</xdr:colOff>
      <xdr:row>89</xdr:row>
      <xdr:rowOff>166692</xdr:rowOff>
    </xdr:from>
    <xdr:ext cx="1421423" cy="454269"/>
    <mc:AlternateContent xmlns:mc="http://schemas.openxmlformats.org/markup-compatibility/2006" xmlns:a14="http://schemas.microsoft.com/office/drawing/2010/main">
      <mc:Choice Requires="a14">
        <xdr:sp macro="" textlink="">
          <xdr:nvSpPr>
            <xdr:cNvPr id="109" name="125 CuadroTexto">
              <a:extLst>
                <a:ext uri="{FF2B5EF4-FFF2-40B4-BE49-F238E27FC236}">
                  <a16:creationId xmlns:a16="http://schemas.microsoft.com/office/drawing/2014/main" id="{D3740BB7-F796-4387-8E1F-2B474A417BF7}"/>
                </a:ext>
              </a:extLst>
            </xdr:cNvPr>
            <xdr:cNvSpPr txBox="1"/>
          </xdr:nvSpPr>
          <xdr:spPr>
            <a:xfrm>
              <a:off x="603250" y="17454567"/>
              <a:ext cx="1421423" cy="454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solidFill>
                            <a:latin typeface="Cambria Math" panose="02040503050406030204" pitchFamily="18" charset="0"/>
                            <a:ea typeface="+mn-ea"/>
                            <a:cs typeface="+mn-cs"/>
                          </a:rPr>
                        </m:ctrlPr>
                      </m:sSubPr>
                      <m:e>
                        <m:r>
                          <m:rPr>
                            <m:sty m:val="p"/>
                          </m:rPr>
                          <a:rPr lang="es-ES" sz="1000" b="0" i="0">
                            <a:solidFill>
                              <a:schemeClr val="tx1"/>
                            </a:solidFill>
                            <a:latin typeface="Cambria Math" panose="02040503050406030204" pitchFamily="18" charset="0"/>
                            <a:ea typeface="+mn-ea"/>
                            <a:cs typeface="+mn-cs"/>
                          </a:rPr>
                          <m:t>P</m:t>
                        </m:r>
                      </m:e>
                      <m:sub>
                        <m:r>
                          <m:rPr>
                            <m:sty m:val="p"/>
                          </m:rPr>
                          <a:rPr lang="es-ES" sz="1000" b="0" i="0">
                            <a:solidFill>
                              <a:schemeClr val="tx1"/>
                            </a:solidFill>
                            <a:latin typeface="Cambria Math" panose="02040503050406030204" pitchFamily="18" charset="0"/>
                            <a:ea typeface="+mn-ea"/>
                            <a:cs typeface="+mn-cs"/>
                          </a:rPr>
                          <m:t>conf</m:t>
                        </m:r>
                      </m:sub>
                    </m:sSub>
                    <m:r>
                      <a:rPr lang="es-ES" sz="1000" b="0" i="0">
                        <a:solidFill>
                          <a:schemeClr val="tx1"/>
                        </a:solidFill>
                        <a:latin typeface="Cambria Math" panose="02040503050406030204" pitchFamily="18" charset="0"/>
                        <a:ea typeface="+mn-ea"/>
                        <a:cs typeface="+mn-cs"/>
                      </a:rPr>
                      <m:t>=</m:t>
                    </m:r>
                    <m:f>
                      <m:fPr>
                        <m:ctrlPr>
                          <a:rPr lang="es-PE" sz="1000" b="0" i="1">
                            <a:solidFill>
                              <a:schemeClr val="tx1"/>
                            </a:solidFill>
                            <a:latin typeface="Cambria Math" panose="02040503050406030204" pitchFamily="18" charset="0"/>
                            <a:ea typeface="+mn-ea"/>
                            <a:cs typeface="+mn-cs"/>
                          </a:rPr>
                        </m:ctrlPr>
                      </m:fPr>
                      <m:num>
                        <m:r>
                          <m:rPr>
                            <m:sty m:val="p"/>
                          </m:rPr>
                          <a:rPr lang="es-ES" sz="1000" b="0" i="0">
                            <a:solidFill>
                              <a:schemeClr val="tx1"/>
                            </a:solidFill>
                            <a:latin typeface="Cambria Math" panose="02040503050406030204" pitchFamily="18" charset="0"/>
                            <a:ea typeface="+mn-ea"/>
                            <a:cs typeface="+mn-cs"/>
                          </a:rPr>
                          <m:t>Pu</m:t>
                        </m:r>
                      </m:num>
                      <m:den>
                        <m:r>
                          <a:rPr lang="es-ES" sz="1000" b="0" i="0">
                            <a:solidFill>
                              <a:schemeClr val="tx1"/>
                            </a:solidFill>
                            <a:latin typeface="Cambria Math" panose="02040503050406030204" pitchFamily="18" charset="0"/>
                            <a:ea typeface="+mn-ea"/>
                            <a:cs typeface="+mn-cs"/>
                          </a:rPr>
                          <m:t>2</m:t>
                        </m:r>
                      </m:den>
                    </m:f>
                    <m:r>
                      <a:rPr lang="es-PE" sz="1000" b="0" i="0">
                        <a:solidFill>
                          <a:schemeClr val="tx1"/>
                        </a:solidFill>
                        <a:latin typeface="Cambria Math"/>
                        <a:ea typeface="+mn-ea"/>
                        <a:cs typeface="+mn-cs"/>
                      </a:rPr>
                      <m:t> </m:t>
                    </m:r>
                    <m:r>
                      <a:rPr lang="es-PE" sz="1000" b="0" i="1">
                        <a:solidFill>
                          <a:schemeClr val="tx1"/>
                        </a:solidFill>
                        <a:latin typeface="Cambria Math" panose="02040503050406030204" pitchFamily="18" charset="0"/>
                        <a:ea typeface="Cambria Math" panose="02040503050406030204" pitchFamily="18" charset="0"/>
                        <a:cs typeface="+mn-cs"/>
                      </a:rPr>
                      <m:t>±</m:t>
                    </m:r>
                    <m:f>
                      <m:fPr>
                        <m:ctrlPr>
                          <a:rPr lang="es-PE" sz="1000" b="0" i="1">
                            <a:solidFill>
                              <a:schemeClr val="tx1"/>
                            </a:solidFill>
                            <a:latin typeface="Cambria Math" panose="02040503050406030204" pitchFamily="18" charset="0"/>
                            <a:ea typeface="+mn-ea"/>
                            <a:cs typeface="+mn-cs"/>
                          </a:rPr>
                        </m:ctrlPr>
                      </m:fPr>
                      <m:num>
                        <m:r>
                          <m:rPr>
                            <m:sty m:val="p"/>
                          </m:rPr>
                          <a:rPr lang="es-ES" sz="1000" b="0" i="0">
                            <a:solidFill>
                              <a:schemeClr val="tx1"/>
                            </a:solidFill>
                            <a:latin typeface="Cambria Math" panose="02040503050406030204" pitchFamily="18" charset="0"/>
                            <a:ea typeface="+mn-ea"/>
                            <a:cs typeface="+mn-cs"/>
                          </a:rPr>
                          <m:t>Mu</m:t>
                        </m:r>
                      </m:num>
                      <m:den>
                        <m:r>
                          <m:rPr>
                            <m:sty m:val="p"/>
                          </m:rPr>
                          <a:rPr lang="es-ES" sz="1000" b="0" i="0">
                            <a:solidFill>
                              <a:schemeClr val="tx1"/>
                            </a:solidFill>
                            <a:latin typeface="Cambria Math" panose="02040503050406030204" pitchFamily="18" charset="0"/>
                            <a:ea typeface="+mn-ea"/>
                            <a:cs typeface="+mn-cs"/>
                          </a:rPr>
                          <m:t>L</m:t>
                        </m:r>
                      </m:den>
                    </m:f>
                  </m:oMath>
                </m:oMathPara>
              </a14:m>
              <a:endParaRPr lang="es-PE" sz="1000" b="0" i="0">
                <a:solidFill>
                  <a:schemeClr val="tx1"/>
                </a:solidFill>
                <a:latin typeface="Cambria Math"/>
                <a:ea typeface="+mn-ea"/>
                <a:cs typeface="+mn-cs"/>
              </a:endParaRPr>
            </a:p>
          </xdr:txBody>
        </xdr:sp>
      </mc:Choice>
      <mc:Fallback xmlns="">
        <xdr:sp macro="" textlink="">
          <xdr:nvSpPr>
            <xdr:cNvPr id="109" name="125 CuadroTexto">
              <a:extLst>
                <a:ext uri="{FF2B5EF4-FFF2-40B4-BE49-F238E27FC236}">
                  <a16:creationId xmlns:a16="http://schemas.microsoft.com/office/drawing/2014/main" id="{D3740BB7-F796-4387-8E1F-2B474A417BF7}"/>
                </a:ext>
              </a:extLst>
            </xdr:cNvPr>
            <xdr:cNvSpPr txBox="1"/>
          </xdr:nvSpPr>
          <xdr:spPr>
            <a:xfrm>
              <a:off x="603250" y="17454567"/>
              <a:ext cx="1421423" cy="454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00" b="0" i="0">
                  <a:solidFill>
                    <a:schemeClr val="tx1"/>
                  </a:solidFill>
                  <a:latin typeface="Cambria Math" panose="02040503050406030204" pitchFamily="18" charset="0"/>
                  <a:ea typeface="+mn-ea"/>
                  <a:cs typeface="+mn-cs"/>
                </a:rPr>
                <a:t>P</a:t>
              </a:r>
              <a:r>
                <a:rPr lang="es-PE" sz="1000" b="0" i="0">
                  <a:solidFill>
                    <a:schemeClr val="tx1"/>
                  </a:solidFill>
                  <a:latin typeface="Cambria Math" panose="02040503050406030204" pitchFamily="18" charset="0"/>
                  <a:ea typeface="+mn-ea"/>
                  <a:cs typeface="+mn-cs"/>
                </a:rPr>
                <a:t>_</a:t>
              </a:r>
              <a:r>
                <a:rPr lang="es-ES" sz="1000" b="0" i="0">
                  <a:solidFill>
                    <a:schemeClr val="tx1"/>
                  </a:solidFill>
                  <a:latin typeface="Cambria Math" panose="02040503050406030204" pitchFamily="18" charset="0"/>
                  <a:ea typeface="+mn-ea"/>
                  <a:cs typeface="+mn-cs"/>
                </a:rPr>
                <a:t>conf=Pu</a:t>
              </a:r>
              <a:r>
                <a:rPr lang="es-PE" sz="1000" b="0" i="0">
                  <a:solidFill>
                    <a:schemeClr val="tx1"/>
                  </a:solidFill>
                  <a:latin typeface="Cambria Math" panose="02040503050406030204" pitchFamily="18" charset="0"/>
                  <a:ea typeface="+mn-ea"/>
                  <a:cs typeface="+mn-cs"/>
                </a:rPr>
                <a:t>/</a:t>
              </a:r>
              <a:r>
                <a:rPr lang="es-ES" sz="1000" b="0" i="0">
                  <a:solidFill>
                    <a:schemeClr val="tx1"/>
                  </a:solidFill>
                  <a:latin typeface="Cambria Math" panose="02040503050406030204" pitchFamily="18" charset="0"/>
                  <a:ea typeface="+mn-ea"/>
                  <a:cs typeface="+mn-cs"/>
                </a:rPr>
                <a:t>2</a:t>
              </a:r>
              <a:r>
                <a:rPr lang="es-PE" sz="1000" b="0" i="0">
                  <a:solidFill>
                    <a:schemeClr val="tx1"/>
                  </a:solidFill>
                  <a:latin typeface="Cambria Math"/>
                  <a:ea typeface="+mn-ea"/>
                  <a:cs typeface="+mn-cs"/>
                </a:rPr>
                <a:t>  </a:t>
              </a:r>
              <a:r>
                <a:rPr lang="es-PE" sz="1000" b="0" i="0">
                  <a:solidFill>
                    <a:schemeClr val="tx1"/>
                  </a:solidFill>
                  <a:latin typeface="Cambria Math" panose="02040503050406030204" pitchFamily="18" charset="0"/>
                  <a:ea typeface="Cambria Math" panose="02040503050406030204" pitchFamily="18" charset="0"/>
                  <a:cs typeface="+mn-cs"/>
                </a:rPr>
                <a:t>±</a:t>
              </a:r>
              <a:r>
                <a:rPr lang="es-ES" sz="1000" b="0" i="0">
                  <a:solidFill>
                    <a:schemeClr val="tx1"/>
                  </a:solidFill>
                  <a:latin typeface="Cambria Math" panose="02040503050406030204" pitchFamily="18" charset="0"/>
                  <a:ea typeface="+mn-ea"/>
                  <a:cs typeface="+mn-cs"/>
                </a:rPr>
                <a:t>Mu</a:t>
              </a:r>
              <a:r>
                <a:rPr lang="es-PE" sz="1000" b="0" i="0">
                  <a:solidFill>
                    <a:schemeClr val="tx1"/>
                  </a:solidFill>
                  <a:latin typeface="Cambria Math" panose="02040503050406030204" pitchFamily="18" charset="0"/>
                  <a:ea typeface="+mn-ea"/>
                  <a:cs typeface="+mn-cs"/>
                </a:rPr>
                <a:t>/</a:t>
              </a:r>
              <a:r>
                <a:rPr lang="es-ES" sz="1000" b="0" i="0">
                  <a:solidFill>
                    <a:schemeClr val="tx1"/>
                  </a:solidFill>
                  <a:latin typeface="Cambria Math" panose="02040503050406030204" pitchFamily="18" charset="0"/>
                  <a:ea typeface="+mn-ea"/>
                  <a:cs typeface="+mn-cs"/>
                </a:rPr>
                <a:t>L</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468311</xdr:colOff>
      <xdr:row>93</xdr:row>
      <xdr:rowOff>87304</xdr:rowOff>
    </xdr:from>
    <xdr:ext cx="2968626" cy="285750"/>
    <mc:AlternateContent xmlns:mc="http://schemas.openxmlformats.org/markup-compatibility/2006" xmlns:a14="http://schemas.microsoft.com/office/drawing/2010/main">
      <mc:Choice Requires="a14">
        <xdr:sp macro="" textlink="">
          <xdr:nvSpPr>
            <xdr:cNvPr id="110" name="125 CuadroTexto">
              <a:extLst>
                <a:ext uri="{FF2B5EF4-FFF2-40B4-BE49-F238E27FC236}">
                  <a16:creationId xmlns:a16="http://schemas.microsoft.com/office/drawing/2014/main" id="{7DDB33F4-020C-4365-8638-1B172CC11A38}"/>
                </a:ext>
              </a:extLst>
            </xdr:cNvPr>
            <xdr:cNvSpPr txBox="1"/>
          </xdr:nvSpPr>
          <xdr:spPr>
            <a:xfrm>
              <a:off x="690561" y="18899179"/>
              <a:ext cx="2968626"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solidFill>
                            <a:effectLst/>
                            <a:latin typeface="Cambria Math" panose="02040503050406030204" pitchFamily="18" charset="0"/>
                            <a:ea typeface="+mn-ea"/>
                            <a:cs typeface="+mn-cs"/>
                          </a:rPr>
                        </m:ctrlPr>
                      </m:sSubPr>
                      <m:e>
                        <m:r>
                          <a:rPr lang="es-PE" sz="1000" b="0" i="0">
                            <a:solidFill>
                              <a:schemeClr val="tx1"/>
                            </a:solidFill>
                            <a:effectLst/>
                            <a:latin typeface="Cambria Math" panose="02040503050406030204" pitchFamily="18" charset="0"/>
                            <a:ea typeface="+mn-ea"/>
                            <a:cs typeface="+mn-cs"/>
                          </a:rPr>
                          <m:t>Ø</m:t>
                        </m:r>
                        <m:r>
                          <a:rPr lang="es-ES" sz="1000" b="0" i="1">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P</m:t>
                        </m:r>
                      </m:e>
                      <m:sub>
                        <m:r>
                          <m:rPr>
                            <m:sty m:val="p"/>
                          </m:rPr>
                          <a:rPr lang="es-ES" sz="1000" b="0" i="0">
                            <a:solidFill>
                              <a:schemeClr val="tx1"/>
                            </a:solidFill>
                            <a:effectLst/>
                            <a:latin typeface="Cambria Math" panose="02040503050406030204" pitchFamily="18" charset="0"/>
                            <a:ea typeface="+mn-ea"/>
                            <a:cs typeface="+mn-cs"/>
                          </a:rPr>
                          <m:t>n</m:t>
                        </m:r>
                      </m:sub>
                    </m:sSub>
                    <m:r>
                      <a:rPr lang="es-ES" sz="1000" b="0" i="0">
                        <a:solidFill>
                          <a:schemeClr val="tx1"/>
                        </a:solidFill>
                        <a:effectLst/>
                        <a:latin typeface="Cambria Math" panose="02040503050406030204" pitchFamily="18" charset="0"/>
                        <a:ea typeface="+mn-ea"/>
                        <a:cs typeface="+mn-cs"/>
                      </a:rPr>
                      <m:t>=</m:t>
                    </m:r>
                    <m:r>
                      <a:rPr lang="es-PE" sz="1000" b="0" i="0">
                        <a:solidFill>
                          <a:schemeClr val="tx1"/>
                        </a:solidFill>
                        <a:effectLst/>
                        <a:latin typeface="Cambria Math" panose="02040503050406030204" pitchFamily="18" charset="0"/>
                        <a:ea typeface="+mn-ea"/>
                        <a:cs typeface="+mn-cs"/>
                      </a:rPr>
                      <m:t>Ø</m:t>
                    </m:r>
                    <m:r>
                      <a:rPr lang="es-ES" sz="1000" b="0" i="1">
                        <a:solidFill>
                          <a:schemeClr val="tx1"/>
                        </a:solidFill>
                        <a:effectLst/>
                        <a:latin typeface="Cambria Math" panose="02040503050406030204" pitchFamily="18" charset="0"/>
                        <a:ea typeface="+mn-ea"/>
                        <a:cs typeface="+mn-cs"/>
                      </a:rPr>
                      <m:t>·</m:t>
                    </m:r>
                    <m:d>
                      <m:dPr>
                        <m:ctrlPr>
                          <a:rPr lang="es-ES" sz="1000" b="0" i="1">
                            <a:solidFill>
                              <a:schemeClr val="tx1"/>
                            </a:solidFill>
                            <a:effectLst/>
                            <a:latin typeface="Cambria Math" panose="02040503050406030204" pitchFamily="18" charset="0"/>
                            <a:ea typeface="+mn-ea"/>
                            <a:cs typeface="+mn-cs"/>
                          </a:rPr>
                        </m:ctrlPr>
                      </m:dPr>
                      <m:e>
                        <m:r>
                          <a:rPr lang="es-PE" sz="1000" b="0" i="0">
                            <a:solidFill>
                              <a:schemeClr val="tx1"/>
                            </a:solidFill>
                            <a:effectLst/>
                            <a:latin typeface="Cambria Math" panose="02040503050406030204" pitchFamily="18" charset="0"/>
                            <a:ea typeface="+mn-ea"/>
                            <a:cs typeface="+mn-cs"/>
                          </a:rPr>
                          <m:t>Ø</m:t>
                        </m:r>
                        <m:r>
                          <m:rPr>
                            <m:sty m:val="p"/>
                          </m:rPr>
                          <a:rPr lang="es-ES" sz="1000" b="0" i="0">
                            <a:solidFill>
                              <a:schemeClr val="tx1"/>
                            </a:solidFill>
                            <a:effectLst/>
                            <a:latin typeface="Cambria Math" panose="02040503050406030204" pitchFamily="18" charset="0"/>
                            <a:ea typeface="+mn-ea"/>
                            <a:cs typeface="+mn-cs"/>
                          </a:rPr>
                          <m:t>e</m:t>
                        </m:r>
                        <m:r>
                          <a:rPr lang="es-ES" sz="1000" b="0" i="1">
                            <a:solidFill>
                              <a:schemeClr val="tx1"/>
                            </a:solidFill>
                            <a:effectLst/>
                            <a:latin typeface="Cambria Math" panose="02040503050406030204" pitchFamily="18" charset="0"/>
                            <a:ea typeface="+mn-ea"/>
                            <a:cs typeface="+mn-cs"/>
                          </a:rPr>
                          <m:t>·</m:t>
                        </m:r>
                        <m:d>
                          <m:dPr>
                            <m:ctrlPr>
                              <a:rPr lang="es-ES" sz="1000" b="0" i="1">
                                <a:solidFill>
                                  <a:schemeClr val="tx1"/>
                                </a:solidFill>
                                <a:effectLst/>
                                <a:latin typeface="Cambria Math" panose="02040503050406030204" pitchFamily="18" charset="0"/>
                                <a:ea typeface="+mn-ea"/>
                                <a:cs typeface="+mn-cs"/>
                              </a:rPr>
                            </m:ctrlPr>
                          </m:dPr>
                          <m:e>
                            <m:r>
                              <a:rPr lang="es-ES" sz="1000" b="0" i="0">
                                <a:solidFill>
                                  <a:schemeClr val="tx1"/>
                                </a:solidFill>
                                <a:effectLst/>
                                <a:latin typeface="Cambria Math" panose="02040503050406030204" pitchFamily="18" charset="0"/>
                                <a:ea typeface="+mn-ea"/>
                                <a:cs typeface="+mn-cs"/>
                              </a:rPr>
                              <m:t>0.85</m:t>
                            </m:r>
                            <m:r>
                              <a:rPr lang="es-ES" sz="1000" b="0" i="1">
                                <a:solidFill>
                                  <a:schemeClr val="tx1"/>
                                </a:solidFill>
                                <a:effectLst/>
                                <a:latin typeface="Cambria Math" panose="02040503050406030204" pitchFamily="18" charset="0"/>
                                <a:ea typeface="+mn-ea"/>
                                <a:cs typeface="+mn-cs"/>
                              </a:rPr>
                              <m:t>·</m:t>
                            </m:r>
                            <m:sSup>
                              <m:sSupPr>
                                <m:ctrlPr>
                                  <a:rPr lang="es-ES" sz="1000" b="0" i="1">
                                    <a:solidFill>
                                      <a:schemeClr val="tx1"/>
                                    </a:solidFill>
                                    <a:effectLst/>
                                    <a:latin typeface="Cambria Math" panose="02040503050406030204" pitchFamily="18" charset="0"/>
                                    <a:ea typeface="+mn-ea"/>
                                    <a:cs typeface="+mn-cs"/>
                                  </a:rPr>
                                </m:ctrlPr>
                              </m:sSupPr>
                              <m:e>
                                <m:r>
                                  <m:rPr>
                                    <m:sty m:val="p"/>
                                  </m:rPr>
                                  <a:rPr lang="es-ES" sz="1000" b="0" i="0">
                                    <a:solidFill>
                                      <a:schemeClr val="tx1"/>
                                    </a:solidFill>
                                    <a:effectLst/>
                                    <a:latin typeface="Cambria Math" panose="02040503050406030204" pitchFamily="18" charset="0"/>
                                    <a:ea typeface="+mn-ea"/>
                                    <a:cs typeface="+mn-cs"/>
                                  </a:rPr>
                                  <m:t>f</m:t>
                                </m:r>
                              </m:e>
                              <m:sup>
                                <m:r>
                                  <a:rPr lang="es-ES" sz="1000" b="0" i="0">
                                    <a:solidFill>
                                      <a:schemeClr val="tx1"/>
                                    </a:solidFill>
                                    <a:effectLst/>
                                    <a:latin typeface="Cambria Math" panose="02040503050406030204" pitchFamily="18" charset="0"/>
                                    <a:ea typeface="+mn-ea"/>
                                    <a:cs typeface="+mn-cs"/>
                                  </a:rPr>
                                  <m:t>′</m:t>
                                </m:r>
                              </m:sup>
                            </m:sSup>
                            <m:r>
                              <m:rPr>
                                <m:sty m:val="p"/>
                              </m:rPr>
                              <a:rPr lang="es-ES" sz="1000" b="0" i="0">
                                <a:solidFill>
                                  <a:schemeClr val="tx1"/>
                                </a:solidFill>
                                <a:effectLst/>
                                <a:latin typeface="Cambria Math" panose="02040503050406030204" pitchFamily="18" charset="0"/>
                                <a:ea typeface="+mn-ea"/>
                                <a:cs typeface="+mn-cs"/>
                              </a:rPr>
                              <m:t>c</m:t>
                            </m:r>
                            <m:r>
                              <a:rPr lang="es-ES" sz="1000" b="0" i="1">
                                <a:solidFill>
                                  <a:schemeClr val="tx1"/>
                                </a:solidFill>
                                <a:effectLst/>
                                <a:latin typeface="Cambria Math" panose="02040503050406030204" pitchFamily="18" charset="0"/>
                                <a:ea typeface="+mn-ea"/>
                                <a:cs typeface="+mn-cs"/>
                              </a:rPr>
                              <m:t>·</m:t>
                            </m:r>
                            <m:d>
                              <m:dPr>
                                <m:ctrlPr>
                                  <a:rPr lang="es-ES" sz="1000" b="0" i="1">
                                    <a:solidFill>
                                      <a:schemeClr val="tx1"/>
                                    </a:solidFill>
                                    <a:effectLst/>
                                    <a:latin typeface="Cambria Math" panose="02040503050406030204" pitchFamily="18" charset="0"/>
                                    <a:ea typeface="+mn-ea"/>
                                    <a:cs typeface="+mn-cs"/>
                                  </a:rPr>
                                </m:ctrlPr>
                              </m:dPr>
                              <m:e>
                                <m:r>
                                  <m:rPr>
                                    <m:sty m:val="p"/>
                                  </m:rPr>
                                  <a:rPr lang="es-ES" sz="1000" b="0" i="0">
                                    <a:solidFill>
                                      <a:schemeClr val="tx1"/>
                                    </a:solidFill>
                                    <a:effectLst/>
                                    <a:latin typeface="Cambria Math" panose="02040503050406030204" pitchFamily="18" charset="0"/>
                                    <a:ea typeface="+mn-ea"/>
                                    <a:cs typeface="+mn-cs"/>
                                  </a:rPr>
                                  <m:t>Ac</m:t>
                                </m:r>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As</m:t>
                                </m:r>
                              </m:e>
                            </m:d>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fy</m:t>
                            </m:r>
                            <m:r>
                              <a:rPr lang="es-ES" sz="1000" b="0" i="1">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As</m:t>
                            </m:r>
                          </m:e>
                        </m:d>
                      </m:e>
                    </m:d>
                  </m:oMath>
                </m:oMathPara>
              </a14:m>
              <a:endParaRPr lang="es-PE" sz="1000" b="0" i="0">
                <a:solidFill>
                  <a:schemeClr val="tx1"/>
                </a:solidFill>
                <a:latin typeface="Cambria Math"/>
                <a:ea typeface="+mn-ea"/>
                <a:cs typeface="+mn-cs"/>
              </a:endParaRPr>
            </a:p>
          </xdr:txBody>
        </xdr:sp>
      </mc:Choice>
      <mc:Fallback xmlns="">
        <xdr:sp macro="" textlink="">
          <xdr:nvSpPr>
            <xdr:cNvPr id="110" name="125 CuadroTexto">
              <a:extLst>
                <a:ext uri="{FF2B5EF4-FFF2-40B4-BE49-F238E27FC236}">
                  <a16:creationId xmlns:a16="http://schemas.microsoft.com/office/drawing/2014/main" id="{7DDB33F4-020C-4365-8638-1B172CC11A38}"/>
                </a:ext>
              </a:extLst>
            </xdr:cNvPr>
            <xdr:cNvSpPr txBox="1"/>
          </xdr:nvSpPr>
          <xdr:spPr>
            <a:xfrm>
              <a:off x="690561" y="18899179"/>
              <a:ext cx="2968626"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PE" sz="1000" b="0" i="0">
                  <a:solidFill>
                    <a:schemeClr val="tx1"/>
                  </a:solidFill>
                  <a:effectLst/>
                  <a:latin typeface="+mn-lt"/>
                  <a:ea typeface="+mn-ea"/>
                  <a:cs typeface="+mn-cs"/>
                </a:rPr>
                <a:t>〖Ø</a:t>
              </a:r>
              <a:r>
                <a:rPr lang="es-ES" sz="1000" b="0" i="0">
                  <a:solidFill>
                    <a:schemeClr val="tx1"/>
                  </a:solidFill>
                  <a:effectLst/>
                  <a:latin typeface="+mn-lt"/>
                  <a:ea typeface="+mn-ea"/>
                  <a:cs typeface="+mn-cs"/>
                </a:rPr>
                <a:t>·P</a:t>
              </a:r>
              <a:r>
                <a:rPr lang="es-PE" sz="1000" b="0" i="0">
                  <a:solidFill>
                    <a:schemeClr val="tx1"/>
                  </a:solidFill>
                  <a:effectLst/>
                  <a:latin typeface="+mn-lt"/>
                  <a:ea typeface="+mn-ea"/>
                  <a:cs typeface="+mn-cs"/>
                </a:rPr>
                <a:t>〗_</a:t>
              </a:r>
              <a:r>
                <a:rPr lang="es-ES" sz="1000" b="0" i="0">
                  <a:solidFill>
                    <a:schemeClr val="tx1"/>
                  </a:solidFill>
                  <a:effectLst/>
                  <a:latin typeface="+mn-lt"/>
                  <a:ea typeface="+mn-ea"/>
                  <a:cs typeface="+mn-cs"/>
                </a:rPr>
                <a:t>n</a:t>
              </a:r>
              <a:r>
                <a:rPr lang="es-ES" sz="1000" b="0" i="0">
                  <a:solidFill>
                    <a:schemeClr val="tx1"/>
                  </a:solidFill>
                  <a:effectLst/>
                  <a:latin typeface="Cambria Math" panose="02040503050406030204" pitchFamily="18" charset="0"/>
                  <a:ea typeface="+mn-ea"/>
                  <a:cs typeface="+mn-cs"/>
                </a:rPr>
                <a:t>=</a:t>
              </a:r>
              <a:r>
                <a:rPr lang="es-PE" sz="1000" b="0" i="0">
                  <a:solidFill>
                    <a:schemeClr val="tx1"/>
                  </a:solidFill>
                  <a:effectLst/>
                  <a:latin typeface="+mn-lt"/>
                  <a:ea typeface="+mn-ea"/>
                  <a:cs typeface="+mn-cs"/>
                </a:rPr>
                <a:t>Ø</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a:t>
              </a:r>
              <a:r>
                <a:rPr lang="es-PE" sz="1000" b="0" i="0">
                  <a:solidFill>
                    <a:schemeClr val="tx1"/>
                  </a:solidFill>
                  <a:effectLst/>
                  <a:latin typeface="+mn-lt"/>
                  <a:ea typeface="+mn-ea"/>
                  <a:cs typeface="+mn-cs"/>
                </a:rPr>
                <a:t>Ø</a:t>
              </a:r>
              <a:r>
                <a:rPr lang="es-ES" sz="1000" b="0" i="0">
                  <a:solidFill>
                    <a:schemeClr val="tx1"/>
                  </a:solidFill>
                  <a:effectLst/>
                  <a:latin typeface="Cambria Math" panose="02040503050406030204" pitchFamily="18" charset="0"/>
                  <a:ea typeface="+mn-ea"/>
                  <a:cs typeface="+mn-cs"/>
                </a:rPr>
                <a:t>e</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(0.85</a:t>
              </a:r>
              <a:r>
                <a:rPr lang="es-ES" sz="1000" b="0" i="0">
                  <a:solidFill>
                    <a:schemeClr val="tx1"/>
                  </a:solidFill>
                  <a:effectLst/>
                  <a:latin typeface="+mn-lt"/>
                  <a:ea typeface="+mn-ea"/>
                  <a:cs typeface="+mn-cs"/>
                </a:rPr>
                <a:t>·f</a:t>
              </a:r>
              <a:r>
                <a:rPr lang="es-ES" sz="1000" b="0" i="0">
                  <a:solidFill>
                    <a:schemeClr val="tx1"/>
                  </a:solidFill>
                  <a:effectLst/>
                  <a:latin typeface="Cambria Math" panose="02040503050406030204" pitchFamily="18" charset="0"/>
                  <a:ea typeface="+mn-ea"/>
                  <a:cs typeface="+mn-cs"/>
                </a:rPr>
                <a:t>^</a:t>
              </a:r>
              <a:r>
                <a:rPr lang="es-ES" sz="1000" b="0" i="0">
                  <a:solidFill>
                    <a:schemeClr val="tx1"/>
                  </a:solidFill>
                  <a:effectLst/>
                  <a:latin typeface="+mn-lt"/>
                  <a:ea typeface="+mn-ea"/>
                  <a:cs typeface="+mn-cs"/>
                </a:rPr>
                <a:t>′ c·</a:t>
              </a:r>
              <a:r>
                <a:rPr lang="es-ES" sz="1000" b="0" i="0">
                  <a:solidFill>
                    <a:schemeClr val="tx1"/>
                  </a:solidFill>
                  <a:effectLst/>
                  <a:latin typeface="Cambria Math" panose="02040503050406030204" pitchFamily="18" charset="0"/>
                  <a:ea typeface="+mn-ea"/>
                  <a:cs typeface="+mn-cs"/>
                </a:rPr>
                <a:t>(Ac−As)+fy</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As))</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468311</xdr:colOff>
      <xdr:row>114</xdr:row>
      <xdr:rowOff>87304</xdr:rowOff>
    </xdr:from>
    <xdr:ext cx="2968626" cy="285750"/>
    <mc:AlternateContent xmlns:mc="http://schemas.openxmlformats.org/markup-compatibility/2006" xmlns:a14="http://schemas.microsoft.com/office/drawing/2010/main">
      <mc:Choice Requires="a14">
        <xdr:sp macro="" textlink="">
          <xdr:nvSpPr>
            <xdr:cNvPr id="111" name="125 CuadroTexto">
              <a:extLst>
                <a:ext uri="{FF2B5EF4-FFF2-40B4-BE49-F238E27FC236}">
                  <a16:creationId xmlns:a16="http://schemas.microsoft.com/office/drawing/2014/main" id="{A87174AF-040B-4ACF-95EE-D4A58C49E9B8}"/>
                </a:ext>
              </a:extLst>
            </xdr:cNvPr>
            <xdr:cNvSpPr txBox="1"/>
          </xdr:nvSpPr>
          <xdr:spPr>
            <a:xfrm>
              <a:off x="690561" y="18899179"/>
              <a:ext cx="2968626"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solidFill>
                            <a:effectLst/>
                            <a:latin typeface="Cambria Math" panose="02040503050406030204" pitchFamily="18" charset="0"/>
                            <a:ea typeface="+mn-ea"/>
                            <a:cs typeface="+mn-cs"/>
                          </a:rPr>
                        </m:ctrlPr>
                      </m:sSubPr>
                      <m:e>
                        <m:r>
                          <a:rPr lang="es-PE" sz="1000" b="0" i="0">
                            <a:solidFill>
                              <a:schemeClr val="tx1"/>
                            </a:solidFill>
                            <a:effectLst/>
                            <a:latin typeface="Cambria Math" panose="02040503050406030204" pitchFamily="18" charset="0"/>
                            <a:ea typeface="+mn-ea"/>
                            <a:cs typeface="+mn-cs"/>
                          </a:rPr>
                          <m:t>Ø</m:t>
                        </m:r>
                        <m:r>
                          <a:rPr lang="es-ES" sz="1000" b="0" i="1">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P</m:t>
                        </m:r>
                      </m:e>
                      <m:sub>
                        <m:r>
                          <m:rPr>
                            <m:sty m:val="p"/>
                          </m:rPr>
                          <a:rPr lang="es-ES" sz="1000" b="0" i="0">
                            <a:solidFill>
                              <a:schemeClr val="tx1"/>
                            </a:solidFill>
                            <a:effectLst/>
                            <a:latin typeface="Cambria Math" panose="02040503050406030204" pitchFamily="18" charset="0"/>
                            <a:ea typeface="+mn-ea"/>
                            <a:cs typeface="+mn-cs"/>
                          </a:rPr>
                          <m:t>n</m:t>
                        </m:r>
                      </m:sub>
                    </m:sSub>
                    <m:r>
                      <a:rPr lang="es-ES" sz="1000" b="0" i="0">
                        <a:solidFill>
                          <a:schemeClr val="tx1"/>
                        </a:solidFill>
                        <a:effectLst/>
                        <a:latin typeface="Cambria Math" panose="02040503050406030204" pitchFamily="18" charset="0"/>
                        <a:ea typeface="+mn-ea"/>
                        <a:cs typeface="+mn-cs"/>
                      </a:rPr>
                      <m:t>=</m:t>
                    </m:r>
                    <m:r>
                      <a:rPr lang="es-PE" sz="1000" b="0" i="0">
                        <a:solidFill>
                          <a:schemeClr val="tx1"/>
                        </a:solidFill>
                        <a:effectLst/>
                        <a:latin typeface="Cambria Math" panose="02040503050406030204" pitchFamily="18" charset="0"/>
                        <a:ea typeface="+mn-ea"/>
                        <a:cs typeface="+mn-cs"/>
                      </a:rPr>
                      <m:t>Ø</m:t>
                    </m:r>
                    <m:r>
                      <a:rPr lang="es-ES" sz="1000" b="0" i="1">
                        <a:solidFill>
                          <a:schemeClr val="tx1"/>
                        </a:solidFill>
                        <a:effectLst/>
                        <a:latin typeface="Cambria Math" panose="02040503050406030204" pitchFamily="18" charset="0"/>
                        <a:ea typeface="+mn-ea"/>
                        <a:cs typeface="+mn-cs"/>
                      </a:rPr>
                      <m:t>·</m:t>
                    </m:r>
                    <m:d>
                      <m:dPr>
                        <m:ctrlPr>
                          <a:rPr lang="es-ES" sz="1000" b="0" i="1">
                            <a:solidFill>
                              <a:schemeClr val="tx1"/>
                            </a:solidFill>
                            <a:effectLst/>
                            <a:latin typeface="Cambria Math" panose="02040503050406030204" pitchFamily="18" charset="0"/>
                            <a:ea typeface="+mn-ea"/>
                            <a:cs typeface="+mn-cs"/>
                          </a:rPr>
                        </m:ctrlPr>
                      </m:dPr>
                      <m:e>
                        <m:r>
                          <a:rPr lang="es-PE" sz="1000" b="0" i="0">
                            <a:solidFill>
                              <a:schemeClr val="tx1"/>
                            </a:solidFill>
                            <a:effectLst/>
                            <a:latin typeface="Cambria Math" panose="02040503050406030204" pitchFamily="18" charset="0"/>
                            <a:ea typeface="+mn-ea"/>
                            <a:cs typeface="+mn-cs"/>
                          </a:rPr>
                          <m:t>Ø</m:t>
                        </m:r>
                        <m:r>
                          <m:rPr>
                            <m:sty m:val="p"/>
                          </m:rPr>
                          <a:rPr lang="es-ES" sz="1000" b="0" i="0">
                            <a:solidFill>
                              <a:schemeClr val="tx1"/>
                            </a:solidFill>
                            <a:effectLst/>
                            <a:latin typeface="Cambria Math" panose="02040503050406030204" pitchFamily="18" charset="0"/>
                            <a:ea typeface="+mn-ea"/>
                            <a:cs typeface="+mn-cs"/>
                          </a:rPr>
                          <m:t>e</m:t>
                        </m:r>
                        <m:r>
                          <a:rPr lang="es-ES" sz="1000" b="0" i="1">
                            <a:solidFill>
                              <a:schemeClr val="tx1"/>
                            </a:solidFill>
                            <a:effectLst/>
                            <a:latin typeface="Cambria Math" panose="02040503050406030204" pitchFamily="18" charset="0"/>
                            <a:ea typeface="+mn-ea"/>
                            <a:cs typeface="+mn-cs"/>
                          </a:rPr>
                          <m:t>·</m:t>
                        </m:r>
                        <m:d>
                          <m:dPr>
                            <m:ctrlPr>
                              <a:rPr lang="es-ES" sz="1000" b="0" i="1">
                                <a:solidFill>
                                  <a:schemeClr val="tx1"/>
                                </a:solidFill>
                                <a:effectLst/>
                                <a:latin typeface="Cambria Math" panose="02040503050406030204" pitchFamily="18" charset="0"/>
                                <a:ea typeface="+mn-ea"/>
                                <a:cs typeface="+mn-cs"/>
                              </a:rPr>
                            </m:ctrlPr>
                          </m:dPr>
                          <m:e>
                            <m:r>
                              <a:rPr lang="es-ES" sz="1000" b="0" i="0">
                                <a:solidFill>
                                  <a:schemeClr val="tx1"/>
                                </a:solidFill>
                                <a:effectLst/>
                                <a:latin typeface="Cambria Math" panose="02040503050406030204" pitchFamily="18" charset="0"/>
                                <a:ea typeface="+mn-ea"/>
                                <a:cs typeface="+mn-cs"/>
                              </a:rPr>
                              <m:t>0.85</m:t>
                            </m:r>
                            <m:r>
                              <a:rPr lang="es-ES" sz="1000" b="0" i="1">
                                <a:solidFill>
                                  <a:schemeClr val="tx1"/>
                                </a:solidFill>
                                <a:effectLst/>
                                <a:latin typeface="Cambria Math" panose="02040503050406030204" pitchFamily="18" charset="0"/>
                                <a:ea typeface="+mn-ea"/>
                                <a:cs typeface="+mn-cs"/>
                              </a:rPr>
                              <m:t>·</m:t>
                            </m:r>
                            <m:sSup>
                              <m:sSupPr>
                                <m:ctrlPr>
                                  <a:rPr lang="es-ES" sz="1000" b="0" i="1">
                                    <a:solidFill>
                                      <a:schemeClr val="tx1"/>
                                    </a:solidFill>
                                    <a:effectLst/>
                                    <a:latin typeface="Cambria Math" panose="02040503050406030204" pitchFamily="18" charset="0"/>
                                    <a:ea typeface="+mn-ea"/>
                                    <a:cs typeface="+mn-cs"/>
                                  </a:rPr>
                                </m:ctrlPr>
                              </m:sSupPr>
                              <m:e>
                                <m:r>
                                  <m:rPr>
                                    <m:sty m:val="p"/>
                                  </m:rPr>
                                  <a:rPr lang="es-ES" sz="1000" b="0" i="0">
                                    <a:solidFill>
                                      <a:schemeClr val="tx1"/>
                                    </a:solidFill>
                                    <a:effectLst/>
                                    <a:latin typeface="Cambria Math" panose="02040503050406030204" pitchFamily="18" charset="0"/>
                                    <a:ea typeface="+mn-ea"/>
                                    <a:cs typeface="+mn-cs"/>
                                  </a:rPr>
                                  <m:t>f</m:t>
                                </m:r>
                              </m:e>
                              <m:sup>
                                <m:r>
                                  <a:rPr lang="es-ES" sz="1000" b="0" i="0">
                                    <a:solidFill>
                                      <a:schemeClr val="tx1"/>
                                    </a:solidFill>
                                    <a:effectLst/>
                                    <a:latin typeface="Cambria Math" panose="02040503050406030204" pitchFamily="18" charset="0"/>
                                    <a:ea typeface="+mn-ea"/>
                                    <a:cs typeface="+mn-cs"/>
                                  </a:rPr>
                                  <m:t>′</m:t>
                                </m:r>
                              </m:sup>
                            </m:sSup>
                            <m:r>
                              <m:rPr>
                                <m:sty m:val="p"/>
                              </m:rPr>
                              <a:rPr lang="es-ES" sz="1000" b="0" i="0">
                                <a:solidFill>
                                  <a:schemeClr val="tx1"/>
                                </a:solidFill>
                                <a:effectLst/>
                                <a:latin typeface="Cambria Math" panose="02040503050406030204" pitchFamily="18" charset="0"/>
                                <a:ea typeface="+mn-ea"/>
                                <a:cs typeface="+mn-cs"/>
                              </a:rPr>
                              <m:t>c</m:t>
                            </m:r>
                            <m:r>
                              <a:rPr lang="es-ES" sz="1000" b="0" i="1">
                                <a:solidFill>
                                  <a:schemeClr val="tx1"/>
                                </a:solidFill>
                                <a:effectLst/>
                                <a:latin typeface="Cambria Math" panose="02040503050406030204" pitchFamily="18" charset="0"/>
                                <a:ea typeface="+mn-ea"/>
                                <a:cs typeface="+mn-cs"/>
                              </a:rPr>
                              <m:t>·</m:t>
                            </m:r>
                            <m:d>
                              <m:dPr>
                                <m:ctrlPr>
                                  <a:rPr lang="es-ES" sz="1000" b="0" i="1">
                                    <a:solidFill>
                                      <a:schemeClr val="tx1"/>
                                    </a:solidFill>
                                    <a:effectLst/>
                                    <a:latin typeface="Cambria Math" panose="02040503050406030204" pitchFamily="18" charset="0"/>
                                    <a:ea typeface="+mn-ea"/>
                                    <a:cs typeface="+mn-cs"/>
                                  </a:rPr>
                                </m:ctrlPr>
                              </m:dPr>
                              <m:e>
                                <m:r>
                                  <m:rPr>
                                    <m:sty m:val="p"/>
                                  </m:rPr>
                                  <a:rPr lang="es-ES" sz="1000" b="0" i="0">
                                    <a:solidFill>
                                      <a:schemeClr val="tx1"/>
                                    </a:solidFill>
                                    <a:effectLst/>
                                    <a:latin typeface="Cambria Math" panose="02040503050406030204" pitchFamily="18" charset="0"/>
                                    <a:ea typeface="+mn-ea"/>
                                    <a:cs typeface="+mn-cs"/>
                                  </a:rPr>
                                  <m:t>Ac</m:t>
                                </m:r>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As</m:t>
                                </m:r>
                              </m:e>
                            </m:d>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fy</m:t>
                            </m:r>
                            <m:r>
                              <a:rPr lang="es-ES" sz="1000" b="0" i="1">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As</m:t>
                            </m:r>
                          </m:e>
                        </m:d>
                      </m:e>
                    </m:d>
                  </m:oMath>
                </m:oMathPara>
              </a14:m>
              <a:endParaRPr lang="es-PE" sz="1000" b="0" i="0">
                <a:solidFill>
                  <a:schemeClr val="tx1"/>
                </a:solidFill>
                <a:latin typeface="Cambria Math"/>
                <a:ea typeface="+mn-ea"/>
                <a:cs typeface="+mn-cs"/>
              </a:endParaRPr>
            </a:p>
          </xdr:txBody>
        </xdr:sp>
      </mc:Choice>
      <mc:Fallback xmlns="">
        <xdr:sp macro="" textlink="">
          <xdr:nvSpPr>
            <xdr:cNvPr id="111" name="125 CuadroTexto">
              <a:extLst>
                <a:ext uri="{FF2B5EF4-FFF2-40B4-BE49-F238E27FC236}">
                  <a16:creationId xmlns:a16="http://schemas.microsoft.com/office/drawing/2014/main" id="{A87174AF-040B-4ACF-95EE-D4A58C49E9B8}"/>
                </a:ext>
              </a:extLst>
            </xdr:cNvPr>
            <xdr:cNvSpPr txBox="1"/>
          </xdr:nvSpPr>
          <xdr:spPr>
            <a:xfrm>
              <a:off x="690561" y="18899179"/>
              <a:ext cx="2968626"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PE" sz="1000" b="0" i="0">
                  <a:solidFill>
                    <a:schemeClr val="tx1"/>
                  </a:solidFill>
                  <a:effectLst/>
                  <a:latin typeface="+mn-lt"/>
                  <a:ea typeface="+mn-ea"/>
                  <a:cs typeface="+mn-cs"/>
                </a:rPr>
                <a:t>〖Ø</a:t>
              </a:r>
              <a:r>
                <a:rPr lang="es-ES" sz="1000" b="0" i="0">
                  <a:solidFill>
                    <a:schemeClr val="tx1"/>
                  </a:solidFill>
                  <a:effectLst/>
                  <a:latin typeface="+mn-lt"/>
                  <a:ea typeface="+mn-ea"/>
                  <a:cs typeface="+mn-cs"/>
                </a:rPr>
                <a:t>·P</a:t>
              </a:r>
              <a:r>
                <a:rPr lang="es-PE" sz="1000" b="0" i="0">
                  <a:solidFill>
                    <a:schemeClr val="tx1"/>
                  </a:solidFill>
                  <a:effectLst/>
                  <a:latin typeface="+mn-lt"/>
                  <a:ea typeface="+mn-ea"/>
                  <a:cs typeface="+mn-cs"/>
                </a:rPr>
                <a:t>〗_</a:t>
              </a:r>
              <a:r>
                <a:rPr lang="es-ES" sz="1000" b="0" i="0">
                  <a:solidFill>
                    <a:schemeClr val="tx1"/>
                  </a:solidFill>
                  <a:effectLst/>
                  <a:latin typeface="+mn-lt"/>
                  <a:ea typeface="+mn-ea"/>
                  <a:cs typeface="+mn-cs"/>
                </a:rPr>
                <a:t>n</a:t>
              </a:r>
              <a:r>
                <a:rPr lang="es-ES" sz="1000" b="0" i="0">
                  <a:solidFill>
                    <a:schemeClr val="tx1"/>
                  </a:solidFill>
                  <a:effectLst/>
                  <a:latin typeface="Cambria Math" panose="02040503050406030204" pitchFamily="18" charset="0"/>
                  <a:ea typeface="+mn-ea"/>
                  <a:cs typeface="+mn-cs"/>
                </a:rPr>
                <a:t>=</a:t>
              </a:r>
              <a:r>
                <a:rPr lang="es-PE" sz="1000" b="0" i="0">
                  <a:solidFill>
                    <a:schemeClr val="tx1"/>
                  </a:solidFill>
                  <a:effectLst/>
                  <a:latin typeface="+mn-lt"/>
                  <a:ea typeface="+mn-ea"/>
                  <a:cs typeface="+mn-cs"/>
                </a:rPr>
                <a:t>Ø</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a:t>
              </a:r>
              <a:r>
                <a:rPr lang="es-PE" sz="1000" b="0" i="0">
                  <a:solidFill>
                    <a:schemeClr val="tx1"/>
                  </a:solidFill>
                  <a:effectLst/>
                  <a:latin typeface="+mn-lt"/>
                  <a:ea typeface="+mn-ea"/>
                  <a:cs typeface="+mn-cs"/>
                </a:rPr>
                <a:t>Ø</a:t>
              </a:r>
              <a:r>
                <a:rPr lang="es-ES" sz="1000" b="0" i="0">
                  <a:solidFill>
                    <a:schemeClr val="tx1"/>
                  </a:solidFill>
                  <a:effectLst/>
                  <a:latin typeface="Cambria Math" panose="02040503050406030204" pitchFamily="18" charset="0"/>
                  <a:ea typeface="+mn-ea"/>
                  <a:cs typeface="+mn-cs"/>
                </a:rPr>
                <a:t>e</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(0.85</a:t>
              </a:r>
              <a:r>
                <a:rPr lang="es-ES" sz="1000" b="0" i="0">
                  <a:solidFill>
                    <a:schemeClr val="tx1"/>
                  </a:solidFill>
                  <a:effectLst/>
                  <a:latin typeface="+mn-lt"/>
                  <a:ea typeface="+mn-ea"/>
                  <a:cs typeface="+mn-cs"/>
                </a:rPr>
                <a:t>·f</a:t>
              </a:r>
              <a:r>
                <a:rPr lang="es-ES" sz="1000" b="0" i="0">
                  <a:solidFill>
                    <a:schemeClr val="tx1"/>
                  </a:solidFill>
                  <a:effectLst/>
                  <a:latin typeface="Cambria Math" panose="02040503050406030204" pitchFamily="18" charset="0"/>
                  <a:ea typeface="+mn-ea"/>
                  <a:cs typeface="+mn-cs"/>
                </a:rPr>
                <a:t>^</a:t>
              </a:r>
              <a:r>
                <a:rPr lang="es-ES" sz="1000" b="0" i="0">
                  <a:solidFill>
                    <a:schemeClr val="tx1"/>
                  </a:solidFill>
                  <a:effectLst/>
                  <a:latin typeface="+mn-lt"/>
                  <a:ea typeface="+mn-ea"/>
                  <a:cs typeface="+mn-cs"/>
                </a:rPr>
                <a:t>′ c·</a:t>
              </a:r>
              <a:r>
                <a:rPr lang="es-ES" sz="1000" b="0" i="0">
                  <a:solidFill>
                    <a:schemeClr val="tx1"/>
                  </a:solidFill>
                  <a:effectLst/>
                  <a:latin typeface="Cambria Math" panose="02040503050406030204" pitchFamily="18" charset="0"/>
                  <a:ea typeface="+mn-ea"/>
                  <a:cs typeface="+mn-cs"/>
                </a:rPr>
                <a:t>(Ac−As)+fy</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As))</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573087</xdr:colOff>
      <xdr:row>132</xdr:row>
      <xdr:rowOff>73024</xdr:rowOff>
    </xdr:from>
    <xdr:ext cx="1421423" cy="307975"/>
    <mc:AlternateContent xmlns:mc="http://schemas.openxmlformats.org/markup-compatibility/2006" xmlns:a14="http://schemas.microsoft.com/office/drawing/2010/main">
      <mc:Choice Requires="a14">
        <xdr:sp macro="" textlink="">
          <xdr:nvSpPr>
            <xdr:cNvPr id="113" name="125 CuadroTexto">
              <a:extLst>
                <a:ext uri="{FF2B5EF4-FFF2-40B4-BE49-F238E27FC236}">
                  <a16:creationId xmlns:a16="http://schemas.microsoft.com/office/drawing/2014/main" id="{F77AE536-82D9-4903-819C-6A44E715C96A}"/>
                </a:ext>
              </a:extLst>
            </xdr:cNvPr>
            <xdr:cNvSpPr txBox="1"/>
          </xdr:nvSpPr>
          <xdr:spPr>
            <a:xfrm>
              <a:off x="795337" y="26457274"/>
              <a:ext cx="1421423" cy="30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solidFill>
                            <a:latin typeface="Cambria Math" panose="02040503050406030204" pitchFamily="18" charset="0"/>
                            <a:ea typeface="+mn-ea"/>
                            <a:cs typeface="+mn-cs"/>
                          </a:rPr>
                        </m:ctrlPr>
                      </m:sSubPr>
                      <m:e>
                        <m:r>
                          <m:rPr>
                            <m:sty m:val="p"/>
                          </m:rPr>
                          <a:rPr lang="es-ES" sz="1000" b="0" i="0">
                            <a:solidFill>
                              <a:schemeClr val="tx1"/>
                            </a:solidFill>
                            <a:latin typeface="Cambria Math" panose="02040503050406030204" pitchFamily="18" charset="0"/>
                            <a:ea typeface="+mn-ea"/>
                            <a:cs typeface="+mn-cs"/>
                          </a:rPr>
                          <m:t>V</m:t>
                        </m:r>
                      </m:e>
                      <m:sub>
                        <m:r>
                          <m:rPr>
                            <m:sty m:val="p"/>
                          </m:rPr>
                          <a:rPr lang="es-ES" sz="1000" b="0" i="0">
                            <a:solidFill>
                              <a:schemeClr val="tx1"/>
                            </a:solidFill>
                            <a:latin typeface="Cambria Math" panose="02040503050406030204" pitchFamily="18" charset="0"/>
                            <a:ea typeface="+mn-ea"/>
                            <a:cs typeface="+mn-cs"/>
                          </a:rPr>
                          <m:t>n</m:t>
                        </m:r>
                      </m:sub>
                    </m:sSub>
                    <m:r>
                      <a:rPr lang="es-ES" sz="1000" b="0" i="1">
                        <a:solidFill>
                          <a:schemeClr val="tx1"/>
                        </a:solidFill>
                        <a:latin typeface="Cambria Math" panose="02040503050406030204" pitchFamily="18" charset="0"/>
                        <a:ea typeface="+mn-ea"/>
                        <a:cs typeface="+mn-cs"/>
                      </a:rPr>
                      <m:t>≥2.6·</m:t>
                    </m:r>
                    <m:rad>
                      <m:radPr>
                        <m:degHide m:val="on"/>
                        <m:ctrlPr>
                          <a:rPr lang="es-ES" sz="1000" b="0" i="1">
                            <a:solidFill>
                              <a:schemeClr val="tx1"/>
                            </a:solidFill>
                            <a:latin typeface="Cambria Math" panose="02040503050406030204" pitchFamily="18" charset="0"/>
                            <a:ea typeface="+mn-ea"/>
                            <a:cs typeface="+mn-cs"/>
                          </a:rPr>
                        </m:ctrlPr>
                      </m:radPr>
                      <m:deg/>
                      <m:e>
                        <m:r>
                          <m:rPr>
                            <m:sty m:val="p"/>
                          </m:rPr>
                          <a:rPr lang="es-ES" sz="1000" b="0" i="0">
                            <a:solidFill>
                              <a:schemeClr val="tx1"/>
                            </a:solidFill>
                            <a:effectLst/>
                            <a:latin typeface="Cambria Math" panose="02040503050406030204" pitchFamily="18" charset="0"/>
                            <a:ea typeface="+mn-ea"/>
                            <a:cs typeface="+mn-cs"/>
                          </a:rPr>
                          <m:t>f</m:t>
                        </m:r>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c</m:t>
                        </m:r>
                      </m:e>
                    </m:rad>
                    <m:r>
                      <a:rPr lang="es-ES" sz="1000" b="0" i="1">
                        <a:solidFill>
                          <a:schemeClr val="tx1"/>
                        </a:solidFill>
                        <a:effectLst/>
                        <a:latin typeface="Cambria Math" panose="02040503050406030204" pitchFamily="18" charset="0"/>
                        <a:ea typeface="+mn-ea"/>
                        <a:cs typeface="+mn-cs"/>
                      </a:rPr>
                      <m:t>·</m:t>
                    </m:r>
                    <m:r>
                      <m:rPr>
                        <m:sty m:val="p"/>
                      </m:rPr>
                      <a:rPr lang="es-ES" sz="1000" b="0" i="0">
                        <a:solidFill>
                          <a:schemeClr val="tx1"/>
                        </a:solidFill>
                        <a:latin typeface="Cambria Math" panose="02040503050406030204" pitchFamily="18" charset="0"/>
                        <a:ea typeface="+mn-ea"/>
                        <a:cs typeface="+mn-cs"/>
                      </a:rPr>
                      <m:t>A</m:t>
                    </m:r>
                  </m:oMath>
                </m:oMathPara>
              </a14:m>
              <a:endParaRPr lang="es-PE" sz="1000" b="0" i="0">
                <a:solidFill>
                  <a:schemeClr val="tx1"/>
                </a:solidFill>
                <a:latin typeface="Cambria Math"/>
                <a:ea typeface="+mn-ea"/>
                <a:cs typeface="+mn-cs"/>
              </a:endParaRPr>
            </a:p>
          </xdr:txBody>
        </xdr:sp>
      </mc:Choice>
      <mc:Fallback xmlns="">
        <xdr:sp macro="" textlink="">
          <xdr:nvSpPr>
            <xdr:cNvPr id="113" name="125 CuadroTexto">
              <a:extLst>
                <a:ext uri="{FF2B5EF4-FFF2-40B4-BE49-F238E27FC236}">
                  <a16:creationId xmlns:a16="http://schemas.microsoft.com/office/drawing/2014/main" id="{F77AE536-82D9-4903-819C-6A44E715C96A}"/>
                </a:ext>
              </a:extLst>
            </xdr:cNvPr>
            <xdr:cNvSpPr txBox="1"/>
          </xdr:nvSpPr>
          <xdr:spPr>
            <a:xfrm>
              <a:off x="795337" y="26457274"/>
              <a:ext cx="1421423" cy="30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00" b="0" i="0">
                  <a:solidFill>
                    <a:schemeClr val="tx1"/>
                  </a:solidFill>
                  <a:latin typeface="Cambria Math" panose="02040503050406030204" pitchFamily="18" charset="0"/>
                  <a:ea typeface="+mn-ea"/>
                  <a:cs typeface="+mn-cs"/>
                </a:rPr>
                <a:t>V</a:t>
              </a:r>
              <a:r>
                <a:rPr lang="es-PE" sz="1000" b="0" i="0">
                  <a:solidFill>
                    <a:schemeClr val="tx1"/>
                  </a:solidFill>
                  <a:latin typeface="Cambria Math" panose="02040503050406030204" pitchFamily="18" charset="0"/>
                  <a:ea typeface="+mn-ea"/>
                  <a:cs typeface="+mn-cs"/>
                </a:rPr>
                <a:t>_</a:t>
              </a:r>
              <a:r>
                <a:rPr lang="es-ES" sz="1000" b="0" i="0">
                  <a:solidFill>
                    <a:schemeClr val="tx1"/>
                  </a:solidFill>
                  <a:latin typeface="Cambria Math" panose="02040503050406030204" pitchFamily="18" charset="0"/>
                  <a:ea typeface="+mn-ea"/>
                  <a:cs typeface="+mn-cs"/>
                </a:rPr>
                <a:t>n≥2.6·√(</a:t>
              </a:r>
              <a:r>
                <a:rPr lang="es-ES" sz="1000" b="0" i="0">
                  <a:solidFill>
                    <a:schemeClr val="tx1"/>
                  </a:solidFill>
                  <a:effectLst/>
                  <a:latin typeface="+mn-lt"/>
                  <a:ea typeface="+mn-ea"/>
                  <a:cs typeface="+mn-cs"/>
                </a:rPr>
                <a:t>f′c</a:t>
              </a:r>
              <a:r>
                <a:rPr lang="es-ES" sz="1000" b="0" i="0">
                  <a:solidFill>
                    <a:schemeClr val="tx1"/>
                  </a:solidFill>
                  <a:effectLst/>
                  <a:latin typeface="Cambria Math" panose="02040503050406030204" pitchFamily="18" charset="0"/>
                  <a:ea typeface="+mn-ea"/>
                  <a:cs typeface="+mn-cs"/>
                </a:rPr>
                <a:t>)</a:t>
              </a:r>
              <a:r>
                <a:rPr lang="es-ES" sz="1000" b="0" i="0">
                  <a:solidFill>
                    <a:schemeClr val="tx1"/>
                  </a:solidFill>
                  <a:effectLst/>
                  <a:latin typeface="+mn-lt"/>
                  <a:ea typeface="+mn-ea"/>
                  <a:cs typeface="+mn-cs"/>
                </a:rPr>
                <a:t>·</a:t>
              </a:r>
              <a:r>
                <a:rPr lang="es-ES" sz="1000" b="0" i="0">
                  <a:solidFill>
                    <a:schemeClr val="tx1"/>
                  </a:solidFill>
                  <a:latin typeface="Cambria Math" panose="02040503050406030204" pitchFamily="18" charset="0"/>
                  <a:ea typeface="+mn-ea"/>
                  <a:cs typeface="+mn-cs"/>
                </a:rPr>
                <a:t>A</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666747</xdr:colOff>
      <xdr:row>136</xdr:row>
      <xdr:rowOff>95251</xdr:rowOff>
    </xdr:from>
    <xdr:ext cx="1254735" cy="254000"/>
    <mc:AlternateContent xmlns:mc="http://schemas.openxmlformats.org/markup-compatibility/2006" xmlns:a14="http://schemas.microsoft.com/office/drawing/2010/main">
      <mc:Choice Requires="a14">
        <xdr:sp macro="" textlink="">
          <xdr:nvSpPr>
            <xdr:cNvPr id="114" name="125 CuadroTexto">
              <a:extLst>
                <a:ext uri="{FF2B5EF4-FFF2-40B4-BE49-F238E27FC236}">
                  <a16:creationId xmlns:a16="http://schemas.microsoft.com/office/drawing/2014/main" id="{E246332D-C250-47DA-96BB-3575E07E06D9}"/>
                </a:ext>
              </a:extLst>
            </xdr:cNvPr>
            <xdr:cNvSpPr txBox="1"/>
          </xdr:nvSpPr>
          <xdr:spPr>
            <a:xfrm>
              <a:off x="888997" y="27051001"/>
              <a:ext cx="1254735"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solidFill>
                            <a:latin typeface="Cambria Math" panose="02040503050406030204" pitchFamily="18" charset="0"/>
                            <a:ea typeface="+mn-ea"/>
                            <a:cs typeface="+mn-cs"/>
                          </a:rPr>
                        </m:ctrlPr>
                      </m:sSubPr>
                      <m:e>
                        <m:r>
                          <m:rPr>
                            <m:sty m:val="p"/>
                          </m:rPr>
                          <a:rPr lang="es-ES" sz="1000" b="0" i="0">
                            <a:solidFill>
                              <a:schemeClr val="tx1"/>
                            </a:solidFill>
                            <a:latin typeface="Cambria Math" panose="02040503050406030204" pitchFamily="18" charset="0"/>
                            <a:ea typeface="+mn-ea"/>
                            <a:cs typeface="+mn-cs"/>
                          </a:rPr>
                          <m:t>V</m:t>
                        </m:r>
                      </m:e>
                      <m:sub>
                        <m:r>
                          <m:rPr>
                            <m:sty m:val="p"/>
                          </m:rPr>
                          <a:rPr lang="es-ES" sz="1000" b="0" i="0">
                            <a:solidFill>
                              <a:schemeClr val="tx1"/>
                            </a:solidFill>
                            <a:latin typeface="Cambria Math" panose="02040503050406030204" pitchFamily="18" charset="0"/>
                            <a:ea typeface="+mn-ea"/>
                            <a:cs typeface="+mn-cs"/>
                          </a:rPr>
                          <m:t>n</m:t>
                        </m:r>
                      </m:sub>
                    </m:sSub>
                    <m:r>
                      <a:rPr lang="es-ES" sz="1000" b="0" i="1">
                        <a:solidFill>
                          <a:schemeClr val="tx1"/>
                        </a:solidFill>
                        <a:latin typeface="Cambria Math" panose="02040503050406030204" pitchFamily="18" charset="0"/>
                        <a:ea typeface="+mn-ea"/>
                        <a:cs typeface="+mn-cs"/>
                      </a:rPr>
                      <m:t>≥</m:t>
                    </m:r>
                    <m:r>
                      <a:rPr lang="es-PE" sz="1000" b="0" i="0">
                        <a:solidFill>
                          <a:schemeClr val="tx1"/>
                        </a:solidFill>
                        <a:effectLst/>
                        <a:latin typeface="Cambria Math" panose="02040503050406030204" pitchFamily="18" charset="0"/>
                        <a:ea typeface="+mn-ea"/>
                        <a:cs typeface="+mn-cs"/>
                      </a:rPr>
                      <m:t>Ø</m:t>
                    </m:r>
                    <m:r>
                      <a:rPr lang="es-ES" sz="1000" b="0" i="1">
                        <a:solidFill>
                          <a:schemeClr val="tx1"/>
                        </a:solidFill>
                        <a:effectLst/>
                        <a:latin typeface="Cambria Math" panose="02040503050406030204" pitchFamily="18" charset="0"/>
                        <a:ea typeface="+mn-ea"/>
                        <a:cs typeface="+mn-cs"/>
                      </a:rPr>
                      <m:t>·</m:t>
                    </m:r>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Vc</m:t>
                    </m:r>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Vs</m:t>
                    </m:r>
                    <m:r>
                      <a:rPr lang="es-ES" sz="1000" b="0" i="0">
                        <a:solidFill>
                          <a:schemeClr val="tx1"/>
                        </a:solidFill>
                        <a:effectLst/>
                        <a:latin typeface="Cambria Math" panose="02040503050406030204" pitchFamily="18" charset="0"/>
                        <a:ea typeface="+mn-ea"/>
                        <a:cs typeface="+mn-cs"/>
                      </a:rPr>
                      <m:t>)</m:t>
                    </m:r>
                  </m:oMath>
                </m:oMathPara>
              </a14:m>
              <a:endParaRPr lang="es-PE" sz="1000" b="0" i="0">
                <a:solidFill>
                  <a:schemeClr val="tx1"/>
                </a:solidFill>
                <a:latin typeface="Cambria Math"/>
                <a:ea typeface="+mn-ea"/>
                <a:cs typeface="+mn-cs"/>
              </a:endParaRPr>
            </a:p>
          </xdr:txBody>
        </xdr:sp>
      </mc:Choice>
      <mc:Fallback xmlns="">
        <xdr:sp macro="" textlink="">
          <xdr:nvSpPr>
            <xdr:cNvPr id="114" name="125 CuadroTexto">
              <a:extLst>
                <a:ext uri="{FF2B5EF4-FFF2-40B4-BE49-F238E27FC236}">
                  <a16:creationId xmlns:a16="http://schemas.microsoft.com/office/drawing/2014/main" id="{E246332D-C250-47DA-96BB-3575E07E06D9}"/>
                </a:ext>
              </a:extLst>
            </xdr:cNvPr>
            <xdr:cNvSpPr txBox="1"/>
          </xdr:nvSpPr>
          <xdr:spPr>
            <a:xfrm>
              <a:off x="888997" y="27051001"/>
              <a:ext cx="1254735" cy="254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00" b="0" i="0">
                  <a:solidFill>
                    <a:schemeClr val="tx1"/>
                  </a:solidFill>
                  <a:latin typeface="Cambria Math" panose="02040503050406030204" pitchFamily="18" charset="0"/>
                  <a:ea typeface="+mn-ea"/>
                  <a:cs typeface="+mn-cs"/>
                </a:rPr>
                <a:t>V</a:t>
              </a:r>
              <a:r>
                <a:rPr lang="es-PE" sz="1000" b="0" i="0">
                  <a:solidFill>
                    <a:schemeClr val="tx1"/>
                  </a:solidFill>
                  <a:latin typeface="Cambria Math" panose="02040503050406030204" pitchFamily="18" charset="0"/>
                  <a:ea typeface="+mn-ea"/>
                  <a:cs typeface="+mn-cs"/>
                </a:rPr>
                <a:t>_</a:t>
              </a:r>
              <a:r>
                <a:rPr lang="es-ES" sz="1000" b="0" i="0">
                  <a:solidFill>
                    <a:schemeClr val="tx1"/>
                  </a:solidFill>
                  <a:latin typeface="Cambria Math" panose="02040503050406030204" pitchFamily="18" charset="0"/>
                  <a:ea typeface="+mn-ea"/>
                  <a:cs typeface="+mn-cs"/>
                </a:rPr>
                <a:t>n≥</a:t>
              </a:r>
              <a:r>
                <a:rPr lang="es-PE" sz="1000" b="0" i="0">
                  <a:solidFill>
                    <a:schemeClr val="tx1"/>
                  </a:solidFill>
                  <a:effectLst/>
                  <a:latin typeface="+mn-lt"/>
                  <a:ea typeface="+mn-ea"/>
                  <a:cs typeface="+mn-cs"/>
                </a:rPr>
                <a:t>Ø</a:t>
              </a:r>
              <a:r>
                <a:rPr lang="es-ES" sz="1000" b="0" i="0">
                  <a:solidFill>
                    <a:schemeClr val="tx1"/>
                  </a:solidFill>
                  <a:effectLst/>
                  <a:latin typeface="+mn-lt"/>
                  <a:ea typeface="+mn-ea"/>
                  <a:cs typeface="+mn-cs"/>
                </a:rPr>
                <a:t>·</a:t>
              </a:r>
              <a:r>
                <a:rPr lang="es-ES" sz="1000" b="0" i="0">
                  <a:solidFill>
                    <a:schemeClr val="tx1"/>
                  </a:solidFill>
                  <a:effectLst/>
                  <a:latin typeface="Cambria Math" panose="02040503050406030204" pitchFamily="18" charset="0"/>
                  <a:ea typeface="+mn-ea"/>
                  <a:cs typeface="+mn-cs"/>
                </a:rPr>
                <a:t>(Vc+Vs)</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603253</xdr:colOff>
      <xdr:row>147</xdr:row>
      <xdr:rowOff>87312</xdr:rowOff>
    </xdr:from>
    <xdr:ext cx="1421423" cy="307975"/>
    <mc:AlternateContent xmlns:mc="http://schemas.openxmlformats.org/markup-compatibility/2006" xmlns:a14="http://schemas.microsoft.com/office/drawing/2010/main">
      <mc:Choice Requires="a14">
        <xdr:sp macro="" textlink="">
          <xdr:nvSpPr>
            <xdr:cNvPr id="115" name="125 CuadroTexto">
              <a:extLst>
                <a:ext uri="{FF2B5EF4-FFF2-40B4-BE49-F238E27FC236}">
                  <a16:creationId xmlns:a16="http://schemas.microsoft.com/office/drawing/2014/main" id="{51A975CA-DBD3-44A2-A4F5-67A550AF0A45}"/>
                </a:ext>
              </a:extLst>
            </xdr:cNvPr>
            <xdr:cNvSpPr txBox="1"/>
          </xdr:nvSpPr>
          <xdr:spPr>
            <a:xfrm>
              <a:off x="825503" y="28289250"/>
              <a:ext cx="1421423" cy="30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solidFill>
                            <a:latin typeface="Cambria Math" panose="02040503050406030204" pitchFamily="18" charset="0"/>
                            <a:ea typeface="+mn-ea"/>
                            <a:cs typeface="+mn-cs"/>
                          </a:rPr>
                        </m:ctrlPr>
                      </m:sSubPr>
                      <m:e>
                        <m:r>
                          <m:rPr>
                            <m:sty m:val="p"/>
                          </m:rPr>
                          <a:rPr lang="es-ES" sz="1000" b="0" i="0">
                            <a:solidFill>
                              <a:schemeClr val="tx1"/>
                            </a:solidFill>
                            <a:latin typeface="Cambria Math" panose="02040503050406030204" pitchFamily="18" charset="0"/>
                            <a:ea typeface="+mn-ea"/>
                            <a:cs typeface="+mn-cs"/>
                          </a:rPr>
                          <m:t>V</m:t>
                        </m:r>
                      </m:e>
                      <m:sub>
                        <m:r>
                          <m:rPr>
                            <m:sty m:val="p"/>
                          </m:rPr>
                          <a:rPr lang="es-ES" sz="1000" b="0" i="0">
                            <a:solidFill>
                              <a:schemeClr val="tx1"/>
                            </a:solidFill>
                            <a:latin typeface="Cambria Math" panose="02040503050406030204" pitchFamily="18" charset="0"/>
                            <a:ea typeface="+mn-ea"/>
                            <a:cs typeface="+mn-cs"/>
                          </a:rPr>
                          <m:t>c</m:t>
                        </m:r>
                      </m:sub>
                    </m:sSub>
                    <m:r>
                      <a:rPr lang="es-ES" sz="1000" b="0" i="1">
                        <a:solidFill>
                          <a:schemeClr val="tx1"/>
                        </a:solidFill>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m:rPr>
                            <m:sty m:val="p"/>
                          </m:rPr>
                          <a:rPr lang="es-ES" sz="1100" b="0" i="0">
                            <a:solidFill>
                              <a:schemeClr val="tx1"/>
                            </a:solidFill>
                            <a:effectLst/>
                            <a:latin typeface="Cambria Math" panose="02040503050406030204" pitchFamily="18" charset="0"/>
                            <a:ea typeface="+mn-ea"/>
                            <a:cs typeface="+mn-cs"/>
                          </a:rPr>
                          <m:t>α</m:t>
                        </m:r>
                      </m:e>
                      <m:sub>
                        <m:r>
                          <m:rPr>
                            <m:sty m:val="p"/>
                          </m:rPr>
                          <a:rPr lang="es-ES" sz="1100" b="0" i="0">
                            <a:solidFill>
                              <a:schemeClr val="tx1"/>
                            </a:solidFill>
                            <a:effectLst/>
                            <a:latin typeface="Cambria Math" panose="02040503050406030204" pitchFamily="18" charset="0"/>
                            <a:ea typeface="+mn-ea"/>
                            <a:cs typeface="+mn-cs"/>
                          </a:rPr>
                          <m:t>c</m:t>
                        </m:r>
                      </m:sub>
                    </m:sSub>
                    <m:r>
                      <a:rPr lang="es-ES" sz="1000" b="0" i="1">
                        <a:solidFill>
                          <a:schemeClr val="tx1"/>
                        </a:solidFill>
                        <a:latin typeface="Cambria Math" panose="02040503050406030204" pitchFamily="18" charset="0"/>
                        <a:ea typeface="+mn-ea"/>
                        <a:cs typeface="+mn-cs"/>
                      </a:rPr>
                      <m:t>·</m:t>
                    </m:r>
                    <m:rad>
                      <m:radPr>
                        <m:degHide m:val="on"/>
                        <m:ctrlPr>
                          <a:rPr lang="es-ES" sz="1000" b="0" i="1">
                            <a:solidFill>
                              <a:schemeClr val="tx1"/>
                            </a:solidFill>
                            <a:latin typeface="Cambria Math" panose="02040503050406030204" pitchFamily="18" charset="0"/>
                            <a:ea typeface="+mn-ea"/>
                            <a:cs typeface="+mn-cs"/>
                          </a:rPr>
                        </m:ctrlPr>
                      </m:radPr>
                      <m:deg/>
                      <m:e>
                        <m:r>
                          <m:rPr>
                            <m:sty m:val="p"/>
                          </m:rPr>
                          <a:rPr lang="es-ES" sz="1000" b="0" i="0">
                            <a:solidFill>
                              <a:schemeClr val="tx1"/>
                            </a:solidFill>
                            <a:effectLst/>
                            <a:latin typeface="Cambria Math" panose="02040503050406030204" pitchFamily="18" charset="0"/>
                            <a:ea typeface="+mn-ea"/>
                            <a:cs typeface="+mn-cs"/>
                          </a:rPr>
                          <m:t>f</m:t>
                        </m:r>
                        <m:r>
                          <a:rPr lang="es-ES" sz="1000" b="0" i="0">
                            <a:solidFill>
                              <a:schemeClr val="tx1"/>
                            </a:solidFill>
                            <a:effectLst/>
                            <a:latin typeface="Cambria Math" panose="02040503050406030204" pitchFamily="18" charset="0"/>
                            <a:ea typeface="+mn-ea"/>
                            <a:cs typeface="+mn-cs"/>
                          </a:rPr>
                          <m:t>′</m:t>
                        </m:r>
                        <m:r>
                          <m:rPr>
                            <m:sty m:val="p"/>
                          </m:rPr>
                          <a:rPr lang="es-ES" sz="1000" b="0" i="0">
                            <a:solidFill>
                              <a:schemeClr val="tx1"/>
                            </a:solidFill>
                            <a:effectLst/>
                            <a:latin typeface="Cambria Math" panose="02040503050406030204" pitchFamily="18" charset="0"/>
                            <a:ea typeface="+mn-ea"/>
                            <a:cs typeface="+mn-cs"/>
                          </a:rPr>
                          <m:t>c</m:t>
                        </m:r>
                      </m:e>
                    </m:rad>
                    <m:r>
                      <a:rPr lang="es-ES" sz="1000" b="0" i="1">
                        <a:solidFill>
                          <a:schemeClr val="tx1"/>
                        </a:solidFill>
                        <a:effectLst/>
                        <a:latin typeface="Cambria Math" panose="02040503050406030204" pitchFamily="18" charset="0"/>
                        <a:ea typeface="+mn-ea"/>
                        <a:cs typeface="+mn-cs"/>
                      </a:rPr>
                      <m:t>·</m:t>
                    </m:r>
                    <m:sSub>
                      <m:sSubPr>
                        <m:ctrlPr>
                          <a:rPr lang="es-PE" sz="1100" b="0" i="1">
                            <a:solidFill>
                              <a:schemeClr val="tx1"/>
                            </a:solidFill>
                            <a:effectLst/>
                            <a:latin typeface="Cambria Math" panose="02040503050406030204" pitchFamily="18" charset="0"/>
                            <a:ea typeface="+mn-ea"/>
                            <a:cs typeface="+mn-cs"/>
                          </a:rPr>
                        </m:ctrlPr>
                      </m:sSubPr>
                      <m:e>
                        <m:r>
                          <a:rPr lang="es-ES" sz="1100" b="0" i="1">
                            <a:solidFill>
                              <a:schemeClr val="tx1"/>
                            </a:solidFill>
                            <a:effectLst/>
                            <a:latin typeface="Cambria Math" panose="02040503050406030204" pitchFamily="18" charset="0"/>
                            <a:ea typeface="+mn-ea"/>
                            <a:cs typeface="+mn-cs"/>
                          </a:rPr>
                          <m:t>𝐴</m:t>
                        </m:r>
                      </m:e>
                      <m:sub>
                        <m:r>
                          <m:rPr>
                            <m:sty m:val="p"/>
                          </m:rPr>
                          <a:rPr lang="es-ES" sz="1100" b="0" i="0">
                            <a:solidFill>
                              <a:schemeClr val="tx1"/>
                            </a:solidFill>
                            <a:effectLst/>
                            <a:latin typeface="Cambria Math" panose="02040503050406030204" pitchFamily="18" charset="0"/>
                            <a:ea typeface="+mn-ea"/>
                            <a:cs typeface="+mn-cs"/>
                          </a:rPr>
                          <m:t>c</m:t>
                        </m:r>
                        <m:r>
                          <a:rPr lang="es-ES" sz="1100" b="0" i="1">
                            <a:solidFill>
                              <a:schemeClr val="tx1"/>
                            </a:solidFill>
                            <a:effectLst/>
                            <a:latin typeface="Cambria Math" panose="02040503050406030204" pitchFamily="18" charset="0"/>
                            <a:ea typeface="+mn-ea"/>
                            <a:cs typeface="+mn-cs"/>
                          </a:rPr>
                          <m:t>𝑤</m:t>
                        </m:r>
                      </m:sub>
                    </m:sSub>
                  </m:oMath>
                </m:oMathPara>
              </a14:m>
              <a:endParaRPr lang="es-PE" sz="1000" b="0" i="0">
                <a:solidFill>
                  <a:schemeClr val="tx1"/>
                </a:solidFill>
                <a:latin typeface="Cambria Math"/>
                <a:ea typeface="+mn-ea"/>
                <a:cs typeface="+mn-cs"/>
              </a:endParaRPr>
            </a:p>
          </xdr:txBody>
        </xdr:sp>
      </mc:Choice>
      <mc:Fallback xmlns="">
        <xdr:sp macro="" textlink="">
          <xdr:nvSpPr>
            <xdr:cNvPr id="115" name="125 CuadroTexto">
              <a:extLst>
                <a:ext uri="{FF2B5EF4-FFF2-40B4-BE49-F238E27FC236}">
                  <a16:creationId xmlns:a16="http://schemas.microsoft.com/office/drawing/2014/main" id="{51A975CA-DBD3-44A2-A4F5-67A550AF0A45}"/>
                </a:ext>
              </a:extLst>
            </xdr:cNvPr>
            <xdr:cNvSpPr txBox="1"/>
          </xdr:nvSpPr>
          <xdr:spPr>
            <a:xfrm>
              <a:off x="825503" y="28289250"/>
              <a:ext cx="1421423" cy="30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00" b="0" i="0">
                  <a:solidFill>
                    <a:schemeClr val="tx1"/>
                  </a:solidFill>
                  <a:latin typeface="Cambria Math" panose="02040503050406030204" pitchFamily="18" charset="0"/>
                  <a:ea typeface="+mn-ea"/>
                  <a:cs typeface="+mn-cs"/>
                </a:rPr>
                <a:t>V</a:t>
              </a:r>
              <a:r>
                <a:rPr lang="es-PE" sz="1000" b="0" i="0">
                  <a:solidFill>
                    <a:schemeClr val="tx1"/>
                  </a:solidFill>
                  <a:latin typeface="Cambria Math" panose="02040503050406030204" pitchFamily="18" charset="0"/>
                  <a:ea typeface="+mn-ea"/>
                  <a:cs typeface="+mn-cs"/>
                </a:rPr>
                <a:t>_</a:t>
              </a:r>
              <a:r>
                <a:rPr lang="es-ES" sz="1000" b="0" i="0">
                  <a:solidFill>
                    <a:schemeClr val="tx1"/>
                  </a:solidFill>
                  <a:latin typeface="Cambria Math" panose="02040503050406030204" pitchFamily="18" charset="0"/>
                  <a:ea typeface="+mn-ea"/>
                  <a:cs typeface="+mn-cs"/>
                </a:rPr>
                <a:t>c=</a:t>
              </a:r>
              <a:r>
                <a:rPr lang="es-ES" sz="1100" b="0" i="0">
                  <a:solidFill>
                    <a:schemeClr val="tx1"/>
                  </a:solidFill>
                  <a:effectLst/>
                  <a:latin typeface="+mn-lt"/>
                  <a:ea typeface="+mn-ea"/>
                  <a:cs typeface="+mn-cs"/>
                </a:rPr>
                <a:t>α</a:t>
              </a:r>
              <a:r>
                <a:rPr lang="es-PE" sz="1100" b="0" i="0">
                  <a:solidFill>
                    <a:schemeClr val="tx1"/>
                  </a:solidFill>
                  <a:effectLst/>
                  <a:latin typeface="+mn-lt"/>
                  <a:ea typeface="+mn-ea"/>
                  <a:cs typeface="+mn-cs"/>
                </a:rPr>
                <a:t>_</a:t>
              </a:r>
              <a:r>
                <a:rPr lang="es-ES" sz="1100" b="0" i="0">
                  <a:solidFill>
                    <a:schemeClr val="tx1"/>
                  </a:solidFill>
                  <a:effectLst/>
                  <a:latin typeface="+mn-lt"/>
                  <a:ea typeface="+mn-ea"/>
                  <a:cs typeface="+mn-cs"/>
                </a:rPr>
                <a:t>c</a:t>
              </a:r>
              <a:r>
                <a:rPr lang="es-ES" sz="1000" b="0" i="0">
                  <a:solidFill>
                    <a:schemeClr val="tx1"/>
                  </a:solidFill>
                  <a:latin typeface="Cambria Math" panose="02040503050406030204" pitchFamily="18" charset="0"/>
                  <a:ea typeface="+mn-ea"/>
                  <a:cs typeface="+mn-cs"/>
                </a:rPr>
                <a:t>·√(</a:t>
              </a:r>
              <a:r>
                <a:rPr lang="es-ES" sz="1000" b="0" i="0">
                  <a:solidFill>
                    <a:schemeClr val="tx1"/>
                  </a:solidFill>
                  <a:effectLst/>
                  <a:latin typeface="+mn-lt"/>
                  <a:ea typeface="+mn-ea"/>
                  <a:cs typeface="+mn-cs"/>
                </a:rPr>
                <a:t>f′c</a:t>
              </a:r>
              <a:r>
                <a:rPr lang="es-ES" sz="1000" b="0" i="0">
                  <a:solidFill>
                    <a:schemeClr val="tx1"/>
                  </a:solidFill>
                  <a:effectLst/>
                  <a:latin typeface="Cambria Math" panose="02040503050406030204" pitchFamily="18" charset="0"/>
                  <a:ea typeface="+mn-ea"/>
                  <a:cs typeface="+mn-cs"/>
                </a:rPr>
                <a:t>)</a:t>
              </a:r>
              <a:r>
                <a:rPr lang="es-ES" sz="1000" b="0" i="0">
                  <a:solidFill>
                    <a:schemeClr val="tx1"/>
                  </a:solidFill>
                  <a:effectLst/>
                  <a:latin typeface="+mn-lt"/>
                  <a:ea typeface="+mn-ea"/>
                  <a:cs typeface="+mn-cs"/>
                </a:rPr>
                <a:t>·</a:t>
              </a:r>
              <a:r>
                <a:rPr lang="es-ES" sz="1100" b="0" i="0">
                  <a:solidFill>
                    <a:schemeClr val="tx1"/>
                  </a:solidFill>
                  <a:effectLst/>
                  <a:latin typeface="Cambria Math" panose="02040503050406030204" pitchFamily="18" charset="0"/>
                  <a:ea typeface="+mn-ea"/>
                  <a:cs typeface="+mn-cs"/>
                </a:rPr>
                <a:t>𝐴</a:t>
              </a:r>
              <a:r>
                <a:rPr lang="es-PE" sz="1100" b="0" i="0">
                  <a:solidFill>
                    <a:schemeClr val="tx1"/>
                  </a:solidFill>
                  <a:effectLst/>
                  <a:latin typeface="+mn-lt"/>
                  <a:ea typeface="+mn-ea"/>
                  <a:cs typeface="+mn-cs"/>
                </a:rPr>
                <a:t>_</a:t>
              </a:r>
              <a:r>
                <a:rPr lang="es-ES" sz="1100" b="0" i="0">
                  <a:solidFill>
                    <a:schemeClr val="tx1"/>
                  </a:solidFill>
                  <a:effectLst/>
                  <a:latin typeface="+mn-lt"/>
                  <a:ea typeface="+mn-ea"/>
                  <a:cs typeface="+mn-cs"/>
                </a:rPr>
                <a:t>c</a:t>
              </a:r>
              <a:r>
                <a:rPr lang="es-ES" sz="1100" b="0" i="0">
                  <a:solidFill>
                    <a:schemeClr val="tx1"/>
                  </a:solidFill>
                  <a:effectLst/>
                  <a:latin typeface="Cambria Math" panose="02040503050406030204" pitchFamily="18" charset="0"/>
                  <a:ea typeface="+mn-ea"/>
                  <a:cs typeface="+mn-cs"/>
                </a:rPr>
                <a:t>𝑤</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492127</xdr:colOff>
      <xdr:row>140</xdr:row>
      <xdr:rowOff>0</xdr:rowOff>
    </xdr:from>
    <xdr:ext cx="1508125" cy="427037"/>
    <mc:AlternateContent xmlns:mc="http://schemas.openxmlformats.org/markup-compatibility/2006" xmlns:a14="http://schemas.microsoft.com/office/drawing/2010/main">
      <mc:Choice Requires="a14">
        <xdr:sp macro="" textlink="">
          <xdr:nvSpPr>
            <xdr:cNvPr id="116" name="125 CuadroTexto">
              <a:extLst>
                <a:ext uri="{FF2B5EF4-FFF2-40B4-BE49-F238E27FC236}">
                  <a16:creationId xmlns:a16="http://schemas.microsoft.com/office/drawing/2014/main" id="{8C704119-6742-4E69-A240-9B7E3BFA1B21}"/>
                </a:ext>
              </a:extLst>
            </xdr:cNvPr>
            <xdr:cNvSpPr txBox="1"/>
          </xdr:nvSpPr>
          <xdr:spPr>
            <a:xfrm>
              <a:off x="714377" y="27336750"/>
              <a:ext cx="1508125" cy="427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f>
                      <m:fPr>
                        <m:ctrlPr>
                          <a:rPr lang="es-ES" sz="1000" b="0" i="1">
                            <a:solidFill>
                              <a:schemeClr val="tx1"/>
                            </a:solidFill>
                            <a:latin typeface="Cambria Math" panose="02040503050406030204" pitchFamily="18" charset="0"/>
                            <a:ea typeface="Cambria Math" panose="02040503050406030204" pitchFamily="18" charset="0"/>
                            <a:cs typeface="+mn-cs"/>
                          </a:rPr>
                        </m:ctrlPr>
                      </m:fPr>
                      <m:num>
                        <m:r>
                          <m:rPr>
                            <m:sty m:val="p"/>
                          </m:rPr>
                          <a:rPr lang="es-ES" sz="1000" b="0" i="0">
                            <a:solidFill>
                              <a:schemeClr val="tx1"/>
                            </a:solidFill>
                            <a:latin typeface="Cambria Math" panose="02040503050406030204" pitchFamily="18" charset="0"/>
                            <a:ea typeface="Cambria Math" panose="02040503050406030204" pitchFamily="18" charset="0"/>
                            <a:cs typeface="+mn-cs"/>
                          </a:rPr>
                          <m:t>Hm</m:t>
                        </m:r>
                      </m:num>
                      <m:den>
                        <m:r>
                          <m:rPr>
                            <m:sty m:val="p"/>
                          </m:rPr>
                          <a:rPr lang="es-ES" sz="1000" b="0" i="0">
                            <a:solidFill>
                              <a:schemeClr val="tx1"/>
                            </a:solidFill>
                            <a:latin typeface="Cambria Math" panose="02040503050406030204" pitchFamily="18" charset="0"/>
                            <a:ea typeface="Cambria Math" panose="02040503050406030204" pitchFamily="18" charset="0"/>
                            <a:cs typeface="+mn-cs"/>
                          </a:rPr>
                          <m:t>Lm</m:t>
                        </m:r>
                      </m:den>
                    </m:f>
                    <m:r>
                      <a:rPr lang="es-ES" sz="1000" b="0" i="0">
                        <a:solidFill>
                          <a:schemeClr val="tx1"/>
                        </a:solidFill>
                        <a:latin typeface="Cambria Math" panose="02040503050406030204" pitchFamily="18" charset="0"/>
                        <a:ea typeface="Cambria Math" panose="02040503050406030204" pitchFamily="18" charset="0"/>
                        <a:cs typeface="+mn-cs"/>
                      </a:rPr>
                      <m:t>≤1.5 →</m:t>
                    </m:r>
                    <m:sSub>
                      <m:sSubPr>
                        <m:ctrlPr>
                          <a:rPr lang="es-PE" sz="1000" b="0" i="1">
                            <a:solidFill>
                              <a:schemeClr val="tx1"/>
                            </a:solidFill>
                            <a:latin typeface="Cambria Math" panose="02040503050406030204" pitchFamily="18" charset="0"/>
                            <a:ea typeface="Cambria Math" panose="02040503050406030204" pitchFamily="18" charset="0"/>
                            <a:cs typeface="+mn-cs"/>
                          </a:rPr>
                        </m:ctrlPr>
                      </m:sSubPr>
                      <m:e>
                        <m:r>
                          <m:rPr>
                            <m:sty m:val="p"/>
                          </m:rPr>
                          <a:rPr lang="es-ES" sz="1000" b="0" i="0">
                            <a:solidFill>
                              <a:schemeClr val="tx1"/>
                            </a:solidFill>
                            <a:latin typeface="Cambria Math" panose="02040503050406030204" pitchFamily="18" charset="0"/>
                            <a:ea typeface="Cambria Math" panose="02040503050406030204" pitchFamily="18" charset="0"/>
                            <a:cs typeface="+mn-cs"/>
                          </a:rPr>
                          <m:t>α</m:t>
                        </m:r>
                      </m:e>
                      <m:sub>
                        <m:r>
                          <m:rPr>
                            <m:sty m:val="p"/>
                          </m:rPr>
                          <a:rPr lang="es-ES" sz="1000" b="0" i="0">
                            <a:solidFill>
                              <a:schemeClr val="tx1"/>
                            </a:solidFill>
                            <a:latin typeface="Cambria Math" panose="02040503050406030204" pitchFamily="18" charset="0"/>
                            <a:ea typeface="Cambria Math" panose="02040503050406030204" pitchFamily="18" charset="0"/>
                            <a:cs typeface="+mn-cs"/>
                          </a:rPr>
                          <m:t>c</m:t>
                        </m:r>
                      </m:sub>
                    </m:sSub>
                    <m:r>
                      <a:rPr lang="es-ES" sz="1000" b="0" i="0">
                        <a:solidFill>
                          <a:schemeClr val="tx1"/>
                        </a:solidFill>
                        <a:latin typeface="Cambria Math" panose="02040503050406030204" pitchFamily="18" charset="0"/>
                        <a:ea typeface="Cambria Math" panose="02040503050406030204" pitchFamily="18" charset="0"/>
                        <a:cs typeface="+mn-cs"/>
                      </a:rPr>
                      <m:t>=0.80</m:t>
                    </m:r>
                  </m:oMath>
                </m:oMathPara>
              </a14:m>
              <a:endParaRPr lang="es-PE" sz="1000" b="0" i="0">
                <a:solidFill>
                  <a:schemeClr val="tx1"/>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116" name="125 CuadroTexto">
              <a:extLst>
                <a:ext uri="{FF2B5EF4-FFF2-40B4-BE49-F238E27FC236}">
                  <a16:creationId xmlns:a16="http://schemas.microsoft.com/office/drawing/2014/main" id="{8C704119-6742-4E69-A240-9B7E3BFA1B21}"/>
                </a:ext>
              </a:extLst>
            </xdr:cNvPr>
            <xdr:cNvSpPr txBox="1"/>
          </xdr:nvSpPr>
          <xdr:spPr>
            <a:xfrm>
              <a:off x="714377" y="27336750"/>
              <a:ext cx="1508125" cy="427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00" b="0" i="0">
                  <a:solidFill>
                    <a:schemeClr val="tx1"/>
                  </a:solidFill>
                  <a:latin typeface="Cambria Math" panose="02040503050406030204" pitchFamily="18" charset="0"/>
                  <a:ea typeface="Cambria Math" panose="02040503050406030204" pitchFamily="18" charset="0"/>
                  <a:cs typeface="+mn-cs"/>
                </a:rPr>
                <a:t>Hm/Lm≤1.5 →α</a:t>
              </a:r>
              <a:r>
                <a:rPr lang="es-PE" sz="1000" b="0" i="0">
                  <a:solidFill>
                    <a:schemeClr val="tx1"/>
                  </a:solidFill>
                  <a:latin typeface="Cambria Math" panose="02040503050406030204" pitchFamily="18" charset="0"/>
                  <a:ea typeface="Cambria Math" panose="02040503050406030204" pitchFamily="18" charset="0"/>
                  <a:cs typeface="+mn-cs"/>
                </a:rPr>
                <a:t>_</a:t>
              </a:r>
              <a:r>
                <a:rPr lang="es-ES" sz="1000" b="0" i="0">
                  <a:solidFill>
                    <a:schemeClr val="tx1"/>
                  </a:solidFill>
                  <a:latin typeface="Cambria Math" panose="02040503050406030204" pitchFamily="18" charset="0"/>
                  <a:ea typeface="Cambria Math" panose="02040503050406030204" pitchFamily="18" charset="0"/>
                  <a:cs typeface="+mn-cs"/>
                </a:rPr>
                <a:t>c=0.80</a:t>
              </a:r>
              <a:endParaRPr lang="es-PE" sz="1000" b="0" i="0">
                <a:solidFill>
                  <a:schemeClr val="tx1"/>
                </a:solidFill>
                <a:latin typeface="Cambria Math" panose="02040503050406030204" pitchFamily="18" charset="0"/>
                <a:ea typeface="Cambria Math" panose="02040503050406030204" pitchFamily="18" charset="0"/>
                <a:cs typeface="+mn-cs"/>
              </a:endParaRPr>
            </a:p>
          </xdr:txBody>
        </xdr:sp>
      </mc:Fallback>
    </mc:AlternateContent>
    <xdr:clientData/>
  </xdr:oneCellAnchor>
  <xdr:oneCellAnchor>
    <xdr:from>
      <xdr:col>1</xdr:col>
      <xdr:colOff>509589</xdr:colOff>
      <xdr:row>142</xdr:row>
      <xdr:rowOff>1588</xdr:rowOff>
    </xdr:from>
    <xdr:ext cx="1508125" cy="427037"/>
    <mc:AlternateContent xmlns:mc="http://schemas.openxmlformats.org/markup-compatibility/2006" xmlns:a14="http://schemas.microsoft.com/office/drawing/2010/main">
      <mc:Choice Requires="a14">
        <xdr:sp macro="" textlink="">
          <xdr:nvSpPr>
            <xdr:cNvPr id="117" name="125 CuadroTexto">
              <a:extLst>
                <a:ext uri="{FF2B5EF4-FFF2-40B4-BE49-F238E27FC236}">
                  <a16:creationId xmlns:a16="http://schemas.microsoft.com/office/drawing/2014/main" id="{E8E8069E-6D36-46C7-97F5-7F0661570C23}"/>
                </a:ext>
              </a:extLst>
            </xdr:cNvPr>
            <xdr:cNvSpPr txBox="1"/>
          </xdr:nvSpPr>
          <xdr:spPr>
            <a:xfrm>
              <a:off x="731839" y="27766963"/>
              <a:ext cx="1508125" cy="427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f>
                      <m:fPr>
                        <m:ctrlPr>
                          <a:rPr lang="es-ES" sz="1000" b="0" i="1">
                            <a:solidFill>
                              <a:schemeClr val="tx1"/>
                            </a:solidFill>
                            <a:latin typeface="Cambria Math" panose="02040503050406030204" pitchFamily="18" charset="0"/>
                            <a:ea typeface="Cambria Math" panose="02040503050406030204" pitchFamily="18" charset="0"/>
                            <a:cs typeface="+mn-cs"/>
                          </a:rPr>
                        </m:ctrlPr>
                      </m:fPr>
                      <m:num>
                        <m:r>
                          <m:rPr>
                            <m:sty m:val="p"/>
                          </m:rPr>
                          <a:rPr lang="es-ES" sz="1000" b="0" i="0">
                            <a:solidFill>
                              <a:schemeClr val="tx1"/>
                            </a:solidFill>
                            <a:latin typeface="Cambria Math" panose="02040503050406030204" pitchFamily="18" charset="0"/>
                            <a:ea typeface="Cambria Math" panose="02040503050406030204" pitchFamily="18" charset="0"/>
                            <a:cs typeface="+mn-cs"/>
                          </a:rPr>
                          <m:t>Hm</m:t>
                        </m:r>
                      </m:num>
                      <m:den>
                        <m:r>
                          <m:rPr>
                            <m:sty m:val="p"/>
                          </m:rPr>
                          <a:rPr lang="es-ES" sz="1000" b="0" i="0">
                            <a:solidFill>
                              <a:schemeClr val="tx1"/>
                            </a:solidFill>
                            <a:latin typeface="Cambria Math" panose="02040503050406030204" pitchFamily="18" charset="0"/>
                            <a:ea typeface="Cambria Math" panose="02040503050406030204" pitchFamily="18" charset="0"/>
                            <a:cs typeface="+mn-cs"/>
                          </a:rPr>
                          <m:t>Lm</m:t>
                        </m:r>
                      </m:den>
                    </m:f>
                    <m:r>
                      <a:rPr lang="es-ES" sz="1000" b="0" i="1">
                        <a:solidFill>
                          <a:schemeClr val="tx1"/>
                        </a:solidFill>
                        <a:latin typeface="Cambria Math" panose="02040503050406030204" pitchFamily="18" charset="0"/>
                        <a:ea typeface="Cambria Math" panose="02040503050406030204" pitchFamily="18" charset="0"/>
                        <a:cs typeface="+mn-cs"/>
                      </a:rPr>
                      <m:t>≥</m:t>
                    </m:r>
                    <m:r>
                      <a:rPr lang="es-ES" sz="1000" b="0" i="0">
                        <a:solidFill>
                          <a:schemeClr val="tx1"/>
                        </a:solidFill>
                        <a:latin typeface="Cambria Math" panose="02040503050406030204" pitchFamily="18" charset="0"/>
                        <a:ea typeface="Cambria Math" panose="02040503050406030204" pitchFamily="18" charset="0"/>
                        <a:cs typeface="+mn-cs"/>
                      </a:rPr>
                      <m:t>2.0 →</m:t>
                    </m:r>
                    <m:sSub>
                      <m:sSubPr>
                        <m:ctrlPr>
                          <a:rPr lang="es-PE" sz="1000" b="0" i="1">
                            <a:solidFill>
                              <a:schemeClr val="tx1"/>
                            </a:solidFill>
                            <a:latin typeface="Cambria Math" panose="02040503050406030204" pitchFamily="18" charset="0"/>
                            <a:ea typeface="Cambria Math" panose="02040503050406030204" pitchFamily="18" charset="0"/>
                            <a:cs typeface="+mn-cs"/>
                          </a:rPr>
                        </m:ctrlPr>
                      </m:sSubPr>
                      <m:e>
                        <m:r>
                          <m:rPr>
                            <m:sty m:val="p"/>
                          </m:rPr>
                          <a:rPr lang="es-ES" sz="1000" b="0" i="0">
                            <a:solidFill>
                              <a:schemeClr val="tx1"/>
                            </a:solidFill>
                            <a:latin typeface="Cambria Math" panose="02040503050406030204" pitchFamily="18" charset="0"/>
                            <a:ea typeface="Cambria Math" panose="02040503050406030204" pitchFamily="18" charset="0"/>
                            <a:cs typeface="+mn-cs"/>
                          </a:rPr>
                          <m:t>α</m:t>
                        </m:r>
                      </m:e>
                      <m:sub>
                        <m:r>
                          <m:rPr>
                            <m:sty m:val="p"/>
                          </m:rPr>
                          <a:rPr lang="es-ES" sz="1000" b="0" i="0">
                            <a:solidFill>
                              <a:schemeClr val="tx1"/>
                            </a:solidFill>
                            <a:latin typeface="Cambria Math" panose="02040503050406030204" pitchFamily="18" charset="0"/>
                            <a:ea typeface="Cambria Math" panose="02040503050406030204" pitchFamily="18" charset="0"/>
                            <a:cs typeface="+mn-cs"/>
                          </a:rPr>
                          <m:t>c</m:t>
                        </m:r>
                      </m:sub>
                    </m:sSub>
                    <m:r>
                      <a:rPr lang="es-ES" sz="1000" b="0" i="0">
                        <a:solidFill>
                          <a:schemeClr val="tx1"/>
                        </a:solidFill>
                        <a:latin typeface="Cambria Math" panose="02040503050406030204" pitchFamily="18" charset="0"/>
                        <a:ea typeface="Cambria Math" panose="02040503050406030204" pitchFamily="18" charset="0"/>
                        <a:cs typeface="+mn-cs"/>
                      </a:rPr>
                      <m:t>=0.53</m:t>
                    </m:r>
                  </m:oMath>
                </m:oMathPara>
              </a14:m>
              <a:endParaRPr lang="es-PE" sz="1000" b="0" i="0">
                <a:solidFill>
                  <a:schemeClr val="tx1"/>
                </a:solidFill>
                <a:latin typeface="Cambria Math" panose="02040503050406030204" pitchFamily="18" charset="0"/>
                <a:ea typeface="Cambria Math" panose="02040503050406030204" pitchFamily="18" charset="0"/>
                <a:cs typeface="+mn-cs"/>
              </a:endParaRPr>
            </a:p>
          </xdr:txBody>
        </xdr:sp>
      </mc:Choice>
      <mc:Fallback xmlns="">
        <xdr:sp macro="" textlink="">
          <xdr:nvSpPr>
            <xdr:cNvPr id="117" name="125 CuadroTexto">
              <a:extLst>
                <a:ext uri="{FF2B5EF4-FFF2-40B4-BE49-F238E27FC236}">
                  <a16:creationId xmlns:a16="http://schemas.microsoft.com/office/drawing/2014/main" id="{E8E8069E-6D36-46C7-97F5-7F0661570C23}"/>
                </a:ext>
              </a:extLst>
            </xdr:cNvPr>
            <xdr:cNvSpPr txBox="1"/>
          </xdr:nvSpPr>
          <xdr:spPr>
            <a:xfrm>
              <a:off x="731839" y="27766963"/>
              <a:ext cx="1508125" cy="427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r>
                <a:rPr lang="es-ES" sz="1000" b="0" i="0">
                  <a:solidFill>
                    <a:schemeClr val="tx1"/>
                  </a:solidFill>
                  <a:latin typeface="Cambria Math" panose="02040503050406030204" pitchFamily="18" charset="0"/>
                  <a:ea typeface="Cambria Math" panose="02040503050406030204" pitchFamily="18" charset="0"/>
                  <a:cs typeface="+mn-cs"/>
                </a:rPr>
                <a:t>Hm/Lm≥2.0 →α</a:t>
              </a:r>
              <a:r>
                <a:rPr lang="es-PE" sz="1000" b="0" i="0">
                  <a:solidFill>
                    <a:schemeClr val="tx1"/>
                  </a:solidFill>
                  <a:latin typeface="Cambria Math" panose="02040503050406030204" pitchFamily="18" charset="0"/>
                  <a:ea typeface="Cambria Math" panose="02040503050406030204" pitchFamily="18" charset="0"/>
                  <a:cs typeface="+mn-cs"/>
                </a:rPr>
                <a:t>_</a:t>
              </a:r>
              <a:r>
                <a:rPr lang="es-ES" sz="1000" b="0" i="0">
                  <a:solidFill>
                    <a:schemeClr val="tx1"/>
                  </a:solidFill>
                  <a:latin typeface="Cambria Math" panose="02040503050406030204" pitchFamily="18" charset="0"/>
                  <a:ea typeface="Cambria Math" panose="02040503050406030204" pitchFamily="18" charset="0"/>
                  <a:cs typeface="+mn-cs"/>
                </a:rPr>
                <a:t>c=0.53</a:t>
              </a:r>
              <a:endParaRPr lang="es-PE" sz="1000" b="0" i="0">
                <a:solidFill>
                  <a:schemeClr val="tx1"/>
                </a:solidFill>
                <a:latin typeface="Cambria Math" panose="02040503050406030204" pitchFamily="18" charset="0"/>
                <a:ea typeface="Cambria Math" panose="02040503050406030204" pitchFamily="18" charset="0"/>
                <a:cs typeface="+mn-cs"/>
              </a:endParaRPr>
            </a:p>
          </xdr:txBody>
        </xdr:sp>
      </mc:Fallback>
    </mc:AlternateContent>
    <xdr:clientData/>
  </xdr:oneCellAnchor>
  <xdr:oneCellAnchor>
    <xdr:from>
      <xdr:col>1</xdr:col>
      <xdr:colOff>627063</xdr:colOff>
      <xdr:row>151</xdr:row>
      <xdr:rowOff>111127</xdr:rowOff>
    </xdr:from>
    <xdr:ext cx="1111250" cy="365124"/>
    <mc:AlternateContent xmlns:mc="http://schemas.openxmlformats.org/markup-compatibility/2006" xmlns:a14="http://schemas.microsoft.com/office/drawing/2010/main">
      <mc:Choice Requires="a14">
        <xdr:sp macro="" textlink="">
          <xdr:nvSpPr>
            <xdr:cNvPr id="104" name="125 CuadroTexto">
              <a:extLst>
                <a:ext uri="{FF2B5EF4-FFF2-40B4-BE49-F238E27FC236}">
                  <a16:creationId xmlns:a16="http://schemas.microsoft.com/office/drawing/2014/main" id="{AB40AA16-9C6D-4D5B-A787-461D5556A19B}"/>
                </a:ext>
              </a:extLst>
            </xdr:cNvPr>
            <xdr:cNvSpPr txBox="1"/>
          </xdr:nvSpPr>
          <xdr:spPr>
            <a:xfrm>
              <a:off x="849313" y="29265565"/>
              <a:ext cx="1111250" cy="36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a:rPr lang="es-ES" sz="1000" b="0" i="1">
                        <a:solidFill>
                          <a:schemeClr val="tx1"/>
                        </a:solidFill>
                        <a:latin typeface="Cambria Math" panose="02040503050406030204" pitchFamily="18" charset="0"/>
                        <a:ea typeface="+mn-ea"/>
                        <a:cs typeface="+mn-cs"/>
                      </a:rPr>
                      <m:t>𝑉</m:t>
                    </m:r>
                    <m:r>
                      <m:rPr>
                        <m:sty m:val="p"/>
                      </m:rPr>
                      <a:rPr lang="es-ES" sz="1000" b="0" i="0">
                        <a:solidFill>
                          <a:schemeClr val="tx1"/>
                        </a:solidFill>
                        <a:latin typeface="Cambria Math" panose="02040503050406030204" pitchFamily="18" charset="0"/>
                        <a:ea typeface="+mn-ea"/>
                        <a:cs typeface="+mn-cs"/>
                      </a:rPr>
                      <m:t>s</m:t>
                    </m:r>
                    <m:r>
                      <a:rPr lang="es-ES" sz="1000" b="0" i="0">
                        <a:solidFill>
                          <a:schemeClr val="tx1"/>
                        </a:solidFill>
                        <a:latin typeface="Cambria Math" panose="02040503050406030204" pitchFamily="18" charset="0"/>
                        <a:ea typeface="+mn-ea"/>
                        <a:cs typeface="+mn-cs"/>
                      </a:rPr>
                      <m:t>=</m:t>
                    </m:r>
                    <m:f>
                      <m:fPr>
                        <m:ctrlPr>
                          <a:rPr lang="es-PE" sz="1000" b="0" i="1">
                            <a:solidFill>
                              <a:schemeClr val="tx1"/>
                            </a:solidFill>
                            <a:latin typeface="Cambria Math" panose="02040503050406030204" pitchFamily="18" charset="0"/>
                            <a:ea typeface="+mn-ea"/>
                            <a:cs typeface="+mn-cs"/>
                          </a:rPr>
                        </m:ctrlPr>
                      </m:fPr>
                      <m:num>
                        <m:r>
                          <a:rPr lang="es-ES" sz="1000" b="0" i="1">
                            <a:solidFill>
                              <a:schemeClr val="tx1"/>
                            </a:solidFill>
                            <a:latin typeface="Cambria Math" panose="02040503050406030204" pitchFamily="18" charset="0"/>
                            <a:ea typeface="+mn-ea"/>
                            <a:cs typeface="+mn-cs"/>
                          </a:rPr>
                          <m:t>𝑉𝑢</m:t>
                        </m:r>
                      </m:num>
                      <m:den>
                        <m:r>
                          <a:rPr lang="es-PE" sz="1000" b="0" i="0">
                            <a:solidFill>
                              <a:schemeClr val="tx1"/>
                            </a:solidFill>
                            <a:effectLst/>
                            <a:latin typeface="Cambria Math" panose="02040503050406030204" pitchFamily="18" charset="0"/>
                            <a:ea typeface="+mn-ea"/>
                            <a:cs typeface="+mn-cs"/>
                          </a:rPr>
                          <m:t>Ø</m:t>
                        </m:r>
                      </m:den>
                    </m:f>
                    <m:r>
                      <a:rPr lang="es-PE" sz="1000" b="0" i="0">
                        <a:solidFill>
                          <a:schemeClr val="tx1"/>
                        </a:solidFill>
                        <a:latin typeface="Cambria Math"/>
                        <a:ea typeface="+mn-ea"/>
                        <a:cs typeface="+mn-cs"/>
                      </a:rPr>
                      <m:t> </m:t>
                    </m:r>
                    <m:r>
                      <a:rPr lang="es-ES" sz="1000" b="0" i="1">
                        <a:solidFill>
                          <a:schemeClr val="tx1"/>
                        </a:solidFill>
                        <a:latin typeface="Cambria Math" panose="02040503050406030204" pitchFamily="18" charset="0"/>
                        <a:ea typeface="+mn-ea"/>
                        <a:cs typeface="+mn-cs"/>
                      </a:rPr>
                      <m:t>−</m:t>
                    </m:r>
                    <m:r>
                      <m:rPr>
                        <m:sty m:val="p"/>
                      </m:rPr>
                      <a:rPr lang="es-ES" sz="1000" b="0" i="0">
                        <a:solidFill>
                          <a:schemeClr val="tx1"/>
                        </a:solidFill>
                        <a:latin typeface="Cambria Math" panose="02040503050406030204" pitchFamily="18" charset="0"/>
                        <a:ea typeface="+mn-ea"/>
                        <a:cs typeface="+mn-cs"/>
                      </a:rPr>
                      <m:t>Vc</m:t>
                    </m:r>
                  </m:oMath>
                </m:oMathPara>
              </a14:m>
              <a:endParaRPr lang="es-PE" sz="1000" b="0" i="0">
                <a:solidFill>
                  <a:schemeClr val="tx1"/>
                </a:solidFill>
                <a:latin typeface="Cambria Math"/>
                <a:ea typeface="+mn-ea"/>
                <a:cs typeface="+mn-cs"/>
              </a:endParaRPr>
            </a:p>
          </xdr:txBody>
        </xdr:sp>
      </mc:Choice>
      <mc:Fallback xmlns="">
        <xdr:sp macro="" textlink="">
          <xdr:nvSpPr>
            <xdr:cNvPr id="104" name="125 CuadroTexto">
              <a:extLst>
                <a:ext uri="{FF2B5EF4-FFF2-40B4-BE49-F238E27FC236}">
                  <a16:creationId xmlns:a16="http://schemas.microsoft.com/office/drawing/2014/main" id="{AB40AA16-9C6D-4D5B-A787-461D5556A19B}"/>
                </a:ext>
              </a:extLst>
            </xdr:cNvPr>
            <xdr:cNvSpPr txBox="1"/>
          </xdr:nvSpPr>
          <xdr:spPr>
            <a:xfrm>
              <a:off x="849313" y="29265565"/>
              <a:ext cx="1111250" cy="365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000" b="0" i="0">
                  <a:solidFill>
                    <a:schemeClr val="tx1"/>
                  </a:solidFill>
                  <a:latin typeface="Cambria Math" panose="02040503050406030204" pitchFamily="18" charset="0"/>
                  <a:ea typeface="+mn-ea"/>
                  <a:cs typeface="+mn-cs"/>
                </a:rPr>
                <a:t>𝑉s=𝑉𝑢</a:t>
              </a:r>
              <a:r>
                <a:rPr lang="es-PE" sz="1000" b="0" i="0">
                  <a:solidFill>
                    <a:schemeClr val="tx1"/>
                  </a:solidFill>
                  <a:latin typeface="Cambria Math" panose="02040503050406030204" pitchFamily="18" charset="0"/>
                  <a:ea typeface="+mn-ea"/>
                  <a:cs typeface="+mn-cs"/>
                </a:rPr>
                <a:t>/</a:t>
              </a:r>
              <a:r>
                <a:rPr lang="es-PE" sz="1000" b="0" i="0">
                  <a:solidFill>
                    <a:schemeClr val="tx1"/>
                  </a:solidFill>
                  <a:effectLst/>
                  <a:latin typeface="+mn-lt"/>
                  <a:ea typeface="+mn-ea"/>
                  <a:cs typeface="+mn-cs"/>
                </a:rPr>
                <a:t>Ø</a:t>
              </a:r>
              <a:r>
                <a:rPr lang="es-PE" sz="1000" b="0" i="0">
                  <a:solidFill>
                    <a:schemeClr val="tx1"/>
                  </a:solidFill>
                  <a:effectLst/>
                  <a:latin typeface="Cambria Math"/>
                  <a:ea typeface="+mn-ea"/>
                  <a:cs typeface="+mn-cs"/>
                </a:rPr>
                <a:t> </a:t>
              </a:r>
              <a:r>
                <a:rPr lang="es-PE" sz="1000" b="0" i="0">
                  <a:solidFill>
                    <a:schemeClr val="tx1"/>
                  </a:solidFill>
                  <a:latin typeface="Cambria Math"/>
                  <a:ea typeface="+mn-ea"/>
                  <a:cs typeface="+mn-cs"/>
                </a:rPr>
                <a:t> </a:t>
              </a:r>
              <a:r>
                <a:rPr lang="es-ES" sz="1000" b="0" i="0">
                  <a:solidFill>
                    <a:schemeClr val="tx1"/>
                  </a:solidFill>
                  <a:latin typeface="Cambria Math" panose="02040503050406030204" pitchFamily="18" charset="0"/>
                  <a:ea typeface="+mn-ea"/>
                  <a:cs typeface="+mn-cs"/>
                </a:rPr>
                <a:t>−Vc</a:t>
              </a:r>
              <a:endParaRPr lang="es-PE" sz="1000" b="0" i="0">
                <a:solidFill>
                  <a:schemeClr val="tx1"/>
                </a:solidFill>
                <a:latin typeface="Cambria Math"/>
                <a:ea typeface="+mn-ea"/>
                <a:cs typeface="+mn-cs"/>
              </a:endParaRPr>
            </a:p>
          </xdr:txBody>
        </xdr:sp>
      </mc:Fallback>
    </mc:AlternateContent>
    <xdr:clientData/>
  </xdr:oneCellAnchor>
  <xdr:oneCellAnchor>
    <xdr:from>
      <xdr:col>1</xdr:col>
      <xdr:colOff>644524</xdr:colOff>
      <xdr:row>157</xdr:row>
      <xdr:rowOff>128589</xdr:rowOff>
    </xdr:from>
    <xdr:ext cx="1260475" cy="236536"/>
    <mc:AlternateContent xmlns:mc="http://schemas.openxmlformats.org/markup-compatibility/2006" xmlns:a14="http://schemas.microsoft.com/office/drawing/2010/main">
      <mc:Choice Requires="a14">
        <xdr:sp macro="" textlink="">
          <xdr:nvSpPr>
            <xdr:cNvPr id="105" name="125 CuadroTexto">
              <a:extLst>
                <a:ext uri="{FF2B5EF4-FFF2-40B4-BE49-F238E27FC236}">
                  <a16:creationId xmlns:a16="http://schemas.microsoft.com/office/drawing/2014/main" id="{F7A3ECA7-F84A-4B06-B8E3-6203A9C7A9F8}"/>
                </a:ext>
              </a:extLst>
            </xdr:cNvPr>
            <xdr:cNvSpPr txBox="1"/>
          </xdr:nvSpPr>
          <xdr:spPr>
            <a:xfrm>
              <a:off x="866774" y="30426027"/>
              <a:ext cx="1260475" cy="23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latin typeface="Cambria Math" panose="02040503050406030204" pitchFamily="18" charset="0"/>
                        <a:ea typeface="+mn-ea"/>
                        <a:cs typeface="+mn-cs"/>
                      </a:rPr>
                      <m:t>Vs</m:t>
                    </m:r>
                    <m:r>
                      <a:rPr lang="es-ES" sz="1050" b="0" i="0">
                        <a:solidFill>
                          <a:schemeClr val="tx1"/>
                        </a:solidFill>
                        <a:latin typeface="Cambria Math" panose="02040503050406030204" pitchFamily="18" charset="0"/>
                        <a:ea typeface="+mn-ea"/>
                        <a:cs typeface="+mn-cs"/>
                      </a:rPr>
                      <m:t>=</m:t>
                    </m:r>
                    <m:sSub>
                      <m:sSubPr>
                        <m:ctrlPr>
                          <a:rPr lang="es-PE" sz="1050" b="0" i="1">
                            <a:solidFill>
                              <a:schemeClr val="tx1"/>
                            </a:solidFill>
                            <a:effectLst/>
                            <a:latin typeface="Cambria Math" panose="02040503050406030204" pitchFamily="18" charset="0"/>
                            <a:ea typeface="+mn-ea"/>
                            <a:cs typeface="+mn-cs"/>
                          </a:rPr>
                        </m:ctrlPr>
                      </m:sSubPr>
                      <m:e>
                        <m:r>
                          <m:rPr>
                            <m:sty m:val="p"/>
                          </m:rPr>
                          <a:rPr lang="es-ES" sz="1050" b="0" i="0">
                            <a:solidFill>
                              <a:schemeClr val="tx1"/>
                            </a:solidFill>
                            <a:effectLst/>
                            <a:latin typeface="Cambria Math" panose="02040503050406030204" pitchFamily="18" charset="0"/>
                            <a:ea typeface="+mn-ea"/>
                            <a:cs typeface="+mn-cs"/>
                          </a:rPr>
                          <m:t>A</m:t>
                        </m:r>
                      </m:e>
                      <m:sub>
                        <m:r>
                          <m:rPr>
                            <m:sty m:val="p"/>
                          </m:rPr>
                          <a:rPr lang="es-ES" sz="1050" b="0" i="0">
                            <a:solidFill>
                              <a:schemeClr val="tx1"/>
                            </a:solidFill>
                            <a:effectLst/>
                            <a:latin typeface="Cambria Math" panose="02040503050406030204" pitchFamily="18" charset="0"/>
                            <a:ea typeface="+mn-ea"/>
                            <a:cs typeface="+mn-cs"/>
                          </a:rPr>
                          <m:t>cw</m:t>
                        </m:r>
                      </m:sub>
                    </m:sSub>
                    <m:r>
                      <a:rPr lang="es-ES" sz="1050" b="0" i="0">
                        <a:solidFill>
                          <a:schemeClr val="tx1"/>
                        </a:solidFill>
                        <a:effectLst/>
                        <a:latin typeface="Cambria Math" panose="02040503050406030204" pitchFamily="18" charset="0"/>
                        <a:ea typeface="+mn-ea"/>
                        <a:cs typeface="+mn-cs"/>
                      </a:rPr>
                      <m:t>·</m:t>
                    </m:r>
                    <m:r>
                      <m:rPr>
                        <m:nor/>
                      </m:rPr>
                      <a:rPr lang="el-GR" sz="1050" b="0" i="0">
                        <a:solidFill>
                          <a:schemeClr val="tx1"/>
                        </a:solidFill>
                        <a:effectLst/>
                        <a:latin typeface="+mn-lt"/>
                        <a:ea typeface="+mn-ea"/>
                        <a:cs typeface="+mn-cs"/>
                      </a:rPr>
                      <m:t>ρ</m:t>
                    </m:r>
                    <m:r>
                      <m:rPr>
                        <m:nor/>
                      </m:rPr>
                      <a:rPr lang="es-ES" sz="1050" b="0" i="0">
                        <a:solidFill>
                          <a:schemeClr val="tx1"/>
                        </a:solidFill>
                        <a:effectLst/>
                        <a:latin typeface="+mn-lt"/>
                        <a:ea typeface="+mn-ea"/>
                        <a:cs typeface="+mn-cs"/>
                      </a:rPr>
                      <m:t>h</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fy</m:t>
                    </m:r>
                    <m:r>
                      <a:rPr lang="es-ES" sz="1050" b="0" i="0">
                        <a:solidFill>
                          <a:schemeClr val="tx1"/>
                        </a:solidFill>
                        <a:effectLst/>
                        <a:latin typeface="Cambria Math" panose="02040503050406030204" pitchFamily="18" charset="0"/>
                        <a:ea typeface="+mn-ea"/>
                        <a:cs typeface="+mn-cs"/>
                      </a:rPr>
                      <m:t> </m:t>
                    </m:r>
                  </m:oMath>
                </m:oMathPara>
              </a14:m>
              <a:endParaRPr lang="es-PE" sz="1050" b="0" i="0">
                <a:solidFill>
                  <a:schemeClr val="tx1"/>
                </a:solidFill>
                <a:latin typeface="Cambria Math"/>
                <a:ea typeface="+mn-ea"/>
                <a:cs typeface="+mn-cs"/>
              </a:endParaRPr>
            </a:p>
          </xdr:txBody>
        </xdr:sp>
      </mc:Choice>
      <mc:Fallback xmlns="">
        <xdr:sp macro="" textlink="">
          <xdr:nvSpPr>
            <xdr:cNvPr id="105" name="125 CuadroTexto">
              <a:extLst>
                <a:ext uri="{FF2B5EF4-FFF2-40B4-BE49-F238E27FC236}">
                  <a16:creationId xmlns:a16="http://schemas.microsoft.com/office/drawing/2014/main" id="{F7A3ECA7-F84A-4B06-B8E3-6203A9C7A9F8}"/>
                </a:ext>
              </a:extLst>
            </xdr:cNvPr>
            <xdr:cNvSpPr txBox="1"/>
          </xdr:nvSpPr>
          <xdr:spPr>
            <a:xfrm>
              <a:off x="866774" y="30426027"/>
              <a:ext cx="1260475" cy="236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050" b="0" i="0">
                  <a:solidFill>
                    <a:schemeClr val="tx1"/>
                  </a:solidFill>
                  <a:latin typeface="Cambria Math" panose="02040503050406030204" pitchFamily="18" charset="0"/>
                  <a:ea typeface="+mn-ea"/>
                  <a:cs typeface="+mn-cs"/>
                </a:rPr>
                <a:t>Vs=</a:t>
              </a:r>
              <a:r>
                <a:rPr lang="es-ES" sz="1050" b="0" i="0">
                  <a:solidFill>
                    <a:schemeClr val="tx1"/>
                  </a:solidFill>
                  <a:effectLst/>
                  <a:latin typeface="+mn-lt"/>
                  <a:ea typeface="+mn-ea"/>
                  <a:cs typeface="+mn-cs"/>
                </a:rPr>
                <a:t>A</a:t>
              </a:r>
              <a:r>
                <a:rPr lang="es-PE" sz="1050" b="0" i="0">
                  <a:solidFill>
                    <a:schemeClr val="tx1"/>
                  </a:solidFill>
                  <a:effectLst/>
                  <a:latin typeface="+mn-lt"/>
                  <a:ea typeface="+mn-ea"/>
                  <a:cs typeface="+mn-cs"/>
                </a:rPr>
                <a:t>_</a:t>
              </a:r>
              <a:r>
                <a:rPr lang="es-ES" sz="1050" b="0" i="0">
                  <a:solidFill>
                    <a:schemeClr val="tx1"/>
                  </a:solidFill>
                  <a:effectLst/>
                  <a:latin typeface="+mn-lt"/>
                  <a:ea typeface="+mn-ea"/>
                  <a:cs typeface="+mn-cs"/>
                </a:rPr>
                <a:t>cw·</a:t>
              </a:r>
              <a:r>
                <a:rPr lang="el-GR" sz="1050" b="0" i="0">
                  <a:solidFill>
                    <a:schemeClr val="tx1"/>
                  </a:solidFill>
                  <a:effectLst/>
                  <a:latin typeface="Cambria Math" panose="02040503050406030204" pitchFamily="18" charset="0"/>
                  <a:ea typeface="+mn-ea"/>
                  <a:cs typeface="+mn-cs"/>
                </a:rPr>
                <a:t>"ρ</a:t>
              </a:r>
              <a:r>
                <a:rPr lang="es-ES" sz="1050" b="0" i="0">
                  <a:solidFill>
                    <a:schemeClr val="tx1"/>
                  </a:solidFill>
                  <a:effectLst/>
                  <a:latin typeface="Cambria Math" panose="02040503050406030204" pitchFamily="18" charset="0"/>
                  <a:ea typeface="+mn-ea"/>
                  <a:cs typeface="+mn-cs"/>
                </a:rPr>
                <a:t>h</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fy </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669924</xdr:colOff>
      <xdr:row>158</xdr:row>
      <xdr:rowOff>161927</xdr:rowOff>
    </xdr:from>
    <xdr:ext cx="909639" cy="433386"/>
    <mc:AlternateContent xmlns:mc="http://schemas.openxmlformats.org/markup-compatibility/2006" xmlns:a14="http://schemas.microsoft.com/office/drawing/2010/main">
      <mc:Choice Requires="a14">
        <xdr:sp macro="" textlink="">
          <xdr:nvSpPr>
            <xdr:cNvPr id="112" name="125 CuadroTexto">
              <a:extLst>
                <a:ext uri="{FF2B5EF4-FFF2-40B4-BE49-F238E27FC236}">
                  <a16:creationId xmlns:a16="http://schemas.microsoft.com/office/drawing/2014/main" id="{5721B434-4452-486B-9281-80142E1E668E}"/>
                </a:ext>
              </a:extLst>
            </xdr:cNvPr>
            <xdr:cNvSpPr txBox="1"/>
          </xdr:nvSpPr>
          <xdr:spPr>
            <a:xfrm>
              <a:off x="892174" y="30649865"/>
              <a:ext cx="909639" cy="433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nor/>
                      </m:rPr>
                      <a:rPr lang="el-GR" sz="1050" b="0" i="0">
                        <a:solidFill>
                          <a:schemeClr val="tx1"/>
                        </a:solidFill>
                        <a:effectLst/>
                        <a:latin typeface="+mn-lt"/>
                        <a:ea typeface="+mn-ea"/>
                        <a:cs typeface="+mn-cs"/>
                      </a:rPr>
                      <m:t>ρ</m:t>
                    </m:r>
                    <m:r>
                      <m:rPr>
                        <m:nor/>
                      </m:rPr>
                      <a:rPr lang="es-ES" sz="1050" b="0" i="0">
                        <a:solidFill>
                          <a:schemeClr val="tx1"/>
                        </a:solidFill>
                        <a:effectLst/>
                        <a:latin typeface="+mn-lt"/>
                        <a:ea typeface="+mn-ea"/>
                        <a:cs typeface="+mn-cs"/>
                      </a:rPr>
                      <m:t>h</m:t>
                    </m:r>
                    <m:r>
                      <a:rPr lang="es-ES" sz="1050" b="0" i="0">
                        <a:solidFill>
                          <a:schemeClr val="tx1"/>
                        </a:solidFill>
                        <a:effectLst/>
                        <a:latin typeface="Cambria Math" panose="02040503050406030204" pitchFamily="18" charset="0"/>
                        <a:ea typeface="+mn-ea"/>
                        <a:cs typeface="+mn-cs"/>
                      </a:rPr>
                      <m:t>=</m:t>
                    </m:r>
                    <m:f>
                      <m:fPr>
                        <m:ctrlPr>
                          <a:rPr lang="es-ES" sz="1050" b="0" i="1">
                            <a:solidFill>
                              <a:schemeClr val="tx1"/>
                            </a:solidFill>
                            <a:effectLst/>
                            <a:latin typeface="Cambria Math" panose="02040503050406030204" pitchFamily="18" charset="0"/>
                            <a:ea typeface="+mn-ea"/>
                            <a:cs typeface="+mn-cs"/>
                          </a:rPr>
                        </m:ctrlPr>
                      </m:fPr>
                      <m:num>
                        <m:r>
                          <m:rPr>
                            <m:sty m:val="p"/>
                          </m:rPr>
                          <a:rPr lang="es-ES" sz="1050" b="0" i="0">
                            <a:solidFill>
                              <a:schemeClr val="tx1"/>
                            </a:solidFill>
                            <a:effectLst/>
                            <a:latin typeface="Cambria Math" panose="02040503050406030204" pitchFamily="18" charset="0"/>
                            <a:ea typeface="+mn-ea"/>
                            <a:cs typeface="+mn-cs"/>
                          </a:rPr>
                          <m:t>Vs</m:t>
                        </m:r>
                      </m:num>
                      <m:den>
                        <m:sSub>
                          <m:sSubPr>
                            <m:ctrlPr>
                              <a:rPr lang="es-PE" sz="1050" b="0" i="1">
                                <a:solidFill>
                                  <a:schemeClr val="tx1"/>
                                </a:solidFill>
                                <a:effectLst/>
                                <a:latin typeface="Cambria Math" panose="02040503050406030204" pitchFamily="18" charset="0"/>
                                <a:ea typeface="+mn-ea"/>
                                <a:cs typeface="+mn-cs"/>
                              </a:rPr>
                            </m:ctrlPr>
                          </m:sSubPr>
                          <m:e>
                            <m:r>
                              <m:rPr>
                                <m:sty m:val="p"/>
                              </m:rPr>
                              <a:rPr lang="es-ES" sz="1050" b="0" i="0">
                                <a:solidFill>
                                  <a:schemeClr val="tx1"/>
                                </a:solidFill>
                                <a:effectLst/>
                                <a:latin typeface="Cambria Math" panose="02040503050406030204" pitchFamily="18" charset="0"/>
                                <a:ea typeface="+mn-ea"/>
                                <a:cs typeface="+mn-cs"/>
                              </a:rPr>
                              <m:t>A</m:t>
                            </m:r>
                          </m:e>
                          <m:sub>
                            <m:r>
                              <m:rPr>
                                <m:sty m:val="p"/>
                              </m:rPr>
                              <a:rPr lang="es-ES" sz="1050" b="0" i="0">
                                <a:solidFill>
                                  <a:schemeClr val="tx1"/>
                                </a:solidFill>
                                <a:effectLst/>
                                <a:latin typeface="Cambria Math" panose="02040503050406030204" pitchFamily="18" charset="0"/>
                                <a:ea typeface="+mn-ea"/>
                                <a:cs typeface="+mn-cs"/>
                              </a:rPr>
                              <m:t>cw</m:t>
                            </m:r>
                          </m:sub>
                        </m:sSub>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fy</m:t>
                        </m:r>
                      </m:den>
                    </m:f>
                  </m:oMath>
                </m:oMathPara>
              </a14:m>
              <a:endParaRPr lang="es-PE" sz="1050" b="0" i="0">
                <a:solidFill>
                  <a:schemeClr val="tx1"/>
                </a:solidFill>
                <a:latin typeface="Cambria Math"/>
                <a:ea typeface="+mn-ea"/>
                <a:cs typeface="+mn-cs"/>
              </a:endParaRPr>
            </a:p>
          </xdr:txBody>
        </xdr:sp>
      </mc:Choice>
      <mc:Fallback xmlns="">
        <xdr:sp macro="" textlink="">
          <xdr:nvSpPr>
            <xdr:cNvPr id="112" name="125 CuadroTexto">
              <a:extLst>
                <a:ext uri="{FF2B5EF4-FFF2-40B4-BE49-F238E27FC236}">
                  <a16:creationId xmlns:a16="http://schemas.microsoft.com/office/drawing/2014/main" id="{5721B434-4452-486B-9281-80142E1E668E}"/>
                </a:ext>
              </a:extLst>
            </xdr:cNvPr>
            <xdr:cNvSpPr txBox="1"/>
          </xdr:nvSpPr>
          <xdr:spPr>
            <a:xfrm>
              <a:off x="892174" y="30649865"/>
              <a:ext cx="909639" cy="4333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l-GR" sz="1050" b="0" i="0">
                  <a:solidFill>
                    <a:schemeClr val="tx1"/>
                  </a:solidFill>
                  <a:effectLst/>
                  <a:latin typeface="Cambria Math" panose="02040503050406030204" pitchFamily="18" charset="0"/>
                  <a:ea typeface="+mn-ea"/>
                  <a:cs typeface="+mn-cs"/>
                </a:rPr>
                <a:t>"ρ</a:t>
              </a:r>
              <a:r>
                <a:rPr lang="es-ES" sz="1050" b="0" i="0">
                  <a:solidFill>
                    <a:schemeClr val="tx1"/>
                  </a:solidFill>
                  <a:effectLst/>
                  <a:latin typeface="Cambria Math" panose="02040503050406030204" pitchFamily="18" charset="0"/>
                  <a:ea typeface="+mn-ea"/>
                  <a:cs typeface="+mn-cs"/>
                </a:rPr>
                <a:t>h"=Vs/(</a:t>
              </a:r>
              <a:r>
                <a:rPr lang="es-ES" sz="1050" b="0" i="0">
                  <a:solidFill>
                    <a:schemeClr val="tx1"/>
                  </a:solidFill>
                  <a:effectLst/>
                  <a:latin typeface="+mn-lt"/>
                  <a:ea typeface="+mn-ea"/>
                  <a:cs typeface="+mn-cs"/>
                </a:rPr>
                <a:t>A</a:t>
              </a:r>
              <a:r>
                <a:rPr lang="es-PE" sz="1050" b="0" i="0">
                  <a:solidFill>
                    <a:schemeClr val="tx1"/>
                  </a:solidFill>
                  <a:effectLst/>
                  <a:latin typeface="+mn-lt"/>
                  <a:ea typeface="+mn-ea"/>
                  <a:cs typeface="+mn-cs"/>
                </a:rPr>
                <a:t>_</a:t>
              </a:r>
              <a:r>
                <a:rPr lang="es-ES" sz="1050" b="0" i="0">
                  <a:solidFill>
                    <a:schemeClr val="tx1"/>
                  </a:solidFill>
                  <a:effectLst/>
                  <a:latin typeface="+mn-lt"/>
                  <a:ea typeface="+mn-ea"/>
                  <a:cs typeface="+mn-cs"/>
                </a:rPr>
                <a:t>cw·</a:t>
              </a:r>
              <a:r>
                <a:rPr lang="es-ES" sz="1050" b="0" i="0">
                  <a:solidFill>
                    <a:schemeClr val="tx1"/>
                  </a:solidFill>
                  <a:effectLst/>
                  <a:latin typeface="Cambria Math" panose="02040503050406030204" pitchFamily="18" charset="0"/>
                  <a:ea typeface="+mn-ea"/>
                  <a:cs typeface="+mn-cs"/>
                </a:rPr>
                <a:t>fy)</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738188</xdr:colOff>
      <xdr:row>170</xdr:row>
      <xdr:rowOff>182562</xdr:rowOff>
    </xdr:from>
    <xdr:ext cx="881062" cy="261938"/>
    <mc:AlternateContent xmlns:mc="http://schemas.openxmlformats.org/markup-compatibility/2006" xmlns:a14="http://schemas.microsoft.com/office/drawing/2010/main">
      <mc:Choice Requires="a14">
        <xdr:sp macro="" textlink="">
          <xdr:nvSpPr>
            <xdr:cNvPr id="121" name="125 CuadroTexto">
              <a:extLst>
                <a:ext uri="{FF2B5EF4-FFF2-40B4-BE49-F238E27FC236}">
                  <a16:creationId xmlns:a16="http://schemas.microsoft.com/office/drawing/2014/main" id="{F712BEF7-1BF1-438F-9868-B4CC60B45F35}"/>
                </a:ext>
              </a:extLst>
            </xdr:cNvPr>
            <xdr:cNvSpPr txBox="1"/>
          </xdr:nvSpPr>
          <xdr:spPr>
            <a:xfrm>
              <a:off x="960438" y="32766000"/>
              <a:ext cx="881062"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effectLst/>
                        <a:latin typeface="Cambria Math" panose="02040503050406030204" pitchFamily="18" charset="0"/>
                        <a:ea typeface="+mn-ea"/>
                        <a:cs typeface="+mn-cs"/>
                      </a:rPr>
                      <m:t>s</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Av</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Asv</m:t>
                    </m:r>
                  </m:oMath>
                </m:oMathPara>
              </a14:m>
              <a:endParaRPr lang="es-PE" sz="1050" b="0" i="0">
                <a:solidFill>
                  <a:schemeClr val="tx1"/>
                </a:solidFill>
                <a:latin typeface="Cambria Math"/>
                <a:ea typeface="+mn-ea"/>
                <a:cs typeface="+mn-cs"/>
              </a:endParaRPr>
            </a:p>
          </xdr:txBody>
        </xdr:sp>
      </mc:Choice>
      <mc:Fallback xmlns="">
        <xdr:sp macro="" textlink="">
          <xdr:nvSpPr>
            <xdr:cNvPr id="121" name="125 CuadroTexto">
              <a:extLst>
                <a:ext uri="{FF2B5EF4-FFF2-40B4-BE49-F238E27FC236}">
                  <a16:creationId xmlns:a16="http://schemas.microsoft.com/office/drawing/2014/main" id="{F712BEF7-1BF1-438F-9868-B4CC60B45F35}"/>
                </a:ext>
              </a:extLst>
            </xdr:cNvPr>
            <xdr:cNvSpPr txBox="1"/>
          </xdr:nvSpPr>
          <xdr:spPr>
            <a:xfrm>
              <a:off x="960438" y="32766000"/>
              <a:ext cx="881062"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050" b="0" i="0">
                  <a:solidFill>
                    <a:schemeClr val="tx1"/>
                  </a:solidFill>
                  <a:effectLst/>
                  <a:latin typeface="Cambria Math" panose="02040503050406030204" pitchFamily="18" charset="0"/>
                  <a:ea typeface="+mn-ea"/>
                  <a:cs typeface="+mn-cs"/>
                </a:rPr>
                <a:t>s=Av/Asv</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547687</xdr:colOff>
      <xdr:row>165</xdr:row>
      <xdr:rowOff>142875</xdr:rowOff>
    </xdr:from>
    <xdr:ext cx="1587501" cy="238125"/>
    <mc:AlternateContent xmlns:mc="http://schemas.openxmlformats.org/markup-compatibility/2006" xmlns:a14="http://schemas.microsoft.com/office/drawing/2010/main">
      <mc:Choice Requires="a14">
        <xdr:sp macro="" textlink="">
          <xdr:nvSpPr>
            <xdr:cNvPr id="122" name="125 CuadroTexto">
              <a:extLst>
                <a:ext uri="{FF2B5EF4-FFF2-40B4-BE49-F238E27FC236}">
                  <a16:creationId xmlns:a16="http://schemas.microsoft.com/office/drawing/2014/main" id="{FA56920D-A796-473F-B56E-2161C2D82C0A}"/>
                </a:ext>
              </a:extLst>
            </xdr:cNvPr>
            <xdr:cNvSpPr txBox="1"/>
          </xdr:nvSpPr>
          <xdr:spPr>
            <a:xfrm>
              <a:off x="769937" y="31964313"/>
              <a:ext cx="158750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latin typeface="Cambria Math" panose="02040503050406030204" pitchFamily="18" charset="0"/>
                        <a:ea typeface="+mn-ea"/>
                        <a:cs typeface="+mn-cs"/>
                      </a:rPr>
                      <m:t>Ash</m:t>
                    </m:r>
                    <m:r>
                      <a:rPr lang="es-ES" sz="1050" b="0" i="0">
                        <a:solidFill>
                          <a:schemeClr val="tx1"/>
                        </a:solidFill>
                        <a:latin typeface="Cambria Math" panose="02040503050406030204" pitchFamily="18" charset="0"/>
                        <a:ea typeface="+mn-ea"/>
                        <a:cs typeface="+mn-cs"/>
                      </a:rPr>
                      <m:t>=</m:t>
                    </m:r>
                    <m:r>
                      <m:rPr>
                        <m:nor/>
                      </m:rPr>
                      <a:rPr lang="el-GR" sz="1050" b="0" i="0">
                        <a:solidFill>
                          <a:schemeClr val="tx1"/>
                        </a:solidFill>
                        <a:effectLst/>
                        <a:latin typeface="+mn-lt"/>
                        <a:ea typeface="+mn-ea"/>
                        <a:cs typeface="+mn-cs"/>
                      </a:rPr>
                      <m:t>ρ</m:t>
                    </m:r>
                    <m:r>
                      <m:rPr>
                        <m:nor/>
                      </m:rPr>
                      <a:rPr lang="es-ES" sz="1050" b="0" i="0">
                        <a:solidFill>
                          <a:schemeClr val="tx1"/>
                        </a:solidFill>
                        <a:effectLst/>
                        <a:latin typeface="+mn-lt"/>
                        <a:ea typeface="+mn-ea"/>
                        <a:cs typeface="+mn-cs"/>
                      </a:rPr>
                      <m:t>h</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t</m:t>
                    </m:r>
                    <m:r>
                      <a:rPr lang="es-ES" sz="1050" b="0" i="0">
                        <a:solidFill>
                          <a:schemeClr val="tx1"/>
                        </a:solidFill>
                        <a:effectLst/>
                        <a:latin typeface="Cambria Math" panose="02040503050406030204" pitchFamily="18" charset="0"/>
                        <a:ea typeface="+mn-ea"/>
                        <a:cs typeface="+mn-cs"/>
                      </a:rPr>
                      <m:t>·(1 </m:t>
                    </m:r>
                    <m:r>
                      <m:rPr>
                        <m:sty m:val="p"/>
                      </m:rPr>
                      <a:rPr lang="es-ES" sz="1050" b="0" i="0">
                        <a:solidFill>
                          <a:schemeClr val="tx1"/>
                        </a:solidFill>
                        <a:effectLst/>
                        <a:latin typeface="Cambria Math" panose="02040503050406030204" pitchFamily="18" charset="0"/>
                        <a:ea typeface="+mn-ea"/>
                        <a:cs typeface="+mn-cs"/>
                      </a:rPr>
                      <m:t>metro</m:t>
                    </m:r>
                    <m:r>
                      <a:rPr lang="es-ES" sz="1050" b="0" i="0">
                        <a:solidFill>
                          <a:schemeClr val="tx1"/>
                        </a:solidFill>
                        <a:effectLst/>
                        <a:latin typeface="Cambria Math" panose="02040503050406030204" pitchFamily="18" charset="0"/>
                        <a:ea typeface="+mn-ea"/>
                        <a:cs typeface="+mn-cs"/>
                      </a:rPr>
                      <m:t>) </m:t>
                    </m:r>
                  </m:oMath>
                </m:oMathPara>
              </a14:m>
              <a:endParaRPr lang="es-PE" sz="1050" b="0" i="0">
                <a:solidFill>
                  <a:schemeClr val="tx1"/>
                </a:solidFill>
                <a:latin typeface="Cambria Math"/>
                <a:ea typeface="+mn-ea"/>
                <a:cs typeface="+mn-cs"/>
              </a:endParaRPr>
            </a:p>
          </xdr:txBody>
        </xdr:sp>
      </mc:Choice>
      <mc:Fallback xmlns="">
        <xdr:sp macro="" textlink="">
          <xdr:nvSpPr>
            <xdr:cNvPr id="122" name="125 CuadroTexto">
              <a:extLst>
                <a:ext uri="{FF2B5EF4-FFF2-40B4-BE49-F238E27FC236}">
                  <a16:creationId xmlns:a16="http://schemas.microsoft.com/office/drawing/2014/main" id="{FA56920D-A796-473F-B56E-2161C2D82C0A}"/>
                </a:ext>
              </a:extLst>
            </xdr:cNvPr>
            <xdr:cNvSpPr txBox="1"/>
          </xdr:nvSpPr>
          <xdr:spPr>
            <a:xfrm>
              <a:off x="769937" y="31964313"/>
              <a:ext cx="158750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050" b="0" i="0">
                  <a:solidFill>
                    <a:schemeClr val="tx1"/>
                  </a:solidFill>
                  <a:latin typeface="Cambria Math" panose="02040503050406030204" pitchFamily="18" charset="0"/>
                  <a:ea typeface="+mn-ea"/>
                  <a:cs typeface="+mn-cs"/>
                </a:rPr>
                <a:t>Ash=</a:t>
              </a:r>
              <a:r>
                <a:rPr lang="el-GR" sz="1050" b="0" i="0">
                  <a:solidFill>
                    <a:schemeClr val="tx1"/>
                  </a:solidFill>
                  <a:effectLst/>
                  <a:latin typeface="Cambria Math" panose="02040503050406030204" pitchFamily="18" charset="0"/>
                  <a:ea typeface="+mn-ea"/>
                  <a:cs typeface="+mn-cs"/>
                </a:rPr>
                <a:t>"ρ</a:t>
              </a:r>
              <a:r>
                <a:rPr lang="es-ES" sz="1050" b="0" i="0">
                  <a:solidFill>
                    <a:schemeClr val="tx1"/>
                  </a:solidFill>
                  <a:effectLst/>
                  <a:latin typeface="Cambria Math" panose="02040503050406030204" pitchFamily="18" charset="0"/>
                  <a:ea typeface="+mn-ea"/>
                  <a:cs typeface="+mn-cs"/>
                </a:rPr>
                <a:t>h</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t</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(1 metro) </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642930</xdr:colOff>
      <xdr:row>181</xdr:row>
      <xdr:rowOff>47625</xdr:rowOff>
    </xdr:from>
    <xdr:ext cx="2809876" cy="395287"/>
    <mc:AlternateContent xmlns:mc="http://schemas.openxmlformats.org/markup-compatibility/2006" xmlns:a14="http://schemas.microsoft.com/office/drawing/2010/main">
      <mc:Choice Requires="a14">
        <xdr:sp macro="" textlink="">
          <xdr:nvSpPr>
            <xdr:cNvPr id="124" name="125 CuadroTexto">
              <a:extLst>
                <a:ext uri="{FF2B5EF4-FFF2-40B4-BE49-F238E27FC236}">
                  <a16:creationId xmlns:a16="http://schemas.microsoft.com/office/drawing/2014/main" id="{6C747D2F-3C0B-4049-9EB1-FB920A3976A9}"/>
                </a:ext>
              </a:extLst>
            </xdr:cNvPr>
            <xdr:cNvSpPr txBox="1"/>
          </xdr:nvSpPr>
          <xdr:spPr>
            <a:xfrm>
              <a:off x="865180" y="34155063"/>
              <a:ext cx="2809876" cy="395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nor/>
                      </m:rPr>
                      <a:rPr lang="el-GR" sz="1050" b="0" i="0">
                        <a:solidFill>
                          <a:schemeClr val="tx1"/>
                        </a:solidFill>
                        <a:effectLst/>
                        <a:latin typeface="+mn-lt"/>
                        <a:ea typeface="+mn-ea"/>
                        <a:cs typeface="+mn-cs"/>
                      </a:rPr>
                      <m:t>ρ</m:t>
                    </m:r>
                    <m:r>
                      <m:rPr>
                        <m:sty m:val="p"/>
                      </m:rPr>
                      <a:rPr lang="es-ES" sz="1050" b="0" i="0">
                        <a:solidFill>
                          <a:schemeClr val="tx1"/>
                        </a:solidFill>
                        <a:effectLst/>
                        <a:latin typeface="Cambria Math" panose="02040503050406030204" pitchFamily="18" charset="0"/>
                        <a:ea typeface="+mn-ea"/>
                        <a:cs typeface="+mn-cs"/>
                      </a:rPr>
                      <m:t>v</m:t>
                    </m:r>
                    <m:r>
                      <a:rPr lang="es-ES" sz="1050" b="0" i="0">
                        <a:solidFill>
                          <a:schemeClr val="tx1"/>
                        </a:solidFill>
                        <a:latin typeface="Cambria Math" panose="02040503050406030204" pitchFamily="18" charset="0"/>
                        <a:ea typeface="+mn-ea"/>
                        <a:cs typeface="+mn-cs"/>
                      </a:rPr>
                      <m:t>=0.0025</m:t>
                    </m:r>
                    <m:r>
                      <a:rPr lang="es-ES" sz="1050" b="0" i="0">
                        <a:solidFill>
                          <a:schemeClr val="tx1"/>
                        </a:solidFill>
                        <a:effectLst/>
                        <a:latin typeface="Cambria Math" panose="02040503050406030204" pitchFamily="18" charset="0"/>
                        <a:ea typeface="+mn-ea"/>
                        <a:cs typeface="+mn-cs"/>
                      </a:rPr>
                      <m:t>·0.5·(2.5−</m:t>
                    </m:r>
                    <m:f>
                      <m:fPr>
                        <m:ctrlPr>
                          <a:rPr lang="es-PE" sz="1050" b="0" i="1">
                            <a:solidFill>
                              <a:schemeClr val="tx1"/>
                            </a:solidFill>
                            <a:latin typeface="Cambria Math" panose="02040503050406030204" pitchFamily="18" charset="0"/>
                            <a:ea typeface="+mn-ea"/>
                            <a:cs typeface="+mn-cs"/>
                          </a:rPr>
                        </m:ctrlPr>
                      </m:fPr>
                      <m:num>
                        <m:r>
                          <m:rPr>
                            <m:sty m:val="p"/>
                          </m:rPr>
                          <a:rPr lang="es-ES" sz="1050" b="0" i="0">
                            <a:solidFill>
                              <a:schemeClr val="tx1"/>
                            </a:solidFill>
                            <a:latin typeface="Cambria Math" panose="02040503050406030204" pitchFamily="18" charset="0"/>
                            <a:ea typeface="+mn-ea"/>
                            <a:cs typeface="+mn-cs"/>
                          </a:rPr>
                          <m:t>Hm</m:t>
                        </m:r>
                      </m:num>
                      <m:den>
                        <m:r>
                          <m:rPr>
                            <m:sty m:val="p"/>
                          </m:rPr>
                          <a:rPr lang="es-ES" sz="1050" b="0" i="0">
                            <a:solidFill>
                              <a:schemeClr val="tx1"/>
                            </a:solidFill>
                            <a:latin typeface="Cambria Math" panose="02040503050406030204" pitchFamily="18" charset="0"/>
                            <a:ea typeface="+mn-ea"/>
                            <a:cs typeface="+mn-cs"/>
                          </a:rPr>
                          <m:t>Lm</m:t>
                        </m:r>
                      </m:den>
                    </m:f>
                    <m:r>
                      <a:rPr lang="es-ES" sz="1050" b="0" i="0">
                        <a:solidFill>
                          <a:schemeClr val="tx1"/>
                        </a:solidFill>
                        <a:effectLst/>
                        <a:latin typeface="Cambria Math" panose="02040503050406030204" pitchFamily="18" charset="0"/>
                        <a:ea typeface="+mn-ea"/>
                        <a:cs typeface="+mn-cs"/>
                      </a:rPr>
                      <m:t>)·</m:t>
                    </m:r>
                    <m:r>
                      <m:rPr>
                        <m:nor/>
                      </m:rPr>
                      <a:rPr lang="es-ES" sz="1050" b="0" i="0">
                        <a:solidFill>
                          <a:schemeClr val="tx1"/>
                        </a:solidFill>
                        <a:effectLst/>
                        <a:latin typeface="+mn-lt"/>
                        <a:ea typeface="+mn-ea"/>
                        <a:cs typeface="+mn-cs"/>
                      </a:rPr>
                      <m:t>(</m:t>
                    </m:r>
                    <m:r>
                      <m:rPr>
                        <m:nor/>
                      </m:rPr>
                      <a:rPr lang="el-GR" sz="1050" b="0" i="0">
                        <a:solidFill>
                          <a:schemeClr val="tx1"/>
                        </a:solidFill>
                        <a:effectLst/>
                        <a:latin typeface="+mn-lt"/>
                        <a:ea typeface="+mn-ea"/>
                        <a:cs typeface="+mn-cs"/>
                      </a:rPr>
                      <m:t>ρ</m:t>
                    </m:r>
                    <m:r>
                      <m:rPr>
                        <m:nor/>
                      </m:rPr>
                      <a:rPr lang="es-ES" sz="1050" b="0" i="0">
                        <a:solidFill>
                          <a:schemeClr val="tx1"/>
                        </a:solidFill>
                        <a:effectLst/>
                        <a:latin typeface="+mn-lt"/>
                        <a:ea typeface="+mn-ea"/>
                        <a:cs typeface="+mn-cs"/>
                      </a:rPr>
                      <m:t>h</m:t>
                    </m:r>
                    <m:r>
                      <a:rPr lang="es-ES" sz="1050" b="0" i="0">
                        <a:solidFill>
                          <a:schemeClr val="tx1"/>
                        </a:solidFill>
                        <a:effectLst/>
                        <a:latin typeface="Cambria Math" panose="02040503050406030204" pitchFamily="18" charset="0"/>
                        <a:ea typeface="+mn-ea"/>
                        <a:cs typeface="+mn-cs"/>
                      </a:rPr>
                      <m:t>·0.0025) </m:t>
                    </m:r>
                  </m:oMath>
                </m:oMathPara>
              </a14:m>
              <a:endParaRPr lang="es-PE" sz="1050" b="0" i="0">
                <a:solidFill>
                  <a:schemeClr val="tx1"/>
                </a:solidFill>
                <a:latin typeface="Cambria Math"/>
                <a:ea typeface="+mn-ea"/>
                <a:cs typeface="+mn-cs"/>
              </a:endParaRPr>
            </a:p>
          </xdr:txBody>
        </xdr:sp>
      </mc:Choice>
      <mc:Fallback xmlns="">
        <xdr:sp macro="" textlink="">
          <xdr:nvSpPr>
            <xdr:cNvPr id="124" name="125 CuadroTexto">
              <a:extLst>
                <a:ext uri="{FF2B5EF4-FFF2-40B4-BE49-F238E27FC236}">
                  <a16:creationId xmlns:a16="http://schemas.microsoft.com/office/drawing/2014/main" id="{6C747D2F-3C0B-4049-9EB1-FB920A3976A9}"/>
                </a:ext>
              </a:extLst>
            </xdr:cNvPr>
            <xdr:cNvSpPr txBox="1"/>
          </xdr:nvSpPr>
          <xdr:spPr>
            <a:xfrm>
              <a:off x="865180" y="34155063"/>
              <a:ext cx="2809876" cy="395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l-GR" sz="1050" b="0" i="0">
                  <a:solidFill>
                    <a:schemeClr val="tx1"/>
                  </a:solidFill>
                  <a:effectLst/>
                  <a:latin typeface="Cambria Math" panose="02040503050406030204" pitchFamily="18" charset="0"/>
                  <a:ea typeface="+mn-ea"/>
                  <a:cs typeface="+mn-cs"/>
                </a:rPr>
                <a:t>"ρ</a:t>
              </a:r>
              <a:r>
                <a:rPr lang="es-ES" sz="1050" b="0" i="0">
                  <a:solidFill>
                    <a:schemeClr val="tx1"/>
                  </a:solidFill>
                  <a:effectLst/>
                  <a:latin typeface="Cambria Math" panose="02040503050406030204" pitchFamily="18" charset="0"/>
                  <a:ea typeface="+mn-ea"/>
                  <a:cs typeface="+mn-cs"/>
                </a:rPr>
                <a:t>" v</a:t>
              </a:r>
              <a:r>
                <a:rPr lang="es-ES" sz="1050" b="0" i="0">
                  <a:solidFill>
                    <a:schemeClr val="tx1"/>
                  </a:solidFill>
                  <a:latin typeface="Cambria Math" panose="02040503050406030204" pitchFamily="18" charset="0"/>
                  <a:ea typeface="+mn-ea"/>
                  <a:cs typeface="+mn-cs"/>
                </a:rPr>
                <a:t>=0.0025</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0.5</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(2.5−</a:t>
              </a:r>
              <a:r>
                <a:rPr lang="es-ES" sz="1050" b="0" i="0">
                  <a:solidFill>
                    <a:schemeClr val="tx1"/>
                  </a:solidFill>
                  <a:latin typeface="Cambria Math" panose="02040503050406030204" pitchFamily="18" charset="0"/>
                  <a:ea typeface="+mn-ea"/>
                  <a:cs typeface="+mn-cs"/>
                </a:rPr>
                <a:t>Hm</a:t>
              </a:r>
              <a:r>
                <a:rPr lang="es-PE" sz="1050" b="0" i="0">
                  <a:solidFill>
                    <a:schemeClr val="tx1"/>
                  </a:solidFill>
                  <a:latin typeface="Cambria Math" panose="02040503050406030204" pitchFamily="18" charset="0"/>
                  <a:ea typeface="+mn-ea"/>
                  <a:cs typeface="+mn-cs"/>
                </a:rPr>
                <a:t>/</a:t>
              </a:r>
              <a:r>
                <a:rPr lang="es-ES" sz="1050" b="0" i="0">
                  <a:solidFill>
                    <a:schemeClr val="tx1"/>
                  </a:solidFill>
                  <a:latin typeface="Cambria Math" panose="02040503050406030204" pitchFamily="18" charset="0"/>
                  <a:ea typeface="+mn-ea"/>
                  <a:cs typeface="+mn-cs"/>
                </a:rPr>
                <a:t>Lm</a:t>
              </a:r>
              <a:r>
                <a:rPr lang="es-ES" sz="1050" b="0" i="0">
                  <a:solidFill>
                    <a:schemeClr val="tx1"/>
                  </a:solidFill>
                  <a:effectLst/>
                  <a:latin typeface="Cambria Math" panose="02040503050406030204" pitchFamily="18" charset="0"/>
                  <a:ea typeface="+mn-ea"/>
                  <a:cs typeface="+mn-cs"/>
                </a:rPr>
                <a:t>)</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a:t>
              </a:r>
              <a:r>
                <a:rPr lang="el-GR" sz="1050" b="0" i="0">
                  <a:solidFill>
                    <a:schemeClr val="tx1"/>
                  </a:solidFill>
                  <a:effectLst/>
                  <a:latin typeface="Cambria Math" panose="02040503050406030204" pitchFamily="18" charset="0"/>
                  <a:ea typeface="+mn-ea"/>
                  <a:cs typeface="+mn-cs"/>
                </a:rPr>
                <a:t>ρ</a:t>
              </a:r>
              <a:r>
                <a:rPr lang="es-ES" sz="1050" b="0" i="0">
                  <a:solidFill>
                    <a:schemeClr val="tx1"/>
                  </a:solidFill>
                  <a:effectLst/>
                  <a:latin typeface="Cambria Math" panose="02040503050406030204" pitchFamily="18" charset="0"/>
                  <a:ea typeface="+mn-ea"/>
                  <a:cs typeface="+mn-cs"/>
                </a:rPr>
                <a:t>h</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0.0025) </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738188</xdr:colOff>
      <xdr:row>193</xdr:row>
      <xdr:rowOff>166686</xdr:rowOff>
    </xdr:from>
    <xdr:ext cx="881062" cy="261938"/>
    <mc:AlternateContent xmlns:mc="http://schemas.openxmlformats.org/markup-compatibility/2006" xmlns:a14="http://schemas.microsoft.com/office/drawing/2010/main">
      <mc:Choice Requires="a14">
        <xdr:sp macro="" textlink="">
          <xdr:nvSpPr>
            <xdr:cNvPr id="125" name="125 CuadroTexto">
              <a:extLst>
                <a:ext uri="{FF2B5EF4-FFF2-40B4-BE49-F238E27FC236}">
                  <a16:creationId xmlns:a16="http://schemas.microsoft.com/office/drawing/2014/main" id="{16C6DBCD-9C86-490A-8758-3436658A8BF1}"/>
                </a:ext>
              </a:extLst>
            </xdr:cNvPr>
            <xdr:cNvSpPr txBox="1"/>
          </xdr:nvSpPr>
          <xdr:spPr>
            <a:xfrm>
              <a:off x="960438" y="36568061"/>
              <a:ext cx="881062"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effectLst/>
                        <a:latin typeface="Cambria Math" panose="02040503050406030204" pitchFamily="18" charset="0"/>
                        <a:ea typeface="+mn-ea"/>
                        <a:cs typeface="+mn-cs"/>
                      </a:rPr>
                      <m:t>s</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Av</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Asv</m:t>
                    </m:r>
                  </m:oMath>
                </m:oMathPara>
              </a14:m>
              <a:endParaRPr lang="es-PE" sz="1050" b="0" i="0">
                <a:solidFill>
                  <a:schemeClr val="tx1"/>
                </a:solidFill>
                <a:latin typeface="Cambria Math"/>
                <a:ea typeface="+mn-ea"/>
                <a:cs typeface="+mn-cs"/>
              </a:endParaRPr>
            </a:p>
          </xdr:txBody>
        </xdr:sp>
      </mc:Choice>
      <mc:Fallback xmlns="">
        <xdr:sp macro="" textlink="">
          <xdr:nvSpPr>
            <xdr:cNvPr id="125" name="125 CuadroTexto">
              <a:extLst>
                <a:ext uri="{FF2B5EF4-FFF2-40B4-BE49-F238E27FC236}">
                  <a16:creationId xmlns:a16="http://schemas.microsoft.com/office/drawing/2014/main" id="{16C6DBCD-9C86-490A-8758-3436658A8BF1}"/>
                </a:ext>
              </a:extLst>
            </xdr:cNvPr>
            <xdr:cNvSpPr txBox="1"/>
          </xdr:nvSpPr>
          <xdr:spPr>
            <a:xfrm>
              <a:off x="960438" y="36568061"/>
              <a:ext cx="881062" cy="261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050" b="0" i="0">
                  <a:solidFill>
                    <a:schemeClr val="tx1"/>
                  </a:solidFill>
                  <a:effectLst/>
                  <a:latin typeface="Cambria Math" panose="02040503050406030204" pitchFamily="18" charset="0"/>
                  <a:ea typeface="+mn-ea"/>
                  <a:cs typeface="+mn-cs"/>
                </a:rPr>
                <a:t>s=Av/Asv</a:t>
              </a:r>
              <a:endParaRPr lang="es-PE" sz="1050" b="0" i="0">
                <a:solidFill>
                  <a:schemeClr val="tx1"/>
                </a:solidFill>
                <a:latin typeface="Cambria Math"/>
                <a:ea typeface="+mn-ea"/>
                <a:cs typeface="+mn-cs"/>
              </a:endParaRPr>
            </a:p>
          </xdr:txBody>
        </xdr:sp>
      </mc:Fallback>
    </mc:AlternateContent>
    <xdr:clientData/>
  </xdr:oneCellAnchor>
  <xdr:oneCellAnchor>
    <xdr:from>
      <xdr:col>1</xdr:col>
      <xdr:colOff>587377</xdr:colOff>
      <xdr:row>188</xdr:row>
      <xdr:rowOff>142875</xdr:rowOff>
    </xdr:from>
    <xdr:ext cx="1587501" cy="238125"/>
    <mc:AlternateContent xmlns:mc="http://schemas.openxmlformats.org/markup-compatibility/2006" xmlns:a14="http://schemas.microsoft.com/office/drawing/2010/main">
      <mc:Choice Requires="a14">
        <xdr:sp macro="" textlink="">
          <xdr:nvSpPr>
            <xdr:cNvPr id="126" name="125 CuadroTexto">
              <a:extLst>
                <a:ext uri="{FF2B5EF4-FFF2-40B4-BE49-F238E27FC236}">
                  <a16:creationId xmlns:a16="http://schemas.microsoft.com/office/drawing/2014/main" id="{91C8D826-774E-48FF-BD15-B5A220FA78E9}"/>
                </a:ext>
              </a:extLst>
            </xdr:cNvPr>
            <xdr:cNvSpPr txBox="1"/>
          </xdr:nvSpPr>
          <xdr:spPr>
            <a:xfrm>
              <a:off x="809627" y="35583813"/>
              <a:ext cx="158750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14:m>
                <m:oMathPara xmlns:m="http://schemas.openxmlformats.org/officeDocument/2006/math">
                  <m:oMathParaPr>
                    <m:jc m:val="centerGroup"/>
                  </m:oMathParaPr>
                  <m:oMath xmlns:m="http://schemas.openxmlformats.org/officeDocument/2006/math">
                    <m:r>
                      <m:rPr>
                        <m:sty m:val="p"/>
                      </m:rPr>
                      <a:rPr lang="es-ES" sz="1050" b="0" i="0">
                        <a:solidFill>
                          <a:schemeClr val="tx1"/>
                        </a:solidFill>
                        <a:latin typeface="Cambria Math" panose="02040503050406030204" pitchFamily="18" charset="0"/>
                        <a:ea typeface="+mn-ea"/>
                        <a:cs typeface="+mn-cs"/>
                      </a:rPr>
                      <m:t>Asv</m:t>
                    </m:r>
                    <m:r>
                      <a:rPr lang="es-ES" sz="1050" b="0" i="0">
                        <a:solidFill>
                          <a:schemeClr val="tx1"/>
                        </a:solidFill>
                        <a:latin typeface="Cambria Math" panose="02040503050406030204" pitchFamily="18" charset="0"/>
                        <a:ea typeface="+mn-ea"/>
                        <a:cs typeface="+mn-cs"/>
                      </a:rPr>
                      <m:t>=</m:t>
                    </m:r>
                    <m:r>
                      <m:rPr>
                        <m:nor/>
                      </m:rPr>
                      <a:rPr lang="el-GR" sz="1050" b="0" i="0">
                        <a:solidFill>
                          <a:schemeClr val="tx1"/>
                        </a:solidFill>
                        <a:effectLst/>
                        <a:latin typeface="+mn-lt"/>
                        <a:ea typeface="+mn-ea"/>
                        <a:cs typeface="+mn-cs"/>
                      </a:rPr>
                      <m:t>ρ</m:t>
                    </m:r>
                    <m:r>
                      <m:rPr>
                        <m:sty m:val="p"/>
                      </m:rPr>
                      <a:rPr lang="es-ES" sz="1050" b="0" i="0">
                        <a:solidFill>
                          <a:schemeClr val="tx1"/>
                        </a:solidFill>
                        <a:effectLst/>
                        <a:latin typeface="Cambria Math" panose="02040503050406030204" pitchFamily="18" charset="0"/>
                        <a:ea typeface="+mn-ea"/>
                        <a:cs typeface="+mn-cs"/>
                      </a:rPr>
                      <m:t>v</m:t>
                    </m:r>
                    <m:r>
                      <a:rPr lang="es-ES" sz="1050" b="0" i="0">
                        <a:solidFill>
                          <a:schemeClr val="tx1"/>
                        </a:solidFill>
                        <a:effectLst/>
                        <a:latin typeface="Cambria Math" panose="02040503050406030204" pitchFamily="18" charset="0"/>
                        <a:ea typeface="+mn-ea"/>
                        <a:cs typeface="+mn-cs"/>
                      </a:rPr>
                      <m:t>·</m:t>
                    </m:r>
                    <m:r>
                      <m:rPr>
                        <m:sty m:val="p"/>
                      </m:rPr>
                      <a:rPr lang="es-ES" sz="1050" b="0" i="0">
                        <a:solidFill>
                          <a:schemeClr val="tx1"/>
                        </a:solidFill>
                        <a:effectLst/>
                        <a:latin typeface="Cambria Math" panose="02040503050406030204" pitchFamily="18" charset="0"/>
                        <a:ea typeface="+mn-ea"/>
                        <a:cs typeface="+mn-cs"/>
                      </a:rPr>
                      <m:t>t</m:t>
                    </m:r>
                    <m:r>
                      <a:rPr lang="es-ES" sz="1050" b="0" i="0">
                        <a:solidFill>
                          <a:schemeClr val="tx1"/>
                        </a:solidFill>
                        <a:effectLst/>
                        <a:latin typeface="Cambria Math" panose="02040503050406030204" pitchFamily="18" charset="0"/>
                        <a:ea typeface="+mn-ea"/>
                        <a:cs typeface="+mn-cs"/>
                      </a:rPr>
                      <m:t>·(1 </m:t>
                    </m:r>
                    <m:r>
                      <m:rPr>
                        <m:sty m:val="p"/>
                      </m:rPr>
                      <a:rPr lang="es-ES" sz="1050" b="0" i="0">
                        <a:solidFill>
                          <a:schemeClr val="tx1"/>
                        </a:solidFill>
                        <a:effectLst/>
                        <a:latin typeface="Cambria Math" panose="02040503050406030204" pitchFamily="18" charset="0"/>
                        <a:ea typeface="+mn-ea"/>
                        <a:cs typeface="+mn-cs"/>
                      </a:rPr>
                      <m:t>metro</m:t>
                    </m:r>
                    <m:r>
                      <a:rPr lang="es-ES" sz="1050" b="0" i="0">
                        <a:solidFill>
                          <a:schemeClr val="tx1"/>
                        </a:solidFill>
                        <a:effectLst/>
                        <a:latin typeface="Cambria Math" panose="02040503050406030204" pitchFamily="18" charset="0"/>
                        <a:ea typeface="+mn-ea"/>
                        <a:cs typeface="+mn-cs"/>
                      </a:rPr>
                      <m:t>) </m:t>
                    </m:r>
                  </m:oMath>
                </m:oMathPara>
              </a14:m>
              <a:endParaRPr lang="es-PE" sz="1050" b="0" i="0">
                <a:solidFill>
                  <a:schemeClr val="tx1"/>
                </a:solidFill>
                <a:latin typeface="Cambria Math"/>
                <a:ea typeface="+mn-ea"/>
                <a:cs typeface="+mn-cs"/>
              </a:endParaRPr>
            </a:p>
          </xdr:txBody>
        </xdr:sp>
      </mc:Choice>
      <mc:Fallback xmlns="">
        <xdr:sp macro="" textlink="">
          <xdr:nvSpPr>
            <xdr:cNvPr id="126" name="125 CuadroTexto">
              <a:extLst>
                <a:ext uri="{FF2B5EF4-FFF2-40B4-BE49-F238E27FC236}">
                  <a16:creationId xmlns:a16="http://schemas.microsoft.com/office/drawing/2014/main" id="{91C8D826-774E-48FF-BD15-B5A220FA78E9}"/>
                </a:ext>
              </a:extLst>
            </xdr:cNvPr>
            <xdr:cNvSpPr txBox="1"/>
          </xdr:nvSpPr>
          <xdr:spPr>
            <a:xfrm>
              <a:off x="809627" y="35583813"/>
              <a:ext cx="1587501"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noAutofit/>
            </a:bodyPr>
            <a:lstStyle/>
            <a:p>
              <a:pPr/>
              <a:r>
                <a:rPr lang="es-ES" sz="1050" b="0" i="0">
                  <a:solidFill>
                    <a:schemeClr val="tx1"/>
                  </a:solidFill>
                  <a:latin typeface="Cambria Math" panose="02040503050406030204" pitchFamily="18" charset="0"/>
                  <a:ea typeface="+mn-ea"/>
                  <a:cs typeface="+mn-cs"/>
                </a:rPr>
                <a:t>Asv=</a:t>
              </a:r>
              <a:r>
                <a:rPr lang="el-GR" sz="1050" b="0" i="0">
                  <a:solidFill>
                    <a:schemeClr val="tx1"/>
                  </a:solidFill>
                  <a:effectLst/>
                  <a:latin typeface="Cambria Math" panose="02040503050406030204" pitchFamily="18" charset="0"/>
                  <a:ea typeface="+mn-ea"/>
                  <a:cs typeface="+mn-cs"/>
                </a:rPr>
                <a:t>"ρ</a:t>
              </a:r>
              <a:r>
                <a:rPr lang="es-ES" sz="1050" b="0" i="0">
                  <a:solidFill>
                    <a:schemeClr val="tx1"/>
                  </a:solidFill>
                  <a:effectLst/>
                  <a:latin typeface="Cambria Math" panose="02040503050406030204" pitchFamily="18" charset="0"/>
                  <a:ea typeface="+mn-ea"/>
                  <a:cs typeface="+mn-cs"/>
                </a:rPr>
                <a:t>" v</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t</a:t>
              </a:r>
              <a:r>
                <a:rPr lang="es-ES" sz="1050" b="0" i="0">
                  <a:solidFill>
                    <a:schemeClr val="tx1"/>
                  </a:solidFill>
                  <a:effectLst/>
                  <a:latin typeface="+mn-lt"/>
                  <a:ea typeface="+mn-ea"/>
                  <a:cs typeface="+mn-cs"/>
                </a:rPr>
                <a:t>·</a:t>
              </a:r>
              <a:r>
                <a:rPr lang="es-ES" sz="1050" b="0" i="0">
                  <a:solidFill>
                    <a:schemeClr val="tx1"/>
                  </a:solidFill>
                  <a:effectLst/>
                  <a:latin typeface="Cambria Math" panose="02040503050406030204" pitchFamily="18" charset="0"/>
                  <a:ea typeface="+mn-ea"/>
                  <a:cs typeface="+mn-cs"/>
                </a:rPr>
                <a:t>(1 metro) </a:t>
              </a:r>
              <a:endParaRPr lang="es-PE" sz="1050" b="0" i="0">
                <a:solidFill>
                  <a:schemeClr val="tx1"/>
                </a:solidFill>
                <a:latin typeface="Cambria Math"/>
                <a:ea typeface="+mn-ea"/>
                <a:cs typeface="+mn-cs"/>
              </a:endParaRPr>
            </a:p>
          </xdr:txBody>
        </xdr:sp>
      </mc:Fallback>
    </mc:AlternateContent>
    <xdr:clientData/>
  </xdr:oneCellAnchor>
  <xdr:twoCellAnchor>
    <xdr:from>
      <xdr:col>1</xdr:col>
      <xdr:colOff>762000</xdr:colOff>
      <xdr:row>206</xdr:row>
      <xdr:rowOff>32239</xdr:rowOff>
    </xdr:from>
    <xdr:to>
      <xdr:col>7</xdr:col>
      <xdr:colOff>201930</xdr:colOff>
      <xdr:row>207</xdr:row>
      <xdr:rowOff>184639</xdr:rowOff>
    </xdr:to>
    <xdr:sp macro="" textlink="">
      <xdr:nvSpPr>
        <xdr:cNvPr id="127" name="Rectángulo 126">
          <a:extLst>
            <a:ext uri="{FF2B5EF4-FFF2-40B4-BE49-F238E27FC236}">
              <a16:creationId xmlns:a16="http://schemas.microsoft.com/office/drawing/2014/main" id="{C737C3D5-344D-4638-BF79-8ED67F6D01CD}"/>
            </a:ext>
          </a:extLst>
        </xdr:cNvPr>
        <xdr:cNvSpPr/>
      </xdr:nvSpPr>
      <xdr:spPr>
        <a:xfrm>
          <a:off x="982980" y="38566579"/>
          <a:ext cx="4800600" cy="3429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655523</xdr:colOff>
      <xdr:row>206</xdr:row>
      <xdr:rowOff>32239</xdr:rowOff>
    </xdr:from>
    <xdr:to>
      <xdr:col>1</xdr:col>
      <xdr:colOff>655523</xdr:colOff>
      <xdr:row>207</xdr:row>
      <xdr:rowOff>184639</xdr:rowOff>
    </xdr:to>
    <xdr:cxnSp macro="">
      <xdr:nvCxnSpPr>
        <xdr:cNvPr id="129" name="Conector recto de flecha 128">
          <a:extLst>
            <a:ext uri="{FF2B5EF4-FFF2-40B4-BE49-F238E27FC236}">
              <a16:creationId xmlns:a16="http://schemas.microsoft.com/office/drawing/2014/main" id="{4E464955-CFA2-4DA0-A204-EE894D3AAF94}"/>
            </a:ext>
          </a:extLst>
        </xdr:cNvPr>
        <xdr:cNvCxnSpPr/>
      </xdr:nvCxnSpPr>
      <xdr:spPr>
        <a:xfrm flipV="1">
          <a:off x="877773" y="13510114"/>
          <a:ext cx="0" cy="34290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800100</xdr:colOff>
      <xdr:row>206</xdr:row>
      <xdr:rowOff>64770</xdr:rowOff>
    </xdr:from>
    <xdr:to>
      <xdr:col>2</xdr:col>
      <xdr:colOff>339090</xdr:colOff>
      <xdr:row>207</xdr:row>
      <xdr:rowOff>148590</xdr:rowOff>
    </xdr:to>
    <xdr:sp macro="" textlink="">
      <xdr:nvSpPr>
        <xdr:cNvPr id="131" name="Rectángulo 130">
          <a:extLst>
            <a:ext uri="{FF2B5EF4-FFF2-40B4-BE49-F238E27FC236}">
              <a16:creationId xmlns:a16="http://schemas.microsoft.com/office/drawing/2014/main" id="{8026B171-9774-465A-90D3-C6D4F767C348}"/>
            </a:ext>
          </a:extLst>
        </xdr:cNvPr>
        <xdr:cNvSpPr/>
      </xdr:nvSpPr>
      <xdr:spPr>
        <a:xfrm>
          <a:off x="1021080" y="38599110"/>
          <a:ext cx="598170" cy="27432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PE" sz="1100"/>
        </a:p>
      </xdr:txBody>
    </xdr:sp>
    <xdr:clientData/>
  </xdr:twoCellAnchor>
  <xdr:twoCellAnchor>
    <xdr:from>
      <xdr:col>1</xdr:col>
      <xdr:colOff>753208</xdr:colOff>
      <xdr:row>205</xdr:row>
      <xdr:rowOff>82791</xdr:rowOff>
    </xdr:from>
    <xdr:to>
      <xdr:col>2</xdr:col>
      <xdr:colOff>386862</xdr:colOff>
      <xdr:row>205</xdr:row>
      <xdr:rowOff>82791</xdr:rowOff>
    </xdr:to>
    <xdr:cxnSp macro="">
      <xdr:nvCxnSpPr>
        <xdr:cNvPr id="133" name="Conector recto de flecha 132">
          <a:extLst>
            <a:ext uri="{FF2B5EF4-FFF2-40B4-BE49-F238E27FC236}">
              <a16:creationId xmlns:a16="http://schemas.microsoft.com/office/drawing/2014/main" id="{2E5719EB-B8B4-4278-9C6C-69F86BC1F09F}"/>
            </a:ext>
          </a:extLst>
        </xdr:cNvPr>
        <xdr:cNvCxnSpPr/>
      </xdr:nvCxnSpPr>
      <xdr:spPr>
        <a:xfrm>
          <a:off x="975458" y="13370166"/>
          <a:ext cx="689342"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341314</xdr:colOff>
      <xdr:row>205</xdr:row>
      <xdr:rowOff>79372</xdr:rowOff>
    </xdr:from>
    <xdr:to>
      <xdr:col>7</xdr:col>
      <xdr:colOff>181344</xdr:colOff>
      <xdr:row>205</xdr:row>
      <xdr:rowOff>79372</xdr:rowOff>
    </xdr:to>
    <xdr:cxnSp macro="">
      <xdr:nvCxnSpPr>
        <xdr:cNvPr id="140" name="Conector recto de flecha 139">
          <a:extLst>
            <a:ext uri="{FF2B5EF4-FFF2-40B4-BE49-F238E27FC236}">
              <a16:creationId xmlns:a16="http://schemas.microsoft.com/office/drawing/2014/main" id="{282C5661-0F9B-4165-BCC1-532C57EF6483}"/>
            </a:ext>
          </a:extLst>
        </xdr:cNvPr>
        <xdr:cNvCxnSpPr/>
      </xdr:nvCxnSpPr>
      <xdr:spPr>
        <a:xfrm>
          <a:off x="5064127" y="38393685"/>
          <a:ext cx="689342" cy="0"/>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386862</xdr:colOff>
      <xdr:row>205</xdr:row>
      <xdr:rowOff>82418</xdr:rowOff>
    </xdr:from>
    <xdr:to>
      <xdr:col>6</xdr:col>
      <xdr:colOff>337039</xdr:colOff>
      <xdr:row>205</xdr:row>
      <xdr:rowOff>88280</xdr:rowOff>
    </xdr:to>
    <xdr:cxnSp macro="">
      <xdr:nvCxnSpPr>
        <xdr:cNvPr id="3" name="Conector recto de flecha 2">
          <a:extLst>
            <a:ext uri="{FF2B5EF4-FFF2-40B4-BE49-F238E27FC236}">
              <a16:creationId xmlns:a16="http://schemas.microsoft.com/office/drawing/2014/main" id="{9EBD3F7D-7EC5-4CF4-A05C-067883DC6486}"/>
            </a:ext>
          </a:extLst>
        </xdr:cNvPr>
        <xdr:cNvCxnSpPr/>
      </xdr:nvCxnSpPr>
      <xdr:spPr>
        <a:xfrm flipV="1">
          <a:off x="1664800" y="38396731"/>
          <a:ext cx="3395052" cy="5862"/>
        </a:xfrm>
        <a:prstGeom prst="straightConnector1">
          <a:avLst/>
        </a:prstGeom>
        <a:ln>
          <a:headEnd type="diamond" w="med" len="med"/>
          <a:tailEnd type="diamond"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391478</xdr:colOff>
      <xdr:row>206</xdr:row>
      <xdr:rowOff>32239</xdr:rowOff>
    </xdr:from>
    <xdr:to>
      <xdr:col>2</xdr:col>
      <xdr:colOff>391478</xdr:colOff>
      <xdr:row>207</xdr:row>
      <xdr:rowOff>184639</xdr:rowOff>
    </xdr:to>
    <xdr:cxnSp macro="">
      <xdr:nvCxnSpPr>
        <xdr:cNvPr id="5" name="Conector recto 4">
          <a:extLst>
            <a:ext uri="{FF2B5EF4-FFF2-40B4-BE49-F238E27FC236}">
              <a16:creationId xmlns:a16="http://schemas.microsoft.com/office/drawing/2014/main" id="{EF2CD9BD-328F-484F-BAFC-CC3FF9626F3B}"/>
            </a:ext>
          </a:extLst>
        </xdr:cNvPr>
        <xdr:cNvCxnSpPr/>
      </xdr:nvCxnSpPr>
      <xdr:spPr>
        <a:xfrm flipV="1">
          <a:off x="1671638" y="38566579"/>
          <a:ext cx="0" cy="3429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360998</xdr:colOff>
      <xdr:row>206</xdr:row>
      <xdr:rowOff>24619</xdr:rowOff>
    </xdr:from>
    <xdr:to>
      <xdr:col>6</xdr:col>
      <xdr:colOff>360998</xdr:colOff>
      <xdr:row>207</xdr:row>
      <xdr:rowOff>177019</xdr:rowOff>
    </xdr:to>
    <xdr:cxnSp macro="">
      <xdr:nvCxnSpPr>
        <xdr:cNvPr id="142" name="Conector recto 141">
          <a:extLst>
            <a:ext uri="{FF2B5EF4-FFF2-40B4-BE49-F238E27FC236}">
              <a16:creationId xmlns:a16="http://schemas.microsoft.com/office/drawing/2014/main" id="{D612E164-D4E3-47A1-B3AD-0C2CF01654B0}"/>
            </a:ext>
          </a:extLst>
        </xdr:cNvPr>
        <xdr:cNvCxnSpPr/>
      </xdr:nvCxnSpPr>
      <xdr:spPr>
        <a:xfrm flipV="1">
          <a:off x="5093018" y="38558959"/>
          <a:ext cx="0" cy="3429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411480</xdr:colOff>
      <xdr:row>206</xdr:row>
      <xdr:rowOff>64770</xdr:rowOff>
    </xdr:from>
    <xdr:to>
      <xdr:col>7</xdr:col>
      <xdr:colOff>160020</xdr:colOff>
      <xdr:row>207</xdr:row>
      <xdr:rowOff>148590</xdr:rowOff>
    </xdr:to>
    <xdr:sp macro="" textlink="">
      <xdr:nvSpPr>
        <xdr:cNvPr id="144" name="Rectángulo 143">
          <a:extLst>
            <a:ext uri="{FF2B5EF4-FFF2-40B4-BE49-F238E27FC236}">
              <a16:creationId xmlns:a16="http://schemas.microsoft.com/office/drawing/2014/main" id="{1C4B0F9B-149A-47E3-BCCB-55CD544697D0}"/>
            </a:ext>
          </a:extLst>
        </xdr:cNvPr>
        <xdr:cNvSpPr/>
      </xdr:nvSpPr>
      <xdr:spPr>
        <a:xfrm>
          <a:off x="5143500" y="38599110"/>
          <a:ext cx="598170" cy="274320"/>
        </a:xfrm>
        <a:prstGeom prst="rect">
          <a:avLst/>
        </a:prstGeom>
        <a:ln w="127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PE" sz="1100"/>
        </a:p>
      </xdr:txBody>
    </xdr:sp>
    <xdr:clientData/>
  </xdr:twoCellAnchor>
  <xdr:twoCellAnchor>
    <xdr:from>
      <xdr:col>1</xdr:col>
      <xdr:colOff>816219</xdr:colOff>
      <xdr:row>206</xdr:row>
      <xdr:rowOff>84699</xdr:rowOff>
    </xdr:from>
    <xdr:to>
      <xdr:col>1</xdr:col>
      <xdr:colOff>861938</xdr:colOff>
      <xdr:row>206</xdr:row>
      <xdr:rowOff>130418</xdr:rowOff>
    </xdr:to>
    <xdr:sp macro="" textlink="">
      <xdr:nvSpPr>
        <xdr:cNvPr id="6" name="Elipse 5">
          <a:extLst>
            <a:ext uri="{FF2B5EF4-FFF2-40B4-BE49-F238E27FC236}">
              <a16:creationId xmlns:a16="http://schemas.microsoft.com/office/drawing/2014/main" id="{E96C8183-6227-4E65-8B89-A83B943AD08C}"/>
            </a:ext>
          </a:extLst>
        </xdr:cNvPr>
        <xdr:cNvSpPr/>
      </xdr:nvSpPr>
      <xdr:spPr>
        <a:xfrm>
          <a:off x="1036027" y="38600868"/>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819149</xdr:colOff>
      <xdr:row>207</xdr:row>
      <xdr:rowOff>81768</xdr:rowOff>
    </xdr:from>
    <xdr:to>
      <xdr:col>1</xdr:col>
      <xdr:colOff>864868</xdr:colOff>
      <xdr:row>207</xdr:row>
      <xdr:rowOff>127487</xdr:rowOff>
    </xdr:to>
    <xdr:sp macro="" textlink="">
      <xdr:nvSpPr>
        <xdr:cNvPr id="145" name="Elipse 144">
          <a:extLst>
            <a:ext uri="{FF2B5EF4-FFF2-40B4-BE49-F238E27FC236}">
              <a16:creationId xmlns:a16="http://schemas.microsoft.com/office/drawing/2014/main" id="{A8187645-BA49-403C-BDA9-CCC929EB92D7}"/>
            </a:ext>
          </a:extLst>
        </xdr:cNvPr>
        <xdr:cNvSpPr/>
      </xdr:nvSpPr>
      <xdr:spPr>
        <a:xfrm>
          <a:off x="1038957" y="38788437"/>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274026</xdr:colOff>
      <xdr:row>206</xdr:row>
      <xdr:rowOff>78837</xdr:rowOff>
    </xdr:from>
    <xdr:to>
      <xdr:col>2</xdr:col>
      <xdr:colOff>319745</xdr:colOff>
      <xdr:row>206</xdr:row>
      <xdr:rowOff>124556</xdr:rowOff>
    </xdr:to>
    <xdr:sp macro="" textlink="">
      <xdr:nvSpPr>
        <xdr:cNvPr id="146" name="Elipse 145">
          <a:extLst>
            <a:ext uri="{FF2B5EF4-FFF2-40B4-BE49-F238E27FC236}">
              <a16:creationId xmlns:a16="http://schemas.microsoft.com/office/drawing/2014/main" id="{42DEAD01-B004-4A68-832E-207D7FD7180D}"/>
            </a:ext>
          </a:extLst>
        </xdr:cNvPr>
        <xdr:cNvSpPr/>
      </xdr:nvSpPr>
      <xdr:spPr>
        <a:xfrm>
          <a:off x="1551841" y="38595006"/>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271095</xdr:colOff>
      <xdr:row>207</xdr:row>
      <xdr:rowOff>84698</xdr:rowOff>
    </xdr:from>
    <xdr:to>
      <xdr:col>2</xdr:col>
      <xdr:colOff>316814</xdr:colOff>
      <xdr:row>207</xdr:row>
      <xdr:rowOff>130417</xdr:rowOff>
    </xdr:to>
    <xdr:sp macro="" textlink="">
      <xdr:nvSpPr>
        <xdr:cNvPr id="147" name="Elipse 146">
          <a:extLst>
            <a:ext uri="{FF2B5EF4-FFF2-40B4-BE49-F238E27FC236}">
              <a16:creationId xmlns:a16="http://schemas.microsoft.com/office/drawing/2014/main" id="{0931F863-730D-4D65-B096-F2BF674056CC}"/>
            </a:ext>
          </a:extLst>
        </xdr:cNvPr>
        <xdr:cNvSpPr/>
      </xdr:nvSpPr>
      <xdr:spPr>
        <a:xfrm>
          <a:off x="1548910" y="38791367"/>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1</xdr:col>
      <xdr:colOff>819150</xdr:colOff>
      <xdr:row>206</xdr:row>
      <xdr:rowOff>181414</xdr:rowOff>
    </xdr:from>
    <xdr:to>
      <xdr:col>1</xdr:col>
      <xdr:colOff>864869</xdr:colOff>
      <xdr:row>207</xdr:row>
      <xdr:rowOff>36633</xdr:rowOff>
    </xdr:to>
    <xdr:sp macro="" textlink="">
      <xdr:nvSpPr>
        <xdr:cNvPr id="148" name="Elipse 147">
          <a:extLst>
            <a:ext uri="{FF2B5EF4-FFF2-40B4-BE49-F238E27FC236}">
              <a16:creationId xmlns:a16="http://schemas.microsoft.com/office/drawing/2014/main" id="{F56169C8-5CD3-4423-9785-D9F85B6F4966}"/>
            </a:ext>
          </a:extLst>
        </xdr:cNvPr>
        <xdr:cNvSpPr/>
      </xdr:nvSpPr>
      <xdr:spPr>
        <a:xfrm>
          <a:off x="1038958" y="38697583"/>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271097</xdr:colOff>
      <xdr:row>206</xdr:row>
      <xdr:rowOff>184345</xdr:rowOff>
    </xdr:from>
    <xdr:to>
      <xdr:col>2</xdr:col>
      <xdr:colOff>316816</xdr:colOff>
      <xdr:row>207</xdr:row>
      <xdr:rowOff>39564</xdr:rowOff>
    </xdr:to>
    <xdr:sp macro="" textlink="">
      <xdr:nvSpPr>
        <xdr:cNvPr id="149" name="Elipse 148">
          <a:extLst>
            <a:ext uri="{FF2B5EF4-FFF2-40B4-BE49-F238E27FC236}">
              <a16:creationId xmlns:a16="http://schemas.microsoft.com/office/drawing/2014/main" id="{6314694B-6096-40AA-810C-E6878B514A33}"/>
            </a:ext>
          </a:extLst>
        </xdr:cNvPr>
        <xdr:cNvSpPr/>
      </xdr:nvSpPr>
      <xdr:spPr>
        <a:xfrm>
          <a:off x="1548912" y="38700514"/>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13190</xdr:colOff>
      <xdr:row>207</xdr:row>
      <xdr:rowOff>81768</xdr:rowOff>
    </xdr:from>
    <xdr:to>
      <xdr:col>2</xdr:col>
      <xdr:colOff>58909</xdr:colOff>
      <xdr:row>207</xdr:row>
      <xdr:rowOff>127487</xdr:rowOff>
    </xdr:to>
    <xdr:sp macro="" textlink="">
      <xdr:nvSpPr>
        <xdr:cNvPr id="150" name="Elipse 149">
          <a:extLst>
            <a:ext uri="{FF2B5EF4-FFF2-40B4-BE49-F238E27FC236}">
              <a16:creationId xmlns:a16="http://schemas.microsoft.com/office/drawing/2014/main" id="{5680FCC7-4B82-4D4D-9EF0-C981989D43D9}"/>
            </a:ext>
          </a:extLst>
        </xdr:cNvPr>
        <xdr:cNvSpPr/>
      </xdr:nvSpPr>
      <xdr:spPr>
        <a:xfrm>
          <a:off x="1291005" y="38788437"/>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13189</xdr:colOff>
      <xdr:row>206</xdr:row>
      <xdr:rowOff>87629</xdr:rowOff>
    </xdr:from>
    <xdr:to>
      <xdr:col>2</xdr:col>
      <xdr:colOff>58908</xdr:colOff>
      <xdr:row>206</xdr:row>
      <xdr:rowOff>133348</xdr:rowOff>
    </xdr:to>
    <xdr:sp macro="" textlink="">
      <xdr:nvSpPr>
        <xdr:cNvPr id="151" name="Elipse 150">
          <a:extLst>
            <a:ext uri="{FF2B5EF4-FFF2-40B4-BE49-F238E27FC236}">
              <a16:creationId xmlns:a16="http://schemas.microsoft.com/office/drawing/2014/main" id="{C9871B4E-3CD4-4BD3-BDF7-A415ACB739DC}"/>
            </a:ext>
          </a:extLst>
        </xdr:cNvPr>
        <xdr:cNvSpPr/>
      </xdr:nvSpPr>
      <xdr:spPr>
        <a:xfrm>
          <a:off x="1291004" y="38603798"/>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17951</xdr:colOff>
      <xdr:row>206</xdr:row>
      <xdr:rowOff>110489</xdr:rowOff>
    </xdr:from>
    <xdr:to>
      <xdr:col>2</xdr:col>
      <xdr:colOff>17952</xdr:colOff>
      <xdr:row>207</xdr:row>
      <xdr:rowOff>104628</xdr:rowOff>
    </xdr:to>
    <xdr:cxnSp macro="">
      <xdr:nvCxnSpPr>
        <xdr:cNvPr id="8" name="Conector recto 7">
          <a:extLst>
            <a:ext uri="{FF2B5EF4-FFF2-40B4-BE49-F238E27FC236}">
              <a16:creationId xmlns:a16="http://schemas.microsoft.com/office/drawing/2014/main" id="{4B51E5D0-D856-4A15-B666-7CB550BBD762}"/>
            </a:ext>
          </a:extLst>
        </xdr:cNvPr>
        <xdr:cNvCxnSpPr/>
      </xdr:nvCxnSpPr>
      <xdr:spPr>
        <a:xfrm flipH="1" flipV="1">
          <a:off x="1294301" y="38629589"/>
          <a:ext cx="1" cy="184639"/>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53672</xdr:colOff>
      <xdr:row>206</xdr:row>
      <xdr:rowOff>100967</xdr:rowOff>
    </xdr:from>
    <xdr:to>
      <xdr:col>2</xdr:col>
      <xdr:colOff>85725</xdr:colOff>
      <xdr:row>206</xdr:row>
      <xdr:rowOff>176213</xdr:rowOff>
    </xdr:to>
    <xdr:cxnSp macro="">
      <xdr:nvCxnSpPr>
        <xdr:cNvPr id="152" name="Conector recto 151">
          <a:extLst>
            <a:ext uri="{FF2B5EF4-FFF2-40B4-BE49-F238E27FC236}">
              <a16:creationId xmlns:a16="http://schemas.microsoft.com/office/drawing/2014/main" id="{F44CE31E-4F39-457B-A01F-E73A147C10E8}"/>
            </a:ext>
          </a:extLst>
        </xdr:cNvPr>
        <xdr:cNvCxnSpPr/>
      </xdr:nvCxnSpPr>
      <xdr:spPr>
        <a:xfrm flipH="1" flipV="1">
          <a:off x="1330022" y="38620067"/>
          <a:ext cx="32053" cy="75246"/>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48061</xdr:colOff>
      <xdr:row>207</xdr:row>
      <xdr:rowOff>46200</xdr:rowOff>
    </xdr:from>
    <xdr:to>
      <xdr:col>2</xdr:col>
      <xdr:colOff>80114</xdr:colOff>
      <xdr:row>207</xdr:row>
      <xdr:rowOff>121446</xdr:rowOff>
    </xdr:to>
    <xdr:cxnSp macro="">
      <xdr:nvCxnSpPr>
        <xdr:cNvPr id="154" name="Conector recto 153">
          <a:extLst>
            <a:ext uri="{FF2B5EF4-FFF2-40B4-BE49-F238E27FC236}">
              <a16:creationId xmlns:a16="http://schemas.microsoft.com/office/drawing/2014/main" id="{4F845BC4-3FEB-4BB9-A434-69A6FD377F39}"/>
            </a:ext>
          </a:extLst>
        </xdr:cNvPr>
        <xdr:cNvCxnSpPr/>
      </xdr:nvCxnSpPr>
      <xdr:spPr>
        <a:xfrm flipH="1">
          <a:off x="1323442" y="38759675"/>
          <a:ext cx="32053" cy="75246"/>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515477</xdr:colOff>
      <xdr:row>207</xdr:row>
      <xdr:rowOff>79336</xdr:rowOff>
    </xdr:from>
    <xdr:to>
      <xdr:col>2</xdr:col>
      <xdr:colOff>561196</xdr:colOff>
      <xdr:row>207</xdr:row>
      <xdr:rowOff>125055</xdr:rowOff>
    </xdr:to>
    <xdr:sp macro="" textlink="">
      <xdr:nvSpPr>
        <xdr:cNvPr id="202" name="Elipse 201">
          <a:extLst>
            <a:ext uri="{FF2B5EF4-FFF2-40B4-BE49-F238E27FC236}">
              <a16:creationId xmlns:a16="http://schemas.microsoft.com/office/drawing/2014/main" id="{D0493D12-899E-4CF1-8BCF-2D2D920D36DE}"/>
            </a:ext>
          </a:extLst>
        </xdr:cNvPr>
        <xdr:cNvSpPr/>
      </xdr:nvSpPr>
      <xdr:spPr>
        <a:xfrm>
          <a:off x="1790598" y="38790780"/>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339090</xdr:colOff>
      <xdr:row>207</xdr:row>
      <xdr:rowOff>149236</xdr:rowOff>
    </xdr:from>
    <xdr:to>
      <xdr:col>6</xdr:col>
      <xdr:colOff>411480</xdr:colOff>
      <xdr:row>207</xdr:row>
      <xdr:rowOff>149236</xdr:rowOff>
    </xdr:to>
    <xdr:cxnSp macro="">
      <xdr:nvCxnSpPr>
        <xdr:cNvPr id="77" name="Conector recto 76">
          <a:extLst>
            <a:ext uri="{FF2B5EF4-FFF2-40B4-BE49-F238E27FC236}">
              <a16:creationId xmlns:a16="http://schemas.microsoft.com/office/drawing/2014/main" id="{5944BF91-D4F9-4999-8CE9-0A21D8BE8177}"/>
            </a:ext>
          </a:extLst>
        </xdr:cNvPr>
        <xdr:cNvCxnSpPr/>
      </xdr:nvCxnSpPr>
      <xdr:spPr>
        <a:xfrm>
          <a:off x="1615845" y="38849108"/>
          <a:ext cx="3521656"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338944</xdr:colOff>
      <xdr:row>206</xdr:row>
      <xdr:rowOff>64320</xdr:rowOff>
    </xdr:from>
    <xdr:to>
      <xdr:col>6</xdr:col>
      <xdr:colOff>411334</xdr:colOff>
      <xdr:row>206</xdr:row>
      <xdr:rowOff>64320</xdr:rowOff>
    </xdr:to>
    <xdr:cxnSp macro="">
      <xdr:nvCxnSpPr>
        <xdr:cNvPr id="203" name="Conector recto 202">
          <a:extLst>
            <a:ext uri="{FF2B5EF4-FFF2-40B4-BE49-F238E27FC236}">
              <a16:creationId xmlns:a16="http://schemas.microsoft.com/office/drawing/2014/main" id="{DA98DE06-92A5-46FA-8E12-5073771D46D6}"/>
            </a:ext>
          </a:extLst>
        </xdr:cNvPr>
        <xdr:cNvCxnSpPr/>
      </xdr:nvCxnSpPr>
      <xdr:spPr>
        <a:xfrm>
          <a:off x="1614614" y="38589543"/>
          <a:ext cx="3521800" cy="0"/>
        </a:xfrm>
        <a:prstGeom prst="line">
          <a:avLst/>
        </a:prstGeom>
        <a:ln w="12700">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795317</xdr:colOff>
      <xdr:row>207</xdr:row>
      <xdr:rowOff>78649</xdr:rowOff>
    </xdr:from>
    <xdr:to>
      <xdr:col>2</xdr:col>
      <xdr:colOff>841036</xdr:colOff>
      <xdr:row>207</xdr:row>
      <xdr:rowOff>124368</xdr:rowOff>
    </xdr:to>
    <xdr:sp macro="" textlink="">
      <xdr:nvSpPr>
        <xdr:cNvPr id="206" name="Elipse 205">
          <a:extLst>
            <a:ext uri="{FF2B5EF4-FFF2-40B4-BE49-F238E27FC236}">
              <a16:creationId xmlns:a16="http://schemas.microsoft.com/office/drawing/2014/main" id="{C0D2C5F2-F6C1-41A7-9589-64C1597209D9}"/>
            </a:ext>
          </a:extLst>
        </xdr:cNvPr>
        <xdr:cNvSpPr/>
      </xdr:nvSpPr>
      <xdr:spPr>
        <a:xfrm>
          <a:off x="2070438" y="38790093"/>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401917</xdr:colOff>
      <xdr:row>207</xdr:row>
      <xdr:rowOff>79940</xdr:rowOff>
    </xdr:from>
    <xdr:to>
      <xdr:col>3</xdr:col>
      <xdr:colOff>447636</xdr:colOff>
      <xdr:row>207</xdr:row>
      <xdr:rowOff>125659</xdr:rowOff>
    </xdr:to>
    <xdr:sp macro="" textlink="">
      <xdr:nvSpPr>
        <xdr:cNvPr id="208" name="Elipse 207">
          <a:extLst>
            <a:ext uri="{FF2B5EF4-FFF2-40B4-BE49-F238E27FC236}">
              <a16:creationId xmlns:a16="http://schemas.microsoft.com/office/drawing/2014/main" id="{7EC64F12-642E-43EC-A63E-8FE8ADEC452F}"/>
            </a:ext>
          </a:extLst>
        </xdr:cNvPr>
        <xdr:cNvSpPr/>
      </xdr:nvSpPr>
      <xdr:spPr>
        <a:xfrm>
          <a:off x="2592667" y="38791384"/>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140043</xdr:colOff>
      <xdr:row>207</xdr:row>
      <xdr:rowOff>79294</xdr:rowOff>
    </xdr:from>
    <xdr:to>
      <xdr:col>3</xdr:col>
      <xdr:colOff>185762</xdr:colOff>
      <xdr:row>207</xdr:row>
      <xdr:rowOff>125013</xdr:rowOff>
    </xdr:to>
    <xdr:sp macro="" textlink="">
      <xdr:nvSpPr>
        <xdr:cNvPr id="209" name="Elipse 208">
          <a:extLst>
            <a:ext uri="{FF2B5EF4-FFF2-40B4-BE49-F238E27FC236}">
              <a16:creationId xmlns:a16="http://schemas.microsoft.com/office/drawing/2014/main" id="{6BDF6FEF-79FE-49CC-AFBE-0FA6FE4FE978}"/>
            </a:ext>
          </a:extLst>
        </xdr:cNvPr>
        <xdr:cNvSpPr/>
      </xdr:nvSpPr>
      <xdr:spPr>
        <a:xfrm>
          <a:off x="2330793" y="38790738"/>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667950</xdr:colOff>
      <xdr:row>207</xdr:row>
      <xdr:rowOff>80586</xdr:rowOff>
    </xdr:from>
    <xdr:to>
      <xdr:col>3</xdr:col>
      <xdr:colOff>713669</xdr:colOff>
      <xdr:row>207</xdr:row>
      <xdr:rowOff>126305</xdr:rowOff>
    </xdr:to>
    <xdr:sp macro="" textlink="">
      <xdr:nvSpPr>
        <xdr:cNvPr id="210" name="Elipse 209">
          <a:extLst>
            <a:ext uri="{FF2B5EF4-FFF2-40B4-BE49-F238E27FC236}">
              <a16:creationId xmlns:a16="http://schemas.microsoft.com/office/drawing/2014/main" id="{1FA3FEFF-9742-49CA-A7F2-43F0D5DBF4E6}"/>
            </a:ext>
          </a:extLst>
        </xdr:cNvPr>
        <xdr:cNvSpPr/>
      </xdr:nvSpPr>
      <xdr:spPr>
        <a:xfrm>
          <a:off x="2858700" y="38792030"/>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81113</xdr:colOff>
      <xdr:row>207</xdr:row>
      <xdr:rowOff>81232</xdr:rowOff>
    </xdr:from>
    <xdr:to>
      <xdr:col>4</xdr:col>
      <xdr:colOff>126832</xdr:colOff>
      <xdr:row>207</xdr:row>
      <xdr:rowOff>126951</xdr:rowOff>
    </xdr:to>
    <xdr:sp macro="" textlink="">
      <xdr:nvSpPr>
        <xdr:cNvPr id="211" name="Elipse 210">
          <a:extLst>
            <a:ext uri="{FF2B5EF4-FFF2-40B4-BE49-F238E27FC236}">
              <a16:creationId xmlns:a16="http://schemas.microsoft.com/office/drawing/2014/main" id="{31B15769-1687-464E-8976-D60D99F25160}"/>
            </a:ext>
          </a:extLst>
        </xdr:cNvPr>
        <xdr:cNvSpPr/>
      </xdr:nvSpPr>
      <xdr:spPr>
        <a:xfrm>
          <a:off x="3138331" y="38792676"/>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371148</xdr:colOff>
      <xdr:row>207</xdr:row>
      <xdr:rowOff>78650</xdr:rowOff>
    </xdr:from>
    <xdr:to>
      <xdr:col>4</xdr:col>
      <xdr:colOff>416867</xdr:colOff>
      <xdr:row>207</xdr:row>
      <xdr:rowOff>124369</xdr:rowOff>
    </xdr:to>
    <xdr:sp macro="" textlink="">
      <xdr:nvSpPr>
        <xdr:cNvPr id="212" name="Elipse 211">
          <a:extLst>
            <a:ext uri="{FF2B5EF4-FFF2-40B4-BE49-F238E27FC236}">
              <a16:creationId xmlns:a16="http://schemas.microsoft.com/office/drawing/2014/main" id="{BE150B04-0DCA-477D-85AB-684EC2FFF1FE}"/>
            </a:ext>
          </a:extLst>
        </xdr:cNvPr>
        <xdr:cNvSpPr/>
      </xdr:nvSpPr>
      <xdr:spPr>
        <a:xfrm>
          <a:off x="3428366" y="38790094"/>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658741</xdr:colOff>
      <xdr:row>207</xdr:row>
      <xdr:rowOff>77421</xdr:rowOff>
    </xdr:from>
    <xdr:to>
      <xdr:col>4</xdr:col>
      <xdr:colOff>704460</xdr:colOff>
      <xdr:row>207</xdr:row>
      <xdr:rowOff>123140</xdr:rowOff>
    </xdr:to>
    <xdr:sp macro="" textlink="">
      <xdr:nvSpPr>
        <xdr:cNvPr id="213" name="Elipse 212">
          <a:extLst>
            <a:ext uri="{FF2B5EF4-FFF2-40B4-BE49-F238E27FC236}">
              <a16:creationId xmlns:a16="http://schemas.microsoft.com/office/drawing/2014/main" id="{CBB0231F-403B-4CD3-91E9-A6C1197CC1C2}"/>
            </a:ext>
          </a:extLst>
        </xdr:cNvPr>
        <xdr:cNvSpPr/>
      </xdr:nvSpPr>
      <xdr:spPr>
        <a:xfrm>
          <a:off x="3715959" y="38788865"/>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135178</xdr:colOff>
      <xdr:row>207</xdr:row>
      <xdr:rowOff>76192</xdr:rowOff>
    </xdr:from>
    <xdr:to>
      <xdr:col>5</xdr:col>
      <xdr:colOff>180897</xdr:colOff>
      <xdr:row>207</xdr:row>
      <xdr:rowOff>121911</xdr:rowOff>
    </xdr:to>
    <xdr:sp macro="" textlink="">
      <xdr:nvSpPr>
        <xdr:cNvPr id="214" name="Elipse 213">
          <a:extLst>
            <a:ext uri="{FF2B5EF4-FFF2-40B4-BE49-F238E27FC236}">
              <a16:creationId xmlns:a16="http://schemas.microsoft.com/office/drawing/2014/main" id="{0484627C-9684-47E1-A97F-343C21F0EB26}"/>
            </a:ext>
          </a:extLst>
        </xdr:cNvPr>
        <xdr:cNvSpPr/>
      </xdr:nvSpPr>
      <xdr:spPr>
        <a:xfrm>
          <a:off x="4031210" y="38787636"/>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441206</xdr:colOff>
      <xdr:row>207</xdr:row>
      <xdr:rowOff>81108</xdr:rowOff>
    </xdr:from>
    <xdr:to>
      <xdr:col>5</xdr:col>
      <xdr:colOff>486925</xdr:colOff>
      <xdr:row>207</xdr:row>
      <xdr:rowOff>126827</xdr:rowOff>
    </xdr:to>
    <xdr:sp macro="" textlink="">
      <xdr:nvSpPr>
        <xdr:cNvPr id="215" name="Elipse 214">
          <a:extLst>
            <a:ext uri="{FF2B5EF4-FFF2-40B4-BE49-F238E27FC236}">
              <a16:creationId xmlns:a16="http://schemas.microsoft.com/office/drawing/2014/main" id="{8B30C9EE-54D6-47B3-B239-2D7A5608266C}"/>
            </a:ext>
          </a:extLst>
        </xdr:cNvPr>
        <xdr:cNvSpPr/>
      </xdr:nvSpPr>
      <xdr:spPr>
        <a:xfrm>
          <a:off x="4337238" y="38792552"/>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716508</xdr:colOff>
      <xdr:row>207</xdr:row>
      <xdr:rowOff>79879</xdr:rowOff>
    </xdr:from>
    <xdr:to>
      <xdr:col>5</xdr:col>
      <xdr:colOff>762227</xdr:colOff>
      <xdr:row>207</xdr:row>
      <xdr:rowOff>125598</xdr:rowOff>
    </xdr:to>
    <xdr:sp macro="" textlink="">
      <xdr:nvSpPr>
        <xdr:cNvPr id="216" name="Elipse 215">
          <a:extLst>
            <a:ext uri="{FF2B5EF4-FFF2-40B4-BE49-F238E27FC236}">
              <a16:creationId xmlns:a16="http://schemas.microsoft.com/office/drawing/2014/main" id="{42EB4555-2CF1-4BA0-A208-F917F21F811A}"/>
            </a:ext>
          </a:extLst>
        </xdr:cNvPr>
        <xdr:cNvSpPr/>
      </xdr:nvSpPr>
      <xdr:spPr>
        <a:xfrm>
          <a:off x="4612540" y="38791323"/>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171433</xdr:colOff>
      <xdr:row>207</xdr:row>
      <xdr:rowOff>78650</xdr:rowOff>
    </xdr:from>
    <xdr:to>
      <xdr:col>6</xdr:col>
      <xdr:colOff>217152</xdr:colOff>
      <xdr:row>207</xdr:row>
      <xdr:rowOff>124369</xdr:rowOff>
    </xdr:to>
    <xdr:sp macro="" textlink="">
      <xdr:nvSpPr>
        <xdr:cNvPr id="217" name="Elipse 216">
          <a:extLst>
            <a:ext uri="{FF2B5EF4-FFF2-40B4-BE49-F238E27FC236}">
              <a16:creationId xmlns:a16="http://schemas.microsoft.com/office/drawing/2014/main" id="{219326CA-4662-4FBC-9628-2F7E8F93D875}"/>
            </a:ext>
          </a:extLst>
        </xdr:cNvPr>
        <xdr:cNvSpPr/>
      </xdr:nvSpPr>
      <xdr:spPr>
        <a:xfrm>
          <a:off x="4897062" y="38790094"/>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440723</xdr:colOff>
      <xdr:row>207</xdr:row>
      <xdr:rowOff>77600</xdr:rowOff>
    </xdr:from>
    <xdr:to>
      <xdr:col>6</xdr:col>
      <xdr:colOff>486442</xdr:colOff>
      <xdr:row>207</xdr:row>
      <xdr:rowOff>123319</xdr:rowOff>
    </xdr:to>
    <xdr:sp macro="" textlink="">
      <xdr:nvSpPr>
        <xdr:cNvPr id="218" name="Elipse 217">
          <a:extLst>
            <a:ext uri="{FF2B5EF4-FFF2-40B4-BE49-F238E27FC236}">
              <a16:creationId xmlns:a16="http://schemas.microsoft.com/office/drawing/2014/main" id="{AFC68AB4-EEF2-4A03-933C-53428F6D77F3}"/>
            </a:ext>
          </a:extLst>
        </xdr:cNvPr>
        <xdr:cNvSpPr/>
      </xdr:nvSpPr>
      <xdr:spPr>
        <a:xfrm>
          <a:off x="5164477" y="38791075"/>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443445</xdr:colOff>
      <xdr:row>206</xdr:row>
      <xdr:rowOff>84069</xdr:rowOff>
    </xdr:from>
    <xdr:to>
      <xdr:col>6</xdr:col>
      <xdr:colOff>489164</xdr:colOff>
      <xdr:row>206</xdr:row>
      <xdr:rowOff>129788</xdr:rowOff>
    </xdr:to>
    <xdr:sp macro="" textlink="">
      <xdr:nvSpPr>
        <xdr:cNvPr id="219" name="Elipse 218">
          <a:extLst>
            <a:ext uri="{FF2B5EF4-FFF2-40B4-BE49-F238E27FC236}">
              <a16:creationId xmlns:a16="http://schemas.microsoft.com/office/drawing/2014/main" id="{03E170D3-09BC-42CF-9E40-EF6EF052CC7D}"/>
            </a:ext>
          </a:extLst>
        </xdr:cNvPr>
        <xdr:cNvSpPr/>
      </xdr:nvSpPr>
      <xdr:spPr>
        <a:xfrm>
          <a:off x="5167199" y="38607044"/>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86879</xdr:colOff>
      <xdr:row>207</xdr:row>
      <xdr:rowOff>79847</xdr:rowOff>
    </xdr:from>
    <xdr:to>
      <xdr:col>7</xdr:col>
      <xdr:colOff>132598</xdr:colOff>
      <xdr:row>207</xdr:row>
      <xdr:rowOff>125566</xdr:rowOff>
    </xdr:to>
    <xdr:sp macro="" textlink="">
      <xdr:nvSpPr>
        <xdr:cNvPr id="220" name="Elipse 219">
          <a:extLst>
            <a:ext uri="{FF2B5EF4-FFF2-40B4-BE49-F238E27FC236}">
              <a16:creationId xmlns:a16="http://schemas.microsoft.com/office/drawing/2014/main" id="{CB0DB999-5E5E-4BB2-A1B9-0C56E4AABF51}"/>
            </a:ext>
          </a:extLst>
        </xdr:cNvPr>
        <xdr:cNvSpPr/>
      </xdr:nvSpPr>
      <xdr:spPr>
        <a:xfrm>
          <a:off x="5659811" y="38793322"/>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87524</xdr:colOff>
      <xdr:row>206</xdr:row>
      <xdr:rowOff>83721</xdr:rowOff>
    </xdr:from>
    <xdr:to>
      <xdr:col>7</xdr:col>
      <xdr:colOff>133243</xdr:colOff>
      <xdr:row>206</xdr:row>
      <xdr:rowOff>129440</xdr:rowOff>
    </xdr:to>
    <xdr:sp macro="" textlink="">
      <xdr:nvSpPr>
        <xdr:cNvPr id="221" name="Elipse 220">
          <a:extLst>
            <a:ext uri="{FF2B5EF4-FFF2-40B4-BE49-F238E27FC236}">
              <a16:creationId xmlns:a16="http://schemas.microsoft.com/office/drawing/2014/main" id="{4A4D5459-CEA9-42F2-B3AD-FC0E3DA0B8CB}"/>
            </a:ext>
          </a:extLst>
        </xdr:cNvPr>
        <xdr:cNvSpPr/>
      </xdr:nvSpPr>
      <xdr:spPr>
        <a:xfrm>
          <a:off x="5660456" y="38606696"/>
          <a:ext cx="45719" cy="45719"/>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440369</xdr:colOff>
      <xdr:row>206</xdr:row>
      <xdr:rowOff>173971</xdr:rowOff>
    </xdr:from>
    <xdr:to>
      <xdr:col>6</xdr:col>
      <xdr:colOff>486088</xdr:colOff>
      <xdr:row>207</xdr:row>
      <xdr:rowOff>29190</xdr:rowOff>
    </xdr:to>
    <xdr:sp macro="" textlink="">
      <xdr:nvSpPr>
        <xdr:cNvPr id="222" name="Elipse 221">
          <a:extLst>
            <a:ext uri="{FF2B5EF4-FFF2-40B4-BE49-F238E27FC236}">
              <a16:creationId xmlns:a16="http://schemas.microsoft.com/office/drawing/2014/main" id="{1ABD7217-25A8-4065-B5F6-411C03E8A636}"/>
            </a:ext>
          </a:extLst>
        </xdr:cNvPr>
        <xdr:cNvSpPr/>
      </xdr:nvSpPr>
      <xdr:spPr>
        <a:xfrm>
          <a:off x="5164123" y="38696946"/>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85845</xdr:colOff>
      <xdr:row>206</xdr:row>
      <xdr:rowOff>177846</xdr:rowOff>
    </xdr:from>
    <xdr:to>
      <xdr:col>7</xdr:col>
      <xdr:colOff>131564</xdr:colOff>
      <xdr:row>207</xdr:row>
      <xdr:rowOff>33065</xdr:rowOff>
    </xdr:to>
    <xdr:sp macro="" textlink="">
      <xdr:nvSpPr>
        <xdr:cNvPr id="223" name="Elipse 222">
          <a:extLst>
            <a:ext uri="{FF2B5EF4-FFF2-40B4-BE49-F238E27FC236}">
              <a16:creationId xmlns:a16="http://schemas.microsoft.com/office/drawing/2014/main" id="{F4B658F9-070A-49B0-B954-861C397CADA6}"/>
            </a:ext>
          </a:extLst>
        </xdr:cNvPr>
        <xdr:cNvSpPr/>
      </xdr:nvSpPr>
      <xdr:spPr>
        <a:xfrm>
          <a:off x="5658777" y="38700821"/>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686405</xdr:colOff>
      <xdr:row>206</xdr:row>
      <xdr:rowOff>90667</xdr:rowOff>
    </xdr:from>
    <xdr:to>
      <xdr:col>6</xdr:col>
      <xdr:colOff>732124</xdr:colOff>
      <xdr:row>206</xdr:row>
      <xdr:rowOff>136386</xdr:rowOff>
    </xdr:to>
    <xdr:sp macro="" textlink="">
      <xdr:nvSpPr>
        <xdr:cNvPr id="224" name="Elipse 223">
          <a:extLst>
            <a:ext uri="{FF2B5EF4-FFF2-40B4-BE49-F238E27FC236}">
              <a16:creationId xmlns:a16="http://schemas.microsoft.com/office/drawing/2014/main" id="{C3232939-B16A-471D-8934-6CD06CB6388D}"/>
            </a:ext>
          </a:extLst>
        </xdr:cNvPr>
        <xdr:cNvSpPr/>
      </xdr:nvSpPr>
      <xdr:spPr>
        <a:xfrm>
          <a:off x="5410159" y="38613642"/>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687050</xdr:colOff>
      <xdr:row>207</xdr:row>
      <xdr:rowOff>71940</xdr:rowOff>
    </xdr:from>
    <xdr:to>
      <xdr:col>6</xdr:col>
      <xdr:colOff>732769</xdr:colOff>
      <xdr:row>207</xdr:row>
      <xdr:rowOff>117659</xdr:rowOff>
    </xdr:to>
    <xdr:sp macro="" textlink="">
      <xdr:nvSpPr>
        <xdr:cNvPr id="225" name="Elipse 224">
          <a:extLst>
            <a:ext uri="{FF2B5EF4-FFF2-40B4-BE49-F238E27FC236}">
              <a16:creationId xmlns:a16="http://schemas.microsoft.com/office/drawing/2014/main" id="{DDDA0748-D9BC-4737-9C47-EE0A73CAF7E8}"/>
            </a:ext>
          </a:extLst>
        </xdr:cNvPr>
        <xdr:cNvSpPr/>
      </xdr:nvSpPr>
      <xdr:spPr>
        <a:xfrm>
          <a:off x="5410804" y="38785415"/>
          <a:ext cx="45719" cy="45719"/>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726732</xdr:colOff>
      <xdr:row>206</xdr:row>
      <xdr:rowOff>103344</xdr:rowOff>
    </xdr:from>
    <xdr:to>
      <xdr:col>6</xdr:col>
      <xdr:colOff>726733</xdr:colOff>
      <xdr:row>207</xdr:row>
      <xdr:rowOff>97483</xdr:rowOff>
    </xdr:to>
    <xdr:cxnSp macro="">
      <xdr:nvCxnSpPr>
        <xdr:cNvPr id="226" name="Conector recto 225">
          <a:extLst>
            <a:ext uri="{FF2B5EF4-FFF2-40B4-BE49-F238E27FC236}">
              <a16:creationId xmlns:a16="http://schemas.microsoft.com/office/drawing/2014/main" id="{AD72F64F-492A-41DF-B354-FB2454F17A83}"/>
            </a:ext>
          </a:extLst>
        </xdr:cNvPr>
        <xdr:cNvCxnSpPr/>
      </xdr:nvCxnSpPr>
      <xdr:spPr>
        <a:xfrm flipH="1" flipV="1">
          <a:off x="5454063" y="38619513"/>
          <a:ext cx="1" cy="184639"/>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661857</xdr:colOff>
      <xdr:row>206</xdr:row>
      <xdr:rowOff>96844</xdr:rowOff>
    </xdr:from>
    <xdr:to>
      <xdr:col>6</xdr:col>
      <xdr:colOff>693910</xdr:colOff>
      <xdr:row>206</xdr:row>
      <xdr:rowOff>172090</xdr:rowOff>
    </xdr:to>
    <xdr:cxnSp macro="">
      <xdr:nvCxnSpPr>
        <xdr:cNvPr id="227" name="Conector recto 226">
          <a:extLst>
            <a:ext uri="{FF2B5EF4-FFF2-40B4-BE49-F238E27FC236}">
              <a16:creationId xmlns:a16="http://schemas.microsoft.com/office/drawing/2014/main" id="{145E1486-5992-4ADE-AA2E-2278F87D0FF5}"/>
            </a:ext>
          </a:extLst>
        </xdr:cNvPr>
        <xdr:cNvCxnSpPr/>
      </xdr:nvCxnSpPr>
      <xdr:spPr>
        <a:xfrm flipH="1">
          <a:off x="5389188" y="38613013"/>
          <a:ext cx="32053" cy="75246"/>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661857</xdr:colOff>
      <xdr:row>207</xdr:row>
      <xdr:rowOff>41160</xdr:rowOff>
    </xdr:from>
    <xdr:to>
      <xdr:col>6</xdr:col>
      <xdr:colOff>693910</xdr:colOff>
      <xdr:row>207</xdr:row>
      <xdr:rowOff>116406</xdr:rowOff>
    </xdr:to>
    <xdr:cxnSp macro="">
      <xdr:nvCxnSpPr>
        <xdr:cNvPr id="228" name="Conector recto 227">
          <a:extLst>
            <a:ext uri="{FF2B5EF4-FFF2-40B4-BE49-F238E27FC236}">
              <a16:creationId xmlns:a16="http://schemas.microsoft.com/office/drawing/2014/main" id="{29E1ECF8-F78E-4D75-BB7B-4F9F1DEF8D15}"/>
            </a:ext>
          </a:extLst>
        </xdr:cNvPr>
        <xdr:cNvCxnSpPr/>
      </xdr:nvCxnSpPr>
      <xdr:spPr>
        <a:xfrm flipH="1" flipV="1">
          <a:off x="5389188" y="38747829"/>
          <a:ext cx="32053" cy="75246"/>
        </a:xfrm>
        <a:prstGeom prst="line">
          <a:avLst/>
        </a:prstGeom>
        <a:ln>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517712</xdr:colOff>
      <xdr:row>206</xdr:row>
      <xdr:rowOff>97629</xdr:rowOff>
    </xdr:from>
    <xdr:to>
      <xdr:col>2</xdr:col>
      <xdr:colOff>563431</xdr:colOff>
      <xdr:row>206</xdr:row>
      <xdr:rowOff>143348</xdr:rowOff>
    </xdr:to>
    <xdr:sp macro="" textlink="">
      <xdr:nvSpPr>
        <xdr:cNvPr id="229" name="Elipse 228">
          <a:extLst>
            <a:ext uri="{FF2B5EF4-FFF2-40B4-BE49-F238E27FC236}">
              <a16:creationId xmlns:a16="http://schemas.microsoft.com/office/drawing/2014/main" id="{140420B5-1A90-4020-A31A-5004202645CF}"/>
            </a:ext>
          </a:extLst>
        </xdr:cNvPr>
        <xdr:cNvSpPr/>
      </xdr:nvSpPr>
      <xdr:spPr>
        <a:xfrm>
          <a:off x="1794928" y="38608936"/>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793222</xdr:colOff>
      <xdr:row>206</xdr:row>
      <xdr:rowOff>101268</xdr:rowOff>
    </xdr:from>
    <xdr:to>
      <xdr:col>2</xdr:col>
      <xdr:colOff>838941</xdr:colOff>
      <xdr:row>206</xdr:row>
      <xdr:rowOff>146987</xdr:rowOff>
    </xdr:to>
    <xdr:sp macro="" textlink="">
      <xdr:nvSpPr>
        <xdr:cNvPr id="230" name="Elipse 229">
          <a:extLst>
            <a:ext uri="{FF2B5EF4-FFF2-40B4-BE49-F238E27FC236}">
              <a16:creationId xmlns:a16="http://schemas.microsoft.com/office/drawing/2014/main" id="{C7AA374B-1A23-42AA-A42B-D9A7689EA370}"/>
            </a:ext>
          </a:extLst>
        </xdr:cNvPr>
        <xdr:cNvSpPr/>
      </xdr:nvSpPr>
      <xdr:spPr>
        <a:xfrm>
          <a:off x="2070438" y="38612575"/>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140043</xdr:colOff>
      <xdr:row>206</xdr:row>
      <xdr:rowOff>97592</xdr:rowOff>
    </xdr:from>
    <xdr:to>
      <xdr:col>3</xdr:col>
      <xdr:colOff>185762</xdr:colOff>
      <xdr:row>206</xdr:row>
      <xdr:rowOff>143311</xdr:rowOff>
    </xdr:to>
    <xdr:sp macro="" textlink="">
      <xdr:nvSpPr>
        <xdr:cNvPr id="231" name="Elipse 230">
          <a:extLst>
            <a:ext uri="{FF2B5EF4-FFF2-40B4-BE49-F238E27FC236}">
              <a16:creationId xmlns:a16="http://schemas.microsoft.com/office/drawing/2014/main" id="{B92C419B-ECD7-429A-8280-A63D21C702F1}"/>
            </a:ext>
          </a:extLst>
        </xdr:cNvPr>
        <xdr:cNvSpPr/>
      </xdr:nvSpPr>
      <xdr:spPr>
        <a:xfrm>
          <a:off x="2330793" y="38608899"/>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401917</xdr:colOff>
      <xdr:row>206</xdr:row>
      <xdr:rowOff>98228</xdr:rowOff>
    </xdr:from>
    <xdr:to>
      <xdr:col>3</xdr:col>
      <xdr:colOff>447636</xdr:colOff>
      <xdr:row>206</xdr:row>
      <xdr:rowOff>143947</xdr:rowOff>
    </xdr:to>
    <xdr:sp macro="" textlink="">
      <xdr:nvSpPr>
        <xdr:cNvPr id="232" name="Elipse 231">
          <a:extLst>
            <a:ext uri="{FF2B5EF4-FFF2-40B4-BE49-F238E27FC236}">
              <a16:creationId xmlns:a16="http://schemas.microsoft.com/office/drawing/2014/main" id="{2DE631C5-360E-407B-8DBA-2A5394D2BC53}"/>
            </a:ext>
          </a:extLst>
        </xdr:cNvPr>
        <xdr:cNvSpPr/>
      </xdr:nvSpPr>
      <xdr:spPr>
        <a:xfrm>
          <a:off x="2592667" y="38609535"/>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3</xdr:col>
      <xdr:colOff>667950</xdr:colOff>
      <xdr:row>206</xdr:row>
      <xdr:rowOff>98879</xdr:rowOff>
    </xdr:from>
    <xdr:to>
      <xdr:col>3</xdr:col>
      <xdr:colOff>713669</xdr:colOff>
      <xdr:row>206</xdr:row>
      <xdr:rowOff>144598</xdr:rowOff>
    </xdr:to>
    <xdr:sp macro="" textlink="">
      <xdr:nvSpPr>
        <xdr:cNvPr id="233" name="Elipse 232">
          <a:extLst>
            <a:ext uri="{FF2B5EF4-FFF2-40B4-BE49-F238E27FC236}">
              <a16:creationId xmlns:a16="http://schemas.microsoft.com/office/drawing/2014/main" id="{019F586A-C877-42FA-93ED-D0F9BFA231E3}"/>
            </a:ext>
          </a:extLst>
        </xdr:cNvPr>
        <xdr:cNvSpPr/>
      </xdr:nvSpPr>
      <xdr:spPr>
        <a:xfrm>
          <a:off x="2858700" y="38610186"/>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81672</xdr:colOff>
      <xdr:row>206</xdr:row>
      <xdr:rowOff>99523</xdr:rowOff>
    </xdr:from>
    <xdr:to>
      <xdr:col>4</xdr:col>
      <xdr:colOff>127391</xdr:colOff>
      <xdr:row>206</xdr:row>
      <xdr:rowOff>145242</xdr:rowOff>
    </xdr:to>
    <xdr:sp macro="" textlink="">
      <xdr:nvSpPr>
        <xdr:cNvPr id="234" name="Elipse 233">
          <a:extLst>
            <a:ext uri="{FF2B5EF4-FFF2-40B4-BE49-F238E27FC236}">
              <a16:creationId xmlns:a16="http://schemas.microsoft.com/office/drawing/2014/main" id="{0A0AE910-FA44-406D-B137-17D987A236B6}"/>
            </a:ext>
          </a:extLst>
        </xdr:cNvPr>
        <xdr:cNvSpPr/>
      </xdr:nvSpPr>
      <xdr:spPr>
        <a:xfrm>
          <a:off x="3138331" y="38610830"/>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371707</xdr:colOff>
      <xdr:row>206</xdr:row>
      <xdr:rowOff>101270</xdr:rowOff>
    </xdr:from>
    <xdr:to>
      <xdr:col>4</xdr:col>
      <xdr:colOff>417426</xdr:colOff>
      <xdr:row>206</xdr:row>
      <xdr:rowOff>146989</xdr:rowOff>
    </xdr:to>
    <xdr:sp macro="" textlink="">
      <xdr:nvSpPr>
        <xdr:cNvPr id="235" name="Elipse 234">
          <a:extLst>
            <a:ext uri="{FF2B5EF4-FFF2-40B4-BE49-F238E27FC236}">
              <a16:creationId xmlns:a16="http://schemas.microsoft.com/office/drawing/2014/main" id="{CC90EBF9-D2FA-4793-9589-4C82857CE50B}"/>
            </a:ext>
          </a:extLst>
        </xdr:cNvPr>
        <xdr:cNvSpPr/>
      </xdr:nvSpPr>
      <xdr:spPr>
        <a:xfrm>
          <a:off x="3428366" y="38612577"/>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4</xdr:col>
      <xdr:colOff>659300</xdr:colOff>
      <xdr:row>206</xdr:row>
      <xdr:rowOff>100044</xdr:rowOff>
    </xdr:from>
    <xdr:to>
      <xdr:col>4</xdr:col>
      <xdr:colOff>705019</xdr:colOff>
      <xdr:row>206</xdr:row>
      <xdr:rowOff>145763</xdr:rowOff>
    </xdr:to>
    <xdr:sp macro="" textlink="">
      <xdr:nvSpPr>
        <xdr:cNvPr id="236" name="Elipse 235">
          <a:extLst>
            <a:ext uri="{FF2B5EF4-FFF2-40B4-BE49-F238E27FC236}">
              <a16:creationId xmlns:a16="http://schemas.microsoft.com/office/drawing/2014/main" id="{4B35D8CB-78BD-4475-8DCB-7D84EB51806A}"/>
            </a:ext>
          </a:extLst>
        </xdr:cNvPr>
        <xdr:cNvSpPr/>
      </xdr:nvSpPr>
      <xdr:spPr>
        <a:xfrm>
          <a:off x="3715959" y="38611351"/>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134619</xdr:colOff>
      <xdr:row>206</xdr:row>
      <xdr:rowOff>98811</xdr:rowOff>
    </xdr:from>
    <xdr:to>
      <xdr:col>5</xdr:col>
      <xdr:colOff>180338</xdr:colOff>
      <xdr:row>206</xdr:row>
      <xdr:rowOff>144530</xdr:rowOff>
    </xdr:to>
    <xdr:sp macro="" textlink="">
      <xdr:nvSpPr>
        <xdr:cNvPr id="237" name="Elipse 236">
          <a:extLst>
            <a:ext uri="{FF2B5EF4-FFF2-40B4-BE49-F238E27FC236}">
              <a16:creationId xmlns:a16="http://schemas.microsoft.com/office/drawing/2014/main" id="{2F28D481-1239-4770-870B-51EA7EE2AB9A}"/>
            </a:ext>
          </a:extLst>
        </xdr:cNvPr>
        <xdr:cNvSpPr/>
      </xdr:nvSpPr>
      <xdr:spPr>
        <a:xfrm>
          <a:off x="4031210" y="38610118"/>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440647</xdr:colOff>
      <xdr:row>206</xdr:row>
      <xdr:rowOff>99400</xdr:rowOff>
    </xdr:from>
    <xdr:to>
      <xdr:col>5</xdr:col>
      <xdr:colOff>486366</xdr:colOff>
      <xdr:row>206</xdr:row>
      <xdr:rowOff>145119</xdr:rowOff>
    </xdr:to>
    <xdr:sp macro="" textlink="">
      <xdr:nvSpPr>
        <xdr:cNvPr id="238" name="Elipse 237">
          <a:extLst>
            <a:ext uri="{FF2B5EF4-FFF2-40B4-BE49-F238E27FC236}">
              <a16:creationId xmlns:a16="http://schemas.microsoft.com/office/drawing/2014/main" id="{2765E80F-A4C1-4648-B724-FC1A6F143C75}"/>
            </a:ext>
          </a:extLst>
        </xdr:cNvPr>
        <xdr:cNvSpPr/>
      </xdr:nvSpPr>
      <xdr:spPr>
        <a:xfrm>
          <a:off x="4337238" y="38610707"/>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715949</xdr:colOff>
      <xdr:row>206</xdr:row>
      <xdr:rowOff>98172</xdr:rowOff>
    </xdr:from>
    <xdr:to>
      <xdr:col>5</xdr:col>
      <xdr:colOff>761668</xdr:colOff>
      <xdr:row>206</xdr:row>
      <xdr:rowOff>143891</xdr:rowOff>
    </xdr:to>
    <xdr:sp macro="" textlink="">
      <xdr:nvSpPr>
        <xdr:cNvPr id="239" name="Elipse 238">
          <a:extLst>
            <a:ext uri="{FF2B5EF4-FFF2-40B4-BE49-F238E27FC236}">
              <a16:creationId xmlns:a16="http://schemas.microsoft.com/office/drawing/2014/main" id="{2EE7CF84-502A-48F0-9DA1-F7D7AE86E544}"/>
            </a:ext>
          </a:extLst>
        </xdr:cNvPr>
        <xdr:cNvSpPr/>
      </xdr:nvSpPr>
      <xdr:spPr>
        <a:xfrm>
          <a:off x="4612540" y="38609479"/>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6</xdr:col>
      <xdr:colOff>173528</xdr:colOff>
      <xdr:row>206</xdr:row>
      <xdr:rowOff>101273</xdr:rowOff>
    </xdr:from>
    <xdr:to>
      <xdr:col>6</xdr:col>
      <xdr:colOff>219247</xdr:colOff>
      <xdr:row>206</xdr:row>
      <xdr:rowOff>146992</xdr:rowOff>
    </xdr:to>
    <xdr:sp macro="" textlink="">
      <xdr:nvSpPr>
        <xdr:cNvPr id="240" name="Elipse 239">
          <a:extLst>
            <a:ext uri="{FF2B5EF4-FFF2-40B4-BE49-F238E27FC236}">
              <a16:creationId xmlns:a16="http://schemas.microsoft.com/office/drawing/2014/main" id="{6A52A536-054E-4FF6-829E-F71688A9B511}"/>
            </a:ext>
          </a:extLst>
        </xdr:cNvPr>
        <xdr:cNvSpPr/>
      </xdr:nvSpPr>
      <xdr:spPr>
        <a:xfrm>
          <a:off x="4897062" y="38612580"/>
          <a:ext cx="45719" cy="45719"/>
        </a:xfrm>
        <a:prstGeom prst="ellipse">
          <a:avLst/>
        </a:prstGeom>
        <a:solidFill>
          <a:srgbClr val="C00000"/>
        </a:solidFill>
        <a:ln w="3175">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5</xdr:col>
      <xdr:colOff>238125</xdr:colOff>
      <xdr:row>207</xdr:row>
      <xdr:rowOff>120132</xdr:rowOff>
    </xdr:from>
    <xdr:to>
      <xdr:col>5</xdr:col>
      <xdr:colOff>447901</xdr:colOff>
      <xdr:row>209</xdr:row>
      <xdr:rowOff>176214</xdr:rowOff>
    </xdr:to>
    <xdr:cxnSp macro="">
      <xdr:nvCxnSpPr>
        <xdr:cNvPr id="84" name="Conector recto de flecha 83">
          <a:extLst>
            <a:ext uri="{FF2B5EF4-FFF2-40B4-BE49-F238E27FC236}">
              <a16:creationId xmlns:a16="http://schemas.microsoft.com/office/drawing/2014/main" id="{2BD2657B-BEAB-4BBD-A8AA-A90205692CCB}"/>
            </a:ext>
          </a:extLst>
        </xdr:cNvPr>
        <xdr:cNvCxnSpPr>
          <a:endCxn id="215" idx="3"/>
        </xdr:cNvCxnSpPr>
      </xdr:nvCxnSpPr>
      <xdr:spPr>
        <a:xfrm flipV="1">
          <a:off x="4133850" y="38829732"/>
          <a:ext cx="209776" cy="437082"/>
        </a:xfrm>
        <a:prstGeom prst="straightConnector1">
          <a:avLst/>
        </a:prstGeom>
        <a:ln>
          <a:solidFill>
            <a:srgbClr val="C0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233795</xdr:colOff>
      <xdr:row>206</xdr:row>
      <xdr:rowOff>137196</xdr:rowOff>
    </xdr:from>
    <xdr:to>
      <xdr:col>5</xdr:col>
      <xdr:colOff>722644</xdr:colOff>
      <xdr:row>209</xdr:row>
      <xdr:rowOff>181843</xdr:rowOff>
    </xdr:to>
    <xdr:cxnSp macro="">
      <xdr:nvCxnSpPr>
        <xdr:cNvPr id="241" name="Conector recto de flecha 240">
          <a:extLst>
            <a:ext uri="{FF2B5EF4-FFF2-40B4-BE49-F238E27FC236}">
              <a16:creationId xmlns:a16="http://schemas.microsoft.com/office/drawing/2014/main" id="{76033DBD-DB7B-4653-8AA2-ADC3B90B74A9}"/>
            </a:ext>
          </a:extLst>
        </xdr:cNvPr>
        <xdr:cNvCxnSpPr>
          <a:endCxn id="239" idx="3"/>
        </xdr:cNvCxnSpPr>
      </xdr:nvCxnSpPr>
      <xdr:spPr>
        <a:xfrm flipV="1">
          <a:off x="4129520" y="38656296"/>
          <a:ext cx="488849" cy="616147"/>
        </a:xfrm>
        <a:prstGeom prst="straightConnector1">
          <a:avLst/>
        </a:prstGeom>
        <a:ln>
          <a:solidFill>
            <a:srgbClr val="C0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609600</xdr:colOff>
      <xdr:row>207</xdr:row>
      <xdr:rowOff>151534</xdr:rowOff>
    </xdr:from>
    <xdr:to>
      <xdr:col>4</xdr:col>
      <xdr:colOff>8659</xdr:colOff>
      <xdr:row>209</xdr:row>
      <xdr:rowOff>176214</xdr:rowOff>
    </xdr:to>
    <xdr:cxnSp macro="">
      <xdr:nvCxnSpPr>
        <xdr:cNvPr id="248" name="Conector recto de flecha 247">
          <a:extLst>
            <a:ext uri="{FF2B5EF4-FFF2-40B4-BE49-F238E27FC236}">
              <a16:creationId xmlns:a16="http://schemas.microsoft.com/office/drawing/2014/main" id="{E7E7A375-DA7C-440B-913B-BDB15B288E7D}"/>
            </a:ext>
          </a:extLst>
        </xdr:cNvPr>
        <xdr:cNvCxnSpPr/>
      </xdr:nvCxnSpPr>
      <xdr:spPr>
        <a:xfrm flipV="1">
          <a:off x="2800350" y="38853341"/>
          <a:ext cx="264968" cy="405680"/>
        </a:xfrm>
        <a:prstGeom prst="straightConnector1">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614363</xdr:colOff>
      <xdr:row>206</xdr:row>
      <xdr:rowOff>69056</xdr:rowOff>
    </xdr:from>
    <xdr:to>
      <xdr:col>4</xdr:col>
      <xdr:colOff>2381</xdr:colOff>
      <xdr:row>209</xdr:row>
      <xdr:rowOff>173831</xdr:rowOff>
    </xdr:to>
    <xdr:cxnSp macro="">
      <xdr:nvCxnSpPr>
        <xdr:cNvPr id="250" name="Conector recto de flecha 249">
          <a:extLst>
            <a:ext uri="{FF2B5EF4-FFF2-40B4-BE49-F238E27FC236}">
              <a16:creationId xmlns:a16="http://schemas.microsoft.com/office/drawing/2014/main" id="{F52FFC77-5EF5-47A1-8624-BE47C8E31AE1}"/>
            </a:ext>
          </a:extLst>
        </xdr:cNvPr>
        <xdr:cNvCxnSpPr/>
      </xdr:nvCxnSpPr>
      <xdr:spPr>
        <a:xfrm flipV="1">
          <a:off x="2805113" y="38588156"/>
          <a:ext cx="254793" cy="676275"/>
        </a:xfrm>
        <a:prstGeom prst="straightConnector1">
          <a:avLst/>
        </a:prstGeom>
        <a:ln>
          <a:solidFill>
            <a:srgbClr val="0070C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16250</xdr:colOff>
      <xdr:row>209</xdr:row>
      <xdr:rowOff>50380</xdr:rowOff>
    </xdr:from>
    <xdr:to>
      <xdr:col>7</xdr:col>
      <xdr:colOff>113111</xdr:colOff>
      <xdr:row>209</xdr:row>
      <xdr:rowOff>142875</xdr:rowOff>
    </xdr:to>
    <xdr:sp macro="" textlink="">
      <xdr:nvSpPr>
        <xdr:cNvPr id="255" name="Elipse 254">
          <a:extLst>
            <a:ext uri="{FF2B5EF4-FFF2-40B4-BE49-F238E27FC236}">
              <a16:creationId xmlns:a16="http://schemas.microsoft.com/office/drawing/2014/main" id="{4F712187-0AED-4C68-827B-A655F4A4B351}"/>
            </a:ext>
          </a:extLst>
        </xdr:cNvPr>
        <xdr:cNvSpPr/>
      </xdr:nvSpPr>
      <xdr:spPr>
        <a:xfrm>
          <a:off x="5594328" y="39156458"/>
          <a:ext cx="96861" cy="92495"/>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7</xdr:col>
      <xdr:colOff>19825</xdr:colOff>
      <xdr:row>211</xdr:row>
      <xdr:rowOff>53951</xdr:rowOff>
    </xdr:from>
    <xdr:to>
      <xdr:col>7</xdr:col>
      <xdr:colOff>116686</xdr:colOff>
      <xdr:row>211</xdr:row>
      <xdr:rowOff>146446</xdr:rowOff>
    </xdr:to>
    <xdr:sp macro="" textlink="">
      <xdr:nvSpPr>
        <xdr:cNvPr id="256" name="Elipse 255">
          <a:extLst>
            <a:ext uri="{FF2B5EF4-FFF2-40B4-BE49-F238E27FC236}">
              <a16:creationId xmlns:a16="http://schemas.microsoft.com/office/drawing/2014/main" id="{B559EB50-1684-4B0F-AFF5-51DB1FC6DAE9}"/>
            </a:ext>
          </a:extLst>
        </xdr:cNvPr>
        <xdr:cNvSpPr/>
      </xdr:nvSpPr>
      <xdr:spPr>
        <a:xfrm>
          <a:off x="5597903" y="39350529"/>
          <a:ext cx="96861" cy="92495"/>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22203</xdr:colOff>
      <xdr:row>209</xdr:row>
      <xdr:rowOff>50380</xdr:rowOff>
    </xdr:from>
    <xdr:to>
      <xdr:col>2</xdr:col>
      <xdr:colOff>119064</xdr:colOff>
      <xdr:row>209</xdr:row>
      <xdr:rowOff>142875</xdr:rowOff>
    </xdr:to>
    <xdr:sp macro="" textlink="">
      <xdr:nvSpPr>
        <xdr:cNvPr id="257" name="Elipse 256">
          <a:extLst>
            <a:ext uri="{FF2B5EF4-FFF2-40B4-BE49-F238E27FC236}">
              <a16:creationId xmlns:a16="http://schemas.microsoft.com/office/drawing/2014/main" id="{F4DBC367-45BB-4A0C-86B7-1DFF43208EF7}"/>
            </a:ext>
          </a:extLst>
        </xdr:cNvPr>
        <xdr:cNvSpPr/>
      </xdr:nvSpPr>
      <xdr:spPr>
        <a:xfrm>
          <a:off x="1302125" y="39156458"/>
          <a:ext cx="96861" cy="92495"/>
        </a:xfrm>
        <a:prstGeom prst="ellipse">
          <a:avLst/>
        </a:prstGeom>
        <a:solidFill>
          <a:srgbClr val="00B050"/>
        </a:solidFill>
        <a:ln w="3175">
          <a:solidFill>
            <a:srgbClr val="00B05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xdr:from>
      <xdr:col>2</xdr:col>
      <xdr:colOff>19825</xdr:colOff>
      <xdr:row>211</xdr:row>
      <xdr:rowOff>47998</xdr:rowOff>
    </xdr:from>
    <xdr:to>
      <xdr:col>2</xdr:col>
      <xdr:colOff>116686</xdr:colOff>
      <xdr:row>211</xdr:row>
      <xdr:rowOff>140493</xdr:rowOff>
    </xdr:to>
    <xdr:sp macro="" textlink="">
      <xdr:nvSpPr>
        <xdr:cNvPr id="258" name="Elipse 257">
          <a:extLst>
            <a:ext uri="{FF2B5EF4-FFF2-40B4-BE49-F238E27FC236}">
              <a16:creationId xmlns:a16="http://schemas.microsoft.com/office/drawing/2014/main" id="{B1605F38-F1B4-4452-977C-AFC7A7C6185E}"/>
            </a:ext>
          </a:extLst>
        </xdr:cNvPr>
        <xdr:cNvSpPr/>
      </xdr:nvSpPr>
      <xdr:spPr>
        <a:xfrm>
          <a:off x="1299747" y="39344576"/>
          <a:ext cx="96861" cy="92495"/>
        </a:xfrm>
        <a:prstGeom prst="ellipse">
          <a:avLst/>
        </a:prstGeom>
        <a:solidFill>
          <a:srgbClr val="0070C0"/>
        </a:solidFill>
        <a:ln w="3175">
          <a:solidFill>
            <a:srgbClr val="0070C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s-PE" sz="1100"/>
        </a:p>
      </xdr:txBody>
    </xdr:sp>
    <xdr:clientData/>
  </xdr:twoCellAnchor>
  <xdr:twoCellAnchor editAs="oneCell">
    <xdr:from>
      <xdr:col>2</xdr:col>
      <xdr:colOff>410817</xdr:colOff>
      <xdr:row>215</xdr:row>
      <xdr:rowOff>59634</xdr:rowOff>
    </xdr:from>
    <xdr:to>
      <xdr:col>7</xdr:col>
      <xdr:colOff>854504</xdr:colOff>
      <xdr:row>240</xdr:row>
      <xdr:rowOff>99391</xdr:rowOff>
    </xdr:to>
    <xdr:pic>
      <xdr:nvPicPr>
        <xdr:cNvPr id="2" name="Picture 1">
          <a:extLst>
            <a:ext uri="{FF2B5EF4-FFF2-40B4-BE49-F238E27FC236}">
              <a16:creationId xmlns:a16="http://schemas.microsoft.com/office/drawing/2014/main" id="{EE9CA64C-5304-8116-E83E-236420C5D4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408" y="40279982"/>
          <a:ext cx="4856661" cy="4678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99391</xdr:colOff>
      <xdr:row>1</xdr:row>
      <xdr:rowOff>92766</xdr:rowOff>
    </xdr:from>
    <xdr:to>
      <xdr:col>10</xdr:col>
      <xdr:colOff>203067</xdr:colOff>
      <xdr:row>11</xdr:row>
      <xdr:rowOff>19878</xdr:rowOff>
    </xdr:to>
    <xdr:pic>
      <xdr:nvPicPr>
        <xdr:cNvPr id="4" name="Picture 3">
          <a:extLst>
            <a:ext uri="{FF2B5EF4-FFF2-40B4-BE49-F238E27FC236}">
              <a16:creationId xmlns:a16="http://schemas.microsoft.com/office/drawing/2014/main" id="{8DF6FF3A-4624-ABD0-634D-EBB83CB5415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8741" r="10463" b="34705"/>
        <a:stretch/>
      </xdr:blipFill>
      <xdr:spPr bwMode="auto">
        <a:xfrm>
          <a:off x="5830956" y="417444"/>
          <a:ext cx="2290285" cy="1782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3"/>
  <sheetViews>
    <sheetView tabSelected="1" zoomScale="115" zoomScaleNormal="115" workbookViewId="0">
      <selection activeCell="G4" sqref="G4"/>
    </sheetView>
  </sheetViews>
  <sheetFormatPr defaultColWidth="9.109375" defaultRowHeight="14.4" x14ac:dyDescent="0.3"/>
  <cols>
    <col min="1" max="1" width="3.33203125" style="2" customWidth="1"/>
    <col min="2" max="2" width="15.88671875" style="2" customWidth="1"/>
    <col min="3" max="3" width="13.6640625" style="2" customWidth="1"/>
    <col min="4" max="4" width="13" style="2" customWidth="1"/>
    <col min="5" max="5" width="12.5546875" style="2" customWidth="1"/>
    <col min="6" max="6" width="12.44140625" style="2" customWidth="1"/>
    <col min="7" max="7" width="12.6640625" style="2" customWidth="1"/>
    <col min="8" max="8" width="12.44140625" style="2" customWidth="1"/>
    <col min="9" max="9" width="9.109375" style="2"/>
    <col min="10" max="10" width="10.33203125" style="2" bestFit="1" customWidth="1"/>
    <col min="11" max="11" width="9.109375" style="2"/>
    <col min="12" max="12" width="1.88671875" style="105" customWidth="1"/>
    <col min="13" max="16384" width="9.109375" style="2"/>
  </cols>
  <sheetData>
    <row r="1" spans="1:10" ht="31.2" x14ac:dyDescent="0.3">
      <c r="A1" s="106" t="s">
        <v>20</v>
      </c>
      <c r="B1" s="106"/>
      <c r="C1" s="106"/>
      <c r="D1" s="106"/>
      <c r="E1" s="106"/>
      <c r="F1" s="106"/>
      <c r="G1" s="106"/>
      <c r="H1" s="106"/>
      <c r="I1" s="106"/>
      <c r="J1" s="106"/>
    </row>
    <row r="3" spans="1:10" x14ac:dyDescent="0.3">
      <c r="B3" s="3" t="s">
        <v>21</v>
      </c>
      <c r="H3"/>
    </row>
    <row r="4" spans="1:10" x14ac:dyDescent="0.3">
      <c r="B4" s="4" t="s">
        <v>11</v>
      </c>
      <c r="C4" s="20">
        <v>210</v>
      </c>
      <c r="D4" s="2" t="s">
        <v>22</v>
      </c>
      <c r="E4" s="2" t="s">
        <v>129</v>
      </c>
    </row>
    <row r="5" spans="1:10" x14ac:dyDescent="0.3">
      <c r="B5" s="4" t="s">
        <v>12</v>
      </c>
      <c r="C5" s="20">
        <v>4200</v>
      </c>
      <c r="D5" s="2" t="s">
        <v>22</v>
      </c>
      <c r="E5" s="2" t="s">
        <v>130</v>
      </c>
    </row>
    <row r="6" spans="1:10" x14ac:dyDescent="0.3">
      <c r="B6" s="4" t="s">
        <v>26</v>
      </c>
      <c r="C6" s="20">
        <v>3.5</v>
      </c>
      <c r="D6" s="2" t="s">
        <v>0</v>
      </c>
      <c r="E6" s="2" t="s">
        <v>25</v>
      </c>
    </row>
    <row r="7" spans="1:10" x14ac:dyDescent="0.3">
      <c r="B7" s="4" t="s">
        <v>14</v>
      </c>
      <c r="C7" s="20">
        <v>0.25</v>
      </c>
      <c r="D7" s="2" t="s">
        <v>0</v>
      </c>
      <c r="E7" s="2" t="s">
        <v>24</v>
      </c>
    </row>
    <row r="8" spans="1:10" x14ac:dyDescent="0.3">
      <c r="B8" s="4" t="s">
        <v>28</v>
      </c>
      <c r="C8" s="20">
        <v>110</v>
      </c>
      <c r="D8" s="2" t="s">
        <v>13</v>
      </c>
      <c r="E8" s="2" t="s">
        <v>23</v>
      </c>
    </row>
    <row r="9" spans="1:10" x14ac:dyDescent="0.3">
      <c r="B9" s="4" t="s">
        <v>29</v>
      </c>
      <c r="C9" s="20">
        <v>26</v>
      </c>
      <c r="D9" s="2" t="s">
        <v>13</v>
      </c>
      <c r="E9" s="2" t="s">
        <v>27</v>
      </c>
    </row>
    <row r="10" spans="1:10" x14ac:dyDescent="0.3">
      <c r="B10" s="4" t="s">
        <v>31</v>
      </c>
      <c r="C10" s="20">
        <v>23.1</v>
      </c>
      <c r="D10" s="2" t="s">
        <v>0</v>
      </c>
      <c r="E10" s="2" t="s">
        <v>30</v>
      </c>
    </row>
    <row r="11" spans="1:10" x14ac:dyDescent="0.3">
      <c r="B11" s="11" t="s">
        <v>33</v>
      </c>
      <c r="C11" s="20">
        <v>230</v>
      </c>
      <c r="D11" s="2" t="s">
        <v>13</v>
      </c>
      <c r="E11" s="2" t="s">
        <v>37</v>
      </c>
    </row>
    <row r="12" spans="1:10" x14ac:dyDescent="0.3">
      <c r="B12" s="11" t="s">
        <v>34</v>
      </c>
      <c r="C12" s="20">
        <v>220</v>
      </c>
      <c r="D12" s="2" t="s">
        <v>36</v>
      </c>
      <c r="E12" s="2" t="s">
        <v>38</v>
      </c>
    </row>
    <row r="13" spans="1:10" x14ac:dyDescent="0.3">
      <c r="B13" s="11" t="s">
        <v>35</v>
      </c>
      <c r="C13" s="20">
        <v>145</v>
      </c>
      <c r="D13" s="2" t="s">
        <v>13</v>
      </c>
      <c r="E13" s="2" t="s">
        <v>39</v>
      </c>
    </row>
    <row r="16" spans="1:10" x14ac:dyDescent="0.3">
      <c r="H16" s="93" t="str">
        <f>CONCATENATE(C7,D7)</f>
        <v>0.25m</v>
      </c>
      <c r="I16" s="93"/>
    </row>
    <row r="17" spans="2:17" x14ac:dyDescent="0.3">
      <c r="H17" s="93"/>
      <c r="I17" s="93"/>
    </row>
    <row r="19" spans="2:17" x14ac:dyDescent="0.3">
      <c r="E19" s="9" t="str">
        <f>CONCATENATE(C6, D6)</f>
        <v>3.5m</v>
      </c>
    </row>
    <row r="21" spans="2:17" x14ac:dyDescent="0.3">
      <c r="B21" s="3" t="s">
        <v>32</v>
      </c>
      <c r="C21" s="5"/>
    </row>
    <row r="22" spans="2:17" x14ac:dyDescent="0.3">
      <c r="B22" s="15" t="s">
        <v>103</v>
      </c>
      <c r="C22" s="5"/>
      <c r="N22" s="98" t="s">
        <v>67</v>
      </c>
      <c r="O22" s="98"/>
      <c r="P22" s="98"/>
      <c r="Q22" s="98"/>
    </row>
    <row r="23" spans="2:17" x14ac:dyDescent="0.3">
      <c r="B23" s="14" t="s">
        <v>132</v>
      </c>
      <c r="C23" s="5"/>
      <c r="N23" s="99" t="s">
        <v>68</v>
      </c>
      <c r="O23" s="100"/>
      <c r="P23" s="100"/>
      <c r="Q23" s="100"/>
    </row>
    <row r="24" spans="2:17" x14ac:dyDescent="0.3">
      <c r="B24" s="11"/>
      <c r="C24" s="5"/>
      <c r="N24" s="34" t="s">
        <v>69</v>
      </c>
      <c r="O24" s="34" t="s">
        <v>2</v>
      </c>
      <c r="P24" s="34" t="s">
        <v>2</v>
      </c>
      <c r="Q24" s="34" t="s">
        <v>3</v>
      </c>
    </row>
    <row r="25" spans="2:17" x14ac:dyDescent="0.3">
      <c r="B25" s="11" t="s">
        <v>6</v>
      </c>
      <c r="C25" s="5">
        <f>C11</f>
        <v>230</v>
      </c>
      <c r="D25" s="12" t="s">
        <v>13</v>
      </c>
      <c r="E25" s="12" t="s">
        <v>42</v>
      </c>
      <c r="N25" s="34"/>
      <c r="O25" s="34" t="s">
        <v>70</v>
      </c>
      <c r="P25" s="34" t="s">
        <v>4</v>
      </c>
      <c r="Q25" s="34" t="s">
        <v>5</v>
      </c>
    </row>
    <row r="26" spans="2:17" x14ac:dyDescent="0.3">
      <c r="B26" s="11" t="s">
        <v>8</v>
      </c>
      <c r="C26" s="5">
        <f>C12</f>
        <v>220</v>
      </c>
      <c r="D26" s="12" t="s">
        <v>36</v>
      </c>
      <c r="E26" s="12" t="s">
        <v>43</v>
      </c>
      <c r="N26" s="34">
        <v>3</v>
      </c>
      <c r="O26" s="35" t="s">
        <v>71</v>
      </c>
      <c r="P26" s="36">
        <v>0.95250000000000001</v>
      </c>
      <c r="Q26" s="37">
        <v>0.71255739248085614</v>
      </c>
    </row>
    <row r="27" spans="2:17" x14ac:dyDescent="0.3">
      <c r="B27" s="11"/>
      <c r="C27" s="5"/>
      <c r="D27" s="12"/>
      <c r="E27" s="12"/>
      <c r="N27" s="34">
        <v>4</v>
      </c>
      <c r="O27" s="35" t="s">
        <v>72</v>
      </c>
      <c r="P27" s="36">
        <v>1.27</v>
      </c>
      <c r="Q27" s="37">
        <v>1.2667686977437445</v>
      </c>
    </row>
    <row r="28" spans="2:17" x14ac:dyDescent="0.3">
      <c r="B28" s="11"/>
      <c r="C28" s="5"/>
      <c r="D28" s="12"/>
      <c r="E28" s="12"/>
      <c r="N28" s="34">
        <v>5</v>
      </c>
      <c r="O28" s="35" t="s">
        <v>73</v>
      </c>
      <c r="P28" s="36">
        <v>1.5874999999999999</v>
      </c>
      <c r="Q28" s="37">
        <v>1.9793260902246004</v>
      </c>
    </row>
    <row r="29" spans="2:17" x14ac:dyDescent="0.3">
      <c r="B29" s="11" t="s">
        <v>7</v>
      </c>
      <c r="C29" s="5">
        <f>C6*C7</f>
        <v>0.875</v>
      </c>
      <c r="D29" s="12" t="s">
        <v>15</v>
      </c>
      <c r="E29" s="12" t="s">
        <v>41</v>
      </c>
      <c r="N29" s="34">
        <v>6</v>
      </c>
      <c r="O29" s="35" t="s">
        <v>74</v>
      </c>
      <c r="P29" s="36">
        <v>1.905</v>
      </c>
      <c r="Q29" s="37">
        <v>2.8502295699234246</v>
      </c>
    </row>
    <row r="30" spans="2:17" ht="19.5" customHeight="1" x14ac:dyDescent="0.3">
      <c r="B30" s="11"/>
      <c r="C30" s="5"/>
      <c r="D30" s="12"/>
      <c r="E30" s="12"/>
      <c r="N30" s="34">
        <v>7</v>
      </c>
      <c r="O30" s="35" t="s">
        <v>75</v>
      </c>
      <c r="P30" s="36">
        <v>2.2225000000000001</v>
      </c>
      <c r="Q30" s="37">
        <v>3.8794791368402173</v>
      </c>
    </row>
    <row r="31" spans="2:17" x14ac:dyDescent="0.3">
      <c r="N31" s="34">
        <v>8</v>
      </c>
      <c r="O31" s="35" t="s">
        <v>76</v>
      </c>
      <c r="P31" s="36">
        <v>2.54</v>
      </c>
      <c r="Q31" s="37">
        <v>5.0670747909749778</v>
      </c>
    </row>
    <row r="32" spans="2:17" x14ac:dyDescent="0.3">
      <c r="B32" s="11" t="s">
        <v>9</v>
      </c>
      <c r="C32" s="5">
        <f>+C6/2</f>
        <v>1.75</v>
      </c>
      <c r="D32" s="12" t="s">
        <v>44</v>
      </c>
      <c r="E32" s="12" t="s">
        <v>45</v>
      </c>
      <c r="N32" s="34">
        <v>9</v>
      </c>
      <c r="O32" s="35" t="s">
        <v>77</v>
      </c>
      <c r="P32" s="36">
        <v>2.8574999999999999</v>
      </c>
      <c r="Q32" s="37">
        <v>6.4130165323277053</v>
      </c>
    </row>
    <row r="33" spans="2:17" ht="20.25" customHeight="1" x14ac:dyDescent="0.3">
      <c r="B33" s="11"/>
      <c r="C33" s="5"/>
      <c r="D33" s="12"/>
      <c r="E33" s="12"/>
      <c r="N33" s="34">
        <v>10</v>
      </c>
      <c r="O33" s="35" t="s">
        <v>78</v>
      </c>
      <c r="P33" s="36">
        <v>3.1749999999999998</v>
      </c>
      <c r="Q33" s="37">
        <v>7.9173043608984015</v>
      </c>
    </row>
    <row r="34" spans="2:17" x14ac:dyDescent="0.3">
      <c r="B34" s="11"/>
      <c r="C34" s="5"/>
      <c r="D34" s="12"/>
      <c r="E34" s="12"/>
      <c r="N34" s="34">
        <v>11</v>
      </c>
      <c r="O34" s="35" t="s">
        <v>79</v>
      </c>
      <c r="P34" s="36">
        <v>3.4925000000000002</v>
      </c>
      <c r="Q34" s="37">
        <v>9.5799382766870682</v>
      </c>
    </row>
    <row r="35" spans="2:17" x14ac:dyDescent="0.3">
      <c r="B35" s="11" t="s">
        <v>10</v>
      </c>
      <c r="C35" s="5">
        <f>C7*C6^3/12</f>
        <v>0.89322916666666663</v>
      </c>
      <c r="D35" s="12" t="s">
        <v>47</v>
      </c>
      <c r="E35" s="12" t="s">
        <v>46</v>
      </c>
      <c r="N35" s="34"/>
      <c r="O35" s="35"/>
      <c r="P35" s="36"/>
      <c r="Q35" s="37"/>
    </row>
    <row r="36" spans="2:17" x14ac:dyDescent="0.3">
      <c r="B36" s="11"/>
      <c r="C36" s="5"/>
      <c r="D36" s="12"/>
      <c r="E36" s="12"/>
      <c r="N36" s="31"/>
      <c r="O36" s="31"/>
      <c r="P36" s="31"/>
      <c r="Q36" s="31"/>
    </row>
    <row r="37" spans="2:17" x14ac:dyDescent="0.3">
      <c r="B37" s="11"/>
      <c r="C37" s="5"/>
      <c r="D37" s="12"/>
      <c r="E37" s="12"/>
      <c r="N37" s="31"/>
      <c r="O37" s="31"/>
      <c r="P37" s="31"/>
      <c r="Q37" s="31"/>
    </row>
    <row r="38" spans="2:17" x14ac:dyDescent="0.3">
      <c r="B38" s="11"/>
      <c r="C38" s="5"/>
      <c r="D38" s="12"/>
      <c r="E38" s="12"/>
      <c r="N38" s="31"/>
      <c r="O38" s="31"/>
      <c r="P38" s="31"/>
      <c r="Q38" s="31"/>
    </row>
    <row r="39" spans="2:17" ht="15.6" x14ac:dyDescent="0.3">
      <c r="B39" s="11" t="s">
        <v>48</v>
      </c>
      <c r="C39" s="5">
        <f>((C25*1000)/(C29*10000))+((C26*100000*C32*100)/(C35*100000000))</f>
        <v>69.387755102040813</v>
      </c>
      <c r="D39" s="2" t="s">
        <v>22</v>
      </c>
      <c r="N39" s="31"/>
      <c r="O39" s="31"/>
      <c r="P39" s="31"/>
      <c r="Q39" s="31"/>
    </row>
    <row r="40" spans="2:17" ht="15.6" x14ac:dyDescent="0.3">
      <c r="B40" s="11" t="s">
        <v>49</v>
      </c>
      <c r="C40" s="5">
        <f>((C25*1000)/(C29*10000))-((C26*100000*C32*100)/(C35*100000000))</f>
        <v>-16.816326530612251</v>
      </c>
      <c r="D40" s="2" t="s">
        <v>22</v>
      </c>
      <c r="N40" s="31"/>
      <c r="O40" s="31"/>
      <c r="P40" s="31"/>
      <c r="Q40" s="31"/>
    </row>
    <row r="41" spans="2:17" x14ac:dyDescent="0.3">
      <c r="B41" s="11"/>
      <c r="C41" s="5"/>
      <c r="N41" s="99" t="s">
        <v>80</v>
      </c>
      <c r="O41" s="100"/>
      <c r="P41" s="100"/>
      <c r="Q41" s="101"/>
    </row>
    <row r="42" spans="2:17" ht="15.6" x14ac:dyDescent="0.3">
      <c r="B42" s="11" t="s">
        <v>40</v>
      </c>
      <c r="C42" s="5">
        <f>MAX(C39:C40)</f>
        <v>69.387755102040813</v>
      </c>
      <c r="D42" s="2" t="s">
        <v>22</v>
      </c>
      <c r="N42" s="102" t="s">
        <v>81</v>
      </c>
      <c r="O42" s="103"/>
      <c r="P42" s="103"/>
      <c r="Q42" s="104"/>
    </row>
    <row r="43" spans="2:17" x14ac:dyDescent="0.3">
      <c r="B43" s="11"/>
      <c r="C43" s="5"/>
      <c r="N43" s="38" t="s">
        <v>82</v>
      </c>
      <c r="O43" s="39"/>
      <c r="P43" s="40" t="s">
        <v>83</v>
      </c>
      <c r="Q43" s="40" t="s">
        <v>84</v>
      </c>
    </row>
    <row r="44" spans="2:17" x14ac:dyDescent="0.3">
      <c r="B44" s="11"/>
      <c r="C44" s="5"/>
      <c r="N44" s="38" t="s">
        <v>85</v>
      </c>
      <c r="O44" s="39"/>
      <c r="P44" s="48">
        <v>0.9</v>
      </c>
      <c r="Q44" s="41">
        <v>0.9</v>
      </c>
    </row>
    <row r="45" spans="2:17" x14ac:dyDescent="0.3">
      <c r="B45" s="11" t="s">
        <v>50</v>
      </c>
      <c r="C45" s="5">
        <f>0.2*C4</f>
        <v>42</v>
      </c>
      <c r="D45" s="2" t="s">
        <v>22</v>
      </c>
      <c r="N45" s="38" t="s">
        <v>86</v>
      </c>
      <c r="O45" s="39"/>
      <c r="P45" s="49">
        <v>0.7</v>
      </c>
      <c r="Q45" s="41">
        <v>0.65</v>
      </c>
    </row>
    <row r="46" spans="2:17" x14ac:dyDescent="0.3">
      <c r="B46" s="11"/>
      <c r="C46" s="5"/>
      <c r="N46" s="38" t="s">
        <v>87</v>
      </c>
      <c r="O46" s="39"/>
      <c r="P46" s="49">
        <v>0.85</v>
      </c>
      <c r="Q46" s="41">
        <v>0.75</v>
      </c>
    </row>
    <row r="47" spans="2:17" ht="28.8" x14ac:dyDescent="0.3">
      <c r="B47" s="17" t="s">
        <v>51</v>
      </c>
      <c r="C47" s="5"/>
      <c r="D47" s="10" t="s">
        <v>52</v>
      </c>
      <c r="N47" s="38" t="s">
        <v>88</v>
      </c>
      <c r="O47" s="39"/>
      <c r="P47" s="49">
        <v>0.7</v>
      </c>
      <c r="Q47" s="42"/>
    </row>
    <row r="48" spans="2:17" x14ac:dyDescent="0.3">
      <c r="B48" s="5">
        <f>C42</f>
        <v>69.387755102040813</v>
      </c>
      <c r="C48" s="7" t="str">
        <f>IF(B48&lt;D48,"&lt;","&gt;")</f>
        <v>&gt;</v>
      </c>
      <c r="D48" s="5">
        <f>C45</f>
        <v>42</v>
      </c>
      <c r="E48" s="8" t="str">
        <f>+IF(B48&lt;D48,"…...OK!","…..requiere elementos de borde")</f>
        <v>…..requiere elementos de borde</v>
      </c>
      <c r="N48" s="38" t="s">
        <v>89</v>
      </c>
      <c r="O48" s="39"/>
      <c r="P48" s="49">
        <v>0.75</v>
      </c>
      <c r="Q48" s="42"/>
    </row>
    <row r="49" spans="2:9" x14ac:dyDescent="0.3">
      <c r="B49" s="11"/>
      <c r="C49" s="5"/>
    </row>
    <row r="50" spans="2:9" x14ac:dyDescent="0.3">
      <c r="B50" s="95" t="s">
        <v>54</v>
      </c>
      <c r="C50" s="95"/>
    </row>
    <row r="52" spans="2:9" x14ac:dyDescent="0.3">
      <c r="B52" s="94" t="s">
        <v>53</v>
      </c>
      <c r="H52" s="13" t="s">
        <v>53</v>
      </c>
      <c r="I52" s="13"/>
    </row>
    <row r="53" spans="2:9" x14ac:dyDescent="0.3">
      <c r="B53" s="94"/>
      <c r="H53" s="13"/>
      <c r="I53" s="13"/>
    </row>
    <row r="55" spans="2:9" x14ac:dyDescent="0.3">
      <c r="E55" s="2" t="s">
        <v>55</v>
      </c>
    </row>
    <row r="56" spans="2:9" ht="9" customHeight="1" x14ac:dyDescent="0.3">
      <c r="E56" s="9" t="str">
        <f>CONCATENATE(C41, D41)</f>
        <v/>
      </c>
    </row>
    <row r="57" spans="2:9" x14ac:dyDescent="0.3">
      <c r="E57" s="10" t="s">
        <v>56</v>
      </c>
    </row>
    <row r="58" spans="2:9" x14ac:dyDescent="0.3">
      <c r="B58" s="2" t="s">
        <v>57</v>
      </c>
      <c r="E58" s="10"/>
    </row>
    <row r="59" spans="2:9" x14ac:dyDescent="0.3">
      <c r="E59" s="10"/>
    </row>
    <row r="60" spans="2:9" x14ac:dyDescent="0.3">
      <c r="B60" s="4" t="s">
        <v>58</v>
      </c>
      <c r="C60" s="10">
        <f>2*C7*100</f>
        <v>50</v>
      </c>
      <c r="D60" s="2" t="s">
        <v>4</v>
      </c>
      <c r="E60" s="10"/>
    </row>
    <row r="61" spans="2:9" x14ac:dyDescent="0.3">
      <c r="B61" s="4" t="s">
        <v>59</v>
      </c>
      <c r="C61" s="10">
        <f>0.1*C6*100</f>
        <v>35</v>
      </c>
      <c r="D61" s="2" t="s">
        <v>4</v>
      </c>
      <c r="E61" s="10"/>
    </row>
    <row r="62" spans="2:9" x14ac:dyDescent="0.3">
      <c r="B62" s="4"/>
      <c r="C62" s="10"/>
      <c r="E62" s="10"/>
    </row>
    <row r="63" spans="2:9" x14ac:dyDescent="0.3">
      <c r="C63" s="4" t="s">
        <v>63</v>
      </c>
      <c r="D63" s="21">
        <f>MAX(C60:C61)</f>
        <v>50</v>
      </c>
      <c r="E63" s="3" t="s">
        <v>4</v>
      </c>
    </row>
    <row r="64" spans="2:9" x14ac:dyDescent="0.3">
      <c r="C64" s="4" t="s">
        <v>99</v>
      </c>
      <c r="D64" s="21">
        <f>C7*100</f>
        <v>25</v>
      </c>
      <c r="E64" s="3" t="s">
        <v>4</v>
      </c>
    </row>
    <row r="65" spans="2:9" x14ac:dyDescent="0.3">
      <c r="C65" s="4"/>
      <c r="D65" s="21"/>
      <c r="E65" s="3"/>
    </row>
    <row r="66" spans="2:9" ht="15.6" x14ac:dyDescent="0.3">
      <c r="B66" s="2" t="s">
        <v>60</v>
      </c>
      <c r="C66" s="12"/>
      <c r="D66" s="80" t="str">
        <f>_xlfn.CONCAT(D64," cm"," x ",D63," cm")</f>
        <v>25 cm x 50 cm</v>
      </c>
      <c r="E66" s="12"/>
    </row>
    <row r="67" spans="2:9" x14ac:dyDescent="0.3">
      <c r="D67" s="19"/>
      <c r="E67" s="12"/>
    </row>
    <row r="68" spans="2:9" x14ac:dyDescent="0.3">
      <c r="B68" s="91" t="str">
        <f>CONCATENATE(D63/100," m")</f>
        <v>0.5 m</v>
      </c>
      <c r="C68" s="91"/>
      <c r="G68" s="92" t="str">
        <f>B68</f>
        <v>0.5 m</v>
      </c>
      <c r="H68" s="92"/>
    </row>
    <row r="70" spans="2:9" x14ac:dyDescent="0.3">
      <c r="B70" s="96" t="str">
        <f>CONCATENATE(C7," m")</f>
        <v>0.25 m</v>
      </c>
      <c r="H70" s="97" t="str">
        <f>B70</f>
        <v>0.25 m</v>
      </c>
      <c r="I70" s="97"/>
    </row>
    <row r="71" spans="2:9" x14ac:dyDescent="0.3">
      <c r="B71" s="96"/>
      <c r="H71" s="97"/>
      <c r="I71" s="97"/>
    </row>
    <row r="73" spans="2:9" x14ac:dyDescent="0.3">
      <c r="E73" s="16" t="str">
        <f>CONCATENATE(C6-D63/100," m")</f>
        <v>3 m</v>
      </c>
    </row>
    <row r="74" spans="2:9" x14ac:dyDescent="0.3">
      <c r="E74" s="9" t="str">
        <f>CONCATENATE(C57, D57)</f>
        <v/>
      </c>
    </row>
    <row r="75" spans="2:9" x14ac:dyDescent="0.3">
      <c r="E75" s="10" t="str">
        <f>CONCATENATE(C6," m")</f>
        <v>3.5 m</v>
      </c>
    </row>
    <row r="76" spans="2:9" x14ac:dyDescent="0.3">
      <c r="D76" s="19"/>
      <c r="E76" s="12"/>
    </row>
    <row r="77" spans="2:9" x14ac:dyDescent="0.3">
      <c r="B77" s="2" t="s">
        <v>61</v>
      </c>
      <c r="D77" s="19"/>
      <c r="E77" s="12"/>
    </row>
    <row r="78" spans="2:9" x14ac:dyDescent="0.3">
      <c r="D78" s="19"/>
      <c r="E78" s="12"/>
    </row>
    <row r="79" spans="2:9" x14ac:dyDescent="0.3">
      <c r="B79" s="4" t="s">
        <v>1</v>
      </c>
      <c r="C79" s="55">
        <v>0.01</v>
      </c>
      <c r="D79" s="12"/>
      <c r="E79" s="12"/>
    </row>
    <row r="80" spans="2:9" x14ac:dyDescent="0.3">
      <c r="B80" s="4"/>
      <c r="D80" s="19"/>
      <c r="E80" s="12"/>
    </row>
    <row r="81" spans="2:10" x14ac:dyDescent="0.3">
      <c r="B81" s="4"/>
      <c r="D81" s="19"/>
      <c r="E81" s="12"/>
    </row>
    <row r="82" spans="2:10" x14ac:dyDescent="0.3">
      <c r="B82" s="4" t="s">
        <v>62</v>
      </c>
      <c r="C82" s="6">
        <f>C79*C7*100*D63</f>
        <v>12.5</v>
      </c>
      <c r="D82" s="12" t="s">
        <v>5</v>
      </c>
      <c r="E82" s="12"/>
    </row>
    <row r="83" spans="2:10" x14ac:dyDescent="0.3">
      <c r="B83" s="23"/>
      <c r="C83" s="24"/>
      <c r="D83" s="25"/>
      <c r="E83" s="26" t="str">
        <f>+LOOKUP(C84,N26:N34,O26:O34)</f>
        <v>5/8"</v>
      </c>
      <c r="F83" s="25"/>
      <c r="G83" s="25"/>
      <c r="H83" s="25"/>
      <c r="I83" s="25"/>
    </row>
    <row r="84" spans="2:10" x14ac:dyDescent="0.3">
      <c r="B84" s="27" t="s">
        <v>64</v>
      </c>
      <c r="C84" s="43">
        <v>5</v>
      </c>
      <c r="D84" s="28" t="s">
        <v>65</v>
      </c>
      <c r="E84" s="29">
        <f>LOOKUP(C84,N26:N34,P26:P34)</f>
        <v>1.5874999999999999</v>
      </c>
      <c r="F84" s="25" t="s">
        <v>4</v>
      </c>
    </row>
    <row r="85" spans="2:10" x14ac:dyDescent="0.3">
      <c r="B85" s="30"/>
      <c r="D85" s="22" t="s">
        <v>66</v>
      </c>
      <c r="E85" s="29">
        <f>LOOKUP(C84,N26:N34,Q26:Q34)</f>
        <v>1.9793260902246004</v>
      </c>
      <c r="F85" s="25" t="s">
        <v>5</v>
      </c>
      <c r="G85" s="22"/>
      <c r="H85" s="29"/>
      <c r="I85" s="25"/>
    </row>
    <row r="86" spans="2:10" x14ac:dyDescent="0.3">
      <c r="B86" s="44" t="s">
        <v>91</v>
      </c>
      <c r="C86" s="10">
        <f>EVEN(C82/E85)</f>
        <v>8</v>
      </c>
      <c r="D86" s="31"/>
      <c r="E86" s="31"/>
      <c r="F86" s="25"/>
      <c r="G86" s="22"/>
      <c r="H86" s="29"/>
      <c r="I86" s="25"/>
    </row>
    <row r="87" spans="2:10" x14ac:dyDescent="0.3">
      <c r="B87" s="11" t="s">
        <v>90</v>
      </c>
      <c r="C87" s="46" t="str">
        <f>CONCATENATE(C86," Ø ",E83," (",ROUND(C86*E85,2), "cm2"," )")</f>
        <v>8 Ø 5/8" (15.83cm2 )</v>
      </c>
      <c r="D87" s="45"/>
      <c r="E87" s="31"/>
      <c r="F87" s="31"/>
      <c r="G87" s="31"/>
      <c r="H87" s="31"/>
      <c r="I87" s="31"/>
    </row>
    <row r="88" spans="2:10" x14ac:dyDescent="0.3">
      <c r="B88" s="32"/>
      <c r="C88" s="33"/>
      <c r="D88" s="25"/>
      <c r="E88" s="25"/>
      <c r="F88" s="31"/>
      <c r="G88" s="31"/>
      <c r="H88" s="31"/>
      <c r="I88" s="31"/>
      <c r="J88" s="31"/>
    </row>
    <row r="89" spans="2:10" x14ac:dyDescent="0.3">
      <c r="B89" s="47" t="s">
        <v>131</v>
      </c>
      <c r="D89" s="19"/>
      <c r="E89" s="12"/>
    </row>
    <row r="90" spans="2:10" x14ac:dyDescent="0.3">
      <c r="B90" s="4"/>
      <c r="D90" s="19"/>
      <c r="E90" s="12"/>
    </row>
    <row r="91" spans="2:10" x14ac:dyDescent="0.3">
      <c r="B91" s="4"/>
      <c r="D91" s="12"/>
      <c r="E91" s="12"/>
    </row>
    <row r="92" spans="2:10" x14ac:dyDescent="0.3">
      <c r="B92" s="4"/>
      <c r="D92" s="12"/>
      <c r="E92" s="12"/>
    </row>
    <row r="93" spans="2:10" x14ac:dyDescent="0.3">
      <c r="B93" s="4" t="s">
        <v>92</v>
      </c>
      <c r="C93" s="5">
        <f>C11/2+C12/(C6-D63/100)</f>
        <v>188.33333333333331</v>
      </c>
      <c r="D93" s="12" t="s">
        <v>13</v>
      </c>
      <c r="E93" s="12"/>
    </row>
    <row r="94" spans="2:10" x14ac:dyDescent="0.3">
      <c r="B94" s="4"/>
      <c r="C94" s="5"/>
      <c r="D94" s="12"/>
      <c r="E94" s="12"/>
    </row>
    <row r="95" spans="2:10" x14ac:dyDescent="0.3">
      <c r="B95" s="4"/>
      <c r="C95" s="5"/>
      <c r="D95" s="12"/>
      <c r="E95" s="12"/>
    </row>
    <row r="96" spans="2:10" x14ac:dyDescent="0.3">
      <c r="B96" s="4" t="s">
        <v>93</v>
      </c>
      <c r="C96" s="20">
        <v>0.7</v>
      </c>
      <c r="D96" s="2" t="s">
        <v>95</v>
      </c>
      <c r="E96" s="12"/>
    </row>
    <row r="97" spans="2:9" x14ac:dyDescent="0.3">
      <c r="B97" s="4" t="s">
        <v>94</v>
      </c>
      <c r="C97" s="20">
        <v>0.8</v>
      </c>
      <c r="D97" s="2" t="s">
        <v>96</v>
      </c>
      <c r="E97" s="12"/>
    </row>
    <row r="98" spans="2:9" x14ac:dyDescent="0.3">
      <c r="B98" s="4"/>
      <c r="D98" s="12"/>
      <c r="E98" s="12"/>
    </row>
    <row r="99" spans="2:9" x14ac:dyDescent="0.3">
      <c r="B99" s="4" t="s">
        <v>98</v>
      </c>
      <c r="C99" s="10">
        <f>D63*D64</f>
        <v>1250</v>
      </c>
      <c r="D99" s="12" t="s">
        <v>5</v>
      </c>
      <c r="E99" s="12"/>
    </row>
    <row r="100" spans="2:9" x14ac:dyDescent="0.3">
      <c r="B100" s="4" t="s">
        <v>62</v>
      </c>
      <c r="C100" s="5">
        <f>C86*E85</f>
        <v>15.834608721796803</v>
      </c>
      <c r="D100" s="12" t="s">
        <v>5</v>
      </c>
      <c r="E100" s="12"/>
    </row>
    <row r="101" spans="2:9" x14ac:dyDescent="0.3">
      <c r="B101" s="4"/>
      <c r="D101" s="12"/>
      <c r="E101" s="12"/>
    </row>
    <row r="102" spans="2:9" x14ac:dyDescent="0.3">
      <c r="B102" s="4" t="s">
        <v>97</v>
      </c>
      <c r="C102" s="50">
        <f>C96*(C97*(0.85*C4/1000*(C99-C100)+C5/1000*C100))</f>
        <v>160.61017222583527</v>
      </c>
      <c r="D102" s="12" t="s">
        <v>13</v>
      </c>
      <c r="E102" s="12"/>
    </row>
    <row r="103" spans="2:9" x14ac:dyDescent="0.3">
      <c r="B103" s="4"/>
      <c r="D103" s="12"/>
      <c r="E103" s="12"/>
    </row>
    <row r="104" spans="2:9" x14ac:dyDescent="0.3">
      <c r="B104" s="10" t="s">
        <v>101</v>
      </c>
      <c r="D104" s="10" t="s">
        <v>100</v>
      </c>
      <c r="E104" s="12"/>
    </row>
    <row r="105" spans="2:9" x14ac:dyDescent="0.3">
      <c r="B105" s="50">
        <f>C93</f>
        <v>188.33333333333331</v>
      </c>
      <c r="C105" s="7" t="str">
        <f>+IF(B105&lt;D105,"&lt;","&gt;")</f>
        <v>&gt;</v>
      </c>
      <c r="D105" s="50">
        <f>+C102</f>
        <v>160.61017222583527</v>
      </c>
      <c r="E105" s="8" t="str">
        <f>IF(B105&lt;D105,"…...OK","…..requiere aumentar elementos de borde o mayor As acero")</f>
        <v>…..requiere aumentar elementos de borde o mayor As acero</v>
      </c>
    </row>
    <row r="106" spans="2:9" x14ac:dyDescent="0.3">
      <c r="B106" s="4"/>
      <c r="D106" s="12"/>
      <c r="E106" s="12"/>
    </row>
    <row r="107" spans="2:9" x14ac:dyDescent="0.3">
      <c r="B107" s="23"/>
      <c r="C107" s="24"/>
      <c r="D107" s="25"/>
      <c r="E107" s="53" t="str">
        <f>+LOOKUP(C108,N26:N34,O26:O34)</f>
        <v>1"</v>
      </c>
      <c r="F107" s="25"/>
      <c r="G107" s="52" t="str">
        <f>+LOOKUP(C109,N26:N34,O26:O34)</f>
        <v>3/4"</v>
      </c>
      <c r="H107" s="25"/>
      <c r="I107" s="25"/>
    </row>
    <row r="108" spans="2:9" x14ac:dyDescent="0.3">
      <c r="B108" s="27" t="s">
        <v>64</v>
      </c>
      <c r="C108" s="43">
        <v>8</v>
      </c>
      <c r="D108" s="28" t="s">
        <v>65</v>
      </c>
      <c r="E108" s="29">
        <f>LOOKUP(C108,N26:N34,P26:P34)</f>
        <v>2.54</v>
      </c>
      <c r="F108" s="25" t="s">
        <v>4</v>
      </c>
      <c r="G108" s="29">
        <f>LOOKUP(C109,N26:N34,P26:P34)</f>
        <v>1.905</v>
      </c>
      <c r="H108" s="25" t="s">
        <v>4</v>
      </c>
      <c r="I108" s="25"/>
    </row>
    <row r="109" spans="2:9" x14ac:dyDescent="0.3">
      <c r="B109" s="27" t="s">
        <v>64</v>
      </c>
      <c r="C109" s="51">
        <v>6</v>
      </c>
      <c r="D109" s="22" t="s">
        <v>66</v>
      </c>
      <c r="E109" s="29">
        <f>LOOKUP(C108,N26:N34,Q26:Q34)</f>
        <v>5.0670747909749778</v>
      </c>
      <c r="F109" s="25" t="s">
        <v>5</v>
      </c>
      <c r="G109" s="29">
        <f>LOOKUP(C109,N26:N34,Q26:Q34)</f>
        <v>2.8502295699234246</v>
      </c>
      <c r="H109" s="25" t="s">
        <v>5</v>
      </c>
      <c r="I109" s="25"/>
    </row>
    <row r="110" spans="2:9" x14ac:dyDescent="0.3">
      <c r="B110" s="30"/>
      <c r="D110" s="22"/>
      <c r="E110" s="29"/>
      <c r="F110" s="25"/>
    </row>
    <row r="111" spans="2:9" x14ac:dyDescent="0.3">
      <c r="B111" s="44" t="s">
        <v>91</v>
      </c>
      <c r="C111" s="1">
        <v>4</v>
      </c>
      <c r="D111" s="31"/>
      <c r="E111" s="31"/>
      <c r="F111" s="25"/>
    </row>
    <row r="112" spans="2:9" x14ac:dyDescent="0.3">
      <c r="B112" s="44" t="s">
        <v>91</v>
      </c>
      <c r="C112" s="54">
        <v>4</v>
      </c>
      <c r="D112" s="31"/>
      <c r="E112" s="31"/>
      <c r="F112" s="25"/>
    </row>
    <row r="113" spans="2:6" x14ac:dyDescent="0.3">
      <c r="B113" s="11" t="s">
        <v>90</v>
      </c>
      <c r="C113" s="46" t="str">
        <f>CONCATENATE(C111," Ø ",E107," + ",C112," Ø ",G107," (",ROUND(C111*E109+C112*G109,2), "cm2"," )")</f>
        <v>4 Ø 1" + 4 Ø 3/4" (31.67cm2 )</v>
      </c>
      <c r="D113" s="45"/>
      <c r="E113" s="31"/>
      <c r="F113" s="31"/>
    </row>
    <row r="114" spans="2:6" x14ac:dyDescent="0.3">
      <c r="B114" s="4"/>
      <c r="D114" s="12"/>
      <c r="E114" s="12"/>
    </row>
    <row r="115" spans="2:6" x14ac:dyDescent="0.3">
      <c r="B115" s="4"/>
      <c r="C115" s="5"/>
      <c r="D115" s="12"/>
      <c r="E115" s="12"/>
    </row>
    <row r="116" spans="2:6" x14ac:dyDescent="0.3">
      <c r="B116" s="4"/>
      <c r="C116" s="5"/>
      <c r="D116" s="12"/>
      <c r="E116" s="12"/>
    </row>
    <row r="117" spans="2:6" x14ac:dyDescent="0.3">
      <c r="B117" s="4" t="s">
        <v>93</v>
      </c>
      <c r="C117" s="20">
        <v>0.7</v>
      </c>
      <c r="D117" s="2" t="s">
        <v>95</v>
      </c>
      <c r="E117" s="12"/>
    </row>
    <row r="118" spans="2:6" x14ac:dyDescent="0.3">
      <c r="B118" s="4" t="s">
        <v>94</v>
      </c>
      <c r="C118" s="20">
        <v>0.8</v>
      </c>
      <c r="D118" s="2" t="s">
        <v>96</v>
      </c>
      <c r="E118" s="12"/>
    </row>
    <row r="119" spans="2:6" x14ac:dyDescent="0.3">
      <c r="B119" s="4"/>
      <c r="D119" s="12"/>
      <c r="E119" s="12"/>
    </row>
    <row r="120" spans="2:6" x14ac:dyDescent="0.3">
      <c r="B120" s="4" t="s">
        <v>98</v>
      </c>
      <c r="C120" s="10">
        <f>D63*D64</f>
        <v>1250</v>
      </c>
      <c r="D120" s="12" t="s">
        <v>5</v>
      </c>
      <c r="E120" s="12"/>
    </row>
    <row r="121" spans="2:6" x14ac:dyDescent="0.3">
      <c r="B121" s="4" t="str">
        <f>CONCATENATE("As"," Ø ", E107, " =")</f>
        <v>As Ø 1" =</v>
      </c>
      <c r="C121" s="5">
        <f>C111*E109</f>
        <v>20.268299163899911</v>
      </c>
      <c r="D121" s="12" t="s">
        <v>5</v>
      </c>
      <c r="E121" s="12"/>
    </row>
    <row r="122" spans="2:6" x14ac:dyDescent="0.3">
      <c r="B122" s="4" t="str">
        <f>CONCATENATE("As"," Ø ", G107, " =")</f>
        <v>As Ø 3/4" =</v>
      </c>
      <c r="C122" s="5">
        <f>C112*G109</f>
        <v>11.400918279693698</v>
      </c>
      <c r="D122" s="12" t="s">
        <v>5</v>
      </c>
      <c r="E122" s="12"/>
    </row>
    <row r="123" spans="2:6" x14ac:dyDescent="0.3">
      <c r="B123" s="4" t="s">
        <v>102</v>
      </c>
      <c r="C123" s="5">
        <f>+C122+C121</f>
        <v>31.66921744359361</v>
      </c>
      <c r="D123" s="12" t="s">
        <v>5</v>
      </c>
      <c r="E123" s="12"/>
    </row>
    <row r="124" spans="2:6" x14ac:dyDescent="0.3">
      <c r="B124" s="4"/>
      <c r="D124" s="12"/>
      <c r="E124" s="12"/>
    </row>
    <row r="125" spans="2:6" x14ac:dyDescent="0.3">
      <c r="B125" s="4" t="s">
        <v>97</v>
      </c>
      <c r="C125" s="5">
        <f>C117*(C118*(0.85*C4/1000*(C120-C123)+C5/1000*C123))</f>
        <v>196.27034445167052</v>
      </c>
      <c r="D125" s="12" t="s">
        <v>13</v>
      </c>
      <c r="E125" s="12"/>
    </row>
    <row r="126" spans="2:6" x14ac:dyDescent="0.3">
      <c r="B126" s="4"/>
      <c r="D126" s="12"/>
      <c r="E126" s="12"/>
    </row>
    <row r="127" spans="2:6" x14ac:dyDescent="0.3">
      <c r="B127" s="10" t="s">
        <v>101</v>
      </c>
      <c r="D127" s="10" t="s">
        <v>100</v>
      </c>
      <c r="E127" s="12"/>
    </row>
    <row r="128" spans="2:6" x14ac:dyDescent="0.3">
      <c r="B128" s="50">
        <f>C93</f>
        <v>188.33333333333331</v>
      </c>
      <c r="C128" s="7" t="str">
        <f>+IF(B128&lt;D128,"&lt;","&gt;")</f>
        <v>&lt;</v>
      </c>
      <c r="D128" s="50">
        <f>+C125</f>
        <v>196.27034445167052</v>
      </c>
      <c r="E128" s="8" t="str">
        <f>IF(B128&lt;D128,"…...OK","…..requiere aumentar elementos de borde o mayor As acero")</f>
        <v>…...OK</v>
      </c>
    </row>
    <row r="129" spans="2:5" x14ac:dyDescent="0.3">
      <c r="B129" s="4"/>
      <c r="D129" s="12"/>
      <c r="E129" s="12"/>
    </row>
    <row r="130" spans="2:5" x14ac:dyDescent="0.3">
      <c r="B130" s="15" t="s">
        <v>104</v>
      </c>
      <c r="D130" s="12"/>
      <c r="E130" s="12"/>
    </row>
    <row r="131" spans="2:5" x14ac:dyDescent="0.3">
      <c r="B131" s="4"/>
      <c r="D131" s="12"/>
      <c r="E131" s="12"/>
    </row>
    <row r="132" spans="2:5" x14ac:dyDescent="0.3">
      <c r="B132" s="4" t="s">
        <v>35</v>
      </c>
      <c r="C132" s="5">
        <f>C13</f>
        <v>145</v>
      </c>
      <c r="D132" s="12" t="s">
        <v>13</v>
      </c>
      <c r="E132" s="12"/>
    </row>
    <row r="133" spans="2:5" x14ac:dyDescent="0.3">
      <c r="B133" s="4"/>
      <c r="E133" s="10"/>
    </row>
    <row r="134" spans="2:5" x14ac:dyDescent="0.3">
      <c r="B134" s="4"/>
      <c r="E134" s="10"/>
    </row>
    <row r="135" spans="2:5" x14ac:dyDescent="0.3">
      <c r="B135" s="4" t="s">
        <v>7</v>
      </c>
      <c r="C135" s="10">
        <f>C6*C7</f>
        <v>0.875</v>
      </c>
      <c r="D135" s="2" t="s">
        <v>15</v>
      </c>
      <c r="E135" s="10"/>
    </row>
    <row r="136" spans="2:5" x14ac:dyDescent="0.3">
      <c r="B136" s="4" t="s">
        <v>105</v>
      </c>
      <c r="C136" s="5">
        <f>2.6*SQRT(C4)*10*C135</f>
        <v>329.67882097580974</v>
      </c>
      <c r="D136" s="2" t="s">
        <v>13</v>
      </c>
      <c r="E136" s="10"/>
    </row>
    <row r="137" spans="2:5" x14ac:dyDescent="0.3">
      <c r="B137" s="4"/>
      <c r="E137" s="10"/>
    </row>
    <row r="138" spans="2:5" x14ac:dyDescent="0.3">
      <c r="B138" s="4"/>
      <c r="E138" s="10"/>
    </row>
    <row r="139" spans="2:5" x14ac:dyDescent="0.3">
      <c r="B139" s="4"/>
      <c r="E139" s="10"/>
    </row>
    <row r="140" spans="2:5" x14ac:dyDescent="0.3">
      <c r="B140" s="9" t="s">
        <v>106</v>
      </c>
      <c r="E140" s="10"/>
    </row>
    <row r="141" spans="2:5" x14ac:dyDescent="0.3">
      <c r="B141" s="9"/>
      <c r="E141" s="10"/>
    </row>
    <row r="142" spans="2:5" x14ac:dyDescent="0.3">
      <c r="B142" s="9"/>
      <c r="E142" s="10"/>
    </row>
    <row r="143" spans="2:5" x14ac:dyDescent="0.3">
      <c r="B143" s="9"/>
      <c r="E143" s="10"/>
    </row>
    <row r="144" spans="2:5" x14ac:dyDescent="0.3">
      <c r="B144" s="9"/>
      <c r="E144" s="10"/>
    </row>
    <row r="145" spans="2:5" ht="18" x14ac:dyDescent="0.35">
      <c r="B145" s="9" t="s">
        <v>109</v>
      </c>
      <c r="E145" s="10"/>
    </row>
    <row r="146" spans="2:5" x14ac:dyDescent="0.3">
      <c r="B146" s="4" t="s">
        <v>110</v>
      </c>
      <c r="C146" s="10">
        <f>C10/C6</f>
        <v>6.6000000000000005</v>
      </c>
      <c r="E146" s="10"/>
    </row>
    <row r="147" spans="2:5" ht="15.6" x14ac:dyDescent="0.3">
      <c r="B147" s="4" t="s">
        <v>111</v>
      </c>
      <c r="C147" s="10">
        <f>IF(C146&gt;=2,0.53,0.8)</f>
        <v>0.53</v>
      </c>
      <c r="E147" s="10"/>
    </row>
    <row r="148" spans="2:5" x14ac:dyDescent="0.3">
      <c r="B148" s="9"/>
    </row>
    <row r="149" spans="2:5" x14ac:dyDescent="0.3">
      <c r="E149" s="14" t="s">
        <v>107</v>
      </c>
    </row>
    <row r="150" spans="2:5" x14ac:dyDescent="0.3">
      <c r="B150" s="4" t="s">
        <v>112</v>
      </c>
      <c r="C150" s="10">
        <f>C6*C7</f>
        <v>0.875</v>
      </c>
      <c r="D150" s="2" t="s">
        <v>15</v>
      </c>
      <c r="E150" s="14" t="s">
        <v>108</v>
      </c>
    </row>
    <row r="151" spans="2:5" x14ac:dyDescent="0.3">
      <c r="B151" s="4" t="s">
        <v>16</v>
      </c>
      <c r="C151" s="5">
        <f>C147*SQRT(C4)*C150*10</f>
        <v>67.203759660453514</v>
      </c>
      <c r="D151" s="2" t="s">
        <v>13</v>
      </c>
      <c r="E151" s="14"/>
    </row>
    <row r="152" spans="2:5" x14ac:dyDescent="0.3">
      <c r="B152" s="4"/>
      <c r="E152" s="14"/>
    </row>
    <row r="153" spans="2:5" x14ac:dyDescent="0.3">
      <c r="B153" s="4"/>
      <c r="E153" s="14"/>
    </row>
    <row r="154" spans="2:5" x14ac:dyDescent="0.3">
      <c r="B154" s="4"/>
      <c r="E154" s="14"/>
    </row>
    <row r="155" spans="2:5" x14ac:dyDescent="0.3">
      <c r="B155" s="4" t="s">
        <v>93</v>
      </c>
      <c r="C155" s="20">
        <v>0.85</v>
      </c>
      <c r="D155" s="2" t="s">
        <v>113</v>
      </c>
      <c r="E155" s="14"/>
    </row>
    <row r="156" spans="2:5" x14ac:dyDescent="0.3">
      <c r="B156" s="4"/>
      <c r="E156" s="14"/>
    </row>
    <row r="157" spans="2:5" x14ac:dyDescent="0.3">
      <c r="B157" s="4" t="s">
        <v>17</v>
      </c>
      <c r="C157" s="5">
        <f>C132/C155-C151</f>
        <v>103.38447563366414</v>
      </c>
      <c r="D157" s="2" t="s">
        <v>13</v>
      </c>
      <c r="E157" s="14"/>
    </row>
    <row r="158" spans="2:5" x14ac:dyDescent="0.3">
      <c r="E158" s="14"/>
    </row>
    <row r="159" spans="2:5" x14ac:dyDescent="0.3">
      <c r="E159" s="14"/>
    </row>
    <row r="160" spans="2:5" x14ac:dyDescent="0.3">
      <c r="E160" s="14"/>
    </row>
    <row r="161" spans="1:10" x14ac:dyDescent="0.3">
      <c r="E161" s="14"/>
    </row>
    <row r="162" spans="1:10" x14ac:dyDescent="0.3">
      <c r="B162" s="11" t="s">
        <v>18</v>
      </c>
      <c r="C162" s="56">
        <f>C157/(C6*100*C7*100*C5/1000)</f>
        <v>2.8131830104398403E-3</v>
      </c>
      <c r="E162" s="14"/>
    </row>
    <row r="163" spans="1:10" x14ac:dyDescent="0.3">
      <c r="B163" s="11" t="s">
        <v>119</v>
      </c>
      <c r="C163" s="57">
        <v>2.5000000000000001E-3</v>
      </c>
      <c r="D163" s="2" t="s">
        <v>122</v>
      </c>
      <c r="E163" s="14"/>
      <c r="G163" s="82" t="s">
        <v>124</v>
      </c>
      <c r="H163" s="83"/>
      <c r="I163" s="83"/>
      <c r="J163" s="84"/>
    </row>
    <row r="164" spans="1:10" x14ac:dyDescent="0.3">
      <c r="B164" s="11"/>
      <c r="C164" s="56"/>
      <c r="E164" s="14"/>
      <c r="G164" s="85"/>
      <c r="H164" s="86"/>
      <c r="I164" s="86"/>
      <c r="J164" s="87"/>
    </row>
    <row r="165" spans="1:10" x14ac:dyDescent="0.3">
      <c r="B165" s="68" t="s">
        <v>117</v>
      </c>
      <c r="C165" s="58">
        <f>MAX(C162:C163)</f>
        <v>2.8131830104398403E-3</v>
      </c>
      <c r="E165" s="14"/>
      <c r="G165" s="85"/>
      <c r="H165" s="86"/>
      <c r="I165" s="86"/>
      <c r="J165" s="87"/>
    </row>
    <row r="166" spans="1:10" x14ac:dyDescent="0.3">
      <c r="B166" s="4"/>
      <c r="C166" s="58"/>
      <c r="E166" s="14"/>
      <c r="G166" s="88"/>
      <c r="H166" s="89"/>
      <c r="I166" s="89"/>
      <c r="J166" s="90"/>
    </row>
    <row r="167" spans="1:10" x14ac:dyDescent="0.3">
      <c r="B167" s="11"/>
      <c r="C167" s="56"/>
      <c r="E167" s="14"/>
    </row>
    <row r="168" spans="1:10" x14ac:dyDescent="0.3">
      <c r="B168" s="66" t="s">
        <v>116</v>
      </c>
      <c r="C168" s="67">
        <f>C165*C7*100*100</f>
        <v>7.0329575260996009</v>
      </c>
      <c r="D168" s="3" t="s">
        <v>5</v>
      </c>
      <c r="E168" s="14"/>
    </row>
    <row r="169" spans="1:10" x14ac:dyDescent="0.3">
      <c r="A169" s="22"/>
      <c r="B169" s="23"/>
      <c r="C169" s="24"/>
      <c r="D169" s="25"/>
      <c r="E169" s="26" t="str">
        <f>+LOOKUP(C170,N26:N34,O26:O34)</f>
        <v>3/8"</v>
      </c>
      <c r="F169" s="25"/>
      <c r="G169" s="25"/>
      <c r="H169" s="25"/>
      <c r="I169" s="25"/>
    </row>
    <row r="170" spans="1:10" x14ac:dyDescent="0.3">
      <c r="A170" s="22"/>
      <c r="B170" s="27" t="s">
        <v>64</v>
      </c>
      <c r="C170" s="59">
        <v>3</v>
      </c>
      <c r="D170" s="28" t="s">
        <v>65</v>
      </c>
      <c r="E170" s="29">
        <f>LOOKUP(C170,N26:N34,P26:P34)</f>
        <v>0.95250000000000001</v>
      </c>
      <c r="F170" s="25" t="s">
        <v>4</v>
      </c>
    </row>
    <row r="171" spans="1:10" x14ac:dyDescent="0.3">
      <c r="A171" s="31"/>
      <c r="B171" s="30"/>
      <c r="C171" s="60"/>
      <c r="D171" s="22" t="s">
        <v>66</v>
      </c>
      <c r="E171" s="29">
        <f>LOOKUP(C170,N26:N34,Q26:Q34)</f>
        <v>0.71255739248085614</v>
      </c>
      <c r="F171" s="25" t="s">
        <v>5</v>
      </c>
      <c r="G171" s="61"/>
      <c r="H171" s="31"/>
      <c r="I171" s="31"/>
    </row>
    <row r="172" spans="1:10" x14ac:dyDescent="0.3">
      <c r="A172" s="62"/>
      <c r="B172" s="29"/>
      <c r="C172" s="25"/>
      <c r="D172" s="62"/>
      <c r="E172" s="29"/>
      <c r="F172" s="25"/>
      <c r="G172" s="62"/>
      <c r="H172" s="29"/>
      <c r="I172" s="25"/>
    </row>
    <row r="173" spans="1:10" x14ac:dyDescent="0.3">
      <c r="A173" s="62"/>
      <c r="B173" s="63" t="s">
        <v>114</v>
      </c>
      <c r="C173" s="64">
        <f>(2*E171)/(C168)</f>
        <v>0.20263378239852173</v>
      </c>
      <c r="D173" s="65" t="s">
        <v>0</v>
      </c>
      <c r="E173" s="29"/>
      <c r="F173" s="25"/>
      <c r="G173" s="62"/>
      <c r="H173" s="29"/>
      <c r="I173" s="25"/>
    </row>
    <row r="174" spans="1:10" x14ac:dyDescent="0.3">
      <c r="A174" s="62"/>
      <c r="B174" s="63" t="s">
        <v>127</v>
      </c>
      <c r="C174" s="64">
        <f>3*C7</f>
        <v>0.75</v>
      </c>
      <c r="D174" s="65" t="s">
        <v>0</v>
      </c>
      <c r="E174" s="29"/>
      <c r="F174" s="25"/>
      <c r="G174" s="62"/>
      <c r="H174" s="29"/>
      <c r="I174" s="25"/>
    </row>
    <row r="175" spans="1:10" x14ac:dyDescent="0.3">
      <c r="A175" s="62"/>
      <c r="B175" s="63" t="s">
        <v>126</v>
      </c>
      <c r="C175" s="64">
        <v>0.4</v>
      </c>
      <c r="D175" s="65" t="s">
        <v>0</v>
      </c>
      <c r="E175" s="29"/>
      <c r="F175" s="25"/>
      <c r="G175" s="62"/>
      <c r="H175" s="29"/>
      <c r="I175" s="25"/>
    </row>
    <row r="176" spans="1:10" x14ac:dyDescent="0.3">
      <c r="A176" s="62"/>
      <c r="B176" s="63"/>
      <c r="C176" s="64"/>
      <c r="D176" s="65"/>
      <c r="E176" s="29"/>
      <c r="F176" s="25"/>
      <c r="G176" s="62"/>
      <c r="H176" s="29"/>
      <c r="I176" s="25"/>
    </row>
    <row r="177" spans="1:10" x14ac:dyDescent="0.3">
      <c r="A177" s="62"/>
      <c r="B177" s="77" t="s">
        <v>128</v>
      </c>
      <c r="C177" s="78">
        <f>MIN(C173:C175)</f>
        <v>0.20263378239852173</v>
      </c>
      <c r="D177" s="79" t="s">
        <v>0</v>
      </c>
      <c r="E177" s="29"/>
      <c r="F177" s="25"/>
      <c r="G177" s="62"/>
      <c r="H177" s="29"/>
      <c r="I177" s="25"/>
    </row>
    <row r="178" spans="1:10" x14ac:dyDescent="0.3">
      <c r="A178" s="62"/>
      <c r="B178" s="63"/>
      <c r="C178" s="29"/>
      <c r="D178" s="65"/>
      <c r="E178" s="29"/>
      <c r="F178" s="25"/>
      <c r="G178" s="62"/>
      <c r="H178" s="29"/>
      <c r="I178" s="25"/>
    </row>
    <row r="179" spans="1:10" ht="15.6" x14ac:dyDescent="0.3">
      <c r="A179" s="62"/>
      <c r="B179" s="69" t="s">
        <v>115</v>
      </c>
      <c r="C179" s="70" t="str">
        <f>CONCATENATE(" Ø ",E169," @ ",ROUND(C177,2)," m "," en cada cara. ")</f>
        <v xml:space="preserve"> Ø 3/8" @ 0.2 m  en cada cara. </v>
      </c>
      <c r="D179" s="71"/>
      <c r="E179" s="72"/>
      <c r="F179" s="25"/>
      <c r="G179" s="62"/>
      <c r="H179" s="29"/>
      <c r="I179" s="25"/>
    </row>
    <row r="180" spans="1:10" x14ac:dyDescent="0.3">
      <c r="B180" s="11"/>
      <c r="C180" s="56"/>
      <c r="E180" s="14"/>
    </row>
    <row r="181" spans="1:10" x14ac:dyDescent="0.3">
      <c r="B181" s="3" t="s">
        <v>118</v>
      </c>
      <c r="E181" s="14"/>
    </row>
    <row r="182" spans="1:10" x14ac:dyDescent="0.3">
      <c r="E182" s="14"/>
    </row>
    <row r="183" spans="1:10" x14ac:dyDescent="0.3">
      <c r="E183" s="14"/>
      <c r="F183" s="2" t="s">
        <v>133</v>
      </c>
    </row>
    <row r="184" spans="1:10" x14ac:dyDescent="0.3">
      <c r="E184" s="14"/>
    </row>
    <row r="185" spans="1:10" x14ac:dyDescent="0.3">
      <c r="B185" s="11" t="s">
        <v>19</v>
      </c>
      <c r="C185" s="56">
        <f>0.0025+0.5*(2.5-C10/C6)*(C165-0.0025)</f>
        <v>1.8579748285983274E-3</v>
      </c>
      <c r="E185" s="14"/>
    </row>
    <row r="186" spans="1:10" ht="15" customHeight="1" x14ac:dyDescent="0.3">
      <c r="B186" s="11" t="s">
        <v>120</v>
      </c>
      <c r="C186" s="57">
        <v>2.5000000000000001E-3</v>
      </c>
      <c r="D186" s="2" t="s">
        <v>123</v>
      </c>
      <c r="E186" s="14"/>
      <c r="G186" s="82" t="s">
        <v>125</v>
      </c>
      <c r="H186" s="83"/>
      <c r="I186" s="83"/>
      <c r="J186" s="84"/>
    </row>
    <row r="187" spans="1:10" x14ac:dyDescent="0.3">
      <c r="E187" s="14"/>
      <c r="G187" s="85"/>
      <c r="H187" s="86"/>
      <c r="I187" s="86"/>
      <c r="J187" s="87"/>
    </row>
    <row r="188" spans="1:10" x14ac:dyDescent="0.3">
      <c r="B188" s="68" t="s">
        <v>121</v>
      </c>
      <c r="C188" s="58">
        <f>MAX(C185:C186)</f>
        <v>2.5000000000000001E-3</v>
      </c>
      <c r="E188" s="14"/>
      <c r="G188" s="85"/>
      <c r="H188" s="86"/>
      <c r="I188" s="86"/>
      <c r="J188" s="87"/>
    </row>
    <row r="189" spans="1:10" x14ac:dyDescent="0.3">
      <c r="E189" s="14"/>
      <c r="G189" s="85"/>
      <c r="H189" s="86"/>
      <c r="I189" s="86"/>
      <c r="J189" s="87"/>
    </row>
    <row r="190" spans="1:10" x14ac:dyDescent="0.3">
      <c r="B190" s="11"/>
      <c r="C190" s="56"/>
      <c r="E190" s="14"/>
      <c r="G190" s="85"/>
      <c r="H190" s="86"/>
      <c r="I190" s="86"/>
      <c r="J190" s="87"/>
    </row>
    <row r="191" spans="1:10" x14ac:dyDescent="0.3">
      <c r="B191" s="66" t="s">
        <v>116</v>
      </c>
      <c r="C191" s="67">
        <f>C188*C7*100*100</f>
        <v>6.25</v>
      </c>
      <c r="D191" s="3" t="s">
        <v>5</v>
      </c>
      <c r="E191" s="14"/>
      <c r="G191" s="88"/>
      <c r="H191" s="89"/>
      <c r="I191" s="89"/>
      <c r="J191" s="90"/>
    </row>
    <row r="192" spans="1:10" x14ac:dyDescent="0.3">
      <c r="A192" s="22"/>
      <c r="B192" s="23"/>
      <c r="C192" s="24"/>
      <c r="D192" s="25"/>
      <c r="E192" s="26" t="str">
        <f>+LOOKUP(C193,N26:N34,O26:O34)</f>
        <v>3/8"</v>
      </c>
      <c r="F192" s="25"/>
    </row>
    <row r="193" spans="1:9" x14ac:dyDescent="0.3">
      <c r="A193" s="22"/>
      <c r="B193" s="27" t="s">
        <v>64</v>
      </c>
      <c r="C193" s="59">
        <v>3</v>
      </c>
      <c r="D193" s="28" t="s">
        <v>65</v>
      </c>
      <c r="E193" s="29">
        <f>LOOKUP(C193,N26:N34,P26:P34)</f>
        <v>0.95250000000000001</v>
      </c>
      <c r="F193" s="25" t="s">
        <v>4</v>
      </c>
    </row>
    <row r="194" spans="1:9" x14ac:dyDescent="0.3">
      <c r="A194" s="31"/>
      <c r="B194" s="30"/>
      <c r="C194" s="60"/>
      <c r="D194" s="22" t="s">
        <v>66</v>
      </c>
      <c r="E194" s="29">
        <f>LOOKUP(C193,N26:N34,Q26:Q34)</f>
        <v>0.71255739248085614</v>
      </c>
      <c r="F194" s="25" t="s">
        <v>5</v>
      </c>
    </row>
    <row r="195" spans="1:9" x14ac:dyDescent="0.3">
      <c r="A195" s="62"/>
      <c r="B195" s="29"/>
      <c r="C195" s="25"/>
      <c r="D195" s="62"/>
      <c r="E195" s="29"/>
      <c r="F195" s="25"/>
    </row>
    <row r="196" spans="1:9" x14ac:dyDescent="0.3">
      <c r="A196" s="62"/>
      <c r="B196" s="63" t="s">
        <v>114</v>
      </c>
      <c r="C196" s="64">
        <f>(2*E194)/(C191)</f>
        <v>0.22801836559387398</v>
      </c>
      <c r="D196" s="65" t="s">
        <v>0</v>
      </c>
      <c r="E196" s="29"/>
      <c r="F196" s="25"/>
    </row>
    <row r="197" spans="1:9" x14ac:dyDescent="0.3">
      <c r="A197" s="62"/>
      <c r="B197" s="63" t="s">
        <v>127</v>
      </c>
      <c r="C197" s="64">
        <f>3*C7</f>
        <v>0.75</v>
      </c>
      <c r="D197" s="65" t="s">
        <v>0</v>
      </c>
      <c r="E197" s="29"/>
      <c r="F197" s="25"/>
    </row>
    <row r="198" spans="1:9" x14ac:dyDescent="0.3">
      <c r="A198" s="62"/>
      <c r="B198" s="63" t="s">
        <v>126</v>
      </c>
      <c r="C198" s="64">
        <v>0.4</v>
      </c>
      <c r="D198" s="65" t="s">
        <v>0</v>
      </c>
      <c r="E198" s="29"/>
      <c r="F198" s="25"/>
    </row>
    <row r="199" spans="1:9" x14ac:dyDescent="0.3">
      <c r="A199" s="62"/>
      <c r="B199" s="63"/>
      <c r="C199" s="64"/>
      <c r="D199" s="65"/>
      <c r="E199" s="29"/>
      <c r="F199" s="25"/>
    </row>
    <row r="200" spans="1:9" x14ac:dyDescent="0.3">
      <c r="A200" s="62"/>
      <c r="B200" s="77" t="s">
        <v>128</v>
      </c>
      <c r="C200" s="78">
        <f>MIN(C196:C198)</f>
        <v>0.22801836559387398</v>
      </c>
      <c r="D200" s="79" t="s">
        <v>0</v>
      </c>
      <c r="E200" s="29"/>
      <c r="F200" s="25"/>
    </row>
    <row r="201" spans="1:9" x14ac:dyDescent="0.3">
      <c r="A201" s="62"/>
      <c r="B201" s="63"/>
      <c r="C201" s="29"/>
      <c r="D201" s="65"/>
      <c r="E201" s="29"/>
      <c r="F201" s="25"/>
    </row>
    <row r="202" spans="1:9" ht="15.6" x14ac:dyDescent="0.3">
      <c r="A202" s="62"/>
      <c r="B202" s="69" t="s">
        <v>115</v>
      </c>
      <c r="C202" s="70" t="str">
        <f>CONCATENATE(" Ø ",E192," @ ",ROUND(C200,2)," m "," en cada cara. ")</f>
        <v xml:space="preserve"> Ø 3/8" @ 0.23 m  en cada cara. </v>
      </c>
      <c r="D202" s="71"/>
      <c r="E202" s="72"/>
      <c r="F202" s="25"/>
    </row>
    <row r="203" spans="1:9" x14ac:dyDescent="0.3">
      <c r="E203" s="14"/>
    </row>
    <row r="204" spans="1:9" x14ac:dyDescent="0.3">
      <c r="D204" s="19"/>
      <c r="E204" s="12"/>
    </row>
    <row r="205" spans="1:9" x14ac:dyDescent="0.3">
      <c r="B205" s="91" t="str">
        <f>CONCATENATE(D63/100," m")</f>
        <v>0.5 m</v>
      </c>
      <c r="C205" s="91"/>
      <c r="E205" s="2" t="str">
        <f>CONCATENATE(C6-2*D63/100," m")</f>
        <v>2.5 m</v>
      </c>
      <c r="G205" s="92" t="str">
        <f>B205</f>
        <v>0.5 m</v>
      </c>
      <c r="H205" s="92"/>
    </row>
    <row r="207" spans="1:9" x14ac:dyDescent="0.3">
      <c r="B207" s="96" t="str">
        <f>CONCATENATE(C7," m")</f>
        <v>0.25 m</v>
      </c>
      <c r="H207" s="97"/>
      <c r="I207" s="97"/>
    </row>
    <row r="208" spans="1:9" x14ac:dyDescent="0.3">
      <c r="B208" s="96"/>
      <c r="H208" s="97"/>
      <c r="I208" s="97"/>
    </row>
    <row r="210" spans="2:8" x14ac:dyDescent="0.3">
      <c r="B210" s="76" t="str">
        <f>CONCATENATE(C111," Ø ",E107," ")</f>
        <v xml:space="preserve">4 Ø 1" </v>
      </c>
      <c r="E210" s="16"/>
      <c r="G210" s="76" t="str">
        <f>CONCATENATE(C111," Ø ",E107," ")</f>
        <v xml:space="preserve">4 Ø 1" </v>
      </c>
    </row>
    <row r="211" spans="2:8" hidden="1" x14ac:dyDescent="0.3">
      <c r="E211" s="9"/>
    </row>
    <row r="212" spans="2:8" x14ac:dyDescent="0.3">
      <c r="B212" s="75" t="str">
        <f>CONCATENATE(C112," Ø ",G107)</f>
        <v>4 Ø 3/4"</v>
      </c>
      <c r="D212" s="73" t="str">
        <f>CONCATENATE(" Ø ",E169," @ ",ROUND(C173,2)," m ")</f>
        <v xml:space="preserve"> Ø 3/8" @ 0.2 m </v>
      </c>
      <c r="E212" s="10"/>
      <c r="F212" s="74" t="str">
        <f>CONCATENATE(" Ø ",E192," @ ",ROUND(C200,2)," m ")</f>
        <v xml:space="preserve"> Ø 3/8" @ 0.23 m </v>
      </c>
      <c r="G212" s="75" t="str">
        <f>CONCATENATE(C112," Ø ",G107)</f>
        <v>4 Ø 3/4"</v>
      </c>
    </row>
    <row r="213" spans="2:8" x14ac:dyDescent="0.3">
      <c r="B213" s="18"/>
      <c r="D213" s="19"/>
      <c r="E213" s="12"/>
    </row>
    <row r="215" spans="2:8" x14ac:dyDescent="0.3">
      <c r="B215"/>
    </row>
    <row r="217" spans="2:8" x14ac:dyDescent="0.3">
      <c r="B217" s="31"/>
      <c r="C217" s="32"/>
      <c r="D217" s="31"/>
      <c r="E217" s="31"/>
      <c r="F217" s="31"/>
      <c r="G217" s="31"/>
      <c r="H217" s="31"/>
    </row>
    <row r="218" spans="2:8" x14ac:dyDescent="0.3">
      <c r="B218" s="31"/>
      <c r="C218" s="81"/>
      <c r="D218" s="81"/>
      <c r="E218" s="81"/>
      <c r="F218" s="81"/>
      <c r="G218" s="81"/>
      <c r="H218" s="81"/>
    </row>
    <row r="219" spans="2:8" x14ac:dyDescent="0.3">
      <c r="B219" s="31"/>
      <c r="C219" s="81"/>
      <c r="D219" s="81"/>
      <c r="E219" s="81"/>
      <c r="F219" s="81"/>
      <c r="G219" s="81"/>
      <c r="H219" s="81"/>
    </row>
    <row r="220" spans="2:8" x14ac:dyDescent="0.3">
      <c r="B220" s="31"/>
      <c r="C220" s="81"/>
      <c r="D220" s="81"/>
      <c r="E220" s="81"/>
      <c r="F220" s="81"/>
      <c r="G220" s="81"/>
      <c r="H220" s="81"/>
    </row>
    <row r="221" spans="2:8" x14ac:dyDescent="0.3">
      <c r="B221" s="31"/>
      <c r="C221" s="81"/>
      <c r="D221" s="81"/>
      <c r="E221" s="81"/>
      <c r="F221" s="81"/>
      <c r="G221" s="81"/>
      <c r="H221" s="81"/>
    </row>
    <row r="222" spans="2:8" x14ac:dyDescent="0.3">
      <c r="B222" s="31"/>
      <c r="C222" s="81"/>
      <c r="D222" s="81"/>
      <c r="E222" s="81"/>
      <c r="F222" s="81"/>
      <c r="G222" s="81"/>
      <c r="H222" s="81"/>
    </row>
    <row r="223" spans="2:8" x14ac:dyDescent="0.3">
      <c r="B223" s="31"/>
      <c r="C223" s="81"/>
      <c r="D223" s="81"/>
      <c r="E223" s="81"/>
      <c r="F223" s="81"/>
      <c r="G223" s="81"/>
      <c r="H223" s="81"/>
    </row>
  </sheetData>
  <mergeCells count="18">
    <mergeCell ref="N22:Q22"/>
    <mergeCell ref="N23:Q23"/>
    <mergeCell ref="N41:Q41"/>
    <mergeCell ref="N42:Q42"/>
    <mergeCell ref="B68:C68"/>
    <mergeCell ref="B207:B208"/>
    <mergeCell ref="H207:I208"/>
    <mergeCell ref="B70:B71"/>
    <mergeCell ref="G68:H68"/>
    <mergeCell ref="H70:I71"/>
    <mergeCell ref="G163:J166"/>
    <mergeCell ref="G186:J191"/>
    <mergeCell ref="B205:C205"/>
    <mergeCell ref="G205:H205"/>
    <mergeCell ref="H16:I17"/>
    <mergeCell ref="B52:B53"/>
    <mergeCell ref="B50:C50"/>
    <mergeCell ref="A1:J1"/>
  </mergeCells>
  <phoneticPr fontId="17" type="noConversion"/>
  <dataValidations count="1">
    <dataValidation type="list" allowBlank="1" showInputMessage="1" showErrorMessage="1" sqref="C84 C108:C109 C170 C193" xr:uid="{98D139C0-666A-464D-B255-CDB4DC7E5929}">
      <formula1>$N$26:$N$34</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DISEÑO PLACA ESTRUCTURAL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2024-04-22T13:02:53Z</dcterms:modified>
</cp:coreProperties>
</file>