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000. GENIOSPRO 2024\01. HOJAS EXCEL DE CONCRETO ARMADO 2024\"/>
    </mc:Choice>
  </mc:AlternateContent>
  <xr:revisionPtr revIDLastSave="0" documentId="13_ncr:1_{14FB2486-BED1-4D37-9C7E-C28D078E9C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DIMEN. COLUMNA" sheetId="1" r:id="rId1"/>
  </sheets>
  <definedNames>
    <definedName name="_xlnm.Print_Area" localSheetId="0">'PREDIMEN. COLUMNA'!$A$1:$K$115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2" i="1" l="1"/>
  <c r="H87" i="1"/>
  <c r="I63" i="1"/>
  <c r="H67" i="1"/>
  <c r="I72" i="1"/>
  <c r="H76" i="1"/>
  <c r="C81" i="1"/>
  <c r="C82" i="1" s="1"/>
  <c r="C83" i="1" s="1"/>
  <c r="C84" i="1" s="1"/>
  <c r="C85" i="1" s="1"/>
  <c r="C86" i="1" s="1"/>
  <c r="C87" i="1" s="1"/>
  <c r="C50" i="1"/>
  <c r="C22" i="1"/>
  <c r="C37" i="1"/>
  <c r="C45" i="1"/>
  <c r="H41" i="1"/>
  <c r="K41" i="1" s="1"/>
  <c r="H40" i="1"/>
  <c r="K40" i="1" s="1"/>
  <c r="H32" i="1"/>
  <c r="K32" i="1" s="1"/>
  <c r="H33" i="1"/>
  <c r="K33" i="1" s="1"/>
  <c r="J35" i="1" s="1"/>
  <c r="H31" i="1"/>
  <c r="K31" i="1" s="1"/>
  <c r="H26" i="1"/>
  <c r="K26" i="1" s="1"/>
  <c r="H27" i="1"/>
  <c r="K27" i="1" s="1"/>
  <c r="H28" i="1"/>
  <c r="K28" i="1" s="1"/>
  <c r="H25" i="1"/>
  <c r="K25" i="1" s="1"/>
  <c r="J43" i="1" l="1"/>
  <c r="J48" i="1" l="1"/>
  <c r="J47" i="1"/>
  <c r="D56" i="1" s="1"/>
  <c r="E87" i="1" l="1"/>
  <c r="C71" i="1"/>
  <c r="E82" i="1"/>
  <c r="C62" i="1"/>
  <c r="E81" i="1"/>
  <c r="E80" i="1"/>
  <c r="E85" i="1"/>
  <c r="E86" i="1"/>
  <c r="E83" i="1"/>
  <c r="E84" i="1"/>
</calcChain>
</file>

<file path=xl/sharedStrings.xml><?xml version="1.0" encoding="utf-8"?>
<sst xmlns="http://schemas.openxmlformats.org/spreadsheetml/2006/main" count="91" uniqueCount="57">
  <si>
    <t>PREDIMENSIONAMIENTO DE COLUMNAS</t>
  </si>
  <si>
    <t>f'c =</t>
  </si>
  <si>
    <t>TIPO DE COLUMNA</t>
  </si>
  <si>
    <t>CENTRAL</t>
  </si>
  <si>
    <t>PERIMETRAL</t>
  </si>
  <si>
    <t>ESQUINA</t>
  </si>
  <si>
    <t>Acol =</t>
  </si>
  <si>
    <t>Acol : Area de Columna</t>
  </si>
  <si>
    <r>
      <rPr>
        <sz val="11"/>
        <color theme="1"/>
        <rFont val="Calibri"/>
        <family val="2"/>
      </rPr>
      <t>λ</t>
    </r>
    <r>
      <rPr>
        <sz val="11"/>
        <color theme="1"/>
        <rFont val="Arial Narrow"/>
        <family val="2"/>
      </rPr>
      <t>, n: Factores que dependen de la ubicación de la columna</t>
    </r>
  </si>
  <si>
    <t>λ</t>
  </si>
  <si>
    <t>n</t>
  </si>
  <si>
    <t>Tabla 1. Factores para el predimensionamiento de columnas</t>
  </si>
  <si>
    <t>Tabla 2. Peso de losas aligeradas</t>
  </si>
  <si>
    <t>H losa (m)</t>
  </si>
  <si>
    <t>W losa (kg/m2)</t>
  </si>
  <si>
    <t xml:space="preserve">PREDIMENSIONAMIENTO DE COLUMNA </t>
  </si>
  <si>
    <t xml:space="preserve">Descripción </t>
  </si>
  <si>
    <t># Pisos</t>
  </si>
  <si>
    <t>Área (m2)</t>
  </si>
  <si>
    <t>Peso (ton/m2)</t>
  </si>
  <si>
    <t>Peso (ton)</t>
  </si>
  <si>
    <t>Peso Acabado</t>
  </si>
  <si>
    <t>Peso Tabiqueria Típica</t>
  </si>
  <si>
    <t xml:space="preserve">Peso Tabiqueria Ult. Nivel </t>
  </si>
  <si>
    <t>Peso Losa</t>
  </si>
  <si>
    <t>Longitud (m)</t>
  </si>
  <si>
    <t>-</t>
  </si>
  <si>
    <t>Vigas en Dirección X</t>
  </si>
  <si>
    <t xml:space="preserve">Columna </t>
  </si>
  <si>
    <t>B (m)</t>
  </si>
  <si>
    <t>L (m)</t>
  </si>
  <si>
    <t>H (m)</t>
  </si>
  <si>
    <t>Peso (ton/m3)</t>
  </si>
  <si>
    <t>CARGA MUERTA</t>
  </si>
  <si>
    <t>ton</t>
  </si>
  <si>
    <t>Sobrecarga Típica</t>
  </si>
  <si>
    <t xml:space="preserve">Sobrecarga Ult. Nivel </t>
  </si>
  <si>
    <t>CARGA VIVA</t>
  </si>
  <si>
    <t>Carga en Servicio (D+L)</t>
  </si>
  <si>
    <t>Carga Ultima (1.4D+1.7L)</t>
  </si>
  <si>
    <t>Pg: Carga por Gravedad</t>
  </si>
  <si>
    <t>kg/cm2</t>
  </si>
  <si>
    <t>cm2</t>
  </si>
  <si>
    <t>Las dimensiones de columnas podrían ser:</t>
  </si>
  <si>
    <t>B (cm)</t>
  </si>
  <si>
    <t>H (cm)</t>
  </si>
  <si>
    <t>X</t>
  </si>
  <si>
    <t>SECCION DE COLUMNA CUADRADA (cm2)</t>
  </si>
  <si>
    <t>SECCION DE COLUMNA RECTANGULAR (cm2)</t>
  </si>
  <si>
    <t xml:space="preserve">USAR SECCIONES </t>
  </si>
  <si>
    <t>COLUMNA CUADRADA</t>
  </si>
  <si>
    <t>COLUMNA RECTANGULAR</t>
  </si>
  <si>
    <t>Vigas en Dirección Y</t>
  </si>
  <si>
    <t>SECCION DE COLUMNA CIRCULAR (cm2)</t>
  </si>
  <si>
    <t>D (cm)</t>
  </si>
  <si>
    <t>USAR SECCION</t>
  </si>
  <si>
    <t>COLUMNA CIRCULAR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</si>
</sst>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\ &quot;cm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</font>
    <font>
      <b/>
      <sz val="12"/>
      <color theme="1"/>
      <name val="Arial Narrow"/>
      <family val="2"/>
    </font>
    <font>
      <b/>
      <u/>
      <sz val="20"/>
      <color rgb="FF0070C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/>
    </xf>
    <xf numFmtId="2" fontId="2" fillId="2" borderId="9" xfId="0" applyNumberFormat="1" applyFont="1" applyFill="1" applyBorder="1"/>
    <xf numFmtId="0" fontId="2" fillId="2" borderId="5" xfId="0" applyFont="1" applyFill="1" applyBorder="1"/>
    <xf numFmtId="0" fontId="2" fillId="2" borderId="9" xfId="0" applyFont="1" applyFill="1" applyBorder="1"/>
    <xf numFmtId="2" fontId="1" fillId="3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wrapText="1"/>
    </xf>
    <xf numFmtId="2" fontId="1" fillId="3" borderId="1" xfId="0" applyNumberFormat="1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2" fontId="1" fillId="2" borderId="0" xfId="0" applyNumberFormat="1" applyFont="1" applyFill="1" applyAlignment="1">
      <alignment horizontal="left" vertical="center"/>
    </xf>
    <xf numFmtId="2" fontId="1" fillId="2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13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65" fontId="1" fillId="3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 vertical="center" wrapText="1"/>
    </xf>
    <xf numFmtId="165" fontId="1" fillId="2" borderId="0" xfId="0" applyNumberFormat="1" applyFont="1" applyFill="1" applyAlignment="1">
      <alignment horizontal="right" vertical="center"/>
    </xf>
    <xf numFmtId="165" fontId="1" fillId="2" borderId="0" xfId="0" applyNumberFormat="1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165" fontId="1" fillId="3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513522</xdr:colOff>
      <xdr:row>2</xdr:row>
      <xdr:rowOff>57979</xdr:rowOff>
    </xdr:from>
    <xdr:ext cx="1623390" cy="5312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9 CuadroTexto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911087" y="521805"/>
              <a:ext cx="1623390" cy="5312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500" b="1" i="0">
                        <a:latin typeface="Cambria Math" panose="02040503050406030204" pitchFamily="18" charset="0"/>
                      </a:rPr>
                      <m:t>𝐀𝐜𝐨𝐥</m:t>
                    </m:r>
                    <m:r>
                      <a:rPr lang="es-PE" sz="1500" b="1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s-PE" sz="15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l-GR" sz="1500" b="1" i="0">
                            <a:latin typeface="Cambria Math" panose="02040503050406030204" pitchFamily="18" charset="0"/>
                          </a:rPr>
                          <m:t>𝛌</m:t>
                        </m:r>
                        <m:r>
                          <a:rPr lang="el-GR" sz="15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s-ES" sz="1500" b="1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PE" sz="1500" b="1" i="0">
                            <a:latin typeface="Cambria Math"/>
                          </a:rPr>
                          <m:t>𝐏</m:t>
                        </m:r>
                        <m:r>
                          <a:rPr lang="es-ES" sz="1500" b="1" i="0">
                            <a:latin typeface="Cambria Math" panose="02040503050406030204" pitchFamily="18" charset="0"/>
                          </a:rPr>
                          <m:t>𝐠</m:t>
                        </m:r>
                      </m:num>
                      <m:den>
                        <m:r>
                          <a:rPr lang="es-PE" sz="1500" b="1" i="0">
                            <a:latin typeface="Cambria Math"/>
                          </a:rPr>
                          <m:t>𝐧</m:t>
                        </m:r>
                        <m:r>
                          <a:rPr lang="es-PE" sz="15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p>
                          <m:sSupPr>
                            <m:ctrlPr>
                              <a:rPr lang="es-PE" sz="15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PE" sz="1500" b="1" i="0">
                                <a:latin typeface="Cambria Math"/>
                              </a:rPr>
                              <m:t>𝐟</m:t>
                            </m:r>
                          </m:e>
                          <m:sup>
                            <m:r>
                              <a:rPr lang="es-PE" sz="1500" b="1" i="0">
                                <a:latin typeface="Cambria Math"/>
                              </a:rPr>
                              <m:t>′</m:t>
                            </m:r>
                          </m:sup>
                        </m:sSup>
                        <m:r>
                          <a:rPr lang="es-PE" sz="1500" b="1" i="0">
                            <a:latin typeface="Cambria Math"/>
                          </a:rPr>
                          <m:t>𝐜</m:t>
                        </m:r>
                      </m:den>
                    </m:f>
                  </m:oMath>
                </m:oMathPara>
              </a14:m>
              <a:endParaRPr lang="es-PE" sz="1500" b="1" i="0">
                <a:latin typeface="Arial Narrow" pitchFamily="34" charset="0"/>
              </a:endParaRPr>
            </a:p>
          </xdr:txBody>
        </xdr:sp>
      </mc:Choice>
      <mc:Fallback xmlns="">
        <xdr:sp macro="" textlink="">
          <xdr:nvSpPr>
            <xdr:cNvPr id="10" name="9 CuadroTexto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911087" y="521805"/>
              <a:ext cx="1623390" cy="5312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ES" sz="1500" b="1" i="0">
                  <a:latin typeface="Cambria Math" panose="02040503050406030204" pitchFamily="18" charset="0"/>
                </a:rPr>
                <a:t>𝐀𝐜𝐨𝐥</a:t>
              </a:r>
              <a:r>
                <a:rPr lang="es-PE" sz="1500" b="1" i="0">
                  <a:latin typeface="Cambria Math"/>
                </a:rPr>
                <a:t>= </a:t>
              </a:r>
              <a:r>
                <a:rPr lang="el-GR" sz="1500" b="1" i="0">
                  <a:latin typeface="Cambria Math" panose="02040503050406030204" pitchFamily="18" charset="0"/>
                </a:rPr>
                <a:t> </a:t>
              </a:r>
              <a:r>
                <a:rPr lang="es-PE" sz="1500" b="1" i="0">
                  <a:latin typeface="Cambria Math" panose="02040503050406030204" pitchFamily="18" charset="0"/>
                </a:rPr>
                <a:t>(</a:t>
              </a:r>
              <a:r>
                <a:rPr lang="el-GR" sz="1500" b="1" i="0">
                  <a:latin typeface="Cambria Math" panose="02040503050406030204" pitchFamily="18" charset="0"/>
                </a:rPr>
                <a:t>𝛌</a:t>
              </a:r>
              <a:r>
                <a:rPr lang="el-GR" sz="15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s-ES" sz="1500" b="1" i="0">
                  <a:latin typeface="Cambria Math" panose="02040503050406030204" pitchFamily="18" charset="0"/>
                </a:rPr>
                <a:t> </a:t>
              </a:r>
              <a:r>
                <a:rPr lang="es-PE" sz="1500" b="1" i="0">
                  <a:latin typeface="Cambria Math"/>
                </a:rPr>
                <a:t>𝐏</a:t>
              </a:r>
              <a:r>
                <a:rPr lang="es-ES" sz="1500" b="1" i="0">
                  <a:latin typeface="Cambria Math" panose="02040503050406030204" pitchFamily="18" charset="0"/>
                </a:rPr>
                <a:t>𝐠</a:t>
              </a:r>
              <a:r>
                <a:rPr lang="es-PE" sz="1500" b="1" i="0">
                  <a:latin typeface="Cambria Math" panose="02040503050406030204" pitchFamily="18" charset="0"/>
                </a:rPr>
                <a:t>)/(</a:t>
              </a:r>
              <a:r>
                <a:rPr lang="es-PE" sz="1500" b="1" i="0">
                  <a:latin typeface="Cambria Math"/>
                </a:rPr>
                <a:t>𝐧</a:t>
              </a:r>
              <a:r>
                <a:rPr lang="es-PE" sz="15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s-PE" sz="1500" b="1" i="0">
                  <a:latin typeface="Cambria Math"/>
                </a:rPr>
                <a:t>𝐟</a:t>
              </a:r>
              <a:r>
                <a:rPr lang="es-PE" sz="1500" b="1" i="0">
                  <a:latin typeface="Cambria Math" panose="02040503050406030204" pitchFamily="18" charset="0"/>
                </a:rPr>
                <a:t>^</a:t>
              </a:r>
              <a:r>
                <a:rPr lang="es-PE" sz="1500" b="1" i="0">
                  <a:latin typeface="Cambria Math"/>
                </a:rPr>
                <a:t>′ 𝐜</a:t>
              </a:r>
              <a:r>
                <a:rPr lang="es-PE" sz="1500" b="1" i="0">
                  <a:latin typeface="Cambria Math" panose="02040503050406030204" pitchFamily="18" charset="0"/>
                </a:rPr>
                <a:t>)</a:t>
              </a:r>
              <a:endParaRPr lang="es-PE" sz="1500" b="1" i="0">
                <a:latin typeface="Arial Narrow" pitchFamily="34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24848</xdr:colOff>
      <xdr:row>52</xdr:row>
      <xdr:rowOff>173935</xdr:rowOff>
    </xdr:from>
    <xdr:ext cx="1623390" cy="3991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9 CuadroTexto">
              <a:extLst>
                <a:ext uri="{FF2B5EF4-FFF2-40B4-BE49-F238E27FC236}">
                  <a16:creationId xmlns:a16="http://schemas.microsoft.com/office/drawing/2014/main" id="{D92004E6-509E-416F-B4A2-9B276E8A4943}"/>
                </a:ext>
              </a:extLst>
            </xdr:cNvPr>
            <xdr:cNvSpPr txBox="1"/>
          </xdr:nvSpPr>
          <xdr:spPr>
            <a:xfrm>
              <a:off x="331305" y="11678478"/>
              <a:ext cx="1623390" cy="3991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050" b="1" i="0">
                        <a:latin typeface="Cambria Math" panose="02040503050406030204" pitchFamily="18" charset="0"/>
                      </a:rPr>
                      <m:t>𝐀𝐜𝐨𝐥</m:t>
                    </m:r>
                    <m:r>
                      <a:rPr lang="es-PE" sz="1050" b="1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s-PE" sz="105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l-GR" sz="1050" b="1" i="0">
                            <a:latin typeface="Cambria Math" panose="02040503050406030204" pitchFamily="18" charset="0"/>
                          </a:rPr>
                          <m:t>𝛌</m:t>
                        </m:r>
                        <m:r>
                          <a:rPr lang="el-GR" sz="105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es-ES" sz="1050" b="1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PE" sz="1050" b="1" i="0">
                            <a:latin typeface="Cambria Math"/>
                          </a:rPr>
                          <m:t>𝐏</m:t>
                        </m:r>
                        <m:r>
                          <a:rPr lang="es-ES" sz="1050" b="1" i="0">
                            <a:latin typeface="Cambria Math" panose="02040503050406030204" pitchFamily="18" charset="0"/>
                          </a:rPr>
                          <m:t>𝐠</m:t>
                        </m:r>
                      </m:num>
                      <m:den>
                        <m:r>
                          <a:rPr lang="es-PE" sz="1050" b="1" i="0">
                            <a:latin typeface="Cambria Math"/>
                          </a:rPr>
                          <m:t>𝐧</m:t>
                        </m:r>
                        <m:r>
                          <a:rPr lang="es-PE" sz="105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p>
                          <m:sSupPr>
                            <m:ctrlPr>
                              <a:rPr lang="es-PE" sz="105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PE" sz="1050" b="1" i="0">
                                <a:latin typeface="Cambria Math"/>
                              </a:rPr>
                              <m:t>𝐟</m:t>
                            </m:r>
                          </m:e>
                          <m:sup>
                            <m:r>
                              <a:rPr lang="es-PE" sz="1050" b="1" i="0">
                                <a:latin typeface="Cambria Math"/>
                              </a:rPr>
                              <m:t>′</m:t>
                            </m:r>
                          </m:sup>
                        </m:sSup>
                        <m:r>
                          <a:rPr lang="es-PE" sz="1050" b="1" i="0">
                            <a:latin typeface="Cambria Math"/>
                          </a:rPr>
                          <m:t>𝐜</m:t>
                        </m:r>
                      </m:den>
                    </m:f>
                  </m:oMath>
                </m:oMathPara>
              </a14:m>
              <a:endParaRPr lang="es-PE" sz="1050" b="1" i="0">
                <a:latin typeface="Arial Narrow" pitchFamily="34" charset="0"/>
              </a:endParaRPr>
            </a:p>
          </xdr:txBody>
        </xdr:sp>
      </mc:Choice>
      <mc:Fallback xmlns="">
        <xdr:sp macro="" textlink="">
          <xdr:nvSpPr>
            <xdr:cNvPr id="4" name="9 CuadroTexto">
              <a:extLst>
                <a:ext uri="{FF2B5EF4-FFF2-40B4-BE49-F238E27FC236}">
                  <a16:creationId xmlns:a16="http://schemas.microsoft.com/office/drawing/2014/main" id="{D92004E6-509E-416F-B4A2-9B276E8A4943}"/>
                </a:ext>
              </a:extLst>
            </xdr:cNvPr>
            <xdr:cNvSpPr txBox="1"/>
          </xdr:nvSpPr>
          <xdr:spPr>
            <a:xfrm>
              <a:off x="331305" y="11678478"/>
              <a:ext cx="1623390" cy="3991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ES" sz="1050" b="1" i="0">
                  <a:latin typeface="Cambria Math" panose="02040503050406030204" pitchFamily="18" charset="0"/>
                </a:rPr>
                <a:t>𝐀𝐜𝐨𝐥</a:t>
              </a:r>
              <a:r>
                <a:rPr lang="es-PE" sz="1050" b="1" i="0">
                  <a:latin typeface="Cambria Math"/>
                </a:rPr>
                <a:t>= </a:t>
              </a:r>
              <a:r>
                <a:rPr lang="el-GR" sz="1050" b="1" i="0">
                  <a:latin typeface="Cambria Math" panose="02040503050406030204" pitchFamily="18" charset="0"/>
                </a:rPr>
                <a:t> </a:t>
              </a:r>
              <a:r>
                <a:rPr lang="es-PE" sz="1050" b="1" i="0">
                  <a:latin typeface="Cambria Math" panose="02040503050406030204" pitchFamily="18" charset="0"/>
                </a:rPr>
                <a:t>(</a:t>
              </a:r>
              <a:r>
                <a:rPr lang="el-GR" sz="1050" b="1" i="0">
                  <a:latin typeface="Cambria Math" panose="02040503050406030204" pitchFamily="18" charset="0"/>
                </a:rPr>
                <a:t>𝛌</a:t>
              </a:r>
              <a:r>
                <a:rPr lang="el-GR" sz="105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s-ES" sz="1050" b="1" i="0">
                  <a:latin typeface="Cambria Math" panose="02040503050406030204" pitchFamily="18" charset="0"/>
                </a:rPr>
                <a:t> </a:t>
              </a:r>
              <a:r>
                <a:rPr lang="es-PE" sz="1050" b="1" i="0">
                  <a:latin typeface="Cambria Math"/>
                </a:rPr>
                <a:t>𝐏</a:t>
              </a:r>
              <a:r>
                <a:rPr lang="es-ES" sz="1050" b="1" i="0">
                  <a:latin typeface="Cambria Math" panose="02040503050406030204" pitchFamily="18" charset="0"/>
                </a:rPr>
                <a:t>𝐠</a:t>
              </a:r>
              <a:r>
                <a:rPr lang="es-PE" sz="1050" b="1" i="0">
                  <a:latin typeface="Cambria Math" panose="02040503050406030204" pitchFamily="18" charset="0"/>
                </a:rPr>
                <a:t>)/(</a:t>
              </a:r>
              <a:r>
                <a:rPr lang="es-PE" sz="1050" b="1" i="0">
                  <a:latin typeface="Cambria Math"/>
                </a:rPr>
                <a:t>𝐧</a:t>
              </a:r>
              <a:r>
                <a:rPr lang="es-PE" sz="105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s-PE" sz="1050" b="1" i="0">
                  <a:latin typeface="Cambria Math"/>
                </a:rPr>
                <a:t>𝐟</a:t>
              </a:r>
              <a:r>
                <a:rPr lang="es-PE" sz="1050" b="1" i="0">
                  <a:latin typeface="Cambria Math" panose="02040503050406030204" pitchFamily="18" charset="0"/>
                </a:rPr>
                <a:t>^</a:t>
              </a:r>
              <a:r>
                <a:rPr lang="es-PE" sz="1050" b="1" i="0">
                  <a:latin typeface="Cambria Math"/>
                </a:rPr>
                <a:t>′ 𝐜</a:t>
              </a:r>
              <a:r>
                <a:rPr lang="es-PE" sz="1050" b="1" i="0">
                  <a:latin typeface="Cambria Math" panose="02040503050406030204" pitchFamily="18" charset="0"/>
                </a:rPr>
                <a:t>)</a:t>
              </a:r>
              <a:endParaRPr lang="es-PE" sz="1050" b="1" i="0">
                <a:latin typeface="Arial Narrow" pitchFamily="34" charset="0"/>
              </a:endParaRPr>
            </a:p>
          </xdr:txBody>
        </xdr:sp>
      </mc:Fallback>
    </mc:AlternateContent>
    <xdr:clientData/>
  </xdr:oneCellAnchor>
  <xdr:twoCellAnchor>
    <xdr:from>
      <xdr:col>6</xdr:col>
      <xdr:colOff>720590</xdr:colOff>
      <xdr:row>60</xdr:row>
      <xdr:rowOff>41414</xdr:rowOff>
    </xdr:from>
    <xdr:to>
      <xdr:col>8</xdr:col>
      <xdr:colOff>74547</xdr:colOff>
      <xdr:row>64</xdr:row>
      <xdr:rowOff>182218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CC0A7CC7-6DE5-4657-8730-9FF7B85BA698}"/>
            </a:ext>
          </a:extLst>
        </xdr:cNvPr>
        <xdr:cNvSpPr/>
      </xdr:nvSpPr>
      <xdr:spPr>
        <a:xfrm>
          <a:off x="4273829" y="13401262"/>
          <a:ext cx="977348" cy="969065"/>
        </a:xfrm>
        <a:prstGeom prst="rect">
          <a:avLst/>
        </a:prstGeom>
        <a:ln w="38100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720590</xdr:colOff>
      <xdr:row>65</xdr:row>
      <xdr:rowOff>136668</xdr:rowOff>
    </xdr:from>
    <xdr:to>
      <xdr:col>8</xdr:col>
      <xdr:colOff>74547</xdr:colOff>
      <xdr:row>65</xdr:row>
      <xdr:rowOff>136668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B439FA25-5203-48E5-BD61-83D431CE3EEA}"/>
            </a:ext>
          </a:extLst>
        </xdr:cNvPr>
        <xdr:cNvCxnSpPr/>
      </xdr:nvCxnSpPr>
      <xdr:spPr>
        <a:xfrm>
          <a:off x="4273829" y="14531842"/>
          <a:ext cx="977348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223631</xdr:colOff>
      <xdr:row>60</xdr:row>
      <xdr:rowOff>41414</xdr:rowOff>
    </xdr:from>
    <xdr:to>
      <xdr:col>8</xdr:col>
      <xdr:colOff>223631</xdr:colOff>
      <xdr:row>64</xdr:row>
      <xdr:rowOff>182218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BDE159-C267-4709-A287-098711F2490A}"/>
            </a:ext>
          </a:extLst>
        </xdr:cNvPr>
        <xdr:cNvCxnSpPr/>
      </xdr:nvCxnSpPr>
      <xdr:spPr>
        <a:xfrm flipV="1">
          <a:off x="5400261" y="13401262"/>
          <a:ext cx="0" cy="969065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720590</xdr:colOff>
      <xdr:row>78</xdr:row>
      <xdr:rowOff>41414</xdr:rowOff>
    </xdr:from>
    <xdr:to>
      <xdr:col>8</xdr:col>
      <xdr:colOff>74547</xdr:colOff>
      <xdr:row>84</xdr:row>
      <xdr:rowOff>173935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CB076E9-95E1-4805-B17D-28CA2E32A89A}"/>
            </a:ext>
          </a:extLst>
        </xdr:cNvPr>
        <xdr:cNvSpPr/>
      </xdr:nvSpPr>
      <xdr:spPr>
        <a:xfrm>
          <a:off x="4273829" y="17327218"/>
          <a:ext cx="977348" cy="1374913"/>
        </a:xfrm>
        <a:prstGeom prst="rect">
          <a:avLst/>
        </a:prstGeom>
        <a:ln w="38100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720590</xdr:colOff>
      <xdr:row>85</xdr:row>
      <xdr:rowOff>153234</xdr:rowOff>
    </xdr:from>
    <xdr:to>
      <xdr:col>8</xdr:col>
      <xdr:colOff>74547</xdr:colOff>
      <xdr:row>85</xdr:row>
      <xdr:rowOff>153234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998893CF-84CB-441E-8768-B2825DD23DE3}"/>
            </a:ext>
          </a:extLst>
        </xdr:cNvPr>
        <xdr:cNvCxnSpPr/>
      </xdr:nvCxnSpPr>
      <xdr:spPr>
        <a:xfrm>
          <a:off x="4273829" y="18888495"/>
          <a:ext cx="977348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240205</xdr:colOff>
      <xdr:row>78</xdr:row>
      <xdr:rowOff>41414</xdr:rowOff>
    </xdr:from>
    <xdr:to>
      <xdr:col>8</xdr:col>
      <xdr:colOff>240205</xdr:colOff>
      <xdr:row>84</xdr:row>
      <xdr:rowOff>173935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A6C60D3B-E2AF-433D-9CC8-4F2204F83F6B}"/>
            </a:ext>
          </a:extLst>
        </xdr:cNvPr>
        <xdr:cNvCxnSpPr/>
      </xdr:nvCxnSpPr>
      <xdr:spPr>
        <a:xfrm flipV="1">
          <a:off x="5416835" y="17327218"/>
          <a:ext cx="0" cy="137491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720590</xdr:colOff>
      <xdr:row>74</xdr:row>
      <xdr:rowOff>136668</xdr:rowOff>
    </xdr:from>
    <xdr:to>
      <xdr:col>8</xdr:col>
      <xdr:colOff>74547</xdr:colOff>
      <xdr:row>74</xdr:row>
      <xdr:rowOff>136668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555E9A25-2C49-4974-84AA-FF897E5B75A6}"/>
            </a:ext>
          </a:extLst>
        </xdr:cNvPr>
        <xdr:cNvCxnSpPr/>
      </xdr:nvCxnSpPr>
      <xdr:spPr>
        <a:xfrm>
          <a:off x="4273829" y="14531842"/>
          <a:ext cx="977348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223631</xdr:colOff>
      <xdr:row>69</xdr:row>
      <xdr:rowOff>41414</xdr:rowOff>
    </xdr:from>
    <xdr:to>
      <xdr:col>8</xdr:col>
      <xdr:colOff>223631</xdr:colOff>
      <xdr:row>73</xdr:row>
      <xdr:rowOff>182218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92813564-6CF0-4A48-8231-E09E6E634FE6}"/>
            </a:ext>
          </a:extLst>
        </xdr:cNvPr>
        <xdr:cNvCxnSpPr/>
      </xdr:nvCxnSpPr>
      <xdr:spPr>
        <a:xfrm flipV="1">
          <a:off x="5400261" y="13401262"/>
          <a:ext cx="0" cy="969065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728870</xdr:colOff>
      <xdr:row>69</xdr:row>
      <xdr:rowOff>49696</xdr:rowOff>
    </xdr:from>
    <xdr:to>
      <xdr:col>8</xdr:col>
      <xdr:colOff>74545</xdr:colOff>
      <xdr:row>73</xdr:row>
      <xdr:rowOff>173935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C78E1222-DB54-4012-8C86-2EED3444A5FC}"/>
            </a:ext>
          </a:extLst>
        </xdr:cNvPr>
        <xdr:cNvSpPr/>
      </xdr:nvSpPr>
      <xdr:spPr>
        <a:xfrm>
          <a:off x="4282109" y="15471913"/>
          <a:ext cx="969066" cy="952500"/>
        </a:xfrm>
        <a:prstGeom prst="ellipse">
          <a:avLst/>
        </a:prstGeom>
        <a:ln w="381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5</xdr:col>
      <xdr:colOff>324679</xdr:colOff>
      <xdr:row>89</xdr:row>
      <xdr:rowOff>125896</xdr:rowOff>
    </xdr:from>
    <xdr:to>
      <xdr:col>10</xdr:col>
      <xdr:colOff>542767</xdr:colOff>
      <xdr:row>113</xdr:row>
      <xdr:rowOff>53009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87ECFB-5B06-4752-80B0-DC629DE1E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7514" y="19613218"/>
          <a:ext cx="4359392" cy="4194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824338</xdr:colOff>
      <xdr:row>0</xdr:row>
      <xdr:rowOff>172278</xdr:rowOff>
    </xdr:from>
    <xdr:to>
      <xdr:col>10</xdr:col>
      <xdr:colOff>806226</xdr:colOff>
      <xdr:row>7</xdr:row>
      <xdr:rowOff>19878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CD28F56-BE67-4F5B-80FC-AE5B9A257E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36" r="10019" b="35387"/>
        <a:stretch/>
      </xdr:blipFill>
      <xdr:spPr bwMode="auto">
        <a:xfrm>
          <a:off x="6111955" y="172278"/>
          <a:ext cx="1638410" cy="1278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3"/>
  <sheetViews>
    <sheetView tabSelected="1" view="pageBreakPreview" topLeftCell="B1" zoomScale="115" zoomScaleNormal="130" zoomScaleSheetLayoutView="115" workbookViewId="0">
      <selection activeCell="B1" sqref="B1:K1"/>
    </sheetView>
  </sheetViews>
  <sheetFormatPr defaultColWidth="11.44140625" defaultRowHeight="13.8" x14ac:dyDescent="0.25"/>
  <cols>
    <col min="1" max="1" width="1.88671875" style="1" customWidth="1"/>
    <col min="2" max="2" width="2.6640625" style="1" customWidth="1"/>
    <col min="3" max="11" width="12.109375" style="1" customWidth="1"/>
    <col min="12" max="16384" width="11.44140625" style="1"/>
  </cols>
  <sheetData>
    <row r="1" spans="2:11" ht="25.2" x14ac:dyDescent="0.25">
      <c r="B1" s="78" t="s">
        <v>0</v>
      </c>
      <c r="C1" s="78"/>
      <c r="D1" s="78"/>
      <c r="E1" s="78"/>
      <c r="F1" s="78"/>
      <c r="G1" s="78"/>
      <c r="H1" s="78"/>
      <c r="I1" s="78"/>
      <c r="J1" s="78"/>
      <c r="K1" s="78"/>
    </row>
    <row r="2" spans="2:11" x14ac:dyDescent="0.25">
      <c r="B2" s="2"/>
      <c r="C2" s="2"/>
      <c r="D2" s="2"/>
      <c r="E2" s="2"/>
      <c r="F2" s="2"/>
      <c r="G2" s="2"/>
      <c r="H2" s="2"/>
    </row>
    <row r="3" spans="2:11" x14ac:dyDescent="0.25">
      <c r="B3" s="2"/>
      <c r="C3" s="2"/>
      <c r="D3" s="2"/>
      <c r="E3" s="2"/>
      <c r="F3" s="9" t="s">
        <v>7</v>
      </c>
      <c r="G3" s="2"/>
      <c r="H3" s="2"/>
    </row>
    <row r="4" spans="2:11" x14ac:dyDescent="0.25">
      <c r="B4" s="2"/>
      <c r="C4" s="2"/>
      <c r="D4" s="2"/>
      <c r="E4" s="2"/>
      <c r="F4" s="9" t="s">
        <v>40</v>
      </c>
      <c r="G4" s="2"/>
      <c r="H4" s="2"/>
    </row>
    <row r="5" spans="2:11" ht="14.4" x14ac:dyDescent="0.3">
      <c r="B5" s="2"/>
      <c r="C5" s="2"/>
      <c r="E5" s="2"/>
      <c r="F5" s="9" t="s">
        <v>8</v>
      </c>
      <c r="G5" s="2"/>
      <c r="H5" s="2"/>
    </row>
    <row r="6" spans="2:11" ht="16.5" customHeight="1" x14ac:dyDescent="0.25">
      <c r="B6" s="2"/>
      <c r="C6" s="9"/>
      <c r="E6" s="2"/>
      <c r="F6" s="2"/>
      <c r="G6" s="2"/>
      <c r="H6" s="2"/>
    </row>
    <row r="7" spans="2:11" ht="16.5" customHeight="1" x14ac:dyDescent="0.25">
      <c r="B7" s="2"/>
      <c r="E7" s="65" t="s">
        <v>11</v>
      </c>
      <c r="F7" s="65"/>
      <c r="G7" s="65"/>
      <c r="H7" s="65"/>
    </row>
    <row r="8" spans="2:11" ht="16.5" customHeight="1" x14ac:dyDescent="0.25">
      <c r="B8" s="2"/>
      <c r="E8" s="64" t="s">
        <v>2</v>
      </c>
      <c r="F8" s="64"/>
      <c r="G8" s="10" t="s">
        <v>9</v>
      </c>
      <c r="H8" s="10" t="s">
        <v>10</v>
      </c>
    </row>
    <row r="9" spans="2:11" s="5" customFormat="1" ht="16.5" customHeight="1" x14ac:dyDescent="0.3">
      <c r="B9" s="3"/>
      <c r="E9" s="13" t="s">
        <v>3</v>
      </c>
      <c r="F9" s="14"/>
      <c r="G9" s="12">
        <v>1.1000000000000001</v>
      </c>
      <c r="H9" s="11">
        <v>0.3</v>
      </c>
    </row>
    <row r="10" spans="2:11" s="5" customFormat="1" ht="16.5" customHeight="1" x14ac:dyDescent="0.3">
      <c r="B10" s="3"/>
      <c r="E10" s="13" t="s">
        <v>4</v>
      </c>
      <c r="F10" s="14"/>
      <c r="G10" s="11">
        <v>1.25</v>
      </c>
      <c r="H10" s="11">
        <v>0.25</v>
      </c>
    </row>
    <row r="11" spans="2:11" s="5" customFormat="1" ht="16.5" customHeight="1" x14ac:dyDescent="0.3">
      <c r="B11" s="3"/>
      <c r="E11" s="13" t="s">
        <v>5</v>
      </c>
      <c r="F11" s="14"/>
      <c r="G11" s="11">
        <v>1.5</v>
      </c>
      <c r="H11" s="11">
        <v>0.2</v>
      </c>
    </row>
    <row r="12" spans="2:11" ht="16.5" customHeight="1" x14ac:dyDescent="0.25">
      <c r="B12" s="2"/>
      <c r="E12" s="6"/>
      <c r="F12" s="6"/>
      <c r="G12" s="6"/>
      <c r="H12" s="6"/>
    </row>
    <row r="13" spans="2:11" ht="16.5" customHeight="1" x14ac:dyDescent="0.25">
      <c r="B13" s="2"/>
      <c r="E13" s="65" t="s">
        <v>12</v>
      </c>
      <c r="F13" s="65"/>
      <c r="G13" s="65"/>
      <c r="H13" s="65"/>
    </row>
    <row r="14" spans="2:11" ht="16.5" customHeight="1" x14ac:dyDescent="0.25">
      <c r="B14" s="2"/>
      <c r="E14" s="66" t="s">
        <v>13</v>
      </c>
      <c r="F14" s="66"/>
      <c r="G14" s="68" t="s">
        <v>14</v>
      </c>
      <c r="H14" s="69"/>
    </row>
    <row r="15" spans="2:11" ht="16.5" customHeight="1" x14ac:dyDescent="0.25">
      <c r="B15" s="2"/>
      <c r="E15" s="67">
        <v>0.17</v>
      </c>
      <c r="F15" s="67"/>
      <c r="G15" s="70">
        <v>280</v>
      </c>
      <c r="H15" s="71"/>
    </row>
    <row r="16" spans="2:11" ht="16.5" customHeight="1" x14ac:dyDescent="0.25">
      <c r="B16" s="2"/>
      <c r="E16" s="67">
        <v>0.2</v>
      </c>
      <c r="F16" s="67"/>
      <c r="G16" s="70">
        <v>300</v>
      </c>
      <c r="H16" s="71"/>
    </row>
    <row r="17" spans="2:11" ht="16.5" customHeight="1" x14ac:dyDescent="0.25">
      <c r="B17" s="2"/>
      <c r="E17" s="67">
        <v>0.25</v>
      </c>
      <c r="F17" s="67"/>
      <c r="G17" s="70">
        <v>350</v>
      </c>
      <c r="H17" s="71"/>
    </row>
    <row r="18" spans="2:11" ht="16.5" customHeight="1" x14ac:dyDescent="0.25">
      <c r="B18" s="2"/>
      <c r="E18" s="67">
        <v>0.3</v>
      </c>
      <c r="F18" s="67"/>
      <c r="G18" s="70">
        <v>400</v>
      </c>
      <c r="H18" s="71"/>
    </row>
    <row r="19" spans="2:11" ht="16.5" customHeight="1" x14ac:dyDescent="0.25">
      <c r="B19" s="2"/>
      <c r="C19" s="6"/>
      <c r="D19" s="6"/>
      <c r="E19" s="6"/>
      <c r="F19" s="6"/>
      <c r="G19" s="7"/>
      <c r="H19" s="2"/>
    </row>
    <row r="20" spans="2:11" ht="16.5" customHeight="1" x14ac:dyDescent="0.25">
      <c r="B20" s="2">
        <v>1</v>
      </c>
      <c r="C20" s="73" t="s">
        <v>15</v>
      </c>
      <c r="D20" s="73"/>
      <c r="E20" s="73"/>
      <c r="F20" s="15" t="s">
        <v>3</v>
      </c>
      <c r="G20" s="7"/>
      <c r="H20" s="2"/>
    </row>
    <row r="21" spans="2:11" ht="16.5" customHeight="1" x14ac:dyDescent="0.25">
      <c r="B21" s="2"/>
      <c r="C21" s="6"/>
      <c r="D21" s="6"/>
      <c r="E21" s="6"/>
      <c r="F21" s="6"/>
      <c r="G21" s="7"/>
      <c r="H21" s="2"/>
    </row>
    <row r="22" spans="2:11" ht="16.5" customHeight="1" x14ac:dyDescent="0.25">
      <c r="B22" s="2">
        <v>2</v>
      </c>
      <c r="C22" s="73" t="str">
        <f>CONCATENATE("METRADO DE CARGA MUERTA PARA COLUMNA ", $F$20 )</f>
        <v>METRADO DE CARGA MUERTA PARA COLUMNA CENTRAL</v>
      </c>
      <c r="D22" s="73"/>
      <c r="E22" s="73"/>
      <c r="F22" s="73"/>
      <c r="G22" s="73"/>
      <c r="H22" s="2"/>
    </row>
    <row r="23" spans="2:11" ht="16.5" customHeight="1" x14ac:dyDescent="0.25">
      <c r="B23" s="2"/>
      <c r="C23" s="6"/>
      <c r="D23" s="6"/>
      <c r="E23" s="6"/>
      <c r="F23" s="6"/>
      <c r="G23" s="7"/>
      <c r="H23" s="2"/>
    </row>
    <row r="24" spans="2:11" s="16" customFormat="1" ht="33" customHeight="1" x14ac:dyDescent="0.3">
      <c r="B24" s="6"/>
      <c r="C24" s="74" t="s">
        <v>16</v>
      </c>
      <c r="D24" s="74"/>
      <c r="E24" s="4" t="s">
        <v>17</v>
      </c>
      <c r="F24" s="4" t="s">
        <v>29</v>
      </c>
      <c r="G24" s="4" t="s">
        <v>30</v>
      </c>
      <c r="H24" s="4" t="s">
        <v>18</v>
      </c>
      <c r="I24" s="4" t="s">
        <v>25</v>
      </c>
      <c r="J24" s="4" t="s">
        <v>19</v>
      </c>
      <c r="K24" s="4" t="s">
        <v>20</v>
      </c>
    </row>
    <row r="25" spans="2:11" ht="16.5" customHeight="1" x14ac:dyDescent="0.25">
      <c r="B25" s="2"/>
      <c r="C25" s="72" t="s">
        <v>21</v>
      </c>
      <c r="D25" s="72"/>
      <c r="E25" s="17">
        <v>5</v>
      </c>
      <c r="F25" s="27">
        <v>5</v>
      </c>
      <c r="G25" s="27">
        <v>6</v>
      </c>
      <c r="H25" s="18">
        <f>F25*G25</f>
        <v>30</v>
      </c>
      <c r="I25" s="28" t="s">
        <v>26</v>
      </c>
      <c r="J25" s="19">
        <v>0.1</v>
      </c>
      <c r="K25" s="20">
        <f>E25*H25*J25</f>
        <v>15</v>
      </c>
    </row>
    <row r="26" spans="2:11" ht="16.5" customHeight="1" x14ac:dyDescent="0.25">
      <c r="B26" s="2"/>
      <c r="C26" s="72" t="s">
        <v>22</v>
      </c>
      <c r="D26" s="72"/>
      <c r="E26" s="17">
        <v>4</v>
      </c>
      <c r="F26" s="27">
        <v>5</v>
      </c>
      <c r="G26" s="27">
        <v>6</v>
      </c>
      <c r="H26" s="18">
        <f t="shared" ref="H26:H28" si="0">F26*G26</f>
        <v>30</v>
      </c>
      <c r="I26" s="28" t="s">
        <v>26</v>
      </c>
      <c r="J26" s="19">
        <v>0.1</v>
      </c>
      <c r="K26" s="20">
        <f t="shared" ref="K26:K28" si="1">E26*H26*J26</f>
        <v>12</v>
      </c>
    </row>
    <row r="27" spans="2:11" ht="16.5" customHeight="1" x14ac:dyDescent="0.25">
      <c r="B27" s="2"/>
      <c r="C27" s="72" t="s">
        <v>23</v>
      </c>
      <c r="D27" s="72"/>
      <c r="E27" s="17">
        <v>1</v>
      </c>
      <c r="F27" s="27">
        <v>5</v>
      </c>
      <c r="G27" s="27">
        <v>6</v>
      </c>
      <c r="H27" s="18">
        <f t="shared" si="0"/>
        <v>30</v>
      </c>
      <c r="I27" s="28" t="s">
        <v>26</v>
      </c>
      <c r="J27" s="19">
        <v>0.05</v>
      </c>
      <c r="K27" s="20">
        <f t="shared" si="1"/>
        <v>1.5</v>
      </c>
    </row>
    <row r="28" spans="2:11" ht="16.5" customHeight="1" x14ac:dyDescent="0.25">
      <c r="B28" s="2"/>
      <c r="C28" s="72" t="s">
        <v>24</v>
      </c>
      <c r="D28" s="72"/>
      <c r="E28" s="17">
        <v>5</v>
      </c>
      <c r="F28" s="27">
        <v>5</v>
      </c>
      <c r="G28" s="27">
        <v>6</v>
      </c>
      <c r="H28" s="18">
        <f t="shared" si="0"/>
        <v>30</v>
      </c>
      <c r="I28" s="28" t="s">
        <v>26</v>
      </c>
      <c r="J28" s="19">
        <v>0.35</v>
      </c>
      <c r="K28" s="20">
        <f t="shared" si="1"/>
        <v>52.5</v>
      </c>
    </row>
    <row r="29" spans="2:11" ht="16.5" customHeight="1" x14ac:dyDescent="0.25">
      <c r="B29" s="2"/>
      <c r="C29" s="6"/>
      <c r="D29" s="6"/>
      <c r="E29" s="6"/>
      <c r="F29" s="6"/>
      <c r="G29" s="7"/>
      <c r="H29" s="2"/>
    </row>
    <row r="30" spans="2:11" s="16" customFormat="1" ht="33" customHeight="1" x14ac:dyDescent="0.3">
      <c r="B30" s="6"/>
      <c r="C30" s="74" t="s">
        <v>16</v>
      </c>
      <c r="D30" s="74"/>
      <c r="E30" s="4" t="s">
        <v>17</v>
      </c>
      <c r="F30" s="4" t="s">
        <v>29</v>
      </c>
      <c r="G30" s="4" t="s">
        <v>31</v>
      </c>
      <c r="H30" s="4" t="s">
        <v>18</v>
      </c>
      <c r="I30" s="4" t="s">
        <v>25</v>
      </c>
      <c r="J30" s="4" t="s">
        <v>32</v>
      </c>
      <c r="K30" s="4" t="s">
        <v>20</v>
      </c>
    </row>
    <row r="31" spans="2:11" ht="16.5" customHeight="1" x14ac:dyDescent="0.25">
      <c r="B31" s="2"/>
      <c r="C31" s="72" t="s">
        <v>27</v>
      </c>
      <c r="D31" s="72"/>
      <c r="E31" s="17">
        <v>5</v>
      </c>
      <c r="F31" s="27">
        <v>0.3</v>
      </c>
      <c r="G31" s="27">
        <v>0.4</v>
      </c>
      <c r="H31" s="18">
        <f>F31*G31</f>
        <v>0.12</v>
      </c>
      <c r="I31" s="29">
        <v>4.5999999999999996</v>
      </c>
      <c r="J31" s="30">
        <v>2.4</v>
      </c>
      <c r="K31" s="20">
        <f>J31*H31*I31*E31</f>
        <v>6.6239999999999988</v>
      </c>
    </row>
    <row r="32" spans="2:11" ht="16.5" customHeight="1" x14ac:dyDescent="0.25">
      <c r="B32" s="2"/>
      <c r="C32" s="72" t="s">
        <v>52</v>
      </c>
      <c r="D32" s="72"/>
      <c r="E32" s="17">
        <v>5</v>
      </c>
      <c r="F32" s="27">
        <v>0.3</v>
      </c>
      <c r="G32" s="27">
        <v>0.6</v>
      </c>
      <c r="H32" s="18">
        <f t="shared" ref="H32:H33" si="2">F32*G32</f>
        <v>0.18</v>
      </c>
      <c r="I32" s="29">
        <v>5.4</v>
      </c>
      <c r="J32" s="30">
        <v>2.4</v>
      </c>
      <c r="K32" s="20">
        <f t="shared" ref="K32:K33" si="3">J32*H32*I32*E32</f>
        <v>11.664000000000001</v>
      </c>
    </row>
    <row r="33" spans="2:11" ht="16.5" customHeight="1" x14ac:dyDescent="0.25">
      <c r="B33" s="2"/>
      <c r="C33" s="72" t="s">
        <v>28</v>
      </c>
      <c r="D33" s="72"/>
      <c r="E33" s="17">
        <v>1</v>
      </c>
      <c r="F33" s="27">
        <v>0.4</v>
      </c>
      <c r="G33" s="27">
        <v>0.6</v>
      </c>
      <c r="H33" s="18">
        <f t="shared" si="2"/>
        <v>0.24</v>
      </c>
      <c r="I33" s="29">
        <v>15.5</v>
      </c>
      <c r="J33" s="30">
        <v>2.4</v>
      </c>
      <c r="K33" s="20">
        <f t="shared" si="3"/>
        <v>8.927999999999999</v>
      </c>
    </row>
    <row r="34" spans="2:11" ht="16.5" customHeight="1" x14ac:dyDescent="0.25">
      <c r="B34" s="2"/>
      <c r="C34" s="6"/>
      <c r="D34" s="6"/>
      <c r="E34" s="6"/>
      <c r="F34" s="6"/>
      <c r="G34" s="7"/>
      <c r="H34" s="2"/>
    </row>
    <row r="35" spans="2:11" ht="16.5" customHeight="1" x14ac:dyDescent="0.25">
      <c r="B35" s="2"/>
      <c r="C35" s="56" t="s">
        <v>33</v>
      </c>
      <c r="D35" s="57"/>
      <c r="E35" s="21"/>
      <c r="F35" s="21"/>
      <c r="G35" s="22"/>
      <c r="H35" s="23"/>
      <c r="I35" s="26"/>
      <c r="J35" s="24">
        <f>K33+K32+K31+K28+K27+K26+K25</f>
        <v>108.21599999999999</v>
      </c>
      <c r="K35" s="25" t="s">
        <v>34</v>
      </c>
    </row>
    <row r="36" spans="2:11" ht="16.5" customHeight="1" x14ac:dyDescent="0.25">
      <c r="B36" s="2"/>
      <c r="C36" s="6"/>
      <c r="D36" s="6"/>
      <c r="E36" s="6"/>
      <c r="F36" s="6"/>
      <c r="G36" s="7"/>
      <c r="H36" s="2"/>
    </row>
    <row r="37" spans="2:11" ht="16.5" customHeight="1" x14ac:dyDescent="0.25">
      <c r="B37" s="2">
        <v>3</v>
      </c>
      <c r="C37" s="73" t="str">
        <f>CONCATENATE("METRADO DE CARGA VIVA PARA COLUMNA ", $F$20 )</f>
        <v>METRADO DE CARGA VIVA PARA COLUMNA CENTRAL</v>
      </c>
      <c r="D37" s="73"/>
      <c r="E37" s="73"/>
      <c r="F37" s="73"/>
      <c r="G37" s="73"/>
      <c r="H37" s="2"/>
    </row>
    <row r="38" spans="2:11" ht="16.5" customHeight="1" x14ac:dyDescent="0.25">
      <c r="B38" s="2"/>
      <c r="C38" s="6"/>
      <c r="D38" s="6"/>
      <c r="E38" s="6"/>
      <c r="F38" s="6"/>
      <c r="G38" s="7"/>
      <c r="H38" s="2"/>
    </row>
    <row r="39" spans="2:11" s="16" customFormat="1" ht="33" customHeight="1" x14ac:dyDescent="0.3">
      <c r="B39" s="6"/>
      <c r="C39" s="74" t="s">
        <v>16</v>
      </c>
      <c r="D39" s="74"/>
      <c r="E39" s="4" t="s">
        <v>17</v>
      </c>
      <c r="F39" s="4" t="s">
        <v>29</v>
      </c>
      <c r="G39" s="4" t="s">
        <v>30</v>
      </c>
      <c r="H39" s="4" t="s">
        <v>18</v>
      </c>
      <c r="I39" s="4" t="s">
        <v>25</v>
      </c>
      <c r="J39" s="4" t="s">
        <v>19</v>
      </c>
      <c r="K39" s="4" t="s">
        <v>20</v>
      </c>
    </row>
    <row r="40" spans="2:11" ht="16.5" customHeight="1" x14ac:dyDescent="0.25">
      <c r="B40" s="2"/>
      <c r="C40" s="72" t="s">
        <v>35</v>
      </c>
      <c r="D40" s="72"/>
      <c r="E40" s="17">
        <v>4</v>
      </c>
      <c r="F40" s="27">
        <v>5</v>
      </c>
      <c r="G40" s="27">
        <v>6</v>
      </c>
      <c r="H40" s="18">
        <f>F40*G40</f>
        <v>30</v>
      </c>
      <c r="I40" s="28" t="s">
        <v>26</v>
      </c>
      <c r="J40" s="19">
        <v>0.25</v>
      </c>
      <c r="K40" s="20">
        <f>J40*H40*E40</f>
        <v>30</v>
      </c>
    </row>
    <row r="41" spans="2:11" ht="16.5" customHeight="1" x14ac:dyDescent="0.25">
      <c r="B41" s="2"/>
      <c r="C41" s="72" t="s">
        <v>36</v>
      </c>
      <c r="D41" s="72"/>
      <c r="E41" s="17">
        <v>1</v>
      </c>
      <c r="F41" s="27">
        <v>5</v>
      </c>
      <c r="G41" s="27">
        <v>6</v>
      </c>
      <c r="H41" s="18">
        <f t="shared" ref="H41" si="4">F41*G41</f>
        <v>30</v>
      </c>
      <c r="I41" s="28" t="s">
        <v>26</v>
      </c>
      <c r="J41" s="19">
        <v>0.1</v>
      </c>
      <c r="K41" s="20">
        <f>J41*H41*E41</f>
        <v>3</v>
      </c>
    </row>
    <row r="42" spans="2:11" ht="16.5" customHeight="1" x14ac:dyDescent="0.25">
      <c r="B42" s="2"/>
      <c r="C42" s="6"/>
      <c r="D42" s="6"/>
      <c r="E42" s="6"/>
      <c r="F42" s="6"/>
      <c r="G42" s="7"/>
      <c r="H42" s="2"/>
    </row>
    <row r="43" spans="2:11" ht="16.5" customHeight="1" x14ac:dyDescent="0.25">
      <c r="B43" s="2"/>
      <c r="C43" s="56" t="s">
        <v>37</v>
      </c>
      <c r="D43" s="57"/>
      <c r="E43" s="21"/>
      <c r="F43" s="21"/>
      <c r="G43" s="22"/>
      <c r="H43" s="23"/>
      <c r="I43" s="26"/>
      <c r="J43" s="24">
        <f>K41+K40</f>
        <v>33</v>
      </c>
      <c r="K43" s="25" t="s">
        <v>34</v>
      </c>
    </row>
    <row r="44" spans="2:11" ht="16.5" customHeight="1" x14ac:dyDescent="0.25">
      <c r="B44" s="2"/>
      <c r="C44" s="6"/>
      <c r="D44" s="6"/>
      <c r="E44" s="6"/>
      <c r="F44" s="6"/>
      <c r="G44" s="7"/>
      <c r="H44" s="2"/>
    </row>
    <row r="45" spans="2:11" ht="16.5" customHeight="1" x14ac:dyDescent="0.25">
      <c r="B45" s="2">
        <v>4</v>
      </c>
      <c r="C45" s="73" t="str">
        <f>CONCATENATE("CARGA POR SERVICIO Y CARGA ULTIMA PARA COLUMNA ", $F$20 )</f>
        <v>CARGA POR SERVICIO Y CARGA ULTIMA PARA COLUMNA CENTRAL</v>
      </c>
      <c r="D45" s="73"/>
      <c r="E45" s="73"/>
      <c r="F45" s="73"/>
      <c r="G45" s="73"/>
      <c r="H45" s="73"/>
      <c r="I45" s="73"/>
      <c r="J45" s="73"/>
      <c r="K45" s="73"/>
    </row>
    <row r="46" spans="2:11" ht="16.5" customHeight="1" x14ac:dyDescent="0.25">
      <c r="B46" s="2"/>
      <c r="C46" s="6"/>
      <c r="D46" s="6"/>
      <c r="E46" s="6"/>
      <c r="F46" s="6"/>
      <c r="G46" s="7"/>
      <c r="H46" s="2"/>
    </row>
    <row r="47" spans="2:11" ht="16.5" customHeight="1" x14ac:dyDescent="0.25">
      <c r="B47" s="2"/>
      <c r="C47" s="76" t="s">
        <v>38</v>
      </c>
      <c r="D47" s="77"/>
      <c r="E47" s="31"/>
      <c r="F47" s="31"/>
      <c r="G47" s="31"/>
      <c r="H47" s="31"/>
      <c r="I47" s="31"/>
      <c r="J47" s="24">
        <f>J35+J43</f>
        <v>141.21600000000001</v>
      </c>
      <c r="K47" s="25" t="s">
        <v>34</v>
      </c>
    </row>
    <row r="48" spans="2:11" ht="16.5" customHeight="1" x14ac:dyDescent="0.25">
      <c r="B48" s="2"/>
      <c r="C48" s="76" t="s">
        <v>39</v>
      </c>
      <c r="D48" s="77"/>
      <c r="E48" s="31"/>
      <c r="F48" s="31"/>
      <c r="G48" s="31"/>
      <c r="H48" s="31"/>
      <c r="I48" s="31"/>
      <c r="J48" s="24">
        <f>1.4*J35+1.7*J43</f>
        <v>207.60239999999999</v>
      </c>
      <c r="K48" s="25" t="s">
        <v>34</v>
      </c>
    </row>
    <row r="49" spans="2:11" ht="16.5" customHeight="1" x14ac:dyDescent="0.25">
      <c r="B49" s="2"/>
      <c r="C49" s="6"/>
      <c r="D49" s="6"/>
      <c r="E49" s="6"/>
      <c r="F49" s="6"/>
      <c r="G49" s="7"/>
      <c r="H49" s="2"/>
    </row>
    <row r="50" spans="2:11" ht="16.5" customHeight="1" x14ac:dyDescent="0.25">
      <c r="B50" s="2">
        <v>5</v>
      </c>
      <c r="C50" s="73" t="str">
        <f>CONCATENATE("CALCULO DE LAS DIMENSIONES DE LA COLUMNA ", $F$20 )</f>
        <v>CALCULO DE LAS DIMENSIONES DE LA COLUMNA CENTRAL</v>
      </c>
      <c r="D50" s="73"/>
      <c r="E50" s="73"/>
      <c r="F50" s="73"/>
      <c r="G50" s="73"/>
      <c r="H50" s="73"/>
      <c r="I50" s="73"/>
      <c r="J50" s="73"/>
      <c r="K50" s="73"/>
    </row>
    <row r="51" spans="2:11" ht="16.5" customHeight="1" x14ac:dyDescent="0.25">
      <c r="B51" s="2"/>
      <c r="C51" s="6"/>
      <c r="D51" s="6"/>
      <c r="E51" s="6"/>
      <c r="F51" s="6"/>
      <c r="G51" s="7"/>
      <c r="H51" s="2"/>
    </row>
    <row r="52" spans="2:11" ht="16.5" customHeight="1" x14ac:dyDescent="0.25">
      <c r="B52" s="2"/>
      <c r="C52" s="8" t="s">
        <v>1</v>
      </c>
      <c r="D52" s="35">
        <v>210</v>
      </c>
      <c r="E52" s="33" t="s">
        <v>41</v>
      </c>
      <c r="F52" s="34"/>
      <c r="G52" s="34"/>
      <c r="H52" s="34"/>
    </row>
    <row r="53" spans="2:11" ht="16.5" customHeight="1" x14ac:dyDescent="0.25">
      <c r="B53" s="2"/>
      <c r="C53" s="6"/>
      <c r="D53" s="6"/>
      <c r="E53" s="6"/>
      <c r="F53" s="6"/>
      <c r="G53" s="7"/>
      <c r="H53" s="2"/>
    </row>
    <row r="54" spans="2:11" ht="16.5" customHeight="1" x14ac:dyDescent="0.25">
      <c r="B54" s="2"/>
      <c r="C54" s="6"/>
      <c r="D54" s="6"/>
      <c r="E54" s="6"/>
      <c r="F54" s="6"/>
      <c r="G54" s="7"/>
      <c r="H54" s="2"/>
    </row>
    <row r="55" spans="2:11" ht="16.5" customHeight="1" x14ac:dyDescent="0.25">
      <c r="B55" s="2"/>
      <c r="C55" s="6"/>
      <c r="D55" s="6"/>
      <c r="E55" s="6"/>
      <c r="F55" s="6"/>
      <c r="G55" s="7"/>
      <c r="H55" s="2"/>
    </row>
    <row r="56" spans="2:11" ht="16.5" customHeight="1" x14ac:dyDescent="0.25">
      <c r="B56" s="2"/>
      <c r="C56" s="8" t="s">
        <v>6</v>
      </c>
      <c r="D56" s="36">
        <f>IF(F20="CENTRAL",G9*J47/(H9*D52/1000),IF(F20="PERIMETRAL",G10*J47/(H10*D52/1000),IF(F20="ESQUINA",G11*J47/(H11*D52/1000))))</f>
        <v>2465.6761904761906</v>
      </c>
      <c r="E56" s="32" t="s">
        <v>42</v>
      </c>
      <c r="F56" s="6"/>
      <c r="G56" s="7"/>
      <c r="H56" s="2"/>
    </row>
    <row r="57" spans="2:11" ht="16.5" customHeight="1" x14ac:dyDescent="0.25">
      <c r="B57" s="2"/>
      <c r="C57" s="6"/>
      <c r="D57" s="6"/>
      <c r="E57" s="6"/>
      <c r="F57" s="6"/>
      <c r="G57" s="7"/>
      <c r="H57" s="2"/>
    </row>
    <row r="58" spans="2:11" ht="16.5" customHeight="1" x14ac:dyDescent="0.25">
      <c r="B58" s="2"/>
      <c r="C58" s="75" t="s">
        <v>43</v>
      </c>
      <c r="D58" s="75"/>
      <c r="E58" s="75"/>
      <c r="F58" s="75"/>
      <c r="G58" s="75"/>
      <c r="H58" s="2"/>
    </row>
    <row r="59" spans="2:11" ht="16.5" customHeight="1" x14ac:dyDescent="0.25">
      <c r="B59" s="2"/>
      <c r="C59" s="32"/>
      <c r="D59" s="32"/>
      <c r="E59" s="32"/>
      <c r="F59" s="32"/>
      <c r="G59" s="32"/>
      <c r="H59" s="2"/>
    </row>
    <row r="60" spans="2:11" ht="32.25" customHeight="1" x14ac:dyDescent="0.25">
      <c r="B60" s="2"/>
      <c r="C60" s="52" t="s">
        <v>47</v>
      </c>
      <c r="D60" s="53"/>
      <c r="E60" s="54"/>
      <c r="F60" s="32"/>
      <c r="G60" s="32"/>
      <c r="H60" s="3" t="s">
        <v>50</v>
      </c>
    </row>
    <row r="61" spans="2:11" ht="16.5" customHeight="1" x14ac:dyDescent="0.25">
      <c r="B61" s="2"/>
      <c r="C61" s="56" t="s">
        <v>44</v>
      </c>
      <c r="D61" s="57"/>
      <c r="E61" s="58"/>
      <c r="F61" s="32"/>
      <c r="G61" s="32"/>
      <c r="H61" s="2"/>
    </row>
    <row r="62" spans="2:11" ht="16.5" customHeight="1" x14ac:dyDescent="0.25">
      <c r="B62" s="2"/>
      <c r="C62" s="59">
        <f>SQRT(D56)</f>
        <v>49.6555756232489</v>
      </c>
      <c r="D62" s="60"/>
      <c r="E62" s="61"/>
      <c r="F62" s="32"/>
      <c r="G62" s="32"/>
      <c r="H62" s="2"/>
    </row>
    <row r="63" spans="2:11" ht="16.5" customHeight="1" x14ac:dyDescent="0.25">
      <c r="B63" s="2"/>
      <c r="C63" s="49"/>
      <c r="D63" s="40"/>
      <c r="E63" s="49"/>
      <c r="F63" s="32"/>
      <c r="G63" s="32"/>
      <c r="H63" s="2"/>
      <c r="I63" s="50">
        <f>C65</f>
        <v>50</v>
      </c>
    </row>
    <row r="64" spans="2:11" ht="16.5" customHeight="1" x14ac:dyDescent="0.25">
      <c r="B64" s="2"/>
      <c r="C64" s="55" t="s">
        <v>55</v>
      </c>
      <c r="D64" s="55"/>
      <c r="E64" s="55"/>
      <c r="F64" s="32"/>
      <c r="G64" s="32"/>
      <c r="H64" s="2"/>
    </row>
    <row r="65" spans="2:9" ht="16.5" customHeight="1" x14ac:dyDescent="0.25">
      <c r="B65" s="2"/>
      <c r="C65" s="63">
        <v>50</v>
      </c>
      <c r="D65" s="63"/>
      <c r="E65" s="63"/>
      <c r="F65" s="32"/>
      <c r="G65" s="32"/>
      <c r="H65" s="2"/>
    </row>
    <row r="66" spans="2:9" ht="16.5" customHeight="1" x14ac:dyDescent="0.25">
      <c r="B66" s="2"/>
      <c r="C66" s="49"/>
      <c r="D66" s="40"/>
      <c r="E66" s="49"/>
      <c r="F66" s="32"/>
      <c r="G66" s="32"/>
      <c r="H66" s="2"/>
    </row>
    <row r="67" spans="2:9" ht="16.5" customHeight="1" x14ac:dyDescent="0.25">
      <c r="B67" s="2"/>
      <c r="C67" s="49"/>
      <c r="D67" s="40"/>
      <c r="E67" s="49"/>
      <c r="F67" s="32"/>
      <c r="G67" s="32"/>
      <c r="H67" s="51">
        <f>C65</f>
        <v>50</v>
      </c>
    </row>
    <row r="68" spans="2:9" ht="16.5" customHeight="1" x14ac:dyDescent="0.25">
      <c r="B68" s="2"/>
      <c r="C68" s="49"/>
      <c r="D68" s="40"/>
      <c r="E68" s="49"/>
      <c r="F68" s="32"/>
      <c r="G68" s="32"/>
      <c r="H68" s="51"/>
    </row>
    <row r="69" spans="2:9" ht="32.25" customHeight="1" x14ac:dyDescent="0.25">
      <c r="B69" s="2"/>
      <c r="C69" s="52" t="s">
        <v>53</v>
      </c>
      <c r="D69" s="53"/>
      <c r="E69" s="54"/>
      <c r="F69" s="32"/>
      <c r="G69" s="32"/>
      <c r="H69" s="3" t="s">
        <v>56</v>
      </c>
    </row>
    <row r="70" spans="2:9" ht="16.5" customHeight="1" x14ac:dyDescent="0.25">
      <c r="B70" s="2"/>
      <c r="C70" s="56" t="s">
        <v>54</v>
      </c>
      <c r="D70" s="57"/>
      <c r="E70" s="58"/>
      <c r="F70" s="32"/>
      <c r="G70" s="32"/>
      <c r="H70" s="2"/>
    </row>
    <row r="71" spans="2:9" ht="16.5" customHeight="1" x14ac:dyDescent="0.25">
      <c r="B71" s="2"/>
      <c r="C71" s="59">
        <f>SQRT(D56*4/PI())</f>
        <v>56.030317063409832</v>
      </c>
      <c r="D71" s="60"/>
      <c r="E71" s="61"/>
      <c r="F71" s="32"/>
      <c r="G71" s="32"/>
      <c r="H71" s="2"/>
    </row>
    <row r="72" spans="2:9" ht="16.5" customHeight="1" x14ac:dyDescent="0.25">
      <c r="B72" s="2"/>
      <c r="C72" s="49"/>
      <c r="D72" s="40"/>
      <c r="E72" s="49"/>
      <c r="F72" s="32"/>
      <c r="G72" s="32"/>
      <c r="H72" s="2"/>
      <c r="I72" s="50">
        <f>C74</f>
        <v>55</v>
      </c>
    </row>
    <row r="73" spans="2:9" ht="16.5" customHeight="1" x14ac:dyDescent="0.25">
      <c r="B73" s="2"/>
      <c r="C73" s="55" t="s">
        <v>55</v>
      </c>
      <c r="D73" s="55"/>
      <c r="E73" s="55"/>
      <c r="F73" s="32"/>
      <c r="G73" s="32"/>
      <c r="H73" s="2"/>
    </row>
    <row r="74" spans="2:9" ht="16.5" customHeight="1" x14ac:dyDescent="0.25">
      <c r="B74" s="2"/>
      <c r="C74" s="62">
        <v>55</v>
      </c>
      <c r="D74" s="62"/>
      <c r="E74" s="62"/>
      <c r="F74" s="32"/>
      <c r="G74" s="32"/>
      <c r="H74" s="2"/>
    </row>
    <row r="75" spans="2:9" ht="16.5" customHeight="1" x14ac:dyDescent="0.25">
      <c r="B75" s="2"/>
      <c r="C75" s="49"/>
      <c r="D75" s="40"/>
      <c r="E75" s="49"/>
      <c r="F75" s="32"/>
      <c r="G75" s="32"/>
      <c r="H75" s="2"/>
    </row>
    <row r="76" spans="2:9" ht="16.5" customHeight="1" x14ac:dyDescent="0.25">
      <c r="B76" s="2"/>
      <c r="C76" s="49"/>
      <c r="D76" s="40"/>
      <c r="E76" s="49"/>
      <c r="F76" s="32"/>
      <c r="G76" s="32"/>
      <c r="H76" s="51">
        <f>C74</f>
        <v>55</v>
      </c>
    </row>
    <row r="77" spans="2:9" ht="16.5" customHeight="1" x14ac:dyDescent="0.25">
      <c r="B77" s="2"/>
      <c r="C77" s="6"/>
      <c r="E77" s="6"/>
      <c r="F77" s="6"/>
      <c r="G77" s="7"/>
      <c r="H77" s="2"/>
    </row>
    <row r="78" spans="2:9" ht="32.25" customHeight="1" x14ac:dyDescent="0.25">
      <c r="B78" s="2"/>
      <c r="C78" s="52" t="s">
        <v>48</v>
      </c>
      <c r="D78" s="53"/>
      <c r="E78" s="54"/>
      <c r="F78" s="6"/>
      <c r="G78" s="32"/>
      <c r="H78" s="3" t="s">
        <v>51</v>
      </c>
    </row>
    <row r="79" spans="2:9" ht="16.5" customHeight="1" x14ac:dyDescent="0.25">
      <c r="B79" s="2"/>
      <c r="C79" s="37" t="s">
        <v>44</v>
      </c>
      <c r="D79" s="39" t="s">
        <v>46</v>
      </c>
      <c r="E79" s="38" t="s">
        <v>45</v>
      </c>
      <c r="F79" s="6"/>
      <c r="G79" s="32"/>
      <c r="H79" s="2"/>
    </row>
    <row r="80" spans="2:9" ht="16.5" customHeight="1" x14ac:dyDescent="0.25">
      <c r="B80" s="2"/>
      <c r="C80" s="47">
        <v>25</v>
      </c>
      <c r="D80" s="39" t="s">
        <v>46</v>
      </c>
      <c r="E80" s="42">
        <f>$D$56/C80</f>
        <v>98.62704761904763</v>
      </c>
      <c r="F80" s="6"/>
      <c r="G80" s="32"/>
      <c r="H80" s="2"/>
    </row>
    <row r="81" spans="2:9" ht="16.5" customHeight="1" x14ac:dyDescent="0.25">
      <c r="B81" s="2"/>
      <c r="C81" s="43">
        <f>C80+5</f>
        <v>30</v>
      </c>
      <c r="D81" s="40" t="s">
        <v>46</v>
      </c>
      <c r="E81" s="45">
        <f>$D$56/C81</f>
        <v>82.189206349206358</v>
      </c>
      <c r="F81" s="6"/>
      <c r="G81" s="32"/>
      <c r="H81" s="2"/>
    </row>
    <row r="82" spans="2:9" ht="16.5" customHeight="1" x14ac:dyDescent="0.25">
      <c r="B82" s="2"/>
      <c r="C82" s="43">
        <f t="shared" ref="C82:C87" si="5">C81+5</f>
        <v>35</v>
      </c>
      <c r="D82" s="40" t="s">
        <v>46</v>
      </c>
      <c r="E82" s="45">
        <f>$D$56/C82</f>
        <v>70.447891156462589</v>
      </c>
      <c r="F82" s="6"/>
      <c r="G82" s="32"/>
      <c r="H82" s="2"/>
      <c r="I82" s="50">
        <f>E90</f>
        <v>70</v>
      </c>
    </row>
    <row r="83" spans="2:9" ht="16.5" customHeight="1" x14ac:dyDescent="0.25">
      <c r="B83" s="2"/>
      <c r="C83" s="43">
        <f t="shared" si="5"/>
        <v>40</v>
      </c>
      <c r="D83" s="40" t="s">
        <v>46</v>
      </c>
      <c r="E83" s="45">
        <f t="shared" ref="E83:E86" si="6">$D$56/C83</f>
        <v>61.641904761904769</v>
      </c>
      <c r="F83" s="6"/>
      <c r="G83" s="32"/>
      <c r="H83" s="2"/>
    </row>
    <row r="84" spans="2:9" ht="16.5" customHeight="1" x14ac:dyDescent="0.25">
      <c r="B84" s="2"/>
      <c r="C84" s="43">
        <f t="shared" si="5"/>
        <v>45</v>
      </c>
      <c r="D84" s="40" t="s">
        <v>46</v>
      </c>
      <c r="E84" s="45">
        <f t="shared" si="6"/>
        <v>54.792804232804237</v>
      </c>
      <c r="F84" s="6"/>
      <c r="G84" s="32"/>
      <c r="H84" s="2"/>
    </row>
    <row r="85" spans="2:9" ht="16.5" customHeight="1" x14ac:dyDescent="0.25">
      <c r="B85" s="2"/>
      <c r="C85" s="43">
        <f t="shared" si="5"/>
        <v>50</v>
      </c>
      <c r="D85" s="40" t="s">
        <v>46</v>
      </c>
      <c r="E85" s="45">
        <f t="shared" si="6"/>
        <v>49.313523809523815</v>
      </c>
      <c r="F85" s="6"/>
      <c r="G85" s="32"/>
    </row>
    <row r="86" spans="2:9" ht="16.5" customHeight="1" x14ac:dyDescent="0.25">
      <c r="B86" s="2"/>
      <c r="C86" s="43">
        <f t="shared" si="5"/>
        <v>55</v>
      </c>
      <c r="D86" s="40" t="s">
        <v>46</v>
      </c>
      <c r="E86" s="45">
        <f t="shared" si="6"/>
        <v>44.83047619047619</v>
      </c>
      <c r="F86" s="6"/>
      <c r="G86" s="32"/>
      <c r="H86" s="2"/>
    </row>
    <row r="87" spans="2:9" ht="16.5" customHeight="1" x14ac:dyDescent="0.25">
      <c r="B87" s="2"/>
      <c r="C87" s="44">
        <f t="shared" si="5"/>
        <v>60</v>
      </c>
      <c r="D87" s="41" t="s">
        <v>46</v>
      </c>
      <c r="E87" s="46">
        <f>$D$56/C87</f>
        <v>41.094603174603179</v>
      </c>
      <c r="F87" s="6"/>
      <c r="G87" s="7"/>
      <c r="H87" s="51">
        <f>C90</f>
        <v>35</v>
      </c>
    </row>
    <row r="88" spans="2:9" ht="16.5" customHeight="1" x14ac:dyDescent="0.25">
      <c r="B88" s="2"/>
      <c r="C88" s="6"/>
      <c r="E88" s="6"/>
      <c r="F88" s="6"/>
      <c r="G88" s="7"/>
      <c r="H88" s="2"/>
    </row>
    <row r="89" spans="2:9" ht="16.5" customHeight="1" x14ac:dyDescent="0.25">
      <c r="B89" s="2"/>
      <c r="C89" s="55" t="s">
        <v>49</v>
      </c>
      <c r="D89" s="55"/>
      <c r="E89" s="55"/>
      <c r="G89" s="7"/>
      <c r="H89" s="2"/>
    </row>
    <row r="90" spans="2:9" ht="16.5" customHeight="1" x14ac:dyDescent="0.25">
      <c r="B90" s="2"/>
      <c r="C90" s="48">
        <v>35</v>
      </c>
      <c r="D90" s="16" t="s">
        <v>46</v>
      </c>
      <c r="E90" s="48">
        <v>70</v>
      </c>
      <c r="F90" s="6"/>
      <c r="G90" s="7"/>
      <c r="H90" s="2"/>
    </row>
    <row r="91" spans="2:9" ht="16.5" customHeight="1" x14ac:dyDescent="0.25">
      <c r="B91" s="2"/>
      <c r="C91" s="6"/>
      <c r="E91" s="6"/>
      <c r="F91" s="6"/>
      <c r="G91" s="7"/>
      <c r="H91" s="2"/>
    </row>
    <row r="92" spans="2:9" ht="16.5" customHeight="1" x14ac:dyDescent="0.25">
      <c r="B92" s="2"/>
      <c r="C92" s="6"/>
      <c r="E92" s="6"/>
      <c r="F92" s="6"/>
      <c r="G92" s="7"/>
      <c r="H92" s="2"/>
    </row>
    <row r="93" spans="2:9" ht="16.5" customHeight="1" x14ac:dyDescent="0.25">
      <c r="B93" s="2"/>
      <c r="C93" s="6"/>
      <c r="E93" s="6"/>
      <c r="F93" s="6"/>
      <c r="G93" s="7"/>
      <c r="H93" s="2"/>
    </row>
  </sheetData>
  <mergeCells count="48">
    <mergeCell ref="C50:K50"/>
    <mergeCell ref="B1:K1"/>
    <mergeCell ref="C58:G58"/>
    <mergeCell ref="C78:E78"/>
    <mergeCell ref="C47:D47"/>
    <mergeCell ref="C48:D48"/>
    <mergeCell ref="C41:D41"/>
    <mergeCell ref="C43:D43"/>
    <mergeCell ref="C45:K45"/>
    <mergeCell ref="C35:D35"/>
    <mergeCell ref="C37:G37"/>
    <mergeCell ref="C39:D39"/>
    <mergeCell ref="C40:D40"/>
    <mergeCell ref="C30:D30"/>
    <mergeCell ref="C31:D31"/>
    <mergeCell ref="C32:D32"/>
    <mergeCell ref="E18:F18"/>
    <mergeCell ref="G18:H18"/>
    <mergeCell ref="C33:D33"/>
    <mergeCell ref="C27:D27"/>
    <mergeCell ref="C28:D28"/>
    <mergeCell ref="C20:E20"/>
    <mergeCell ref="C22:G22"/>
    <mergeCell ref="C24:D24"/>
    <mergeCell ref="C25:D25"/>
    <mergeCell ref="C26:D26"/>
    <mergeCell ref="E16:F16"/>
    <mergeCell ref="E17:F17"/>
    <mergeCell ref="G14:H14"/>
    <mergeCell ref="G15:H15"/>
    <mergeCell ref="G16:H16"/>
    <mergeCell ref="G17:H17"/>
    <mergeCell ref="E8:F8"/>
    <mergeCell ref="E7:H7"/>
    <mergeCell ref="E13:H13"/>
    <mergeCell ref="E14:F14"/>
    <mergeCell ref="E15:F15"/>
    <mergeCell ref="C60:E60"/>
    <mergeCell ref="C64:E64"/>
    <mergeCell ref="C89:E89"/>
    <mergeCell ref="C69:E69"/>
    <mergeCell ref="C73:E73"/>
    <mergeCell ref="C70:E70"/>
    <mergeCell ref="C71:E71"/>
    <mergeCell ref="C74:E74"/>
    <mergeCell ref="C61:E61"/>
    <mergeCell ref="C62:E62"/>
    <mergeCell ref="C65:E65"/>
  </mergeCells>
  <dataValidations count="1">
    <dataValidation type="list" allowBlank="1" showInputMessage="1" showErrorMessage="1" sqref="F20" xr:uid="{00000000-0002-0000-0000-000000000000}">
      <formula1>$E$9:$E$11</formula1>
    </dataValidation>
  </dataValidations>
  <pageMargins left="0.7" right="0.7" top="0.75" bottom="0.75" header="0.3" footer="0.3"/>
  <pageSetup paperSize="9"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PREDIMEN. COLUMNA</vt:lpstr>
      <vt:lpstr>'PREDIMEN. COLUMNA'!Print_Area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Win07</dc:creator>
  <cp:lastModifiedBy>DELL</cp:lastModifiedBy>
  <dcterms:created xsi:type="dcterms:W3CDTF">2015-02-03T14:38:18Z</dcterms:created>
  <dcterms:modified xsi:type="dcterms:W3CDTF">2024-04-22T13:25:25Z</dcterms:modified>
</cp:coreProperties>
</file>