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FE66EEB9-F206-4DF8-BA1F-4BB35AAD9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patas CONECTADA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5" i="10" l="1"/>
  <c r="E435" i="10"/>
  <c r="C201" i="10"/>
  <c r="C256" i="10" s="1"/>
  <c r="C61" i="10"/>
  <c r="C53" i="10"/>
  <c r="H307" i="10"/>
  <c r="J303" i="10"/>
  <c r="G303" i="10"/>
  <c r="C305" i="10" s="1"/>
  <c r="G307" i="10" s="1"/>
  <c r="E303" i="10"/>
  <c r="E307" i="10" s="1"/>
  <c r="E543" i="10" s="1"/>
  <c r="N545" i="10"/>
  <c r="E539" i="10"/>
  <c r="B547" i="10"/>
  <c r="M547" i="10"/>
  <c r="F529" i="10"/>
  <c r="G524" i="10"/>
  <c r="G532" i="10"/>
  <c r="D529" i="10"/>
  <c r="C531" i="10"/>
  <c r="K531" i="10"/>
  <c r="L529" i="10"/>
  <c r="M529" i="10"/>
  <c r="K535" i="10"/>
  <c r="B530" i="10"/>
  <c r="C536" i="10"/>
  <c r="C501" i="10"/>
  <c r="C514" i="10" s="1"/>
  <c r="J516" i="10"/>
  <c r="G516" i="10"/>
  <c r="E516" i="10"/>
  <c r="D521" i="10" s="1"/>
  <c r="J505" i="10"/>
  <c r="G505" i="10"/>
  <c r="E505" i="10"/>
  <c r="D510" i="10" s="1"/>
  <c r="C436" i="10"/>
  <c r="J410" i="10"/>
  <c r="G410" i="10"/>
  <c r="E410" i="10"/>
  <c r="D415" i="10" s="1"/>
  <c r="J399" i="10"/>
  <c r="G399" i="10"/>
  <c r="E399" i="10"/>
  <c r="D404" i="10" s="1"/>
  <c r="C395" i="10"/>
  <c r="C408" i="10" s="1"/>
  <c r="C487" i="10" l="1"/>
  <c r="S484" i="10" s="1"/>
  <c r="C519" i="10"/>
  <c r="F521" i="10" s="1"/>
  <c r="L551" i="10" s="1"/>
  <c r="C413" i="10"/>
  <c r="F415" i="10" s="1"/>
  <c r="E551" i="10" s="1"/>
  <c r="M345" i="10" l="1"/>
  <c r="M451" i="10" s="1"/>
  <c r="K351" i="10"/>
  <c r="C352" i="10"/>
  <c r="B346" i="10"/>
  <c r="B452" i="10" s="1"/>
  <c r="E329" i="10"/>
  <c r="C330" i="10" s="1"/>
  <c r="C339" i="10" s="1"/>
  <c r="G321" i="10"/>
  <c r="C318" i="10"/>
  <c r="E325" i="10" s="1"/>
  <c r="C290" i="10"/>
  <c r="C296" i="10" s="1"/>
  <c r="D299" i="10" s="1"/>
  <c r="F272" i="10"/>
  <c r="B275" i="10" s="1"/>
  <c r="J260" i="10"/>
  <c r="F264" i="10" s="1"/>
  <c r="G260" i="10"/>
  <c r="E260" i="10"/>
  <c r="F263" i="10" s="1"/>
  <c r="J261" i="10"/>
  <c r="J264" i="10" s="1"/>
  <c r="G261" i="10"/>
  <c r="E261" i="10"/>
  <c r="J263" i="10" s="1"/>
  <c r="J267" i="10" s="1"/>
  <c r="H267" i="10"/>
  <c r="D267" i="10"/>
  <c r="F243" i="10"/>
  <c r="B246" i="10" s="1"/>
  <c r="H238" i="10"/>
  <c r="D238" i="10"/>
  <c r="E231" i="10"/>
  <c r="F234" i="10" s="1"/>
  <c r="F238" i="10" s="1"/>
  <c r="E232" i="10"/>
  <c r="J234" i="10" s="1"/>
  <c r="J238" i="10" s="1"/>
  <c r="J232" i="10"/>
  <c r="J235" i="10" s="1"/>
  <c r="G232" i="10"/>
  <c r="J231" i="10"/>
  <c r="F235" i="10" s="1"/>
  <c r="G231" i="10"/>
  <c r="C213" i="10"/>
  <c r="S210" i="10" s="1"/>
  <c r="C198" i="10"/>
  <c r="C115" i="10"/>
  <c r="C170" i="10"/>
  <c r="D176" i="10"/>
  <c r="C156" i="10"/>
  <c r="K161" i="10" s="1"/>
  <c r="C153" i="10"/>
  <c r="G176" i="10" s="1"/>
  <c r="C143" i="10"/>
  <c r="G74" i="10"/>
  <c r="G76" i="10" s="1"/>
  <c r="J136" i="10"/>
  <c r="C74" i="10"/>
  <c r="C76" i="10" s="1"/>
  <c r="C128" i="10"/>
  <c r="D121" i="10"/>
  <c r="G101" i="10"/>
  <c r="C108" i="10"/>
  <c r="C163" i="10" s="1"/>
  <c r="G108" i="10"/>
  <c r="G163" i="10" s="1"/>
  <c r="G103" i="10"/>
  <c r="E93" i="10"/>
  <c r="C90" i="10"/>
  <c r="J121" i="10" s="1"/>
  <c r="F83" i="10"/>
  <c r="C83" i="10"/>
  <c r="G53" i="10"/>
  <c r="K93" i="10" l="1"/>
  <c r="K539" i="10"/>
  <c r="H543" i="10"/>
  <c r="C93" i="10"/>
  <c r="C539" i="10"/>
  <c r="C424" i="10"/>
  <c r="E431" i="10" s="1"/>
  <c r="K457" i="10"/>
  <c r="G427" i="10"/>
  <c r="C343" i="10"/>
  <c r="C458" i="10"/>
  <c r="F267" i="10"/>
  <c r="G550" i="10" s="1"/>
  <c r="D265" i="10"/>
  <c r="C272" i="10" s="1"/>
  <c r="C227" i="10"/>
  <c r="D236" i="10"/>
  <c r="C243" i="10" s="1"/>
  <c r="D246" i="10" s="1"/>
  <c r="F246" i="10" s="1"/>
  <c r="F136" i="10"/>
  <c r="E184" i="10"/>
  <c r="D184" i="10"/>
  <c r="C161" i="10"/>
  <c r="C159" i="10"/>
  <c r="F184" i="10" s="1"/>
  <c r="C106" i="10"/>
  <c r="K106" i="10"/>
  <c r="E136" i="10" s="1"/>
  <c r="C66" i="10"/>
  <c r="C54" i="10"/>
  <c r="G66" i="10"/>
  <c r="C365" i="10" l="1"/>
  <c r="C366" i="10" s="1"/>
  <c r="D369" i="10" s="1"/>
  <c r="C449" i="10"/>
  <c r="C381" i="10"/>
  <c r="S378" i="10" s="1"/>
  <c r="I345" i="10"/>
  <c r="I451" i="10" s="1"/>
  <c r="E345" i="10"/>
  <c r="E451" i="10" s="1"/>
  <c r="K343" i="10"/>
  <c r="K449" i="10" s="1"/>
  <c r="D275" i="10"/>
  <c r="F275" i="10" s="1"/>
  <c r="J176" i="10"/>
  <c r="C178" i="10" s="1"/>
  <c r="C315" i="10" s="1"/>
  <c r="J184" i="10"/>
  <c r="G68" i="10"/>
  <c r="G69" i="10" s="1"/>
  <c r="H76" i="10"/>
  <c r="C68" i="10"/>
  <c r="C69" i="10" s="1"/>
  <c r="D76" i="10"/>
  <c r="G121" i="10"/>
  <c r="C123" i="10" s="1"/>
  <c r="C126" i="10" s="1"/>
  <c r="D136" i="10"/>
  <c r="C471" i="10" l="1"/>
  <c r="C472" i="10" s="1"/>
  <c r="D475" i="10" s="1"/>
  <c r="C359" i="10"/>
  <c r="B184" i="10"/>
  <c r="C186" i="10" s="1"/>
  <c r="G322" i="10"/>
  <c r="B325" i="10" s="1"/>
  <c r="C327" i="10" s="1"/>
  <c r="C333" i="10" s="1"/>
  <c r="C275" i="10"/>
  <c r="C181" i="10"/>
  <c r="C280" i="10" s="1"/>
  <c r="C131" i="10"/>
  <c r="B136" i="10"/>
  <c r="C138" i="10" s="1"/>
  <c r="C421" i="10" l="1"/>
  <c r="G428" i="10" s="1"/>
  <c r="B431" i="10" s="1"/>
  <c r="C465" i="10"/>
  <c r="C481" i="10" s="1"/>
  <c r="C484" i="10" s="1"/>
  <c r="C361" i="10"/>
  <c r="B369" i="10" s="1"/>
  <c r="E369" i="10" s="1"/>
  <c r="C375" i="10"/>
  <c r="C378" i="10" s="1"/>
  <c r="C283" i="10"/>
  <c r="C191" i="10"/>
  <c r="C194" i="10" s="1"/>
  <c r="C141" i="10"/>
  <c r="C146" i="10" s="1"/>
  <c r="C204" i="10" l="1"/>
  <c r="C210" i="10" s="1"/>
  <c r="C467" i="10"/>
  <c r="B475" i="10" s="1"/>
  <c r="S485" i="10"/>
  <c r="S486" i="10" s="1"/>
  <c r="S487" i="10" s="1"/>
  <c r="S488" i="10" s="1"/>
  <c r="S489" i="10" s="1"/>
  <c r="S490" i="10" s="1"/>
  <c r="C491" i="10"/>
  <c r="C433" i="10"/>
  <c r="C439" i="10" s="1"/>
  <c r="C385" i="10"/>
  <c r="S379" i="10"/>
  <c r="S380" i="10" s="1"/>
  <c r="S381" i="10" s="1"/>
  <c r="S382" i="10" s="1"/>
  <c r="S383" i="10" s="1"/>
  <c r="S384" i="10" s="1"/>
  <c r="C369" i="10"/>
  <c r="C285" i="10"/>
  <c r="C293" i="10" s="1"/>
  <c r="B299" i="10" s="1"/>
  <c r="E299" i="10" s="1"/>
  <c r="C217" i="10" l="1"/>
  <c r="S211" i="10"/>
  <c r="S212" i="10" s="1"/>
  <c r="S213" i="10" s="1"/>
  <c r="S214" i="10" s="1"/>
  <c r="S215" i="10" s="1"/>
  <c r="S216" i="10" s="1"/>
  <c r="C494" i="10"/>
  <c r="S491" i="10"/>
  <c r="C498" i="10" s="1"/>
  <c r="C503" i="10" s="1"/>
  <c r="C508" i="10" s="1"/>
  <c r="F510" i="10" s="1"/>
  <c r="J551" i="10" s="1"/>
  <c r="E475" i="10"/>
  <c r="C475" i="10"/>
  <c r="C388" i="10"/>
  <c r="S385" i="10"/>
  <c r="C392" i="10" s="1"/>
  <c r="C299" i="10"/>
  <c r="C397" i="10" l="1"/>
  <c r="C402" i="10" s="1"/>
  <c r="F404" i="10" s="1"/>
  <c r="B551" i="10" s="1"/>
  <c r="C220" i="10"/>
  <c r="S217" i="10"/>
  <c r="C224" i="10" s="1"/>
  <c r="C229" i="10" s="1"/>
  <c r="C253" i="10" l="1"/>
  <c r="C258" i="10" s="1"/>
  <c r="F265" i="10" s="1"/>
  <c r="F236" i="10"/>
  <c r="C246" i="10"/>
</calcChain>
</file>

<file path=xl/sharedStrings.xml><?xml version="1.0" encoding="utf-8"?>
<sst xmlns="http://schemas.openxmlformats.org/spreadsheetml/2006/main" count="611" uniqueCount="212">
  <si>
    <t>cm</t>
  </si>
  <si>
    <t>cm2</t>
  </si>
  <si>
    <t>m2</t>
  </si>
  <si>
    <t>d =</t>
  </si>
  <si>
    <t>(resistencia del concreto)</t>
  </si>
  <si>
    <t>(lim. Fluencia del acero)</t>
  </si>
  <si>
    <t>(capacidad portante)</t>
  </si>
  <si>
    <t>(sobrecarga)</t>
  </si>
  <si>
    <t>(peso unitario del suelo)</t>
  </si>
  <si>
    <t>(peso unitario del concreto)</t>
  </si>
  <si>
    <t>DATOS GENERALES:</t>
  </si>
  <si>
    <t>◘</t>
  </si>
  <si>
    <t>m</t>
  </si>
  <si>
    <t>S =</t>
  </si>
  <si>
    <t>SOLUCION:</t>
  </si>
  <si>
    <t>Df =</t>
  </si>
  <si>
    <t>ϒm =</t>
  </si>
  <si>
    <t>ϒc =</t>
  </si>
  <si>
    <t xml:space="preserve">σt = </t>
  </si>
  <si>
    <t>ton</t>
  </si>
  <si>
    <t>P1 =</t>
  </si>
  <si>
    <t>P2 =</t>
  </si>
  <si>
    <t>Mmax =</t>
  </si>
  <si>
    <t>ton-m</t>
  </si>
  <si>
    <t>Mu =</t>
  </si>
  <si>
    <t>Vc =</t>
  </si>
  <si>
    <t>a =</t>
  </si>
  <si>
    <t>As =</t>
  </si>
  <si>
    <t>Cuantia:</t>
  </si>
  <si>
    <t>ρ =</t>
  </si>
  <si>
    <t>ρmin =</t>
  </si>
  <si>
    <t>@</t>
  </si>
  <si>
    <t>b1 =</t>
  </si>
  <si>
    <t>b2 =</t>
  </si>
  <si>
    <t>As min =</t>
  </si>
  <si>
    <t>S/C =</t>
  </si>
  <si>
    <t xml:space="preserve">  Cargas exteriores</t>
  </si>
  <si>
    <t xml:space="preserve">  Cargas interiores</t>
  </si>
  <si>
    <t>P1</t>
  </si>
  <si>
    <t>P2</t>
  </si>
  <si>
    <t>L1</t>
  </si>
  <si>
    <t>L2</t>
  </si>
  <si>
    <t xml:space="preserve">S/C </t>
  </si>
  <si>
    <t>NPT</t>
  </si>
  <si>
    <t>hf</t>
  </si>
  <si>
    <t>Df</t>
  </si>
  <si>
    <t>hp</t>
  </si>
  <si>
    <t>NTN</t>
  </si>
  <si>
    <t>Columna exterior:</t>
  </si>
  <si>
    <t>Columna interior:</t>
  </si>
  <si>
    <t>Columnas:</t>
  </si>
  <si>
    <t>Cargas en las columnas</t>
  </si>
  <si>
    <t>hz</t>
  </si>
  <si>
    <t>φ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</si>
  <si>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</si>
  <si>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</si>
  <si>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</si>
  <si>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</si>
  <si>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</si>
  <si>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</si>
  <si>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</si>
  <si>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</si>
  <si>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</si>
  <si>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</si>
  <si>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</si>
  <si>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</si>
  <si>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</si>
  <si>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</si>
  <si>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</si>
  <si>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</si>
  <si>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</si>
  <si>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</si>
  <si>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</si>
  <si>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</si>
  <si>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</si>
  <si>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</si>
  <si>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</si>
  <si>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</si>
  <si>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Re =</t>
  </si>
  <si>
    <t>Usamos acero # =</t>
  </si>
  <si>
    <t>Diam. =</t>
  </si>
  <si>
    <t>Area =</t>
  </si>
  <si>
    <t>Flexión. Ver tabla 2</t>
  </si>
  <si>
    <t>Cortante. Ver tabla 2</t>
  </si>
  <si>
    <t>Vc</t>
  </si>
  <si>
    <t>bo =</t>
  </si>
  <si>
    <t>Vn =</t>
  </si>
  <si>
    <t>Vn</t>
  </si>
  <si>
    <t>Usar: As =</t>
  </si>
  <si>
    <t xml:space="preserve">Usar: </t>
  </si>
  <si>
    <t>Ø</t>
  </si>
  <si>
    <t xml:space="preserve">ρmin </t>
  </si>
  <si>
    <t>ρ</t>
  </si>
  <si>
    <t>b1</t>
  </si>
  <si>
    <t>b2</t>
  </si>
  <si>
    <t>Mu max =</t>
  </si>
  <si>
    <t>PT =</t>
  </si>
  <si>
    <t>DISEÑO ZAPATA CONECTADA</t>
  </si>
  <si>
    <t>C1</t>
  </si>
  <si>
    <t>C2</t>
  </si>
  <si>
    <t>t1</t>
  </si>
  <si>
    <t>t2</t>
  </si>
  <si>
    <t>B2</t>
  </si>
  <si>
    <t>B1</t>
  </si>
  <si>
    <t>VC</t>
  </si>
  <si>
    <t>LVC</t>
  </si>
  <si>
    <t>t1 =</t>
  </si>
  <si>
    <t>t2 =</t>
  </si>
  <si>
    <t>LVC =</t>
  </si>
  <si>
    <t>PD1 =</t>
  </si>
  <si>
    <t>PL1 =</t>
  </si>
  <si>
    <t>PD2 =</t>
  </si>
  <si>
    <t>PL2 =</t>
  </si>
  <si>
    <t>1) Esfuerzo Neto</t>
  </si>
  <si>
    <t>2) Predimensionamiento de zapatas</t>
  </si>
  <si>
    <t>Azap1 =</t>
  </si>
  <si>
    <t>Azap2 =</t>
  </si>
  <si>
    <t xml:space="preserve">m </t>
  </si>
  <si>
    <t>LT</t>
  </si>
  <si>
    <t>3) Dimensionamiento de la viga de conexión</t>
  </si>
  <si>
    <t>h1 =</t>
  </si>
  <si>
    <t>h2 =</t>
  </si>
  <si>
    <t xml:space="preserve"> Usar: h =</t>
  </si>
  <si>
    <t>b =</t>
  </si>
  <si>
    <t>base de la viga de conexión</t>
  </si>
  <si>
    <t>peralte de la viga de conexión</t>
  </si>
  <si>
    <t>Wv =</t>
  </si>
  <si>
    <t>Carga de la viga de conexión</t>
  </si>
  <si>
    <t>Ton</t>
  </si>
  <si>
    <t>B</t>
  </si>
  <si>
    <t>R1</t>
  </si>
  <si>
    <t>R2</t>
  </si>
  <si>
    <t>R1 =</t>
  </si>
  <si>
    <t xml:space="preserve"> </t>
  </si>
  <si>
    <t>L1 =</t>
  </si>
  <si>
    <t>L2 =</t>
  </si>
  <si>
    <t xml:space="preserve"> Usar: L1 =</t>
  </si>
  <si>
    <t xml:space="preserve"> Usar: L2 =</t>
  </si>
  <si>
    <t>B1 =</t>
  </si>
  <si>
    <t xml:space="preserve"> Usar: B1 =</t>
  </si>
  <si>
    <t>R2 =</t>
  </si>
  <si>
    <t>B2 =</t>
  </si>
  <si>
    <t xml:space="preserve"> Usar: B2 =</t>
  </si>
  <si>
    <t>L2: Calculado anteriormente</t>
  </si>
  <si>
    <t>L1: Calculado anteriormente</t>
  </si>
  <si>
    <t>4) Diseño de viga de conexión</t>
  </si>
  <si>
    <t>Las cargas últimas son:</t>
  </si>
  <si>
    <t>PU1 =</t>
  </si>
  <si>
    <t>PU2 =</t>
  </si>
  <si>
    <t>WUv =</t>
  </si>
  <si>
    <t>Ton/m</t>
  </si>
  <si>
    <t>Ton/m2</t>
  </si>
  <si>
    <t>RU1 =</t>
  </si>
  <si>
    <t>qu1 =</t>
  </si>
  <si>
    <t>Sección de máximo momento:</t>
  </si>
  <si>
    <t>X =</t>
  </si>
  <si>
    <t>Ton-m</t>
  </si>
  <si>
    <t xml:space="preserve">Refuerzo superior </t>
  </si>
  <si>
    <t>b x h =</t>
  </si>
  <si>
    <t>Momento negativo</t>
  </si>
  <si>
    <t>Area de acero negativo</t>
  </si>
  <si>
    <t xml:space="preserve">    Refuerzo Superior</t>
  </si>
  <si>
    <t>+</t>
  </si>
  <si>
    <t>Aceros viga de conexión</t>
  </si>
  <si>
    <t>Usar:</t>
  </si>
  <si>
    <r>
      <t>f'</t>
    </r>
    <r>
      <rPr>
        <vertAlign val="subscript"/>
        <sz val="10"/>
        <rFont val="Calibri"/>
        <family val="2"/>
        <scheme val="minor"/>
      </rPr>
      <t>c</t>
    </r>
    <r>
      <rPr>
        <sz val="10"/>
        <rFont val="Calibri"/>
        <family val="2"/>
        <scheme val="minor"/>
      </rPr>
      <t>=</t>
    </r>
  </si>
  <si>
    <r>
      <t>kg/cm</t>
    </r>
    <r>
      <rPr>
        <vertAlign val="superscript"/>
        <sz val="10"/>
        <rFont val="Calibri"/>
        <family val="2"/>
        <scheme val="minor"/>
      </rPr>
      <t>2</t>
    </r>
  </si>
  <si>
    <r>
      <t>f</t>
    </r>
    <r>
      <rPr>
        <vertAlign val="subscript"/>
        <sz val="10"/>
        <rFont val="Calibri"/>
        <family val="2"/>
        <scheme val="minor"/>
      </rPr>
      <t>y</t>
    </r>
    <r>
      <rPr>
        <sz val="10"/>
        <rFont val="Calibri"/>
        <family val="2"/>
        <scheme val="minor"/>
      </rPr>
      <t>=</t>
    </r>
  </si>
  <si>
    <r>
      <t>f'</t>
    </r>
    <r>
      <rPr>
        <vertAlign val="subscript"/>
        <sz val="10"/>
        <rFont val="Calibri"/>
        <family val="2"/>
        <scheme val="minor"/>
      </rPr>
      <t xml:space="preserve">c </t>
    </r>
    <r>
      <rPr>
        <sz val="10"/>
        <rFont val="Calibri"/>
        <family val="2"/>
        <scheme val="minor"/>
      </rPr>
      <t>=</t>
    </r>
  </si>
  <si>
    <r>
      <t>f</t>
    </r>
    <r>
      <rPr>
        <vertAlign val="subscript"/>
        <sz val="10"/>
        <rFont val="Calibri"/>
        <family val="2"/>
        <scheme val="minor"/>
      </rPr>
      <t xml:space="preserve">y </t>
    </r>
    <r>
      <rPr>
        <sz val="10"/>
        <rFont val="Calibri"/>
        <family val="2"/>
        <scheme val="minor"/>
      </rPr>
      <t>=</t>
    </r>
  </si>
  <si>
    <r>
      <t>kg/m</t>
    </r>
    <r>
      <rPr>
        <vertAlign val="superscript"/>
        <sz val="10"/>
        <rFont val="Calibri"/>
        <family val="2"/>
        <scheme val="minor"/>
      </rPr>
      <t>2</t>
    </r>
  </si>
  <si>
    <r>
      <t>ton/m</t>
    </r>
    <r>
      <rPr>
        <vertAlign val="superscript"/>
        <sz val="10"/>
        <rFont val="Calibri"/>
        <family val="2"/>
        <scheme val="minor"/>
      </rPr>
      <t>3</t>
    </r>
  </si>
  <si>
    <r>
      <t>σ</t>
    </r>
    <r>
      <rPr>
        <sz val="8"/>
        <color indexed="8"/>
        <rFont val="Calibri"/>
        <family val="2"/>
        <scheme val="minor"/>
      </rPr>
      <t>n</t>
    </r>
    <r>
      <rPr>
        <sz val="10"/>
        <color indexed="8"/>
        <rFont val="Calibri"/>
        <family val="2"/>
        <scheme val="minor"/>
      </rPr>
      <t xml:space="preserve"> =</t>
    </r>
  </si>
  <si>
    <r>
      <rPr>
        <sz val="10"/>
        <color indexed="8"/>
        <rFont val="Calibri"/>
        <family val="2"/>
        <scheme val="minor"/>
      </rPr>
      <t xml:space="preserve">φ </t>
    </r>
    <r>
      <rPr>
        <sz val="11"/>
        <color indexed="8"/>
        <rFont val="Calibri"/>
        <family val="2"/>
        <scheme val="minor"/>
      </rPr>
      <t>(pulg)</t>
    </r>
  </si>
  <si>
    <t>Area de acero positivo</t>
  </si>
  <si>
    <t xml:space="preserve">    Refuerzo Inferior</t>
  </si>
  <si>
    <t xml:space="preserve"> Mu (-) =</t>
  </si>
  <si>
    <t>Mu (-) =</t>
  </si>
  <si>
    <t>As (+) =</t>
  </si>
  <si>
    <t>VU1 =</t>
  </si>
  <si>
    <t>VU2 =</t>
  </si>
  <si>
    <t>Usar: Vud =</t>
  </si>
  <si>
    <t>Recubrimiento superior de la viga de conexión</t>
  </si>
  <si>
    <t>Recubrimiento inferior de la viga de conexión</t>
  </si>
  <si>
    <t>6) Diseño de zapata exterior</t>
  </si>
  <si>
    <t>Zapata conectada:</t>
  </si>
  <si>
    <t>lv =</t>
  </si>
  <si>
    <t>d</t>
  </si>
  <si>
    <t>=</t>
  </si>
  <si>
    <t>dmin =</t>
  </si>
  <si>
    <t>hmin =</t>
  </si>
  <si>
    <t>recubrimiento</t>
  </si>
  <si>
    <t>Altura de la zapata exterior</t>
  </si>
  <si>
    <t>Usar: h =</t>
  </si>
  <si>
    <t>Ø acero/2</t>
  </si>
  <si>
    <t>RNE. 060: Recubrimiento zapatas 7.5 cm</t>
  </si>
  <si>
    <t>Verificación por punzonamiento</t>
  </si>
  <si>
    <t>QU1 =</t>
  </si>
  <si>
    <t>Vup =</t>
  </si>
  <si>
    <t>ØVcp =</t>
  </si>
  <si>
    <t>ØVcp</t>
  </si>
  <si>
    <t>Vup</t>
  </si>
  <si>
    <t>Diseño por flexión</t>
  </si>
  <si>
    <t>En la otra dirección</t>
  </si>
  <si>
    <t>7) Diseño de zapata interior</t>
  </si>
  <si>
    <t>qu2 =</t>
  </si>
  <si>
    <t>RU2 =</t>
  </si>
  <si>
    <t>QU2 =</t>
  </si>
  <si>
    <t>Altura de la zapata interior</t>
  </si>
  <si>
    <t>5) Diseño por corte de la viga de conexión</t>
  </si>
  <si>
    <t>Estribo de montaje</t>
  </si>
  <si>
    <t>NOTA: En zonas muy sismicas deben confinarse los extremos de la viga de conexión (viga ductil)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</si>
</sst>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&quot;Nº&quot;\ 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u/>
      <sz val="16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vertAlign val="subscript"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ptos Narrow"/>
      <family val="2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24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64" fontId="11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4" fontId="11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2" fontId="4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justify" vertical="center"/>
    </xf>
    <xf numFmtId="166" fontId="4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5" fontId="8" fillId="2" borderId="0" xfId="0" applyNumberFormat="1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2" fontId="6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2" fontId="6" fillId="3" borderId="0" xfId="0" applyNumberFormat="1" applyFont="1" applyFill="1" applyAlignment="1">
      <alignment vertical="center"/>
    </xf>
    <xf numFmtId="165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12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8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167" fontId="8" fillId="2" borderId="0" xfId="0" applyNumberFormat="1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left" vertical="center"/>
    </xf>
    <xf numFmtId="2" fontId="4" fillId="3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vertical="center"/>
    </xf>
    <xf numFmtId="2" fontId="19" fillId="2" borderId="0" xfId="0" applyNumberFormat="1" applyFont="1" applyFill="1" applyAlignment="1">
      <alignment horizontal="right" vertical="center"/>
    </xf>
    <xf numFmtId="164" fontId="19" fillId="2" borderId="0" xfId="0" applyNumberFormat="1" applyFont="1" applyFill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/>
    </xf>
    <xf numFmtId="2" fontId="10" fillId="3" borderId="2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right" vertical="center"/>
    </xf>
    <xf numFmtId="2" fontId="10" fillId="4" borderId="2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left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2" fontId="4" fillId="2" borderId="0" xfId="0" quotePrefix="1" applyNumberFormat="1" applyFont="1" applyFill="1" applyAlignment="1">
      <alignment horizontal="right" vertical="center"/>
    </xf>
    <xf numFmtId="2" fontId="4" fillId="2" borderId="0" xfId="0" quotePrefix="1" applyNumberFormat="1" applyFont="1" applyFill="1" applyAlignment="1">
      <alignment horizontal="center" vertical="center"/>
    </xf>
    <xf numFmtId="165" fontId="4" fillId="2" borderId="0" xfId="0" quotePrefix="1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6" fontId="4" fillId="2" borderId="0" xfId="0" applyNumberFormat="1" applyFont="1" applyFill="1" applyAlignment="1">
      <alignment horizontal="right" vertical="center"/>
    </xf>
    <xf numFmtId="166" fontId="4" fillId="2" borderId="0" xfId="0" applyNumberFormat="1" applyFont="1" applyFill="1" applyAlignment="1">
      <alignment horizontal="left" vertical="center"/>
    </xf>
    <xf numFmtId="2" fontId="4" fillId="2" borderId="2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justify" vertical="center"/>
    </xf>
    <xf numFmtId="165" fontId="4" fillId="2" borderId="0" xfId="0" applyNumberFormat="1" applyFont="1" applyFill="1" applyAlignment="1">
      <alignment horizontal="left" vertical="center"/>
    </xf>
    <xf numFmtId="165" fontId="8" fillId="4" borderId="2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2" fontId="10" fillId="4" borderId="3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0" fillId="5" borderId="0" xfId="0" applyFill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top"/>
    </xf>
    <xf numFmtId="2" fontId="4" fillId="2" borderId="0" xfId="0" applyNumberFormat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left" vertical="center" indent="2"/>
    </xf>
    <xf numFmtId="2" fontId="4" fillId="2" borderId="0" xfId="0" applyNumberFormat="1" applyFont="1" applyFill="1" applyAlignment="1">
      <alignment horizontal="right" vertical="center"/>
    </xf>
    <xf numFmtId="2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8" fillId="2" borderId="0" xfId="0" applyNumberFormat="1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407276</xdr:colOff>
      <xdr:row>0</xdr:row>
      <xdr:rowOff>56143</xdr:rowOff>
    </xdr:from>
    <xdr:to>
      <xdr:col>14</xdr:col>
      <xdr:colOff>142898</xdr:colOff>
      <xdr:row>4</xdr:row>
      <xdr:rowOff>190500</xdr:rowOff>
    </xdr:to>
    <xdr:pic>
      <xdr:nvPicPr>
        <xdr:cNvPr id="320" name="Imagen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8" r="8867" b="32907"/>
        <a:stretch/>
      </xdr:blipFill>
      <xdr:spPr bwMode="auto">
        <a:xfrm>
          <a:off x="5859517" y="56143"/>
          <a:ext cx="1391002" cy="1086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4</xdr:row>
          <xdr:rowOff>0</xdr:rowOff>
        </xdr:from>
        <xdr:to>
          <xdr:col>4</xdr:col>
          <xdr:colOff>274320</xdr:colOff>
          <xdr:row>4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45720</xdr:colOff>
          <xdr:row>4</xdr:row>
          <xdr:rowOff>0</xdr:rowOff>
        </xdr:from>
        <xdr:to>
          <xdr:col>13</xdr:col>
          <xdr:colOff>137160</xdr:colOff>
          <xdr:row>4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4</xdr:row>
          <xdr:rowOff>0</xdr:rowOff>
        </xdr:from>
        <xdr:to>
          <xdr:col>5</xdr:col>
          <xdr:colOff>388620</xdr:colOff>
          <xdr:row>4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4</xdr:row>
          <xdr:rowOff>0</xdr:rowOff>
        </xdr:from>
        <xdr:to>
          <xdr:col>13</xdr:col>
          <xdr:colOff>175260</xdr:colOff>
          <xdr:row>4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</xdr:row>
          <xdr:rowOff>0</xdr:rowOff>
        </xdr:from>
        <xdr:to>
          <xdr:col>5</xdr:col>
          <xdr:colOff>22860</xdr:colOff>
          <xdr:row>4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312420</xdr:colOff>
          <xdr:row>4</xdr:row>
          <xdr:rowOff>0</xdr:rowOff>
        </xdr:from>
        <xdr:to>
          <xdr:col>12</xdr:col>
          <xdr:colOff>220980</xdr:colOff>
          <xdr:row>4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266700</xdr:colOff>
          <xdr:row>4</xdr:row>
          <xdr:rowOff>0</xdr:rowOff>
        </xdr:from>
        <xdr:to>
          <xdr:col>13</xdr:col>
          <xdr:colOff>68580</xdr:colOff>
          <xdr:row>4</xdr:row>
          <xdr:rowOff>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289560</xdr:colOff>
          <xdr:row>4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</xdr:row>
          <xdr:rowOff>0</xdr:rowOff>
        </xdr:from>
        <xdr:to>
          <xdr:col>5</xdr:col>
          <xdr:colOff>350520</xdr:colOff>
          <xdr:row>4</xdr:row>
          <xdr:rowOff>0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4</xdr:row>
          <xdr:rowOff>0</xdr:rowOff>
        </xdr:from>
        <xdr:to>
          <xdr:col>13</xdr:col>
          <xdr:colOff>213360</xdr:colOff>
          <xdr:row>4</xdr:row>
          <xdr:rowOff>0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266700</xdr:colOff>
          <xdr:row>4</xdr:row>
          <xdr:rowOff>0</xdr:rowOff>
        </xdr:from>
        <xdr:to>
          <xdr:col>14</xdr:col>
          <xdr:colOff>373380</xdr:colOff>
          <xdr:row>4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4</xdr:row>
          <xdr:rowOff>0</xdr:rowOff>
        </xdr:from>
        <xdr:to>
          <xdr:col>3</xdr:col>
          <xdr:colOff>373380</xdr:colOff>
          <xdr:row>4</xdr:row>
          <xdr:rowOff>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4</xdr:row>
          <xdr:rowOff>0</xdr:rowOff>
        </xdr:from>
        <xdr:to>
          <xdr:col>5</xdr:col>
          <xdr:colOff>22860</xdr:colOff>
          <xdr:row>4</xdr:row>
          <xdr:rowOff>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</xdr:row>
          <xdr:rowOff>0</xdr:rowOff>
        </xdr:from>
        <xdr:to>
          <xdr:col>12</xdr:col>
          <xdr:colOff>114300</xdr:colOff>
          <xdr:row>4</xdr:row>
          <xdr:rowOff>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416</xdr:row>
          <xdr:rowOff>0</xdr:rowOff>
        </xdr:from>
        <xdr:to>
          <xdr:col>4</xdr:col>
          <xdr:colOff>22860</xdr:colOff>
          <xdr:row>416</xdr:row>
          <xdr:rowOff>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416</xdr:row>
          <xdr:rowOff>0</xdr:rowOff>
        </xdr:from>
        <xdr:to>
          <xdr:col>9</xdr:col>
          <xdr:colOff>220980</xdr:colOff>
          <xdr:row>416</xdr:row>
          <xdr:rowOff>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416</xdr:row>
          <xdr:rowOff>0</xdr:rowOff>
        </xdr:from>
        <xdr:to>
          <xdr:col>10</xdr:col>
          <xdr:colOff>68580</xdr:colOff>
          <xdr:row>416</xdr:row>
          <xdr:rowOff>0</xdr:rowOff>
        </xdr:to>
        <xdr:sp macro="" textlink="">
          <xdr:nvSpPr>
            <xdr:cNvPr id="8217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8218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416</xdr:row>
          <xdr:rowOff>0</xdr:rowOff>
        </xdr:from>
        <xdr:to>
          <xdr:col>5</xdr:col>
          <xdr:colOff>350520</xdr:colOff>
          <xdr:row>416</xdr:row>
          <xdr:rowOff>0</xdr:rowOff>
        </xdr:to>
        <xdr:sp macro="" textlink="">
          <xdr:nvSpPr>
            <xdr:cNvPr id="8219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8220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8221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416</xdr:row>
          <xdr:rowOff>0</xdr:rowOff>
        </xdr:from>
        <xdr:to>
          <xdr:col>9</xdr:col>
          <xdr:colOff>236220</xdr:colOff>
          <xdr:row>416</xdr:row>
          <xdr:rowOff>0</xdr:rowOff>
        </xdr:to>
        <xdr:sp macro="" textlink="">
          <xdr:nvSpPr>
            <xdr:cNvPr id="8222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416</xdr:row>
          <xdr:rowOff>0</xdr:rowOff>
        </xdr:from>
        <xdr:to>
          <xdr:col>10</xdr:col>
          <xdr:colOff>76200</xdr:colOff>
          <xdr:row>416</xdr:row>
          <xdr:rowOff>0</xdr:rowOff>
        </xdr:to>
        <xdr:sp macro="" textlink="">
          <xdr:nvSpPr>
            <xdr:cNvPr id="8223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8224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416</xdr:row>
          <xdr:rowOff>0</xdr:rowOff>
        </xdr:from>
        <xdr:to>
          <xdr:col>5</xdr:col>
          <xdr:colOff>350520</xdr:colOff>
          <xdr:row>416</xdr:row>
          <xdr:rowOff>0</xdr:rowOff>
        </xdr:to>
        <xdr:sp macro="" textlink="">
          <xdr:nvSpPr>
            <xdr:cNvPr id="8225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8226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8227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416</xdr:row>
          <xdr:rowOff>0</xdr:rowOff>
        </xdr:from>
        <xdr:to>
          <xdr:col>9</xdr:col>
          <xdr:colOff>137160</xdr:colOff>
          <xdr:row>416</xdr:row>
          <xdr:rowOff>0</xdr:rowOff>
        </xdr:to>
        <xdr:sp macro="" textlink="">
          <xdr:nvSpPr>
            <xdr:cNvPr id="8228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416</xdr:row>
          <xdr:rowOff>0</xdr:rowOff>
        </xdr:from>
        <xdr:to>
          <xdr:col>13</xdr:col>
          <xdr:colOff>144780</xdr:colOff>
          <xdr:row>416</xdr:row>
          <xdr:rowOff>0</xdr:rowOff>
        </xdr:to>
        <xdr:sp macro="" textlink="">
          <xdr:nvSpPr>
            <xdr:cNvPr id="8229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8230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416</xdr:row>
          <xdr:rowOff>0</xdr:rowOff>
        </xdr:from>
        <xdr:to>
          <xdr:col>5</xdr:col>
          <xdr:colOff>350520</xdr:colOff>
          <xdr:row>416</xdr:row>
          <xdr:rowOff>0</xdr:rowOff>
        </xdr:to>
        <xdr:sp macro="" textlink="">
          <xdr:nvSpPr>
            <xdr:cNvPr id="8231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8232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8233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416</xdr:row>
          <xdr:rowOff>0</xdr:rowOff>
        </xdr:from>
        <xdr:to>
          <xdr:col>5</xdr:col>
          <xdr:colOff>30480</xdr:colOff>
          <xdr:row>416</xdr:row>
          <xdr:rowOff>0</xdr:rowOff>
        </xdr:to>
        <xdr:sp macro="" textlink="">
          <xdr:nvSpPr>
            <xdr:cNvPr id="8235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416</xdr:row>
          <xdr:rowOff>0</xdr:rowOff>
        </xdr:from>
        <xdr:to>
          <xdr:col>10</xdr:col>
          <xdr:colOff>289560</xdr:colOff>
          <xdr:row>416</xdr:row>
          <xdr:rowOff>0</xdr:rowOff>
        </xdr:to>
        <xdr:sp macro="" textlink="">
          <xdr:nvSpPr>
            <xdr:cNvPr id="8236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416</xdr:row>
          <xdr:rowOff>0</xdr:rowOff>
        </xdr:from>
        <xdr:to>
          <xdr:col>3</xdr:col>
          <xdr:colOff>175260</xdr:colOff>
          <xdr:row>416</xdr:row>
          <xdr:rowOff>0</xdr:rowOff>
        </xdr:to>
        <xdr:sp macro="" textlink="">
          <xdr:nvSpPr>
            <xdr:cNvPr id="8237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170624</xdr:colOff>
      <xdr:row>120</xdr:row>
      <xdr:rowOff>69577</xdr:rowOff>
    </xdr:from>
    <xdr:ext cx="5481428" cy="261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70624" y="24446951"/>
              <a:ext cx="5481428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·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1/2)−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LVC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2/2)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)/2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70624" y="24446951"/>
              <a:ext cx="5481428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"R1 ·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(LVC + t1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t2/2)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"−"L" 1/2)−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P1" ·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"(LVC+t2/2)−Wv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〖((LVC+t1+t2/2)〗^2)/2 "= 0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twoCellAnchor>
    <xdr:from>
      <xdr:col>2</xdr:col>
      <xdr:colOff>11430</xdr:colOff>
      <xdr:row>8</xdr:row>
      <xdr:rowOff>19050</xdr:rowOff>
    </xdr:from>
    <xdr:to>
      <xdr:col>3</xdr:col>
      <xdr:colOff>99060</xdr:colOff>
      <xdr:row>9</xdr:row>
      <xdr:rowOff>205740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42010" y="1565910"/>
          <a:ext cx="601980" cy="40767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449580</xdr:colOff>
      <xdr:row>8</xdr:row>
      <xdr:rowOff>19050</xdr:rowOff>
    </xdr:from>
    <xdr:to>
      <xdr:col>11</xdr:col>
      <xdr:colOff>22860</xdr:colOff>
      <xdr:row>9</xdr:row>
      <xdr:rowOff>205740</xdr:rowOff>
    </xdr:to>
    <xdr:sp macro="" textlink="">
      <xdr:nvSpPr>
        <xdr:cNvPr id="199" name="Rectá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3337560" y="1565910"/>
          <a:ext cx="601980" cy="40767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19050</xdr:colOff>
      <xdr:row>10</xdr:row>
      <xdr:rowOff>92133</xdr:rowOff>
    </xdr:from>
    <xdr:to>
      <xdr:col>3</xdr:col>
      <xdr:colOff>99060</xdr:colOff>
      <xdr:row>10</xdr:row>
      <xdr:rowOff>92133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865133" y="2162671"/>
          <a:ext cx="60552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453390</xdr:colOff>
      <xdr:row>10</xdr:row>
      <xdr:rowOff>106680</xdr:rowOff>
    </xdr:from>
    <xdr:to>
      <xdr:col>11</xdr:col>
      <xdr:colOff>19050</xdr:colOff>
      <xdr:row>10</xdr:row>
      <xdr:rowOff>106680</xdr:rowOff>
    </xdr:to>
    <xdr:cxnSp macro="">
      <xdr:nvCxnSpPr>
        <xdr:cNvPr id="200" name="Conector recto de flecha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/>
      </xdr:nvCxnSpPr>
      <xdr:spPr>
        <a:xfrm>
          <a:off x="4993859" y="2177218"/>
          <a:ext cx="61669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148245</xdr:colOff>
      <xdr:row>8</xdr:row>
      <xdr:rowOff>2424</xdr:rowOff>
    </xdr:from>
    <xdr:to>
      <xdr:col>11</xdr:col>
      <xdr:colOff>148245</xdr:colOff>
      <xdr:row>9</xdr:row>
      <xdr:rowOff>216477</xdr:rowOff>
    </xdr:to>
    <xdr:cxnSp macro="">
      <xdr:nvCxnSpPr>
        <xdr:cNvPr id="202" name="Conector recto de flecha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 flipV="1">
          <a:off x="5745481" y="1858933"/>
          <a:ext cx="0" cy="43572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94832</xdr:colOff>
      <xdr:row>10</xdr:row>
      <xdr:rowOff>96981</xdr:rowOff>
    </xdr:from>
    <xdr:to>
      <xdr:col>9</xdr:col>
      <xdr:colOff>453963</xdr:colOff>
      <xdr:row>10</xdr:row>
      <xdr:rowOff>96981</xdr:rowOff>
    </xdr:to>
    <xdr:cxnSp macro="">
      <xdr:nvCxnSpPr>
        <xdr:cNvPr id="205" name="Conector recto de flecha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/>
      </xdr:nvCxnSpPr>
      <xdr:spPr>
        <a:xfrm>
          <a:off x="1466432" y="2167519"/>
          <a:ext cx="35280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3</xdr:row>
      <xdr:rowOff>180110</xdr:rowOff>
    </xdr:from>
    <xdr:to>
      <xdr:col>10</xdr:col>
      <xdr:colOff>270163</xdr:colOff>
      <xdr:row>3</xdr:row>
      <xdr:rowOff>187386</xdr:rowOff>
    </xdr:to>
    <xdr:cxnSp macro="">
      <xdr:nvCxnSpPr>
        <xdr:cNvPr id="206" name="Conector recto de flecha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/>
      </xdr:nvCxnSpPr>
      <xdr:spPr>
        <a:xfrm flipV="1">
          <a:off x="1134687" y="928255"/>
          <a:ext cx="4206240" cy="727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281415</xdr:colOff>
      <xdr:row>3</xdr:row>
      <xdr:rowOff>186690</xdr:rowOff>
    </xdr:from>
    <xdr:to>
      <xdr:col>2</xdr:col>
      <xdr:colOff>285225</xdr:colOff>
      <xdr:row>8</xdr:row>
      <xdr:rowOff>102870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1127498" y="712207"/>
          <a:ext cx="3810" cy="1019766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265780</xdr:colOff>
      <xdr:row>3</xdr:row>
      <xdr:rowOff>186690</xdr:rowOff>
    </xdr:from>
    <xdr:to>
      <xdr:col>10</xdr:col>
      <xdr:colOff>269590</xdr:colOff>
      <xdr:row>8</xdr:row>
      <xdr:rowOff>102870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 flipV="1">
          <a:off x="5331766" y="712207"/>
          <a:ext cx="3810" cy="1019766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512620</xdr:colOff>
      <xdr:row>13</xdr:row>
      <xdr:rowOff>148931</xdr:rowOff>
    </xdr:from>
    <xdr:to>
      <xdr:col>11</xdr:col>
      <xdr:colOff>533400</xdr:colOff>
      <xdr:row>13</xdr:row>
      <xdr:rowOff>148931</xdr:rowOff>
    </xdr:to>
    <xdr:cxnSp macro="">
      <xdr:nvCxnSpPr>
        <xdr:cNvPr id="208" name="Conector recto de flecha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/>
      </xdr:nvCxnSpPr>
      <xdr:spPr>
        <a:xfrm>
          <a:off x="2937165" y="3113804"/>
          <a:ext cx="1600199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197427</xdr:colOff>
      <xdr:row>5</xdr:row>
      <xdr:rowOff>41563</xdr:rowOff>
    </xdr:from>
    <xdr:to>
      <xdr:col>12</xdr:col>
      <xdr:colOff>197427</xdr:colOff>
      <xdr:row>12</xdr:row>
      <xdr:rowOff>187035</xdr:rowOff>
    </xdr:to>
    <xdr:cxnSp macro="">
      <xdr:nvCxnSpPr>
        <xdr:cNvPr id="210" name="Conector recto de flecha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V="1">
          <a:off x="4741718" y="1233054"/>
          <a:ext cx="0" cy="169718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18352</xdr:colOff>
      <xdr:row>18</xdr:row>
      <xdr:rowOff>181841</xdr:rowOff>
    </xdr:from>
    <xdr:to>
      <xdr:col>2</xdr:col>
      <xdr:colOff>31248</xdr:colOff>
      <xdr:row>27</xdr:row>
      <xdr:rowOff>206713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846294" y="3478956"/>
          <a:ext cx="12896" cy="178333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18</xdr:row>
      <xdr:rowOff>167866</xdr:rowOff>
    </xdr:from>
    <xdr:to>
      <xdr:col>3</xdr:col>
      <xdr:colOff>108857</xdr:colOff>
      <xdr:row>25</xdr:row>
      <xdr:rowOff>21771</xdr:rowOff>
    </xdr:to>
    <xdr:cxnSp macro="">
      <xdr:nvCxnSpPr>
        <xdr:cNvPr id="211" name="Conector rec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445326" y="3433580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27</xdr:row>
      <xdr:rowOff>200087</xdr:rowOff>
    </xdr:from>
    <xdr:to>
      <xdr:col>4</xdr:col>
      <xdr:colOff>166254</xdr:colOff>
      <xdr:row>27</xdr:row>
      <xdr:rowOff>208119</xdr:rowOff>
    </xdr:to>
    <xdr:cxnSp macro="">
      <xdr:nvCxnSpPr>
        <xdr:cNvPr id="212" name="Conector rec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/>
      </xdr:nvCxnSpPr>
      <xdr:spPr>
        <a:xfrm flipH="1" flipV="1">
          <a:off x="866612" y="6190070"/>
          <a:ext cx="1188077" cy="80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25</xdr:row>
      <xdr:rowOff>4807</xdr:rowOff>
    </xdr:from>
    <xdr:to>
      <xdr:col>4</xdr:col>
      <xdr:colOff>159327</xdr:colOff>
      <xdr:row>25</xdr:row>
      <xdr:rowOff>7530</xdr:rowOff>
    </xdr:to>
    <xdr:cxnSp macro="">
      <xdr:nvCxnSpPr>
        <xdr:cNvPr id="213" name="Conector rec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 flipH="1" flipV="1">
          <a:off x="1462202" y="5557468"/>
          <a:ext cx="585560" cy="27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449283</xdr:colOff>
      <xdr:row>18</xdr:row>
      <xdr:rowOff>167872</xdr:rowOff>
    </xdr:from>
    <xdr:to>
      <xdr:col>9</xdr:col>
      <xdr:colOff>462643</xdr:colOff>
      <xdr:row>25</xdr:row>
      <xdr:rowOff>21777</xdr:rowOff>
    </xdr:to>
    <xdr:cxnSp macro="">
      <xdr:nvCxnSpPr>
        <xdr:cNvPr id="214" name="Conector rec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/>
      </xdr:nvCxnSpPr>
      <xdr:spPr>
        <a:xfrm>
          <a:off x="3350326" y="3433586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19297</xdr:colOff>
      <xdr:row>18</xdr:row>
      <xdr:rowOff>167880</xdr:rowOff>
    </xdr:from>
    <xdr:to>
      <xdr:col>11</xdr:col>
      <xdr:colOff>32657</xdr:colOff>
      <xdr:row>25</xdr:row>
      <xdr:rowOff>21785</xdr:rowOff>
    </xdr:to>
    <xdr:cxnSp macro="">
      <xdr:nvCxnSpPr>
        <xdr:cNvPr id="215" name="Conector rec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/>
      </xdr:nvCxnSpPr>
      <xdr:spPr>
        <a:xfrm>
          <a:off x="3954483" y="3433594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21346</xdr:colOff>
      <xdr:row>25</xdr:row>
      <xdr:rowOff>10864</xdr:rowOff>
    </xdr:from>
    <xdr:to>
      <xdr:col>12</xdr:col>
      <xdr:colOff>13855</xdr:colOff>
      <xdr:row>25</xdr:row>
      <xdr:rowOff>13855</xdr:rowOff>
    </xdr:to>
    <xdr:cxnSp macro="">
      <xdr:nvCxnSpPr>
        <xdr:cNvPr id="216" name="Conector rec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/>
      </xdr:nvCxnSpPr>
      <xdr:spPr>
        <a:xfrm flipH="1" flipV="1">
          <a:off x="5618582" y="5635809"/>
          <a:ext cx="518982" cy="299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524485</xdr:colOff>
      <xdr:row>25</xdr:row>
      <xdr:rowOff>3571</xdr:rowOff>
    </xdr:from>
    <xdr:to>
      <xdr:col>12</xdr:col>
      <xdr:colOff>4692</xdr:colOff>
      <xdr:row>27</xdr:row>
      <xdr:rowOff>191115</xdr:rowOff>
    </xdr:to>
    <xdr:cxnSp macro="">
      <xdr:nvCxnSpPr>
        <xdr:cNvPr id="217" name="Conector rec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/>
      </xdr:nvCxnSpPr>
      <xdr:spPr>
        <a:xfrm flipH="1">
          <a:off x="6121721" y="5628516"/>
          <a:ext cx="6680" cy="63089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112643</xdr:colOff>
      <xdr:row>28</xdr:row>
      <xdr:rowOff>112488</xdr:rowOff>
    </xdr:from>
    <xdr:to>
      <xdr:col>9</xdr:col>
      <xdr:colOff>463223</xdr:colOff>
      <xdr:row>28</xdr:row>
      <xdr:rowOff>112488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/>
      </xdr:nvCxnSpPr>
      <xdr:spPr>
        <a:xfrm>
          <a:off x="1477617" y="6321131"/>
          <a:ext cx="351122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518372</xdr:colOff>
      <xdr:row>20</xdr:row>
      <xdr:rowOff>116270</xdr:rowOff>
    </xdr:from>
    <xdr:to>
      <xdr:col>12</xdr:col>
      <xdr:colOff>523035</xdr:colOff>
      <xdr:row>28</xdr:row>
      <xdr:rowOff>35340</xdr:rowOff>
    </xdr:to>
    <xdr:cxnSp macro="">
      <xdr:nvCxnSpPr>
        <xdr:cNvPr id="231" name="Conector recto de flecha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CxnSpPr/>
      </xdr:nvCxnSpPr>
      <xdr:spPr>
        <a:xfrm flipV="1">
          <a:off x="6635393" y="4393980"/>
          <a:ext cx="4663" cy="168480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20</xdr:row>
      <xdr:rowOff>96982</xdr:rowOff>
    </xdr:from>
    <xdr:to>
      <xdr:col>9</xdr:col>
      <xdr:colOff>443345</xdr:colOff>
      <xdr:row>20</xdr:row>
      <xdr:rowOff>117325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/>
      </xdr:nvCxnSpPr>
      <xdr:spPr>
        <a:xfrm flipH="1">
          <a:off x="1483156" y="4613564"/>
          <a:ext cx="3504480" cy="203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102763</xdr:colOff>
      <xdr:row>20</xdr:row>
      <xdr:rowOff>200891</xdr:rowOff>
    </xdr:from>
    <xdr:to>
      <xdr:col>9</xdr:col>
      <xdr:colOff>457200</xdr:colOff>
      <xdr:row>20</xdr:row>
      <xdr:rowOff>203784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flipH="1">
          <a:off x="1474363" y="4717473"/>
          <a:ext cx="3527128" cy="289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101298</xdr:colOff>
      <xdr:row>21</xdr:row>
      <xdr:rowOff>193963</xdr:rowOff>
    </xdr:from>
    <xdr:to>
      <xdr:col>9</xdr:col>
      <xdr:colOff>457200</xdr:colOff>
      <xdr:row>21</xdr:row>
      <xdr:rowOff>202318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 flipH="1">
          <a:off x="1472898" y="4932218"/>
          <a:ext cx="3528593" cy="835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19</xdr:row>
          <xdr:rowOff>0</xdr:rowOff>
        </xdr:from>
        <xdr:to>
          <xdr:col>6</xdr:col>
          <xdr:colOff>388620</xdr:colOff>
          <xdr:row>19</xdr:row>
          <xdr:rowOff>0</xdr:rowOff>
        </xdr:to>
        <xdr:sp macro="" textlink="">
          <xdr:nvSpPr>
            <xdr:cNvPr id="68344" name="Object 5880" hidden="1">
              <a:extLst>
                <a:ext uri="{63B3BB69-23CF-44E3-9099-C40C66FF867C}">
                  <a14:compatExt spid="_x0000_s68344"/>
                </a:ext>
                <a:ext uri="{FF2B5EF4-FFF2-40B4-BE49-F238E27FC236}">
                  <a16:creationId xmlns:a16="http://schemas.microsoft.com/office/drawing/2014/main" id="{00000000-0008-0000-0000-0000F8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19</xdr:row>
          <xdr:rowOff>0</xdr:rowOff>
        </xdr:from>
        <xdr:to>
          <xdr:col>6</xdr:col>
          <xdr:colOff>22860</xdr:colOff>
          <xdr:row>19</xdr:row>
          <xdr:rowOff>0</xdr:rowOff>
        </xdr:to>
        <xdr:sp macro="" textlink="">
          <xdr:nvSpPr>
            <xdr:cNvPr id="68345" name="Object 5881" hidden="1">
              <a:extLst>
                <a:ext uri="{63B3BB69-23CF-44E3-9099-C40C66FF867C}">
                  <a14:compatExt spid="_x0000_s68345"/>
                </a:ext>
                <a:ext uri="{FF2B5EF4-FFF2-40B4-BE49-F238E27FC236}">
                  <a16:creationId xmlns:a16="http://schemas.microsoft.com/office/drawing/2014/main" id="{00000000-0008-0000-0000-0000F9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19</xdr:row>
          <xdr:rowOff>0</xdr:rowOff>
        </xdr:from>
        <xdr:to>
          <xdr:col>6</xdr:col>
          <xdr:colOff>350520</xdr:colOff>
          <xdr:row>19</xdr:row>
          <xdr:rowOff>0</xdr:rowOff>
        </xdr:to>
        <xdr:sp macro="" textlink="">
          <xdr:nvSpPr>
            <xdr:cNvPr id="68346" name="Object 5882" hidden="1">
              <a:extLst>
                <a:ext uri="{63B3BB69-23CF-44E3-9099-C40C66FF867C}">
                  <a14:compatExt spid="_x0000_s68346"/>
                </a:ext>
                <a:ext uri="{FF2B5EF4-FFF2-40B4-BE49-F238E27FC236}">
                  <a16:creationId xmlns:a16="http://schemas.microsoft.com/office/drawing/2014/main" id="{00000000-0008-0000-0000-0000FA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19</xdr:row>
          <xdr:rowOff>0</xdr:rowOff>
        </xdr:from>
        <xdr:to>
          <xdr:col>4</xdr:col>
          <xdr:colOff>373380</xdr:colOff>
          <xdr:row>19</xdr:row>
          <xdr:rowOff>0</xdr:rowOff>
        </xdr:to>
        <xdr:sp macro="" textlink="">
          <xdr:nvSpPr>
            <xdr:cNvPr id="68347" name="Object 5883" hidden="1">
              <a:extLst>
                <a:ext uri="{63B3BB69-23CF-44E3-9099-C40C66FF867C}">
                  <a14:compatExt spid="_x0000_s68347"/>
                </a:ext>
                <a:ext uri="{FF2B5EF4-FFF2-40B4-BE49-F238E27FC236}">
                  <a16:creationId xmlns:a16="http://schemas.microsoft.com/office/drawing/2014/main" id="{00000000-0008-0000-0000-0000FB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19</xdr:row>
          <xdr:rowOff>0</xdr:rowOff>
        </xdr:from>
        <xdr:to>
          <xdr:col>6</xdr:col>
          <xdr:colOff>22860</xdr:colOff>
          <xdr:row>19</xdr:row>
          <xdr:rowOff>0</xdr:rowOff>
        </xdr:to>
        <xdr:sp macro="" textlink="">
          <xdr:nvSpPr>
            <xdr:cNvPr id="68348" name="Object 5884" hidden="1">
              <a:extLst>
                <a:ext uri="{63B3BB69-23CF-44E3-9099-C40C66FF867C}">
                  <a14:compatExt spid="_x0000_s68348"/>
                </a:ext>
                <a:ext uri="{FF2B5EF4-FFF2-40B4-BE49-F238E27FC236}">
                  <a16:creationId xmlns:a16="http://schemas.microsoft.com/office/drawing/2014/main" id="{00000000-0008-0000-0000-0000FC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19</xdr:row>
      <xdr:rowOff>10884</xdr:rowOff>
    </xdr:from>
    <xdr:to>
      <xdr:col>3</xdr:col>
      <xdr:colOff>189847</xdr:colOff>
      <xdr:row>20</xdr:row>
      <xdr:rowOff>108856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flipH="1">
          <a:off x="1525231" y="3527807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19</xdr:row>
      <xdr:rowOff>15622</xdr:rowOff>
    </xdr:from>
    <xdr:to>
      <xdr:col>3</xdr:col>
      <xdr:colOff>335303</xdr:colOff>
      <xdr:row>20</xdr:row>
      <xdr:rowOff>113594</xdr:rowOff>
    </xdr:to>
    <xdr:cxnSp macro="">
      <xdr:nvCxnSpPr>
        <xdr:cNvPr id="244" name="Conector recto de flecha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flipH="1">
          <a:off x="1694834" y="425631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19</xdr:row>
      <xdr:rowOff>10880</xdr:rowOff>
    </xdr:from>
    <xdr:to>
      <xdr:col>3</xdr:col>
      <xdr:colOff>485777</xdr:colOff>
      <xdr:row>20</xdr:row>
      <xdr:rowOff>108852</xdr:rowOff>
    </xdr:to>
    <xdr:cxnSp macro="">
      <xdr:nvCxnSpPr>
        <xdr:cNvPr id="245" name="Conector recto de flecha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 flipH="1">
          <a:off x="1821161" y="3527803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19</xdr:row>
      <xdr:rowOff>10878</xdr:rowOff>
    </xdr:from>
    <xdr:to>
      <xdr:col>4</xdr:col>
      <xdr:colOff>285794</xdr:colOff>
      <xdr:row>20</xdr:row>
      <xdr:rowOff>108850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H="1">
          <a:off x="2134063" y="3527801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19</xdr:row>
      <xdr:rowOff>8988</xdr:rowOff>
    </xdr:from>
    <xdr:to>
      <xdr:col>4</xdr:col>
      <xdr:colOff>129382</xdr:colOff>
      <xdr:row>20</xdr:row>
      <xdr:rowOff>106960</xdr:rowOff>
    </xdr:to>
    <xdr:cxnSp macro="">
      <xdr:nvCxnSpPr>
        <xdr:cNvPr id="248" name="Conector recto de flecha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H="1">
          <a:off x="1977651" y="3525911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19</xdr:row>
      <xdr:rowOff>10884</xdr:rowOff>
    </xdr:from>
    <xdr:to>
      <xdr:col>4</xdr:col>
      <xdr:colOff>440056</xdr:colOff>
      <xdr:row>20</xdr:row>
      <xdr:rowOff>108856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 flipH="1">
          <a:off x="2288325" y="3527807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14846</xdr:colOff>
      <xdr:row>20</xdr:row>
      <xdr:rowOff>101205</xdr:rowOff>
    </xdr:from>
    <xdr:to>
      <xdr:col>12</xdr:col>
      <xdr:colOff>319087</xdr:colOff>
      <xdr:row>20</xdr:row>
      <xdr:rowOff>104775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 flipH="1" flipV="1">
          <a:off x="5591734" y="4568430"/>
          <a:ext cx="828116" cy="35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20712</xdr:colOff>
      <xdr:row>20</xdr:row>
      <xdr:rowOff>187663</xdr:rowOff>
    </xdr:from>
    <xdr:to>
      <xdr:col>12</xdr:col>
      <xdr:colOff>80962</xdr:colOff>
      <xdr:row>20</xdr:row>
      <xdr:rowOff>190500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/>
      </xdr:nvCxnSpPr>
      <xdr:spPr>
        <a:xfrm flipH="1" flipV="1">
          <a:off x="5597600" y="4654888"/>
          <a:ext cx="584125" cy="283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11921</xdr:colOff>
      <xdr:row>21</xdr:row>
      <xdr:rowOff>193524</xdr:rowOff>
    </xdr:from>
    <xdr:to>
      <xdr:col>12</xdr:col>
      <xdr:colOff>66675</xdr:colOff>
      <xdr:row>21</xdr:row>
      <xdr:rowOff>200025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>
        <a:xfrm flipH="1" flipV="1">
          <a:off x="5588809" y="4879824"/>
          <a:ext cx="578629" cy="650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19</xdr:row>
      <xdr:rowOff>10884</xdr:rowOff>
    </xdr:from>
    <xdr:to>
      <xdr:col>5</xdr:col>
      <xdr:colOff>103019</xdr:colOff>
      <xdr:row>20</xdr:row>
      <xdr:rowOff>108856</xdr:rowOff>
    </xdr:to>
    <xdr:cxnSp macro="">
      <xdr:nvCxnSpPr>
        <xdr:cNvPr id="257" name="Conector recto de flecha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>
        <a:xfrm flipH="1">
          <a:off x="2464172" y="37476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19</xdr:row>
      <xdr:rowOff>10120</xdr:rowOff>
    </xdr:from>
    <xdr:to>
      <xdr:col>5</xdr:col>
      <xdr:colOff>284727</xdr:colOff>
      <xdr:row>20</xdr:row>
      <xdr:rowOff>108092</xdr:rowOff>
    </xdr:to>
    <xdr:cxnSp macro="">
      <xdr:nvCxnSpPr>
        <xdr:cNvPr id="258" name="Conector recto de flecha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/>
      </xdr:nvCxnSpPr>
      <xdr:spPr>
        <a:xfrm flipH="1">
          <a:off x="2691180" y="4250816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486094</xdr:colOff>
      <xdr:row>19</xdr:row>
      <xdr:rowOff>15279</xdr:rowOff>
    </xdr:from>
    <xdr:to>
      <xdr:col>5</xdr:col>
      <xdr:colOff>491537</xdr:colOff>
      <xdr:row>20</xdr:row>
      <xdr:rowOff>113251</xdr:rowOff>
    </xdr:to>
    <xdr:cxnSp macro="">
      <xdr:nvCxnSpPr>
        <xdr:cNvPr id="259" name="Conector recto de flecha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/>
      </xdr:nvCxnSpPr>
      <xdr:spPr>
        <a:xfrm flipH="1">
          <a:off x="2897990" y="4255975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93180</xdr:colOff>
      <xdr:row>18</xdr:row>
      <xdr:rowOff>218966</xdr:rowOff>
    </xdr:from>
    <xdr:to>
      <xdr:col>9</xdr:col>
      <xdr:colOff>98623</xdr:colOff>
      <xdr:row>20</xdr:row>
      <xdr:rowOff>97130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2972661" y="37358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260234</xdr:colOff>
      <xdr:row>18</xdr:row>
      <xdr:rowOff>217499</xdr:rowOff>
    </xdr:from>
    <xdr:to>
      <xdr:col>9</xdr:col>
      <xdr:colOff>265677</xdr:colOff>
      <xdr:row>20</xdr:row>
      <xdr:rowOff>95663</xdr:rowOff>
    </xdr:to>
    <xdr:cxnSp macro="">
      <xdr:nvCxnSpPr>
        <xdr:cNvPr id="261" name="Conector recto de flecha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3139715" y="37344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170845</xdr:colOff>
      <xdr:row>19</xdr:row>
      <xdr:rowOff>3552</xdr:rowOff>
    </xdr:from>
    <xdr:to>
      <xdr:col>11</xdr:col>
      <xdr:colOff>176288</xdr:colOff>
      <xdr:row>20</xdr:row>
      <xdr:rowOff>101524</xdr:rowOff>
    </xdr:to>
    <xdr:cxnSp macro="">
      <xdr:nvCxnSpPr>
        <xdr:cNvPr id="262" name="Conector recto de flecha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4076095" y="3740283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337899</xdr:colOff>
      <xdr:row>18</xdr:row>
      <xdr:rowOff>214566</xdr:rowOff>
    </xdr:from>
    <xdr:to>
      <xdr:col>11</xdr:col>
      <xdr:colOff>343342</xdr:colOff>
      <xdr:row>20</xdr:row>
      <xdr:rowOff>92730</xdr:rowOff>
    </xdr:to>
    <xdr:cxnSp macro="">
      <xdr:nvCxnSpPr>
        <xdr:cNvPr id="263" name="Conector recto de flecha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4243149" y="37314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512280</xdr:colOff>
      <xdr:row>18</xdr:row>
      <xdr:rowOff>213099</xdr:rowOff>
    </xdr:from>
    <xdr:to>
      <xdr:col>11</xdr:col>
      <xdr:colOff>517723</xdr:colOff>
      <xdr:row>20</xdr:row>
      <xdr:rowOff>91263</xdr:rowOff>
    </xdr:to>
    <xdr:cxnSp macro="">
      <xdr:nvCxnSpPr>
        <xdr:cNvPr id="264" name="Conector recto de flecha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>
          <a:off x="4417530" y="37300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159123</xdr:colOff>
      <xdr:row>18</xdr:row>
      <xdr:rowOff>218959</xdr:rowOff>
    </xdr:from>
    <xdr:to>
      <xdr:col>12</xdr:col>
      <xdr:colOff>164566</xdr:colOff>
      <xdr:row>20</xdr:row>
      <xdr:rowOff>97123</xdr:rowOff>
    </xdr:to>
    <xdr:cxnSp macro="">
      <xdr:nvCxnSpPr>
        <xdr:cNvPr id="265" name="Conector recto de flecha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/>
      </xdr:nvCxnSpPr>
      <xdr:spPr>
        <a:xfrm flipH="1">
          <a:off x="4591911" y="373588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273791</xdr:colOff>
      <xdr:row>19</xdr:row>
      <xdr:rowOff>23610</xdr:rowOff>
    </xdr:from>
    <xdr:to>
      <xdr:col>12</xdr:col>
      <xdr:colOff>409272</xdr:colOff>
      <xdr:row>20</xdr:row>
      <xdr:rowOff>104082</xdr:rowOff>
    </xdr:to>
    <xdr:cxnSp macro="">
      <xdr:nvCxnSpPr>
        <xdr:cNvPr id="267" name="Conector recto de flecha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/>
      </xdr:nvCxnSpPr>
      <xdr:spPr>
        <a:xfrm flipH="1">
          <a:off x="6374554" y="4271760"/>
          <a:ext cx="135481" cy="2995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399747</xdr:colOff>
      <xdr:row>19</xdr:row>
      <xdr:rowOff>17445</xdr:rowOff>
    </xdr:from>
    <xdr:to>
      <xdr:col>13</xdr:col>
      <xdr:colOff>90691</xdr:colOff>
      <xdr:row>19</xdr:row>
      <xdr:rowOff>22901</xdr:rowOff>
    </xdr:to>
    <xdr:cxnSp macro="">
      <xdr:nvCxnSpPr>
        <xdr:cNvPr id="67653" name="Conector recto 67652">
          <a:extLst>
            <a:ext uri="{FF2B5EF4-FFF2-40B4-BE49-F238E27FC236}">
              <a16:creationId xmlns:a16="http://schemas.microsoft.com/office/drawing/2014/main" id="{00000000-0008-0000-0000-000045080100}"/>
            </a:ext>
          </a:extLst>
        </xdr:cNvPr>
        <xdr:cNvCxnSpPr/>
      </xdr:nvCxnSpPr>
      <xdr:spPr>
        <a:xfrm flipV="1">
          <a:off x="6500510" y="4265595"/>
          <a:ext cx="214819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164479</xdr:colOff>
      <xdr:row>25</xdr:row>
      <xdr:rowOff>834</xdr:rowOff>
    </xdr:from>
    <xdr:to>
      <xdr:col>12</xdr:col>
      <xdr:colOff>168809</xdr:colOff>
      <xdr:row>28</xdr:row>
      <xdr:rowOff>5161</xdr:rowOff>
    </xdr:to>
    <xdr:cxnSp macro="">
      <xdr:nvCxnSpPr>
        <xdr:cNvPr id="273" name="Conector recto de flecha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/>
      </xdr:nvCxnSpPr>
      <xdr:spPr>
        <a:xfrm flipV="1">
          <a:off x="6260479" y="5553495"/>
          <a:ext cx="4330" cy="66030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298174</xdr:colOff>
      <xdr:row>64</xdr:row>
      <xdr:rowOff>3205</xdr:rowOff>
    </xdr:from>
    <xdr:ext cx="1106557" cy="222106"/>
    <xdr:sp macro="" textlink="">
      <xdr:nvSpPr>
        <xdr:cNvPr id="284" name="29 CuadroTexto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298174" y="13553553"/>
          <a:ext cx="1106557" cy="2221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Azap1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P1/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289891</xdr:colOff>
      <xdr:row>19</xdr:row>
      <xdr:rowOff>16342</xdr:rowOff>
    </xdr:from>
    <xdr:to>
      <xdr:col>2</xdr:col>
      <xdr:colOff>289891</xdr:colOff>
      <xdr:row>21</xdr:row>
      <xdr:rowOff>140580</xdr:rowOff>
    </xdr:to>
    <xdr:cxnSp macro="">
      <xdr:nvCxnSpPr>
        <xdr:cNvPr id="287" name="Conector recto de flecha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/>
      </xdr:nvCxnSpPr>
      <xdr:spPr>
        <a:xfrm>
          <a:off x="1122075" y="3766184"/>
          <a:ext cx="0" cy="5653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255898</xdr:colOff>
      <xdr:row>19</xdr:row>
      <xdr:rowOff>3042</xdr:rowOff>
    </xdr:from>
    <xdr:to>
      <xdr:col>10</xdr:col>
      <xdr:colOff>255898</xdr:colOff>
      <xdr:row>21</xdr:row>
      <xdr:rowOff>127280</xdr:rowOff>
    </xdr:to>
    <xdr:cxnSp macro="">
      <xdr:nvCxnSpPr>
        <xdr:cNvPr id="290" name="Conector recto de flecha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/>
      </xdr:nvCxnSpPr>
      <xdr:spPr>
        <a:xfrm>
          <a:off x="3669859" y="3752884"/>
          <a:ext cx="0" cy="5653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122</xdr:row>
          <xdr:rowOff>0</xdr:rowOff>
        </xdr:from>
        <xdr:to>
          <xdr:col>6</xdr:col>
          <xdr:colOff>388620</xdr:colOff>
          <xdr:row>122</xdr:row>
          <xdr:rowOff>0</xdr:rowOff>
        </xdr:to>
        <xdr:sp macro="" textlink="">
          <xdr:nvSpPr>
            <xdr:cNvPr id="69993" name="Object 7529" hidden="1">
              <a:extLst>
                <a:ext uri="{63B3BB69-23CF-44E3-9099-C40C66FF867C}">
                  <a14:compatExt spid="_x0000_s69993"/>
                </a:ext>
                <a:ext uri="{FF2B5EF4-FFF2-40B4-BE49-F238E27FC236}">
                  <a16:creationId xmlns:a16="http://schemas.microsoft.com/office/drawing/2014/main" id="{00000000-0008-0000-0000-000069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122</xdr:row>
          <xdr:rowOff>0</xdr:rowOff>
        </xdr:from>
        <xdr:to>
          <xdr:col>6</xdr:col>
          <xdr:colOff>22860</xdr:colOff>
          <xdr:row>122</xdr:row>
          <xdr:rowOff>0</xdr:rowOff>
        </xdr:to>
        <xdr:sp macro="" textlink="">
          <xdr:nvSpPr>
            <xdr:cNvPr id="69994" name="Object 7530" hidden="1">
              <a:extLst>
                <a:ext uri="{63B3BB69-23CF-44E3-9099-C40C66FF867C}">
                  <a14:compatExt spid="_x0000_s69994"/>
                </a:ext>
                <a:ext uri="{FF2B5EF4-FFF2-40B4-BE49-F238E27FC236}">
                  <a16:creationId xmlns:a16="http://schemas.microsoft.com/office/drawing/2014/main" id="{00000000-0008-0000-0000-00006A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122</xdr:row>
          <xdr:rowOff>0</xdr:rowOff>
        </xdr:from>
        <xdr:to>
          <xdr:col>6</xdr:col>
          <xdr:colOff>350520</xdr:colOff>
          <xdr:row>122</xdr:row>
          <xdr:rowOff>0</xdr:rowOff>
        </xdr:to>
        <xdr:sp macro="" textlink="">
          <xdr:nvSpPr>
            <xdr:cNvPr id="69995" name="Object 7531" hidden="1">
              <a:extLst>
                <a:ext uri="{63B3BB69-23CF-44E3-9099-C40C66FF867C}">
                  <a14:compatExt spid="_x0000_s69995"/>
                </a:ext>
                <a:ext uri="{FF2B5EF4-FFF2-40B4-BE49-F238E27FC236}">
                  <a16:creationId xmlns:a16="http://schemas.microsoft.com/office/drawing/2014/main" id="{00000000-0008-0000-0000-00006B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122</xdr:row>
          <xdr:rowOff>0</xdr:rowOff>
        </xdr:from>
        <xdr:to>
          <xdr:col>4</xdr:col>
          <xdr:colOff>373380</xdr:colOff>
          <xdr:row>122</xdr:row>
          <xdr:rowOff>0</xdr:rowOff>
        </xdr:to>
        <xdr:sp macro="" textlink="">
          <xdr:nvSpPr>
            <xdr:cNvPr id="69996" name="Object 7532" hidden="1">
              <a:extLst>
                <a:ext uri="{63B3BB69-23CF-44E3-9099-C40C66FF867C}">
                  <a14:compatExt spid="_x0000_s69996"/>
                </a:ext>
                <a:ext uri="{FF2B5EF4-FFF2-40B4-BE49-F238E27FC236}">
                  <a16:creationId xmlns:a16="http://schemas.microsoft.com/office/drawing/2014/main" id="{00000000-0008-0000-0000-00006C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122</xdr:row>
          <xdr:rowOff>0</xdr:rowOff>
        </xdr:from>
        <xdr:to>
          <xdr:col>6</xdr:col>
          <xdr:colOff>22860</xdr:colOff>
          <xdr:row>122</xdr:row>
          <xdr:rowOff>0</xdr:rowOff>
        </xdr:to>
        <xdr:sp macro="" textlink="">
          <xdr:nvSpPr>
            <xdr:cNvPr id="69997" name="Object 7533" hidden="1">
              <a:extLst>
                <a:ext uri="{63B3BB69-23CF-44E3-9099-C40C66FF867C}">
                  <a14:compatExt spid="_x0000_s69997"/>
                </a:ext>
                <a:ext uri="{FF2B5EF4-FFF2-40B4-BE49-F238E27FC236}">
                  <a16:creationId xmlns:a16="http://schemas.microsoft.com/office/drawing/2014/main" id="{00000000-0008-0000-0000-00006D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202</xdr:row>
          <xdr:rowOff>0</xdr:rowOff>
        </xdr:from>
        <xdr:to>
          <xdr:col>6</xdr:col>
          <xdr:colOff>388620</xdr:colOff>
          <xdr:row>202</xdr:row>
          <xdr:rowOff>0</xdr:rowOff>
        </xdr:to>
        <xdr:sp macro="" textlink="">
          <xdr:nvSpPr>
            <xdr:cNvPr id="72141" name="Object 9677" hidden="1">
              <a:extLst>
                <a:ext uri="{63B3BB69-23CF-44E3-9099-C40C66FF867C}">
                  <a14:compatExt spid="_x0000_s72141"/>
                </a:ext>
                <a:ext uri="{FF2B5EF4-FFF2-40B4-BE49-F238E27FC236}">
                  <a16:creationId xmlns:a16="http://schemas.microsoft.com/office/drawing/2014/main" id="{00000000-0008-0000-0000-0000CD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202</xdr:row>
          <xdr:rowOff>0</xdr:rowOff>
        </xdr:from>
        <xdr:to>
          <xdr:col>6</xdr:col>
          <xdr:colOff>22860</xdr:colOff>
          <xdr:row>202</xdr:row>
          <xdr:rowOff>0</xdr:rowOff>
        </xdr:to>
        <xdr:sp macro="" textlink="">
          <xdr:nvSpPr>
            <xdr:cNvPr id="72142" name="Object 9678" hidden="1">
              <a:extLst>
                <a:ext uri="{63B3BB69-23CF-44E3-9099-C40C66FF867C}">
                  <a14:compatExt spid="_x0000_s72142"/>
                </a:ext>
                <a:ext uri="{FF2B5EF4-FFF2-40B4-BE49-F238E27FC236}">
                  <a16:creationId xmlns:a16="http://schemas.microsoft.com/office/drawing/2014/main" id="{00000000-0008-0000-0000-0000CE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202</xdr:row>
          <xdr:rowOff>0</xdr:rowOff>
        </xdr:from>
        <xdr:to>
          <xdr:col>6</xdr:col>
          <xdr:colOff>350520</xdr:colOff>
          <xdr:row>202</xdr:row>
          <xdr:rowOff>0</xdr:rowOff>
        </xdr:to>
        <xdr:sp macro="" textlink="">
          <xdr:nvSpPr>
            <xdr:cNvPr id="72143" name="Object 9679" hidden="1">
              <a:extLst>
                <a:ext uri="{63B3BB69-23CF-44E3-9099-C40C66FF867C}">
                  <a14:compatExt spid="_x0000_s72143"/>
                </a:ext>
                <a:ext uri="{FF2B5EF4-FFF2-40B4-BE49-F238E27FC236}">
                  <a16:creationId xmlns:a16="http://schemas.microsoft.com/office/drawing/2014/main" id="{00000000-0008-0000-0000-0000CF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202</xdr:row>
          <xdr:rowOff>0</xdr:rowOff>
        </xdr:from>
        <xdr:to>
          <xdr:col>4</xdr:col>
          <xdr:colOff>373380</xdr:colOff>
          <xdr:row>202</xdr:row>
          <xdr:rowOff>0</xdr:rowOff>
        </xdr:to>
        <xdr:sp macro="" textlink="">
          <xdr:nvSpPr>
            <xdr:cNvPr id="72144" name="Object 9680" hidden="1">
              <a:extLst>
                <a:ext uri="{63B3BB69-23CF-44E3-9099-C40C66FF867C}">
                  <a14:compatExt spid="_x0000_s72144"/>
                </a:ext>
                <a:ext uri="{FF2B5EF4-FFF2-40B4-BE49-F238E27FC236}">
                  <a16:creationId xmlns:a16="http://schemas.microsoft.com/office/drawing/2014/main" id="{00000000-0008-0000-0000-0000D0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202</xdr:row>
          <xdr:rowOff>0</xdr:rowOff>
        </xdr:from>
        <xdr:to>
          <xdr:col>6</xdr:col>
          <xdr:colOff>22860</xdr:colOff>
          <xdr:row>202</xdr:row>
          <xdr:rowOff>0</xdr:rowOff>
        </xdr:to>
        <xdr:sp macro="" textlink="">
          <xdr:nvSpPr>
            <xdr:cNvPr id="72145" name="Object 9681" hidden="1">
              <a:extLst>
                <a:ext uri="{63B3BB69-23CF-44E3-9099-C40C66FF867C}">
                  <a14:compatExt spid="_x0000_s72145"/>
                </a:ext>
                <a:ext uri="{FF2B5EF4-FFF2-40B4-BE49-F238E27FC236}">
                  <a16:creationId xmlns:a16="http://schemas.microsoft.com/office/drawing/2014/main" id="{00000000-0008-0000-0000-0000D1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205752</xdr:colOff>
      <xdr:row>399</xdr:row>
      <xdr:rowOff>131637</xdr:rowOff>
    </xdr:from>
    <xdr:ext cx="892579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29 CuadroTexto">
              <a:extLs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 txBox="1"/>
          </xdr:nvSpPr>
          <xdr:spPr>
            <a:xfrm>
              <a:off x="526318" y="75574892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97" name="29 CuadroTexto">
              <a:extLs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 txBox="1"/>
          </xdr:nvSpPr>
          <xdr:spPr>
            <a:xfrm>
              <a:off x="526318" y="75574892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S="A"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"Ø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" 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/As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416</xdr:row>
          <xdr:rowOff>0</xdr:rowOff>
        </xdr:from>
        <xdr:to>
          <xdr:col>6</xdr:col>
          <xdr:colOff>388620</xdr:colOff>
          <xdr:row>416</xdr:row>
          <xdr:rowOff>0</xdr:rowOff>
        </xdr:to>
        <xdr:sp macro="" textlink="">
          <xdr:nvSpPr>
            <xdr:cNvPr id="96936" name="Object 26280" hidden="1">
              <a:extLst>
                <a:ext uri="{63B3BB69-23CF-44E3-9099-C40C66FF867C}">
                  <a14:compatExt spid="_x0000_s96936"/>
                </a:ext>
                <a:ext uri="{FF2B5EF4-FFF2-40B4-BE49-F238E27FC236}">
                  <a16:creationId xmlns:a16="http://schemas.microsoft.com/office/drawing/2014/main" id="{00000000-0008-0000-0000-0000A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416</xdr:row>
          <xdr:rowOff>0</xdr:rowOff>
        </xdr:from>
        <xdr:to>
          <xdr:col>6</xdr:col>
          <xdr:colOff>22860</xdr:colOff>
          <xdr:row>416</xdr:row>
          <xdr:rowOff>0</xdr:rowOff>
        </xdr:to>
        <xdr:sp macro="" textlink="">
          <xdr:nvSpPr>
            <xdr:cNvPr id="96937" name="Object 26281" hidden="1">
              <a:extLst>
                <a:ext uri="{63B3BB69-23CF-44E3-9099-C40C66FF867C}">
                  <a14:compatExt spid="_x0000_s96937"/>
                </a:ext>
                <a:ext uri="{FF2B5EF4-FFF2-40B4-BE49-F238E27FC236}">
                  <a16:creationId xmlns:a16="http://schemas.microsoft.com/office/drawing/2014/main" id="{00000000-0008-0000-0000-0000A9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416</xdr:row>
          <xdr:rowOff>0</xdr:rowOff>
        </xdr:from>
        <xdr:to>
          <xdr:col>6</xdr:col>
          <xdr:colOff>350520</xdr:colOff>
          <xdr:row>416</xdr:row>
          <xdr:rowOff>0</xdr:rowOff>
        </xdr:to>
        <xdr:sp macro="" textlink="">
          <xdr:nvSpPr>
            <xdr:cNvPr id="96938" name="Object 26282" hidden="1">
              <a:extLst>
                <a:ext uri="{63B3BB69-23CF-44E3-9099-C40C66FF867C}">
                  <a14:compatExt spid="_x0000_s96938"/>
                </a:ext>
                <a:ext uri="{FF2B5EF4-FFF2-40B4-BE49-F238E27FC236}">
                  <a16:creationId xmlns:a16="http://schemas.microsoft.com/office/drawing/2014/main" id="{00000000-0008-0000-0000-0000A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416</xdr:row>
          <xdr:rowOff>0</xdr:rowOff>
        </xdr:from>
        <xdr:to>
          <xdr:col>4</xdr:col>
          <xdr:colOff>373380</xdr:colOff>
          <xdr:row>416</xdr:row>
          <xdr:rowOff>0</xdr:rowOff>
        </xdr:to>
        <xdr:sp macro="" textlink="">
          <xdr:nvSpPr>
            <xdr:cNvPr id="96939" name="Object 26283" hidden="1">
              <a:extLst>
                <a:ext uri="{63B3BB69-23CF-44E3-9099-C40C66FF867C}">
                  <a14:compatExt spid="_x0000_s96939"/>
                </a:ext>
                <a:ext uri="{FF2B5EF4-FFF2-40B4-BE49-F238E27FC236}">
                  <a16:creationId xmlns:a16="http://schemas.microsoft.com/office/drawing/2014/main" id="{00000000-0008-0000-0000-0000AB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416</xdr:row>
          <xdr:rowOff>0</xdr:rowOff>
        </xdr:from>
        <xdr:to>
          <xdr:col>6</xdr:col>
          <xdr:colOff>22860</xdr:colOff>
          <xdr:row>416</xdr:row>
          <xdr:rowOff>0</xdr:rowOff>
        </xdr:to>
        <xdr:sp macro="" textlink="">
          <xdr:nvSpPr>
            <xdr:cNvPr id="96940" name="Object 26284" hidden="1">
              <a:extLst>
                <a:ext uri="{63B3BB69-23CF-44E3-9099-C40C66FF867C}">
                  <a14:compatExt spid="_x0000_s96940"/>
                </a:ext>
                <a:ext uri="{FF2B5EF4-FFF2-40B4-BE49-F238E27FC236}">
                  <a16:creationId xmlns:a16="http://schemas.microsoft.com/office/drawing/2014/main" id="{00000000-0008-0000-0000-0000AC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416</xdr:row>
          <xdr:rowOff>0</xdr:rowOff>
        </xdr:from>
        <xdr:to>
          <xdr:col>6</xdr:col>
          <xdr:colOff>388620</xdr:colOff>
          <xdr:row>416</xdr:row>
          <xdr:rowOff>0</xdr:rowOff>
        </xdr:to>
        <xdr:sp macro="" textlink="">
          <xdr:nvSpPr>
            <xdr:cNvPr id="105431" name="Object 28631" hidden="1">
              <a:extLst>
                <a:ext uri="{63B3BB69-23CF-44E3-9099-C40C66FF867C}">
                  <a14:compatExt spid="_x0000_s105431"/>
                </a:ext>
                <a:ext uri="{FF2B5EF4-FFF2-40B4-BE49-F238E27FC236}">
                  <a16:creationId xmlns:a16="http://schemas.microsoft.com/office/drawing/2014/main" id="{00000000-0008-0000-0000-0000D7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416</xdr:row>
          <xdr:rowOff>0</xdr:rowOff>
        </xdr:from>
        <xdr:to>
          <xdr:col>6</xdr:col>
          <xdr:colOff>22860</xdr:colOff>
          <xdr:row>416</xdr:row>
          <xdr:rowOff>0</xdr:rowOff>
        </xdr:to>
        <xdr:sp macro="" textlink="">
          <xdr:nvSpPr>
            <xdr:cNvPr id="105432" name="Object 28632" hidden="1">
              <a:extLst>
                <a:ext uri="{63B3BB69-23CF-44E3-9099-C40C66FF867C}">
                  <a14:compatExt spid="_x0000_s105432"/>
                </a:ext>
                <a:ext uri="{FF2B5EF4-FFF2-40B4-BE49-F238E27FC236}">
                  <a16:creationId xmlns:a16="http://schemas.microsoft.com/office/drawing/2014/main" id="{00000000-0008-0000-0000-0000D8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416</xdr:row>
          <xdr:rowOff>0</xdr:rowOff>
        </xdr:from>
        <xdr:to>
          <xdr:col>6</xdr:col>
          <xdr:colOff>350520</xdr:colOff>
          <xdr:row>416</xdr:row>
          <xdr:rowOff>0</xdr:rowOff>
        </xdr:to>
        <xdr:sp macro="" textlink="">
          <xdr:nvSpPr>
            <xdr:cNvPr id="105433" name="Object 28633" hidden="1">
              <a:extLst>
                <a:ext uri="{63B3BB69-23CF-44E3-9099-C40C66FF867C}">
                  <a14:compatExt spid="_x0000_s105433"/>
                </a:ext>
                <a:ext uri="{FF2B5EF4-FFF2-40B4-BE49-F238E27FC236}">
                  <a16:creationId xmlns:a16="http://schemas.microsoft.com/office/drawing/2014/main" id="{00000000-0008-0000-0000-0000D9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416</xdr:row>
          <xdr:rowOff>0</xdr:rowOff>
        </xdr:from>
        <xdr:to>
          <xdr:col>4</xdr:col>
          <xdr:colOff>373380</xdr:colOff>
          <xdr:row>416</xdr:row>
          <xdr:rowOff>0</xdr:rowOff>
        </xdr:to>
        <xdr:sp macro="" textlink="">
          <xdr:nvSpPr>
            <xdr:cNvPr id="105434" name="Object 28634" hidden="1">
              <a:extLst>
                <a:ext uri="{63B3BB69-23CF-44E3-9099-C40C66FF867C}">
                  <a14:compatExt spid="_x0000_s105434"/>
                </a:ext>
                <a:ext uri="{FF2B5EF4-FFF2-40B4-BE49-F238E27FC236}">
                  <a16:creationId xmlns:a16="http://schemas.microsoft.com/office/drawing/2014/main" id="{00000000-0008-0000-0000-0000DA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416</xdr:row>
          <xdr:rowOff>0</xdr:rowOff>
        </xdr:from>
        <xdr:to>
          <xdr:col>6</xdr:col>
          <xdr:colOff>22860</xdr:colOff>
          <xdr:row>416</xdr:row>
          <xdr:rowOff>0</xdr:rowOff>
        </xdr:to>
        <xdr:sp macro="" textlink="">
          <xdr:nvSpPr>
            <xdr:cNvPr id="105435" name="Object 28635" hidden="1">
              <a:extLst>
                <a:ext uri="{63B3BB69-23CF-44E3-9099-C40C66FF867C}">
                  <a14:compatExt spid="_x0000_s105435"/>
                </a:ext>
                <a:ext uri="{FF2B5EF4-FFF2-40B4-BE49-F238E27FC236}">
                  <a16:creationId xmlns:a16="http://schemas.microsoft.com/office/drawing/2014/main" id="{00000000-0008-0000-0000-0000DB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44" name="Object 31444" hidden="1">
              <a:extLst>
                <a:ext uri="{63B3BB69-23CF-44E3-9099-C40C66FF867C}">
                  <a14:compatExt spid="_x0000_s108244"/>
                </a:ext>
                <a:ext uri="{FF2B5EF4-FFF2-40B4-BE49-F238E27FC236}">
                  <a16:creationId xmlns:a16="http://schemas.microsoft.com/office/drawing/2014/main" id="{00000000-0008-0000-0000-0000D4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45" name="Object 31445" hidden="1">
              <a:extLst>
                <a:ext uri="{63B3BB69-23CF-44E3-9099-C40C66FF867C}">
                  <a14:compatExt spid="_x0000_s108245"/>
                </a:ext>
                <a:ext uri="{FF2B5EF4-FFF2-40B4-BE49-F238E27FC236}">
                  <a16:creationId xmlns:a16="http://schemas.microsoft.com/office/drawing/2014/main" id="{00000000-0008-0000-0000-0000D5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46" name="Object 31446" hidden="1">
              <a:extLst>
                <a:ext uri="{63B3BB69-23CF-44E3-9099-C40C66FF867C}">
                  <a14:compatExt spid="_x0000_s108246"/>
                </a:ext>
                <a:ext uri="{FF2B5EF4-FFF2-40B4-BE49-F238E27FC236}">
                  <a16:creationId xmlns:a16="http://schemas.microsoft.com/office/drawing/2014/main" id="{00000000-0008-0000-0000-0000D6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416</xdr:row>
          <xdr:rowOff>0</xdr:rowOff>
        </xdr:from>
        <xdr:to>
          <xdr:col>4</xdr:col>
          <xdr:colOff>274320</xdr:colOff>
          <xdr:row>416</xdr:row>
          <xdr:rowOff>0</xdr:rowOff>
        </xdr:to>
        <xdr:sp macro="" textlink="">
          <xdr:nvSpPr>
            <xdr:cNvPr id="108247" name="Object 31447" hidden="1">
              <a:extLst>
                <a:ext uri="{63B3BB69-23CF-44E3-9099-C40C66FF867C}">
                  <a14:compatExt spid="_x0000_s108247"/>
                </a:ext>
                <a:ext uri="{FF2B5EF4-FFF2-40B4-BE49-F238E27FC236}">
                  <a16:creationId xmlns:a16="http://schemas.microsoft.com/office/drawing/2014/main" id="{00000000-0008-0000-0000-0000D7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416</xdr:row>
          <xdr:rowOff>0</xdr:rowOff>
        </xdr:from>
        <xdr:to>
          <xdr:col>10</xdr:col>
          <xdr:colOff>137160</xdr:colOff>
          <xdr:row>416</xdr:row>
          <xdr:rowOff>0</xdr:rowOff>
        </xdr:to>
        <xdr:sp macro="" textlink="">
          <xdr:nvSpPr>
            <xdr:cNvPr id="108248" name="Object 31448" hidden="1">
              <a:extLst>
                <a:ext uri="{63B3BB69-23CF-44E3-9099-C40C66FF867C}">
                  <a14:compatExt spid="_x0000_s108248"/>
                </a:ext>
                <a:ext uri="{FF2B5EF4-FFF2-40B4-BE49-F238E27FC236}">
                  <a16:creationId xmlns:a16="http://schemas.microsoft.com/office/drawing/2014/main" id="{00000000-0008-0000-0000-0000D8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416</xdr:row>
          <xdr:rowOff>0</xdr:rowOff>
        </xdr:from>
        <xdr:to>
          <xdr:col>5</xdr:col>
          <xdr:colOff>388620</xdr:colOff>
          <xdr:row>416</xdr:row>
          <xdr:rowOff>0</xdr:rowOff>
        </xdr:to>
        <xdr:sp macro="" textlink="">
          <xdr:nvSpPr>
            <xdr:cNvPr id="108249" name="Object 31449" hidden="1">
              <a:extLst>
                <a:ext uri="{63B3BB69-23CF-44E3-9099-C40C66FF867C}">
                  <a14:compatExt spid="_x0000_s108249"/>
                </a:ext>
                <a:ext uri="{FF2B5EF4-FFF2-40B4-BE49-F238E27FC236}">
                  <a16:creationId xmlns:a16="http://schemas.microsoft.com/office/drawing/2014/main" id="{00000000-0008-0000-0000-0000D9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416</xdr:row>
          <xdr:rowOff>0</xdr:rowOff>
        </xdr:from>
        <xdr:to>
          <xdr:col>10</xdr:col>
          <xdr:colOff>175260</xdr:colOff>
          <xdr:row>416</xdr:row>
          <xdr:rowOff>0</xdr:rowOff>
        </xdr:to>
        <xdr:sp macro="" textlink="">
          <xdr:nvSpPr>
            <xdr:cNvPr id="108250" name="Object 31450" hidden="1">
              <a:extLst>
                <a:ext uri="{63B3BB69-23CF-44E3-9099-C40C66FF867C}">
                  <a14:compatExt spid="_x0000_s108250"/>
                </a:ext>
                <a:ext uri="{FF2B5EF4-FFF2-40B4-BE49-F238E27FC236}">
                  <a16:creationId xmlns:a16="http://schemas.microsoft.com/office/drawing/2014/main" id="{00000000-0008-0000-0000-0000DA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416</xdr:row>
          <xdr:rowOff>0</xdr:rowOff>
        </xdr:from>
        <xdr:to>
          <xdr:col>5</xdr:col>
          <xdr:colOff>22860</xdr:colOff>
          <xdr:row>416</xdr:row>
          <xdr:rowOff>0</xdr:rowOff>
        </xdr:to>
        <xdr:sp macro="" textlink="">
          <xdr:nvSpPr>
            <xdr:cNvPr id="108251" name="Object 31451" hidden="1">
              <a:extLst>
                <a:ext uri="{63B3BB69-23CF-44E3-9099-C40C66FF867C}">
                  <a14:compatExt spid="_x0000_s108251"/>
                </a:ext>
                <a:ext uri="{FF2B5EF4-FFF2-40B4-BE49-F238E27FC236}">
                  <a16:creationId xmlns:a16="http://schemas.microsoft.com/office/drawing/2014/main" id="{00000000-0008-0000-0000-0000DB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416</xdr:row>
          <xdr:rowOff>0</xdr:rowOff>
        </xdr:from>
        <xdr:to>
          <xdr:col>9</xdr:col>
          <xdr:colOff>220980</xdr:colOff>
          <xdr:row>416</xdr:row>
          <xdr:rowOff>0</xdr:rowOff>
        </xdr:to>
        <xdr:sp macro="" textlink="">
          <xdr:nvSpPr>
            <xdr:cNvPr id="108252" name="Object 31452" hidden="1">
              <a:extLst>
                <a:ext uri="{63B3BB69-23CF-44E3-9099-C40C66FF867C}">
                  <a14:compatExt spid="_x0000_s108252"/>
                </a:ext>
                <a:ext uri="{FF2B5EF4-FFF2-40B4-BE49-F238E27FC236}">
                  <a16:creationId xmlns:a16="http://schemas.microsoft.com/office/drawing/2014/main" id="{00000000-0008-0000-0000-0000DC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416</xdr:row>
          <xdr:rowOff>0</xdr:rowOff>
        </xdr:from>
        <xdr:to>
          <xdr:col>10</xdr:col>
          <xdr:colOff>68580</xdr:colOff>
          <xdr:row>416</xdr:row>
          <xdr:rowOff>0</xdr:rowOff>
        </xdr:to>
        <xdr:sp macro="" textlink="">
          <xdr:nvSpPr>
            <xdr:cNvPr id="108253" name="Object 31453" hidden="1">
              <a:extLst>
                <a:ext uri="{63B3BB69-23CF-44E3-9099-C40C66FF867C}">
                  <a14:compatExt spid="_x0000_s108253"/>
                </a:ext>
                <a:ext uri="{FF2B5EF4-FFF2-40B4-BE49-F238E27FC236}">
                  <a16:creationId xmlns:a16="http://schemas.microsoft.com/office/drawing/2014/main" id="{00000000-0008-0000-0000-0000DD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08254" name="Object 31454" hidden="1">
              <a:extLst>
                <a:ext uri="{63B3BB69-23CF-44E3-9099-C40C66FF867C}">
                  <a14:compatExt spid="_x0000_s108254"/>
                </a:ext>
                <a:ext uri="{FF2B5EF4-FFF2-40B4-BE49-F238E27FC236}">
                  <a16:creationId xmlns:a16="http://schemas.microsoft.com/office/drawing/2014/main" id="{00000000-0008-0000-0000-0000DE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416</xdr:row>
          <xdr:rowOff>0</xdr:rowOff>
        </xdr:from>
        <xdr:to>
          <xdr:col>5</xdr:col>
          <xdr:colOff>350520</xdr:colOff>
          <xdr:row>416</xdr:row>
          <xdr:rowOff>0</xdr:rowOff>
        </xdr:to>
        <xdr:sp macro="" textlink="">
          <xdr:nvSpPr>
            <xdr:cNvPr id="108255" name="Object 31455" hidden="1">
              <a:extLst>
                <a:ext uri="{63B3BB69-23CF-44E3-9099-C40C66FF867C}">
                  <a14:compatExt spid="_x0000_s108255"/>
                </a:ext>
                <a:ext uri="{FF2B5EF4-FFF2-40B4-BE49-F238E27FC236}">
                  <a16:creationId xmlns:a16="http://schemas.microsoft.com/office/drawing/2014/main" id="{00000000-0008-0000-0000-0000DF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08256" name="Object 31456" hidden="1">
              <a:extLst>
                <a:ext uri="{63B3BB69-23CF-44E3-9099-C40C66FF867C}">
                  <a14:compatExt spid="_x0000_s108256"/>
                </a:ext>
                <a:ext uri="{FF2B5EF4-FFF2-40B4-BE49-F238E27FC236}">
                  <a16:creationId xmlns:a16="http://schemas.microsoft.com/office/drawing/2014/main" id="{00000000-0008-0000-0000-0000E0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08257" name="Object 31457" hidden="1">
              <a:extLst>
                <a:ext uri="{63B3BB69-23CF-44E3-9099-C40C66FF867C}">
                  <a14:compatExt spid="_x0000_s108257"/>
                </a:ext>
                <a:ext uri="{FF2B5EF4-FFF2-40B4-BE49-F238E27FC236}">
                  <a16:creationId xmlns:a16="http://schemas.microsoft.com/office/drawing/2014/main" id="{00000000-0008-0000-0000-0000E1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416</xdr:row>
          <xdr:rowOff>0</xdr:rowOff>
        </xdr:from>
        <xdr:to>
          <xdr:col>3</xdr:col>
          <xdr:colOff>373380</xdr:colOff>
          <xdr:row>416</xdr:row>
          <xdr:rowOff>0</xdr:rowOff>
        </xdr:to>
        <xdr:sp macro="" textlink="">
          <xdr:nvSpPr>
            <xdr:cNvPr id="108258" name="Object 31458" hidden="1">
              <a:extLst>
                <a:ext uri="{63B3BB69-23CF-44E3-9099-C40C66FF867C}">
                  <a14:compatExt spid="_x0000_s108258"/>
                </a:ext>
                <a:ext uri="{FF2B5EF4-FFF2-40B4-BE49-F238E27FC236}">
                  <a16:creationId xmlns:a16="http://schemas.microsoft.com/office/drawing/2014/main" id="{00000000-0008-0000-0000-0000E2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60" name="Object 31460" hidden="1">
              <a:extLst>
                <a:ext uri="{63B3BB69-23CF-44E3-9099-C40C66FF867C}">
                  <a14:compatExt spid="_x0000_s108260"/>
                </a:ext>
                <a:ext uri="{FF2B5EF4-FFF2-40B4-BE49-F238E27FC236}">
                  <a16:creationId xmlns:a16="http://schemas.microsoft.com/office/drawing/2014/main" id="{00000000-0008-0000-0000-0000E4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61" name="Object 31461" hidden="1">
              <a:extLst>
                <a:ext uri="{63B3BB69-23CF-44E3-9099-C40C66FF867C}">
                  <a14:compatExt spid="_x0000_s108261"/>
                </a:ext>
                <a:ext uri="{FF2B5EF4-FFF2-40B4-BE49-F238E27FC236}">
                  <a16:creationId xmlns:a16="http://schemas.microsoft.com/office/drawing/2014/main" id="{00000000-0008-0000-0000-0000E5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62" name="Object 31462" hidden="1">
              <a:extLst>
                <a:ext uri="{63B3BB69-23CF-44E3-9099-C40C66FF867C}">
                  <a14:compatExt spid="_x0000_s108262"/>
                </a:ext>
                <a:ext uri="{FF2B5EF4-FFF2-40B4-BE49-F238E27FC236}">
                  <a16:creationId xmlns:a16="http://schemas.microsoft.com/office/drawing/2014/main" id="{00000000-0008-0000-0000-0000E6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63" name="Object 31463" hidden="1">
              <a:extLst>
                <a:ext uri="{63B3BB69-23CF-44E3-9099-C40C66FF867C}">
                  <a14:compatExt spid="_x0000_s108263"/>
                </a:ext>
                <a:ext uri="{FF2B5EF4-FFF2-40B4-BE49-F238E27FC236}">
                  <a16:creationId xmlns:a16="http://schemas.microsoft.com/office/drawing/2014/main" id="{00000000-0008-0000-0000-0000E7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08264" name="Object 31464" hidden="1">
              <a:extLst>
                <a:ext uri="{63B3BB69-23CF-44E3-9099-C40C66FF867C}">
                  <a14:compatExt spid="_x0000_s108264"/>
                </a:ext>
                <a:ext uri="{FF2B5EF4-FFF2-40B4-BE49-F238E27FC236}">
                  <a16:creationId xmlns:a16="http://schemas.microsoft.com/office/drawing/2014/main" id="{00000000-0008-0000-0000-0000E8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416</xdr:row>
          <xdr:rowOff>0</xdr:rowOff>
        </xdr:from>
        <xdr:to>
          <xdr:col>12</xdr:col>
          <xdr:colOff>114300</xdr:colOff>
          <xdr:row>416</xdr:row>
          <xdr:rowOff>0</xdr:rowOff>
        </xdr:to>
        <xdr:sp macro="" textlink="">
          <xdr:nvSpPr>
            <xdr:cNvPr id="108265" name="Object 31465" hidden="1">
              <a:extLst>
                <a:ext uri="{63B3BB69-23CF-44E3-9099-C40C66FF867C}">
                  <a14:compatExt spid="_x0000_s108265"/>
                </a:ext>
                <a:ext uri="{FF2B5EF4-FFF2-40B4-BE49-F238E27FC236}">
                  <a16:creationId xmlns:a16="http://schemas.microsoft.com/office/drawing/2014/main" id="{00000000-0008-0000-0000-0000E9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46" name="Object 47746" hidden="1">
              <a:extLst>
                <a:ext uri="{63B3BB69-23CF-44E3-9099-C40C66FF867C}">
                  <a14:compatExt spid="_x0000_s124546"/>
                </a:ext>
                <a:ext uri="{FF2B5EF4-FFF2-40B4-BE49-F238E27FC236}">
                  <a16:creationId xmlns:a16="http://schemas.microsoft.com/office/drawing/2014/main" id="{00000000-0008-0000-0000-000082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47" name="Object 47747" hidden="1">
              <a:extLst>
                <a:ext uri="{63B3BB69-23CF-44E3-9099-C40C66FF867C}">
                  <a14:compatExt spid="_x0000_s124547"/>
                </a:ext>
                <a:ext uri="{FF2B5EF4-FFF2-40B4-BE49-F238E27FC236}">
                  <a16:creationId xmlns:a16="http://schemas.microsoft.com/office/drawing/2014/main" id="{00000000-0008-0000-0000-000083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48" name="Object 47748" hidden="1">
              <a:extLst>
                <a:ext uri="{63B3BB69-23CF-44E3-9099-C40C66FF867C}">
                  <a14:compatExt spid="_x0000_s124548"/>
                </a:ext>
                <a:ext uri="{FF2B5EF4-FFF2-40B4-BE49-F238E27FC236}">
                  <a16:creationId xmlns:a16="http://schemas.microsoft.com/office/drawing/2014/main" id="{00000000-0008-0000-0000-000084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416</xdr:row>
          <xdr:rowOff>0</xdr:rowOff>
        </xdr:from>
        <xdr:to>
          <xdr:col>10</xdr:col>
          <xdr:colOff>137160</xdr:colOff>
          <xdr:row>416</xdr:row>
          <xdr:rowOff>0</xdr:rowOff>
        </xdr:to>
        <xdr:sp macro="" textlink="">
          <xdr:nvSpPr>
            <xdr:cNvPr id="124550" name="Object 47750" hidden="1">
              <a:extLst>
                <a:ext uri="{63B3BB69-23CF-44E3-9099-C40C66FF867C}">
                  <a14:compatExt spid="_x0000_s124550"/>
                </a:ext>
                <a:ext uri="{FF2B5EF4-FFF2-40B4-BE49-F238E27FC236}">
                  <a16:creationId xmlns:a16="http://schemas.microsoft.com/office/drawing/2014/main" id="{00000000-0008-0000-0000-000086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416</xdr:row>
          <xdr:rowOff>0</xdr:rowOff>
        </xdr:from>
        <xdr:to>
          <xdr:col>10</xdr:col>
          <xdr:colOff>175260</xdr:colOff>
          <xdr:row>416</xdr:row>
          <xdr:rowOff>0</xdr:rowOff>
        </xdr:to>
        <xdr:sp macro="" textlink="">
          <xdr:nvSpPr>
            <xdr:cNvPr id="124552" name="Object 47752" hidden="1">
              <a:extLst>
                <a:ext uri="{63B3BB69-23CF-44E3-9099-C40C66FF867C}">
                  <a14:compatExt spid="_x0000_s124552"/>
                </a:ext>
                <a:ext uri="{FF2B5EF4-FFF2-40B4-BE49-F238E27FC236}">
                  <a16:creationId xmlns:a16="http://schemas.microsoft.com/office/drawing/2014/main" id="{00000000-0008-0000-0000-000088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416</xdr:row>
          <xdr:rowOff>0</xdr:rowOff>
        </xdr:from>
        <xdr:to>
          <xdr:col>9</xdr:col>
          <xdr:colOff>220980</xdr:colOff>
          <xdr:row>416</xdr:row>
          <xdr:rowOff>0</xdr:rowOff>
        </xdr:to>
        <xdr:sp macro="" textlink="">
          <xdr:nvSpPr>
            <xdr:cNvPr id="124554" name="Object 47754" hidden="1">
              <a:extLst>
                <a:ext uri="{63B3BB69-23CF-44E3-9099-C40C66FF867C}">
                  <a14:compatExt spid="_x0000_s124554"/>
                </a:ext>
                <a:ext uri="{FF2B5EF4-FFF2-40B4-BE49-F238E27FC236}">
                  <a16:creationId xmlns:a16="http://schemas.microsoft.com/office/drawing/2014/main" id="{00000000-0008-0000-0000-00008A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416</xdr:row>
          <xdr:rowOff>0</xdr:rowOff>
        </xdr:from>
        <xdr:to>
          <xdr:col>10</xdr:col>
          <xdr:colOff>68580</xdr:colOff>
          <xdr:row>416</xdr:row>
          <xdr:rowOff>0</xdr:rowOff>
        </xdr:to>
        <xdr:sp macro="" textlink="">
          <xdr:nvSpPr>
            <xdr:cNvPr id="124555" name="Object 47755" hidden="1">
              <a:extLst>
                <a:ext uri="{63B3BB69-23CF-44E3-9099-C40C66FF867C}">
                  <a14:compatExt spid="_x0000_s124555"/>
                </a:ext>
                <a:ext uri="{FF2B5EF4-FFF2-40B4-BE49-F238E27FC236}">
                  <a16:creationId xmlns:a16="http://schemas.microsoft.com/office/drawing/2014/main" id="{00000000-0008-0000-0000-00008B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24556" name="Object 47756" hidden="1">
              <a:extLst>
                <a:ext uri="{63B3BB69-23CF-44E3-9099-C40C66FF867C}">
                  <a14:compatExt spid="_x0000_s124556"/>
                </a:ext>
                <a:ext uri="{FF2B5EF4-FFF2-40B4-BE49-F238E27FC236}">
                  <a16:creationId xmlns:a16="http://schemas.microsoft.com/office/drawing/2014/main" id="{00000000-0008-0000-0000-00008C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24558" name="Object 47758" hidden="1">
              <a:extLst>
                <a:ext uri="{63B3BB69-23CF-44E3-9099-C40C66FF867C}">
                  <a14:compatExt spid="_x0000_s124558"/>
                </a:ext>
                <a:ext uri="{FF2B5EF4-FFF2-40B4-BE49-F238E27FC236}">
                  <a16:creationId xmlns:a16="http://schemas.microsoft.com/office/drawing/2014/main" id="{00000000-0008-0000-0000-00008E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24559" name="Object 47759" hidden="1">
              <a:extLst>
                <a:ext uri="{63B3BB69-23CF-44E3-9099-C40C66FF867C}">
                  <a14:compatExt spid="_x0000_s124559"/>
                </a:ext>
                <a:ext uri="{FF2B5EF4-FFF2-40B4-BE49-F238E27FC236}">
                  <a16:creationId xmlns:a16="http://schemas.microsoft.com/office/drawing/2014/main" id="{00000000-0008-0000-0000-00008F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62" name="Object 47762" hidden="1">
              <a:extLst>
                <a:ext uri="{63B3BB69-23CF-44E3-9099-C40C66FF867C}">
                  <a14:compatExt spid="_x0000_s124562"/>
                </a:ext>
                <a:ext uri="{FF2B5EF4-FFF2-40B4-BE49-F238E27FC236}">
                  <a16:creationId xmlns:a16="http://schemas.microsoft.com/office/drawing/2014/main" id="{00000000-0008-0000-0000-000092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63" name="Object 47763" hidden="1">
              <a:extLst>
                <a:ext uri="{63B3BB69-23CF-44E3-9099-C40C66FF867C}">
                  <a14:compatExt spid="_x0000_s124563"/>
                </a:ext>
                <a:ext uri="{FF2B5EF4-FFF2-40B4-BE49-F238E27FC236}">
                  <a16:creationId xmlns:a16="http://schemas.microsoft.com/office/drawing/2014/main" id="{00000000-0008-0000-0000-000093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64" name="Object 47764" hidden="1">
              <a:extLst>
                <a:ext uri="{63B3BB69-23CF-44E3-9099-C40C66FF867C}">
                  <a14:compatExt spid="_x0000_s124564"/>
                </a:ext>
                <a:ext uri="{FF2B5EF4-FFF2-40B4-BE49-F238E27FC236}">
                  <a16:creationId xmlns:a16="http://schemas.microsoft.com/office/drawing/2014/main" id="{00000000-0008-0000-0000-000094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65" name="Object 47765" hidden="1">
              <a:extLst>
                <a:ext uri="{63B3BB69-23CF-44E3-9099-C40C66FF867C}">
                  <a14:compatExt spid="_x0000_s124565"/>
                </a:ext>
                <a:ext uri="{FF2B5EF4-FFF2-40B4-BE49-F238E27FC236}">
                  <a16:creationId xmlns:a16="http://schemas.microsoft.com/office/drawing/2014/main" id="{00000000-0008-0000-0000-000095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566" name="Object 47766" hidden="1">
              <a:extLst>
                <a:ext uri="{63B3BB69-23CF-44E3-9099-C40C66FF867C}">
                  <a14:compatExt spid="_x0000_s124566"/>
                </a:ext>
                <a:ext uri="{FF2B5EF4-FFF2-40B4-BE49-F238E27FC236}">
                  <a16:creationId xmlns:a16="http://schemas.microsoft.com/office/drawing/2014/main" id="{00000000-0008-0000-0000-000096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416</xdr:row>
          <xdr:rowOff>0</xdr:rowOff>
        </xdr:from>
        <xdr:to>
          <xdr:col>12</xdr:col>
          <xdr:colOff>114300</xdr:colOff>
          <xdr:row>416</xdr:row>
          <xdr:rowOff>0</xdr:rowOff>
        </xdr:to>
        <xdr:sp macro="" textlink="">
          <xdr:nvSpPr>
            <xdr:cNvPr id="124567" name="Object 47767" hidden="1">
              <a:extLst>
                <a:ext uri="{63B3BB69-23CF-44E3-9099-C40C66FF867C}">
                  <a14:compatExt spid="_x0000_s124567"/>
                </a:ext>
                <a:ext uri="{FF2B5EF4-FFF2-40B4-BE49-F238E27FC236}">
                  <a16:creationId xmlns:a16="http://schemas.microsoft.com/office/drawing/2014/main" id="{00000000-0008-0000-0000-000097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998" name="Object 48198" hidden="1">
              <a:extLst>
                <a:ext uri="{63B3BB69-23CF-44E3-9099-C40C66FF867C}">
                  <a14:compatExt spid="_x0000_s124998"/>
                </a:ext>
                <a:ext uri="{FF2B5EF4-FFF2-40B4-BE49-F238E27FC236}">
                  <a16:creationId xmlns:a16="http://schemas.microsoft.com/office/drawing/2014/main" id="{00000000-0008-0000-0000-00004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4999" name="Object 48199" hidden="1">
              <a:extLst>
                <a:ext uri="{63B3BB69-23CF-44E3-9099-C40C66FF867C}">
                  <a14:compatExt spid="_x0000_s124999"/>
                </a:ext>
                <a:ext uri="{FF2B5EF4-FFF2-40B4-BE49-F238E27FC236}">
                  <a16:creationId xmlns:a16="http://schemas.microsoft.com/office/drawing/2014/main" id="{00000000-0008-0000-0000-00004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00" name="Object 48200" hidden="1">
              <a:extLst>
                <a:ext uri="{63B3BB69-23CF-44E3-9099-C40C66FF867C}">
                  <a14:compatExt spid="_x0000_s125000"/>
                </a:ext>
                <a:ext uri="{FF2B5EF4-FFF2-40B4-BE49-F238E27FC236}">
                  <a16:creationId xmlns:a16="http://schemas.microsoft.com/office/drawing/2014/main" id="{00000000-0008-0000-0000-00004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416</xdr:row>
          <xdr:rowOff>0</xdr:rowOff>
        </xdr:from>
        <xdr:to>
          <xdr:col>10</xdr:col>
          <xdr:colOff>137160</xdr:colOff>
          <xdr:row>416</xdr:row>
          <xdr:rowOff>0</xdr:rowOff>
        </xdr:to>
        <xdr:sp macro="" textlink="">
          <xdr:nvSpPr>
            <xdr:cNvPr id="125002" name="Object 48202" hidden="1">
              <a:extLst>
                <a:ext uri="{63B3BB69-23CF-44E3-9099-C40C66FF867C}">
                  <a14:compatExt spid="_x0000_s125002"/>
                </a:ext>
                <a:ext uri="{FF2B5EF4-FFF2-40B4-BE49-F238E27FC236}">
                  <a16:creationId xmlns:a16="http://schemas.microsoft.com/office/drawing/2014/main" id="{00000000-0008-0000-0000-00004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416</xdr:row>
          <xdr:rowOff>0</xdr:rowOff>
        </xdr:from>
        <xdr:to>
          <xdr:col>10</xdr:col>
          <xdr:colOff>175260</xdr:colOff>
          <xdr:row>416</xdr:row>
          <xdr:rowOff>0</xdr:rowOff>
        </xdr:to>
        <xdr:sp macro="" textlink="">
          <xdr:nvSpPr>
            <xdr:cNvPr id="125004" name="Object 48204" hidden="1">
              <a:extLst>
                <a:ext uri="{63B3BB69-23CF-44E3-9099-C40C66FF867C}">
                  <a14:compatExt spid="_x0000_s125004"/>
                </a:ext>
                <a:ext uri="{FF2B5EF4-FFF2-40B4-BE49-F238E27FC236}">
                  <a16:creationId xmlns:a16="http://schemas.microsoft.com/office/drawing/2014/main" id="{00000000-0008-0000-0000-00004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416</xdr:row>
          <xdr:rowOff>0</xdr:rowOff>
        </xdr:from>
        <xdr:to>
          <xdr:col>9</xdr:col>
          <xdr:colOff>220980</xdr:colOff>
          <xdr:row>416</xdr:row>
          <xdr:rowOff>0</xdr:rowOff>
        </xdr:to>
        <xdr:sp macro="" textlink="">
          <xdr:nvSpPr>
            <xdr:cNvPr id="125006" name="Object 48206" hidden="1">
              <a:extLst>
                <a:ext uri="{63B3BB69-23CF-44E3-9099-C40C66FF867C}">
                  <a14:compatExt spid="_x0000_s125006"/>
                </a:ext>
                <a:ext uri="{FF2B5EF4-FFF2-40B4-BE49-F238E27FC236}">
                  <a16:creationId xmlns:a16="http://schemas.microsoft.com/office/drawing/2014/main" id="{00000000-0008-0000-0000-00004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416</xdr:row>
          <xdr:rowOff>0</xdr:rowOff>
        </xdr:from>
        <xdr:to>
          <xdr:col>10</xdr:col>
          <xdr:colOff>68580</xdr:colOff>
          <xdr:row>416</xdr:row>
          <xdr:rowOff>0</xdr:rowOff>
        </xdr:to>
        <xdr:sp macro="" textlink="">
          <xdr:nvSpPr>
            <xdr:cNvPr id="125007" name="Object 48207" hidden="1">
              <a:extLst>
                <a:ext uri="{63B3BB69-23CF-44E3-9099-C40C66FF867C}">
                  <a14:compatExt spid="_x0000_s125007"/>
                </a:ext>
                <a:ext uri="{FF2B5EF4-FFF2-40B4-BE49-F238E27FC236}">
                  <a16:creationId xmlns:a16="http://schemas.microsoft.com/office/drawing/2014/main" id="{00000000-0008-0000-0000-00004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25008" name="Object 48208" hidden="1">
              <a:extLst>
                <a:ext uri="{63B3BB69-23CF-44E3-9099-C40C66FF867C}">
                  <a14:compatExt spid="_x0000_s125008"/>
                </a:ext>
                <a:ext uri="{FF2B5EF4-FFF2-40B4-BE49-F238E27FC236}">
                  <a16:creationId xmlns:a16="http://schemas.microsoft.com/office/drawing/2014/main" id="{00000000-0008-0000-0000-00005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25010" name="Object 48210" hidden="1">
              <a:extLst>
                <a:ext uri="{63B3BB69-23CF-44E3-9099-C40C66FF867C}">
                  <a14:compatExt spid="_x0000_s125010"/>
                </a:ext>
                <a:ext uri="{FF2B5EF4-FFF2-40B4-BE49-F238E27FC236}">
                  <a16:creationId xmlns:a16="http://schemas.microsoft.com/office/drawing/2014/main" id="{00000000-0008-0000-0000-00005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25011" name="Object 48211" hidden="1">
              <a:extLst>
                <a:ext uri="{63B3BB69-23CF-44E3-9099-C40C66FF867C}">
                  <a14:compatExt spid="_x0000_s125011"/>
                </a:ext>
                <a:ext uri="{FF2B5EF4-FFF2-40B4-BE49-F238E27FC236}">
                  <a16:creationId xmlns:a16="http://schemas.microsoft.com/office/drawing/2014/main" id="{00000000-0008-0000-0000-00005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14" name="Object 48214" hidden="1">
              <a:extLst>
                <a:ext uri="{63B3BB69-23CF-44E3-9099-C40C66FF867C}">
                  <a14:compatExt spid="_x0000_s125014"/>
                </a:ext>
                <a:ext uri="{FF2B5EF4-FFF2-40B4-BE49-F238E27FC236}">
                  <a16:creationId xmlns:a16="http://schemas.microsoft.com/office/drawing/2014/main" id="{00000000-0008-0000-0000-00005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15" name="Object 48215" hidden="1">
              <a:extLst>
                <a:ext uri="{63B3BB69-23CF-44E3-9099-C40C66FF867C}">
                  <a14:compatExt spid="_x0000_s125015"/>
                </a:ext>
                <a:ext uri="{FF2B5EF4-FFF2-40B4-BE49-F238E27FC236}">
                  <a16:creationId xmlns:a16="http://schemas.microsoft.com/office/drawing/2014/main" id="{00000000-0008-0000-0000-00005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16" name="Object 48216" hidden="1">
              <a:extLst>
                <a:ext uri="{63B3BB69-23CF-44E3-9099-C40C66FF867C}">
                  <a14:compatExt spid="_x0000_s125016"/>
                </a:ext>
                <a:ext uri="{FF2B5EF4-FFF2-40B4-BE49-F238E27FC236}">
                  <a16:creationId xmlns:a16="http://schemas.microsoft.com/office/drawing/2014/main" id="{00000000-0008-0000-0000-00005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17" name="Object 48217" hidden="1">
              <a:extLst>
                <a:ext uri="{63B3BB69-23CF-44E3-9099-C40C66FF867C}">
                  <a14:compatExt spid="_x0000_s125017"/>
                </a:ext>
                <a:ext uri="{FF2B5EF4-FFF2-40B4-BE49-F238E27FC236}">
                  <a16:creationId xmlns:a16="http://schemas.microsoft.com/office/drawing/2014/main" id="{00000000-0008-0000-0000-00005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416</xdr:row>
          <xdr:rowOff>0</xdr:rowOff>
        </xdr:from>
        <xdr:to>
          <xdr:col>0</xdr:col>
          <xdr:colOff>304800</xdr:colOff>
          <xdr:row>416</xdr:row>
          <xdr:rowOff>0</xdr:rowOff>
        </xdr:to>
        <xdr:sp macro="" textlink="">
          <xdr:nvSpPr>
            <xdr:cNvPr id="125018" name="Object 48218" hidden="1">
              <a:extLst>
                <a:ext uri="{63B3BB69-23CF-44E3-9099-C40C66FF867C}">
                  <a14:compatExt spid="_x0000_s125018"/>
                </a:ext>
                <a:ext uri="{FF2B5EF4-FFF2-40B4-BE49-F238E27FC236}">
                  <a16:creationId xmlns:a16="http://schemas.microsoft.com/office/drawing/2014/main" id="{00000000-0008-0000-0000-00005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416</xdr:row>
          <xdr:rowOff>0</xdr:rowOff>
        </xdr:from>
        <xdr:to>
          <xdr:col>12</xdr:col>
          <xdr:colOff>114300</xdr:colOff>
          <xdr:row>416</xdr:row>
          <xdr:rowOff>0</xdr:rowOff>
        </xdr:to>
        <xdr:sp macro="" textlink="">
          <xdr:nvSpPr>
            <xdr:cNvPr id="125019" name="Object 48219" hidden="1">
              <a:extLst>
                <a:ext uri="{63B3BB69-23CF-44E3-9099-C40C66FF867C}">
                  <a14:compatExt spid="_x0000_s125019"/>
                </a:ext>
                <a:ext uri="{FF2B5EF4-FFF2-40B4-BE49-F238E27FC236}">
                  <a16:creationId xmlns:a16="http://schemas.microsoft.com/office/drawing/2014/main" id="{00000000-0008-0000-0000-00005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13854</xdr:colOff>
      <xdr:row>4</xdr:row>
      <xdr:rowOff>69272</xdr:rowOff>
    </xdr:from>
    <xdr:to>
      <xdr:col>4</xdr:col>
      <xdr:colOff>69271</xdr:colOff>
      <xdr:row>13</xdr:row>
      <xdr:rowOff>166253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8981" y="1039090"/>
          <a:ext cx="1108363" cy="2092036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512620</xdr:colOff>
      <xdr:row>5</xdr:row>
      <xdr:rowOff>41563</xdr:rowOff>
    </xdr:from>
    <xdr:to>
      <xdr:col>11</xdr:col>
      <xdr:colOff>533400</xdr:colOff>
      <xdr:row>12</xdr:row>
      <xdr:rowOff>187035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37165" y="1233054"/>
          <a:ext cx="1600199" cy="1697181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383256</xdr:colOff>
      <xdr:row>4</xdr:row>
      <xdr:rowOff>69272</xdr:rowOff>
    </xdr:from>
    <xdr:to>
      <xdr:col>1</xdr:col>
      <xdr:colOff>383256</xdr:colOff>
      <xdr:row>13</xdr:row>
      <xdr:rowOff>166253</xdr:rowOff>
    </xdr:to>
    <xdr:cxnSp macro="">
      <xdr:nvCxnSpPr>
        <xdr:cNvPr id="13" name="Conector recto de flecha 20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701308" y="1030055"/>
          <a:ext cx="0" cy="206492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103909</xdr:colOff>
      <xdr:row>8</xdr:row>
      <xdr:rowOff>34636</xdr:rowOff>
    </xdr:from>
    <xdr:to>
      <xdr:col>9</xdr:col>
      <xdr:colOff>443345</xdr:colOff>
      <xdr:row>9</xdr:row>
      <xdr:rowOff>207818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475509" y="1891145"/>
          <a:ext cx="3512127" cy="39485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153087</xdr:colOff>
      <xdr:row>25</xdr:row>
      <xdr:rowOff>6145</xdr:rowOff>
    </xdr:from>
    <xdr:to>
      <xdr:col>4</xdr:col>
      <xdr:colOff>159327</xdr:colOff>
      <xdr:row>27</xdr:row>
      <xdr:rowOff>208119</xdr:rowOff>
    </xdr:to>
    <xdr:cxnSp macro="">
      <xdr:nvCxnSpPr>
        <xdr:cNvPr id="47" name="Conector recto 21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041522" y="5558806"/>
          <a:ext cx="6240" cy="63929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512619</xdr:colOff>
      <xdr:row>27</xdr:row>
      <xdr:rowOff>197426</xdr:rowOff>
    </xdr:from>
    <xdr:to>
      <xdr:col>11</xdr:col>
      <xdr:colOff>525779</xdr:colOff>
      <xdr:row>27</xdr:row>
      <xdr:rowOff>197426</xdr:rowOff>
    </xdr:to>
    <xdr:cxnSp macro="">
      <xdr:nvCxnSpPr>
        <xdr:cNvPr id="52" name="Conector recto 21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4516583" y="6265717"/>
          <a:ext cx="1606432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512618</xdr:colOff>
      <xdr:row>25</xdr:row>
      <xdr:rowOff>6928</xdr:rowOff>
    </xdr:from>
    <xdr:to>
      <xdr:col>9</xdr:col>
      <xdr:colOff>477288</xdr:colOff>
      <xdr:row>25</xdr:row>
      <xdr:rowOff>10390</xdr:rowOff>
    </xdr:to>
    <xdr:cxnSp macro="">
      <xdr:nvCxnSpPr>
        <xdr:cNvPr id="56" name="Conector recto 21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 flipV="1">
          <a:off x="4516582" y="5631873"/>
          <a:ext cx="504997" cy="346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517557</xdr:colOff>
      <xdr:row>25</xdr:row>
      <xdr:rowOff>17425</xdr:rowOff>
    </xdr:from>
    <xdr:to>
      <xdr:col>8</xdr:col>
      <xdr:colOff>524237</xdr:colOff>
      <xdr:row>27</xdr:row>
      <xdr:rowOff>204969</xdr:rowOff>
    </xdr:to>
    <xdr:cxnSp macro="">
      <xdr:nvCxnSpPr>
        <xdr:cNvPr id="59" name="Conector recto 21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H="1">
          <a:off x="4521521" y="5642370"/>
          <a:ext cx="6680" cy="63089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112643</xdr:colOff>
      <xdr:row>24</xdr:row>
      <xdr:rowOff>105104</xdr:rowOff>
    </xdr:from>
    <xdr:to>
      <xdr:col>9</xdr:col>
      <xdr:colOff>463223</xdr:colOff>
      <xdr:row>27</xdr:row>
      <xdr:rowOff>205408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484243" y="5265683"/>
          <a:ext cx="3519449" cy="76245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149248</xdr:colOff>
      <xdr:row>19</xdr:row>
      <xdr:rowOff>8273</xdr:rowOff>
    </xdr:from>
    <xdr:to>
      <xdr:col>6</xdr:col>
      <xdr:colOff>154691</xdr:colOff>
      <xdr:row>20</xdr:row>
      <xdr:rowOff>106245</xdr:rowOff>
    </xdr:to>
    <xdr:cxnSp macro="">
      <xdr:nvCxnSpPr>
        <xdr:cNvPr id="75" name="Conector recto de flecha 25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3084605" y="4248969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374534</xdr:colOff>
      <xdr:row>19</xdr:row>
      <xdr:rowOff>8275</xdr:rowOff>
    </xdr:from>
    <xdr:to>
      <xdr:col>6</xdr:col>
      <xdr:colOff>379977</xdr:colOff>
      <xdr:row>20</xdr:row>
      <xdr:rowOff>106247</xdr:rowOff>
    </xdr:to>
    <xdr:cxnSp macro="">
      <xdr:nvCxnSpPr>
        <xdr:cNvPr id="76" name="Conector recto de flecha 258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 flipH="1">
          <a:off x="3309891" y="4248971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76363</xdr:colOff>
      <xdr:row>19</xdr:row>
      <xdr:rowOff>8277</xdr:rowOff>
    </xdr:from>
    <xdr:to>
      <xdr:col>7</xdr:col>
      <xdr:colOff>81806</xdr:colOff>
      <xdr:row>20</xdr:row>
      <xdr:rowOff>106249</xdr:rowOff>
    </xdr:to>
    <xdr:cxnSp macro="">
      <xdr:nvCxnSpPr>
        <xdr:cNvPr id="77" name="Conector recto de flecha 258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H="1">
          <a:off x="3535180" y="4248973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314902</xdr:colOff>
      <xdr:row>19</xdr:row>
      <xdr:rowOff>14904</xdr:rowOff>
    </xdr:from>
    <xdr:to>
      <xdr:col>7</xdr:col>
      <xdr:colOff>320345</xdr:colOff>
      <xdr:row>20</xdr:row>
      <xdr:rowOff>112876</xdr:rowOff>
    </xdr:to>
    <xdr:cxnSp macro="">
      <xdr:nvCxnSpPr>
        <xdr:cNvPr id="78" name="Conector recto de flecha 258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H="1">
          <a:off x="3773719" y="4255600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513685</xdr:colOff>
      <xdr:row>19</xdr:row>
      <xdr:rowOff>8278</xdr:rowOff>
    </xdr:from>
    <xdr:to>
      <xdr:col>7</xdr:col>
      <xdr:colOff>519128</xdr:colOff>
      <xdr:row>20</xdr:row>
      <xdr:rowOff>106250</xdr:rowOff>
    </xdr:to>
    <xdr:cxnSp macro="">
      <xdr:nvCxnSpPr>
        <xdr:cNvPr id="79" name="Conector recto de flecha 25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3972502" y="4248974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195633</xdr:colOff>
      <xdr:row>19</xdr:row>
      <xdr:rowOff>1652</xdr:rowOff>
    </xdr:from>
    <xdr:to>
      <xdr:col>8</xdr:col>
      <xdr:colOff>201076</xdr:colOff>
      <xdr:row>20</xdr:row>
      <xdr:rowOff>99624</xdr:rowOff>
    </xdr:to>
    <xdr:cxnSp macro="">
      <xdr:nvCxnSpPr>
        <xdr:cNvPr id="80" name="Conector recto de flecha 258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H="1">
          <a:off x="4177911" y="424234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414294</xdr:colOff>
      <xdr:row>19</xdr:row>
      <xdr:rowOff>1652</xdr:rowOff>
    </xdr:from>
    <xdr:to>
      <xdr:col>8</xdr:col>
      <xdr:colOff>419737</xdr:colOff>
      <xdr:row>20</xdr:row>
      <xdr:rowOff>99624</xdr:rowOff>
    </xdr:to>
    <xdr:cxnSp macro="">
      <xdr:nvCxnSpPr>
        <xdr:cNvPr id="81" name="Conector recto de flecha 25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H="1">
          <a:off x="4396572" y="424234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218660</xdr:colOff>
      <xdr:row>58</xdr:row>
      <xdr:rowOff>47626</xdr:rowOff>
    </xdr:from>
    <xdr:ext cx="1964063" cy="33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536160" y="12128501"/>
              <a:ext cx="1964063" cy="33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σ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n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σ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((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ϒ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ϒ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Df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536160" y="12128501"/>
              <a:ext cx="1964063" cy="33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"σ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 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σ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 −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l-GR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l-GR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ϒ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𝑚+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ϒ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𝑐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 ")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Df +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S/C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s-PE" sz="105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490331</xdr:colOff>
      <xdr:row>64</xdr:row>
      <xdr:rowOff>16457</xdr:rowOff>
    </xdr:from>
    <xdr:ext cx="1106557" cy="222106"/>
    <xdr:sp macro="" textlink="">
      <xdr:nvSpPr>
        <xdr:cNvPr id="83" name="29 CuadroTexto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2378766" y="13566805"/>
          <a:ext cx="1106557" cy="2221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Azap2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P1/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258417</xdr:colOff>
      <xdr:row>66</xdr:row>
      <xdr:rowOff>168857</xdr:rowOff>
    </xdr:from>
    <xdr:ext cx="708991" cy="222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29 CuadroTexto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58417" y="13884857"/>
              <a:ext cx="708991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sSup>
                    <m:sSupPr>
                      <m:ctrlPr>
                        <a:rPr lang="es-ES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e>
                    <m:sup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</a:p>
          </xdr:txBody>
        </xdr:sp>
      </mc:Choice>
      <mc:Fallback xmlns="">
        <xdr:sp macro="" textlink="">
          <xdr:nvSpPr>
            <xdr:cNvPr id="84" name="29 CuadroTexto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58417" y="13884857"/>
              <a:ext cx="708991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〖2"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L1〗^2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</a:p>
          </xdr:txBody>
        </xdr:sp>
      </mc:Fallback>
    </mc:AlternateContent>
    <xdr:clientData/>
  </xdr:oneCellAnchor>
  <xdr:oneCellAnchor>
    <xdr:from>
      <xdr:col>1</xdr:col>
      <xdr:colOff>152400</xdr:colOff>
      <xdr:row>71</xdr:row>
      <xdr:rowOff>172278</xdr:rowOff>
    </xdr:from>
    <xdr:ext cx="841514" cy="222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29 CuadroTexto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470452" y="14849061"/>
              <a:ext cx="841514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B1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2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L1</a:t>
              </a:r>
            </a:p>
          </xdr:txBody>
        </xdr:sp>
      </mc:Choice>
      <mc:Fallback xmlns="">
        <xdr:sp macro="" textlink="">
          <xdr:nvSpPr>
            <xdr:cNvPr id="85" name="29 CuadroTexto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470452" y="14849061"/>
              <a:ext cx="841514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B1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2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L1</a:t>
              </a:r>
            </a:p>
          </xdr:txBody>
        </xdr:sp>
      </mc:Fallback>
    </mc:AlternateContent>
    <xdr:clientData/>
  </xdr:oneCellAnchor>
  <xdr:oneCellAnchor>
    <xdr:from>
      <xdr:col>5</xdr:col>
      <xdr:colOff>66261</xdr:colOff>
      <xdr:row>66</xdr:row>
      <xdr:rowOff>168857</xdr:rowOff>
    </xdr:from>
    <xdr:ext cx="543339" cy="2221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29 CuadroTexto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2478157" y="13884857"/>
              <a:ext cx="543339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14:m>
                <m:oMath xmlns:m="http://schemas.openxmlformats.org/officeDocument/2006/math">
                  <m:sSup>
                    <m:sSupPr>
                      <m:ctrlPr>
                        <a:rPr lang="es-ES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  <m:sup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</a:p>
          </xdr:txBody>
        </xdr:sp>
      </mc:Choice>
      <mc:Fallback xmlns="">
        <xdr:sp macro="" textlink="">
          <xdr:nvSpPr>
            <xdr:cNvPr id="86" name="29 CuadroTexto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2478157" y="13884857"/>
              <a:ext cx="543339" cy="222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〖L2〗^2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</a:p>
          </xdr:txBody>
        </xdr:sp>
      </mc:Fallback>
    </mc:AlternateContent>
    <xdr:clientData/>
  </xdr:oneCellAnchor>
  <xdr:oneCellAnchor>
    <xdr:from>
      <xdr:col>1</xdr:col>
      <xdr:colOff>251791</xdr:colOff>
      <xdr:row>80</xdr:row>
      <xdr:rowOff>79513</xdr:rowOff>
    </xdr:from>
    <xdr:ext cx="535596" cy="30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 txBox="1"/>
          </xdr:nvSpPr>
          <xdr:spPr>
            <a:xfrm>
              <a:off x="569843" y="16320052"/>
              <a:ext cx="535596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 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LT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9</m:t>
                        </m:r>
                      </m:den>
                    </m:f>
                  </m:oMath>
                </m:oMathPara>
              </a14:m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 txBox="1"/>
          </xdr:nvSpPr>
          <xdr:spPr>
            <a:xfrm>
              <a:off x="569843" y="16320052"/>
              <a:ext cx="535596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h1=  LT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9</a:t>
              </a:r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218661</xdr:colOff>
      <xdr:row>80</xdr:row>
      <xdr:rowOff>92766</xdr:rowOff>
    </xdr:from>
    <xdr:ext cx="573875" cy="306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2107096" y="16333305"/>
              <a:ext cx="573875" cy="306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 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LT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2107096" y="16333305"/>
              <a:ext cx="573875" cy="306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h2=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371061</xdr:colOff>
      <xdr:row>78</xdr:row>
      <xdr:rowOff>86139</xdr:rowOff>
    </xdr:from>
    <xdr:ext cx="762580" cy="30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1212574" y="15942365"/>
              <a:ext cx="762580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LT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9</m:t>
                        </m:r>
                      </m:den>
                    </m:f>
                    <m:r>
                      <a:rPr lang="es-PE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~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LT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310EC0F0-A593-49B0-9FFF-8797776C65B6}"/>
                </a:ext>
              </a:extLst>
            </xdr:cNvPr>
            <xdr:cNvSpPr txBox="1"/>
          </xdr:nvSpPr>
          <xdr:spPr>
            <a:xfrm>
              <a:off x="1212574" y="15942365"/>
              <a:ext cx="762580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h=  LT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9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~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LT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205409</xdr:colOff>
      <xdr:row>88</xdr:row>
      <xdr:rowOff>19879</xdr:rowOff>
    </xdr:from>
    <xdr:ext cx="1017522" cy="157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523461" y="17797670"/>
              <a:ext cx="1017522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523461" y="17797670"/>
              <a:ext cx="1017522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Wv=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ϒ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b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h   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18352</xdr:colOff>
      <xdr:row>92</xdr:row>
      <xdr:rowOff>181841</xdr:rowOff>
    </xdr:from>
    <xdr:to>
      <xdr:col>2</xdr:col>
      <xdr:colOff>31248</xdr:colOff>
      <xdr:row>101</xdr:row>
      <xdr:rowOff>206713</xdr:rowOff>
    </xdr:to>
    <xdr:cxnSp macro="">
      <xdr:nvCxnSpPr>
        <xdr:cNvPr id="97" name="Conector recto 4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859865" y="4203876"/>
          <a:ext cx="12896" cy="19928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92</xdr:row>
      <xdr:rowOff>167866</xdr:rowOff>
    </xdr:from>
    <xdr:to>
      <xdr:col>3</xdr:col>
      <xdr:colOff>108857</xdr:colOff>
      <xdr:row>99</xdr:row>
      <xdr:rowOff>21771</xdr:rowOff>
    </xdr:to>
    <xdr:cxnSp macro="">
      <xdr:nvCxnSpPr>
        <xdr:cNvPr id="98" name="Conector recto 210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460471" y="4189901"/>
          <a:ext cx="13360" cy="13845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101</xdr:row>
      <xdr:rowOff>200087</xdr:rowOff>
    </xdr:from>
    <xdr:to>
      <xdr:col>4</xdr:col>
      <xdr:colOff>166254</xdr:colOff>
      <xdr:row>101</xdr:row>
      <xdr:rowOff>208119</xdr:rowOff>
    </xdr:to>
    <xdr:cxnSp macro="">
      <xdr:nvCxnSpPr>
        <xdr:cNvPr id="99" name="Conector recto 21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 flipH="1" flipV="1">
          <a:off x="866612" y="6190070"/>
          <a:ext cx="1188077" cy="80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99</xdr:row>
      <xdr:rowOff>4807</xdr:rowOff>
    </xdr:from>
    <xdr:to>
      <xdr:col>4</xdr:col>
      <xdr:colOff>159327</xdr:colOff>
      <xdr:row>99</xdr:row>
      <xdr:rowOff>7530</xdr:rowOff>
    </xdr:to>
    <xdr:cxnSp macro="">
      <xdr:nvCxnSpPr>
        <xdr:cNvPr id="100" name="Conector recto 21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 flipH="1" flipV="1">
          <a:off x="1462202" y="5557468"/>
          <a:ext cx="585560" cy="27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449283</xdr:colOff>
      <xdr:row>92</xdr:row>
      <xdr:rowOff>167872</xdr:rowOff>
    </xdr:from>
    <xdr:to>
      <xdr:col>9</xdr:col>
      <xdr:colOff>462643</xdr:colOff>
      <xdr:row>99</xdr:row>
      <xdr:rowOff>21777</xdr:rowOff>
    </xdr:to>
    <xdr:cxnSp macro="">
      <xdr:nvCxnSpPr>
        <xdr:cNvPr id="101" name="Conector recto 21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>
          <a:off x="4974900" y="4189907"/>
          <a:ext cx="13360" cy="13845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19297</xdr:colOff>
      <xdr:row>92</xdr:row>
      <xdr:rowOff>167880</xdr:rowOff>
    </xdr:from>
    <xdr:to>
      <xdr:col>11</xdr:col>
      <xdr:colOff>32657</xdr:colOff>
      <xdr:row>99</xdr:row>
      <xdr:rowOff>21785</xdr:rowOff>
    </xdr:to>
    <xdr:cxnSp macro="">
      <xdr:nvCxnSpPr>
        <xdr:cNvPr id="102" name="Conector recto 21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5591836" y="4189915"/>
          <a:ext cx="13360" cy="13845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21346</xdr:colOff>
      <xdr:row>99</xdr:row>
      <xdr:rowOff>10864</xdr:rowOff>
    </xdr:from>
    <xdr:to>
      <xdr:col>12</xdr:col>
      <xdr:colOff>13855</xdr:colOff>
      <xdr:row>99</xdr:row>
      <xdr:rowOff>13855</xdr:rowOff>
    </xdr:to>
    <xdr:cxnSp macro="">
      <xdr:nvCxnSpPr>
        <xdr:cNvPr id="103" name="Conector recto 215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H="1" flipV="1">
          <a:off x="5593885" y="5563525"/>
          <a:ext cx="515970" cy="299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524485</xdr:colOff>
      <xdr:row>99</xdr:row>
      <xdr:rowOff>3571</xdr:rowOff>
    </xdr:from>
    <xdr:to>
      <xdr:col>12</xdr:col>
      <xdr:colOff>4692</xdr:colOff>
      <xdr:row>101</xdr:row>
      <xdr:rowOff>191115</xdr:rowOff>
    </xdr:to>
    <xdr:cxnSp macro="">
      <xdr:nvCxnSpPr>
        <xdr:cNvPr id="104" name="Conector recto 21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 flipH="1">
          <a:off x="6097024" y="5556232"/>
          <a:ext cx="3668" cy="62486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112643</xdr:colOff>
      <xdr:row>102</xdr:row>
      <xdr:rowOff>112488</xdr:rowOff>
    </xdr:from>
    <xdr:to>
      <xdr:col>9</xdr:col>
      <xdr:colOff>463223</xdr:colOff>
      <xdr:row>102</xdr:row>
      <xdr:rowOff>112488</xdr:rowOff>
    </xdr:to>
    <xdr:cxnSp macro="">
      <xdr:nvCxnSpPr>
        <xdr:cNvPr id="105" name="Conector recto de flecha 22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1477617" y="6321131"/>
          <a:ext cx="351122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302911</xdr:colOff>
      <xdr:row>94</xdr:row>
      <xdr:rowOff>95250</xdr:rowOff>
    </xdr:from>
    <xdr:to>
      <xdr:col>13</xdr:col>
      <xdr:colOff>307574</xdr:colOff>
      <xdr:row>102</xdr:row>
      <xdr:rowOff>14320</xdr:rowOff>
    </xdr:to>
    <xdr:cxnSp macro="">
      <xdr:nvCxnSpPr>
        <xdr:cNvPr id="106" name="Conector recto de flecha 23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V="1">
          <a:off x="6922372" y="4554607"/>
          <a:ext cx="4663" cy="166835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94</xdr:row>
      <xdr:rowOff>96982</xdr:rowOff>
    </xdr:from>
    <xdr:to>
      <xdr:col>9</xdr:col>
      <xdr:colOff>443345</xdr:colOff>
      <xdr:row>94</xdr:row>
      <xdr:rowOff>117325</xdr:rowOff>
    </xdr:to>
    <xdr:cxnSp macro="">
      <xdr:nvCxnSpPr>
        <xdr:cNvPr id="107" name="Conector recto 23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flipH="1">
          <a:off x="1476530" y="4556339"/>
          <a:ext cx="3492432" cy="203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102763</xdr:colOff>
      <xdr:row>94</xdr:row>
      <xdr:rowOff>200891</xdr:rowOff>
    </xdr:from>
    <xdr:to>
      <xdr:col>9</xdr:col>
      <xdr:colOff>457200</xdr:colOff>
      <xdr:row>94</xdr:row>
      <xdr:rowOff>203784</xdr:rowOff>
    </xdr:to>
    <xdr:cxnSp macro="">
      <xdr:nvCxnSpPr>
        <xdr:cNvPr id="108" name="Conector recto 23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flipH="1">
          <a:off x="1467737" y="4660248"/>
          <a:ext cx="3515080" cy="289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101298</xdr:colOff>
      <xdr:row>95</xdr:row>
      <xdr:rowOff>193963</xdr:rowOff>
    </xdr:from>
    <xdr:to>
      <xdr:col>9</xdr:col>
      <xdr:colOff>457200</xdr:colOff>
      <xdr:row>95</xdr:row>
      <xdr:rowOff>202318</xdr:rowOff>
    </xdr:to>
    <xdr:cxnSp macro="">
      <xdr:nvCxnSpPr>
        <xdr:cNvPr id="109" name="Conector recto 23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H="1">
          <a:off x="1466272" y="4871980"/>
          <a:ext cx="3516545" cy="835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93</xdr:row>
          <xdr:rowOff>0</xdr:rowOff>
        </xdr:from>
        <xdr:to>
          <xdr:col>6</xdr:col>
          <xdr:colOff>388620</xdr:colOff>
          <xdr:row>93</xdr:row>
          <xdr:rowOff>0</xdr:rowOff>
        </xdr:to>
        <xdr:sp macro="" textlink="">
          <xdr:nvSpPr>
            <xdr:cNvPr id="125021" name="Object 48221" hidden="1">
              <a:extLst>
                <a:ext uri="{63B3BB69-23CF-44E3-9099-C40C66FF867C}">
                  <a14:compatExt spid="_x0000_s125021"/>
                </a:ext>
                <a:ext uri="{FF2B5EF4-FFF2-40B4-BE49-F238E27FC236}">
                  <a16:creationId xmlns:a16="http://schemas.microsoft.com/office/drawing/2014/main" id="{00000000-0008-0000-0000-00005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93</xdr:row>
          <xdr:rowOff>0</xdr:rowOff>
        </xdr:from>
        <xdr:to>
          <xdr:col>6</xdr:col>
          <xdr:colOff>22860</xdr:colOff>
          <xdr:row>93</xdr:row>
          <xdr:rowOff>0</xdr:rowOff>
        </xdr:to>
        <xdr:sp macro="" textlink="">
          <xdr:nvSpPr>
            <xdr:cNvPr id="125022" name="Object 48222" hidden="1">
              <a:extLst>
                <a:ext uri="{63B3BB69-23CF-44E3-9099-C40C66FF867C}">
                  <a14:compatExt spid="_x0000_s125022"/>
                </a:ext>
                <a:ext uri="{FF2B5EF4-FFF2-40B4-BE49-F238E27FC236}">
                  <a16:creationId xmlns:a16="http://schemas.microsoft.com/office/drawing/2014/main" id="{00000000-0008-0000-0000-00005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93</xdr:row>
          <xdr:rowOff>0</xdr:rowOff>
        </xdr:from>
        <xdr:to>
          <xdr:col>6</xdr:col>
          <xdr:colOff>350520</xdr:colOff>
          <xdr:row>93</xdr:row>
          <xdr:rowOff>0</xdr:rowOff>
        </xdr:to>
        <xdr:sp macro="" textlink="">
          <xdr:nvSpPr>
            <xdr:cNvPr id="125023" name="Object 48223" hidden="1">
              <a:extLst>
                <a:ext uri="{63B3BB69-23CF-44E3-9099-C40C66FF867C}">
                  <a14:compatExt spid="_x0000_s125023"/>
                </a:ext>
                <a:ext uri="{FF2B5EF4-FFF2-40B4-BE49-F238E27FC236}">
                  <a16:creationId xmlns:a16="http://schemas.microsoft.com/office/drawing/2014/main" id="{00000000-0008-0000-0000-00005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93</xdr:row>
          <xdr:rowOff>0</xdr:rowOff>
        </xdr:from>
        <xdr:to>
          <xdr:col>4</xdr:col>
          <xdr:colOff>373380</xdr:colOff>
          <xdr:row>93</xdr:row>
          <xdr:rowOff>0</xdr:rowOff>
        </xdr:to>
        <xdr:sp macro="" textlink="">
          <xdr:nvSpPr>
            <xdr:cNvPr id="125024" name="Object 48224" hidden="1">
              <a:extLst>
                <a:ext uri="{63B3BB69-23CF-44E3-9099-C40C66FF867C}">
                  <a14:compatExt spid="_x0000_s125024"/>
                </a:ext>
                <a:ext uri="{FF2B5EF4-FFF2-40B4-BE49-F238E27FC236}">
                  <a16:creationId xmlns:a16="http://schemas.microsoft.com/office/drawing/2014/main" id="{00000000-0008-0000-0000-00006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93</xdr:row>
          <xdr:rowOff>0</xdr:rowOff>
        </xdr:from>
        <xdr:to>
          <xdr:col>6</xdr:col>
          <xdr:colOff>22860</xdr:colOff>
          <xdr:row>93</xdr:row>
          <xdr:rowOff>0</xdr:rowOff>
        </xdr:to>
        <xdr:sp macro="" textlink="">
          <xdr:nvSpPr>
            <xdr:cNvPr id="125025" name="Object 48225" hidden="1">
              <a:extLst>
                <a:ext uri="{63B3BB69-23CF-44E3-9099-C40C66FF867C}">
                  <a14:compatExt spid="_x0000_s125025"/>
                </a:ext>
                <a:ext uri="{FF2B5EF4-FFF2-40B4-BE49-F238E27FC236}">
                  <a16:creationId xmlns:a16="http://schemas.microsoft.com/office/drawing/2014/main" id="{00000000-0008-0000-0000-00006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93</xdr:row>
      <xdr:rowOff>10884</xdr:rowOff>
    </xdr:from>
    <xdr:to>
      <xdr:col>3</xdr:col>
      <xdr:colOff>189847</xdr:colOff>
      <xdr:row>94</xdr:row>
      <xdr:rowOff>108856</xdr:rowOff>
    </xdr:to>
    <xdr:cxnSp macro="">
      <xdr:nvCxnSpPr>
        <xdr:cNvPr id="110" name="Conector recto de flecha 24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 flipH="1">
          <a:off x="1549378" y="4251580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93</xdr:row>
      <xdr:rowOff>15622</xdr:rowOff>
    </xdr:from>
    <xdr:to>
      <xdr:col>3</xdr:col>
      <xdr:colOff>335303</xdr:colOff>
      <xdr:row>94</xdr:row>
      <xdr:rowOff>113594</xdr:rowOff>
    </xdr:to>
    <xdr:cxnSp macro="">
      <xdr:nvCxnSpPr>
        <xdr:cNvPr id="111" name="Conector recto de flecha 24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 flipH="1">
          <a:off x="1694834" y="425631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93</xdr:row>
      <xdr:rowOff>10880</xdr:rowOff>
    </xdr:from>
    <xdr:to>
      <xdr:col>3</xdr:col>
      <xdr:colOff>485777</xdr:colOff>
      <xdr:row>94</xdr:row>
      <xdr:rowOff>108852</xdr:rowOff>
    </xdr:to>
    <xdr:cxnSp macro="">
      <xdr:nvCxnSpPr>
        <xdr:cNvPr id="112" name="Conector recto de flecha 24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 flipH="1">
          <a:off x="1845308" y="4251576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93</xdr:row>
      <xdr:rowOff>10878</xdr:rowOff>
    </xdr:from>
    <xdr:to>
      <xdr:col>4</xdr:col>
      <xdr:colOff>285794</xdr:colOff>
      <xdr:row>94</xdr:row>
      <xdr:rowOff>108850</xdr:rowOff>
    </xdr:to>
    <xdr:cxnSp macro="">
      <xdr:nvCxnSpPr>
        <xdr:cNvPr id="113" name="Conector recto de flecha 24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 flipH="1">
          <a:off x="2168786" y="4251574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93</xdr:row>
      <xdr:rowOff>8988</xdr:rowOff>
    </xdr:from>
    <xdr:to>
      <xdr:col>4</xdr:col>
      <xdr:colOff>129382</xdr:colOff>
      <xdr:row>94</xdr:row>
      <xdr:rowOff>106960</xdr:rowOff>
    </xdr:to>
    <xdr:cxnSp macro="">
      <xdr:nvCxnSpPr>
        <xdr:cNvPr id="114" name="Conector recto de flecha 247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 flipH="1">
          <a:off x="2012374" y="4249684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93</xdr:row>
      <xdr:rowOff>10884</xdr:rowOff>
    </xdr:from>
    <xdr:to>
      <xdr:col>4</xdr:col>
      <xdr:colOff>440056</xdr:colOff>
      <xdr:row>94</xdr:row>
      <xdr:rowOff>108856</xdr:rowOff>
    </xdr:to>
    <xdr:cxnSp macro="">
      <xdr:nvCxnSpPr>
        <xdr:cNvPr id="115" name="Conector recto de flecha 248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/>
      </xdr:nvCxnSpPr>
      <xdr:spPr>
        <a:xfrm flipH="1">
          <a:off x="2323048" y="4251580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14846</xdr:colOff>
      <xdr:row>94</xdr:row>
      <xdr:rowOff>101205</xdr:rowOff>
    </xdr:from>
    <xdr:to>
      <xdr:col>12</xdr:col>
      <xdr:colOff>319087</xdr:colOff>
      <xdr:row>94</xdr:row>
      <xdr:rowOff>104775</xdr:rowOff>
    </xdr:to>
    <xdr:cxnSp macro="">
      <xdr:nvCxnSpPr>
        <xdr:cNvPr id="117" name="Conector recto 25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/>
      </xdr:nvCxnSpPr>
      <xdr:spPr>
        <a:xfrm flipH="1" flipV="1">
          <a:off x="5587385" y="4560562"/>
          <a:ext cx="827702" cy="35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20712</xdr:colOff>
      <xdr:row>94</xdr:row>
      <xdr:rowOff>187663</xdr:rowOff>
    </xdr:from>
    <xdr:to>
      <xdr:col>12</xdr:col>
      <xdr:colOff>80962</xdr:colOff>
      <xdr:row>94</xdr:row>
      <xdr:rowOff>190500</xdr:rowOff>
    </xdr:to>
    <xdr:cxnSp macro="">
      <xdr:nvCxnSpPr>
        <xdr:cNvPr id="118" name="Conector recto 25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/>
      </xdr:nvCxnSpPr>
      <xdr:spPr>
        <a:xfrm flipH="1" flipV="1">
          <a:off x="5593251" y="4647020"/>
          <a:ext cx="583711" cy="283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11921</xdr:colOff>
      <xdr:row>95</xdr:row>
      <xdr:rowOff>193524</xdr:rowOff>
    </xdr:from>
    <xdr:to>
      <xdr:col>12</xdr:col>
      <xdr:colOff>66675</xdr:colOff>
      <xdr:row>95</xdr:row>
      <xdr:rowOff>200025</xdr:rowOff>
    </xdr:to>
    <xdr:cxnSp macro="">
      <xdr:nvCxnSpPr>
        <xdr:cNvPr id="121" name="Conector recto 25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/>
      </xdr:nvCxnSpPr>
      <xdr:spPr>
        <a:xfrm flipH="1" flipV="1">
          <a:off x="5584460" y="4871541"/>
          <a:ext cx="578215" cy="650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93</xdr:row>
      <xdr:rowOff>10884</xdr:rowOff>
    </xdr:from>
    <xdr:to>
      <xdr:col>5</xdr:col>
      <xdr:colOff>103019</xdr:colOff>
      <xdr:row>94</xdr:row>
      <xdr:rowOff>108856</xdr:rowOff>
    </xdr:to>
    <xdr:cxnSp macro="">
      <xdr:nvCxnSpPr>
        <xdr:cNvPr id="122" name="Conector recto de flecha 25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 flipH="1">
          <a:off x="2509472" y="4251580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93</xdr:row>
      <xdr:rowOff>10120</xdr:rowOff>
    </xdr:from>
    <xdr:to>
      <xdr:col>5</xdr:col>
      <xdr:colOff>284727</xdr:colOff>
      <xdr:row>94</xdr:row>
      <xdr:rowOff>108092</xdr:rowOff>
    </xdr:to>
    <xdr:cxnSp macro="">
      <xdr:nvCxnSpPr>
        <xdr:cNvPr id="123" name="Conector recto de flecha 25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CxnSpPr/>
      </xdr:nvCxnSpPr>
      <xdr:spPr>
        <a:xfrm flipH="1">
          <a:off x="2691180" y="4250816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486094</xdr:colOff>
      <xdr:row>93</xdr:row>
      <xdr:rowOff>15279</xdr:rowOff>
    </xdr:from>
    <xdr:to>
      <xdr:col>5</xdr:col>
      <xdr:colOff>491537</xdr:colOff>
      <xdr:row>94</xdr:row>
      <xdr:rowOff>113251</xdr:rowOff>
    </xdr:to>
    <xdr:cxnSp macro="">
      <xdr:nvCxnSpPr>
        <xdr:cNvPr id="128" name="Conector recto de flecha 258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/>
      </xdr:nvCxnSpPr>
      <xdr:spPr>
        <a:xfrm flipH="1">
          <a:off x="2897990" y="4255975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93180</xdr:colOff>
      <xdr:row>92</xdr:row>
      <xdr:rowOff>218966</xdr:rowOff>
    </xdr:from>
    <xdr:to>
      <xdr:col>9</xdr:col>
      <xdr:colOff>98623</xdr:colOff>
      <xdr:row>94</xdr:row>
      <xdr:rowOff>97130</xdr:rowOff>
    </xdr:to>
    <xdr:cxnSp macro="">
      <xdr:nvCxnSpPr>
        <xdr:cNvPr id="130" name="Conector recto de flecha 25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 flipH="1">
          <a:off x="4618797" y="4241001"/>
          <a:ext cx="5443" cy="31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260234</xdr:colOff>
      <xdr:row>92</xdr:row>
      <xdr:rowOff>217499</xdr:rowOff>
    </xdr:from>
    <xdr:to>
      <xdr:col>9</xdr:col>
      <xdr:colOff>265677</xdr:colOff>
      <xdr:row>94</xdr:row>
      <xdr:rowOff>95663</xdr:rowOff>
    </xdr:to>
    <xdr:cxnSp macro="">
      <xdr:nvCxnSpPr>
        <xdr:cNvPr id="131" name="Conector recto de flecha 26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/>
      </xdr:nvCxnSpPr>
      <xdr:spPr>
        <a:xfrm flipH="1">
          <a:off x="4785851" y="4239534"/>
          <a:ext cx="5443" cy="31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170845</xdr:colOff>
      <xdr:row>93</xdr:row>
      <xdr:rowOff>3552</xdr:rowOff>
    </xdr:from>
    <xdr:to>
      <xdr:col>11</xdr:col>
      <xdr:colOff>176288</xdr:colOff>
      <xdr:row>94</xdr:row>
      <xdr:rowOff>101524</xdr:rowOff>
    </xdr:to>
    <xdr:cxnSp macro="">
      <xdr:nvCxnSpPr>
        <xdr:cNvPr id="132" name="Conector recto de flecha 26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/>
      </xdr:nvCxnSpPr>
      <xdr:spPr>
        <a:xfrm flipH="1">
          <a:off x="5743384" y="424424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337899</xdr:colOff>
      <xdr:row>92</xdr:row>
      <xdr:rowOff>214566</xdr:rowOff>
    </xdr:from>
    <xdr:to>
      <xdr:col>11</xdr:col>
      <xdr:colOff>343342</xdr:colOff>
      <xdr:row>94</xdr:row>
      <xdr:rowOff>92730</xdr:rowOff>
    </xdr:to>
    <xdr:cxnSp macro="">
      <xdr:nvCxnSpPr>
        <xdr:cNvPr id="133" name="Conector recto de flecha 26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/>
      </xdr:nvCxnSpPr>
      <xdr:spPr>
        <a:xfrm flipH="1">
          <a:off x="5910438" y="4236601"/>
          <a:ext cx="5443" cy="31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512280</xdr:colOff>
      <xdr:row>92</xdr:row>
      <xdr:rowOff>213099</xdr:rowOff>
    </xdr:from>
    <xdr:to>
      <xdr:col>11</xdr:col>
      <xdr:colOff>517723</xdr:colOff>
      <xdr:row>94</xdr:row>
      <xdr:rowOff>91263</xdr:rowOff>
    </xdr:to>
    <xdr:cxnSp macro="">
      <xdr:nvCxnSpPr>
        <xdr:cNvPr id="134" name="Conector recto de flecha 26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/>
      </xdr:nvCxnSpPr>
      <xdr:spPr>
        <a:xfrm flipH="1">
          <a:off x="6084819" y="4235134"/>
          <a:ext cx="5443" cy="31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159123</xdr:colOff>
      <xdr:row>92</xdr:row>
      <xdr:rowOff>218959</xdr:rowOff>
    </xdr:from>
    <xdr:to>
      <xdr:col>12</xdr:col>
      <xdr:colOff>164566</xdr:colOff>
      <xdr:row>94</xdr:row>
      <xdr:rowOff>97123</xdr:rowOff>
    </xdr:to>
    <xdr:cxnSp macro="">
      <xdr:nvCxnSpPr>
        <xdr:cNvPr id="135" name="Conector recto de flecha 26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/>
      </xdr:nvCxnSpPr>
      <xdr:spPr>
        <a:xfrm flipH="1">
          <a:off x="6255123" y="4240994"/>
          <a:ext cx="5443" cy="31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273791</xdr:colOff>
      <xdr:row>93</xdr:row>
      <xdr:rowOff>23610</xdr:rowOff>
    </xdr:from>
    <xdr:to>
      <xdr:col>12</xdr:col>
      <xdr:colOff>409272</xdr:colOff>
      <xdr:row>94</xdr:row>
      <xdr:rowOff>104082</xdr:rowOff>
    </xdr:to>
    <xdr:cxnSp macro="">
      <xdr:nvCxnSpPr>
        <xdr:cNvPr id="136" name="Conector recto de flecha 266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/>
      </xdr:nvCxnSpPr>
      <xdr:spPr>
        <a:xfrm flipH="1">
          <a:off x="6369791" y="4264306"/>
          <a:ext cx="135481" cy="2991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399747</xdr:colOff>
      <xdr:row>93</xdr:row>
      <xdr:rowOff>17445</xdr:rowOff>
    </xdr:from>
    <xdr:to>
      <xdr:col>13</xdr:col>
      <xdr:colOff>90691</xdr:colOff>
      <xdr:row>93</xdr:row>
      <xdr:rowOff>22901</xdr:rowOff>
    </xdr:to>
    <xdr:cxnSp macro="">
      <xdr:nvCxnSpPr>
        <xdr:cNvPr id="137" name="Conector recto 6765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 flipV="1">
          <a:off x="6495747" y="4258141"/>
          <a:ext cx="214405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453531</xdr:colOff>
      <xdr:row>95</xdr:row>
      <xdr:rowOff>196454</xdr:rowOff>
    </xdr:from>
    <xdr:to>
      <xdr:col>12</xdr:col>
      <xdr:colOff>460303</xdr:colOff>
      <xdr:row>102</xdr:row>
      <xdr:rowOff>13138</xdr:rowOff>
    </xdr:to>
    <xdr:cxnSp macro="">
      <xdr:nvCxnSpPr>
        <xdr:cNvPr id="139" name="Conector recto de flecha 274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/>
      </xdr:nvCxnSpPr>
      <xdr:spPr>
        <a:xfrm flipH="1" flipV="1">
          <a:off x="6549531" y="4874471"/>
          <a:ext cx="6772" cy="134731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451238</xdr:colOff>
      <xdr:row>94</xdr:row>
      <xdr:rowOff>75011</xdr:rowOff>
    </xdr:from>
    <xdr:to>
      <xdr:col>12</xdr:col>
      <xdr:colOff>452350</xdr:colOff>
      <xdr:row>96</xdr:row>
      <xdr:rowOff>5163</xdr:rowOff>
    </xdr:to>
    <xdr:cxnSp macro="">
      <xdr:nvCxnSpPr>
        <xdr:cNvPr id="140" name="Conector recto de flecha 27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 flipH="1" flipV="1">
          <a:off x="6547238" y="4534368"/>
          <a:ext cx="1112" cy="3674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93</xdr:row>
      <xdr:rowOff>16342</xdr:rowOff>
    </xdr:from>
    <xdr:to>
      <xdr:col>2</xdr:col>
      <xdr:colOff>289891</xdr:colOff>
      <xdr:row>95</xdr:row>
      <xdr:rowOff>140580</xdr:rowOff>
    </xdr:to>
    <xdr:cxnSp macro="">
      <xdr:nvCxnSpPr>
        <xdr:cNvPr id="141" name="Conector recto de flecha 28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>
          <a:off x="1131404" y="18807925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255898</xdr:colOff>
      <xdr:row>93</xdr:row>
      <xdr:rowOff>3042</xdr:rowOff>
    </xdr:from>
    <xdr:to>
      <xdr:col>10</xdr:col>
      <xdr:colOff>255898</xdr:colOff>
      <xdr:row>95</xdr:row>
      <xdr:rowOff>127280</xdr:rowOff>
    </xdr:to>
    <xdr:cxnSp macro="">
      <xdr:nvCxnSpPr>
        <xdr:cNvPr id="142" name="Conector recto de flecha 289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5304976" y="4243738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153087</xdr:colOff>
      <xdr:row>99</xdr:row>
      <xdr:rowOff>6145</xdr:rowOff>
    </xdr:from>
    <xdr:to>
      <xdr:col>4</xdr:col>
      <xdr:colOff>159327</xdr:colOff>
      <xdr:row>101</xdr:row>
      <xdr:rowOff>208119</xdr:rowOff>
    </xdr:to>
    <xdr:cxnSp macro="">
      <xdr:nvCxnSpPr>
        <xdr:cNvPr id="144" name="Conector recto 21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/>
      </xdr:nvCxnSpPr>
      <xdr:spPr>
        <a:xfrm>
          <a:off x="2041522" y="5558806"/>
          <a:ext cx="6240" cy="63929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512619</xdr:colOff>
      <xdr:row>101</xdr:row>
      <xdr:rowOff>197426</xdr:rowOff>
    </xdr:from>
    <xdr:to>
      <xdr:col>11</xdr:col>
      <xdr:colOff>525779</xdr:colOff>
      <xdr:row>101</xdr:row>
      <xdr:rowOff>197426</xdr:rowOff>
    </xdr:to>
    <xdr:cxnSp macro="">
      <xdr:nvCxnSpPr>
        <xdr:cNvPr id="147" name="Conector recto 21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/>
      </xdr:nvCxnSpPr>
      <xdr:spPr>
        <a:xfrm flipH="1">
          <a:off x="4494897" y="6187409"/>
          <a:ext cx="1603421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512618</xdr:colOff>
      <xdr:row>99</xdr:row>
      <xdr:rowOff>6928</xdr:rowOff>
    </xdr:from>
    <xdr:to>
      <xdr:col>9</xdr:col>
      <xdr:colOff>477288</xdr:colOff>
      <xdr:row>99</xdr:row>
      <xdr:rowOff>10390</xdr:rowOff>
    </xdr:to>
    <xdr:cxnSp macro="">
      <xdr:nvCxnSpPr>
        <xdr:cNvPr id="148" name="Conector recto 21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/>
      </xdr:nvCxnSpPr>
      <xdr:spPr>
        <a:xfrm flipH="1" flipV="1">
          <a:off x="4494896" y="5559589"/>
          <a:ext cx="508009" cy="346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517557</xdr:colOff>
      <xdr:row>99</xdr:row>
      <xdr:rowOff>17425</xdr:rowOff>
    </xdr:from>
    <xdr:to>
      <xdr:col>8</xdr:col>
      <xdr:colOff>524237</xdr:colOff>
      <xdr:row>101</xdr:row>
      <xdr:rowOff>204969</xdr:rowOff>
    </xdr:to>
    <xdr:cxnSp macro="">
      <xdr:nvCxnSpPr>
        <xdr:cNvPr id="149" name="Conector recto 21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/>
      </xdr:nvCxnSpPr>
      <xdr:spPr>
        <a:xfrm flipH="1">
          <a:off x="4499835" y="5570086"/>
          <a:ext cx="6680" cy="62486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112643</xdr:colOff>
      <xdr:row>98</xdr:row>
      <xdr:rowOff>89339</xdr:rowOff>
    </xdr:from>
    <xdr:to>
      <xdr:col>9</xdr:col>
      <xdr:colOff>463223</xdr:colOff>
      <xdr:row>101</xdr:row>
      <xdr:rowOff>205409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1484243" y="20022208"/>
          <a:ext cx="3519449" cy="77822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149248</xdr:colOff>
      <xdr:row>93</xdr:row>
      <xdr:rowOff>8273</xdr:rowOff>
    </xdr:from>
    <xdr:to>
      <xdr:col>6</xdr:col>
      <xdr:colOff>154691</xdr:colOff>
      <xdr:row>94</xdr:row>
      <xdr:rowOff>106245</xdr:rowOff>
    </xdr:to>
    <xdr:cxnSp macro="">
      <xdr:nvCxnSpPr>
        <xdr:cNvPr id="151" name="Conector recto de flecha 25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/>
      </xdr:nvCxnSpPr>
      <xdr:spPr>
        <a:xfrm flipH="1">
          <a:off x="3084605" y="4248969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374534</xdr:colOff>
      <xdr:row>93</xdr:row>
      <xdr:rowOff>8275</xdr:rowOff>
    </xdr:from>
    <xdr:to>
      <xdr:col>6</xdr:col>
      <xdr:colOff>379977</xdr:colOff>
      <xdr:row>94</xdr:row>
      <xdr:rowOff>106247</xdr:rowOff>
    </xdr:to>
    <xdr:cxnSp macro="">
      <xdr:nvCxnSpPr>
        <xdr:cNvPr id="152" name="Conector recto de flecha 25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CxnSpPr/>
      </xdr:nvCxnSpPr>
      <xdr:spPr>
        <a:xfrm flipH="1">
          <a:off x="3309891" y="4248971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76363</xdr:colOff>
      <xdr:row>93</xdr:row>
      <xdr:rowOff>8277</xdr:rowOff>
    </xdr:from>
    <xdr:to>
      <xdr:col>7</xdr:col>
      <xdr:colOff>81806</xdr:colOff>
      <xdr:row>94</xdr:row>
      <xdr:rowOff>106249</xdr:rowOff>
    </xdr:to>
    <xdr:cxnSp macro="">
      <xdr:nvCxnSpPr>
        <xdr:cNvPr id="154" name="Conector recto de flecha 258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/>
      </xdr:nvCxnSpPr>
      <xdr:spPr>
        <a:xfrm flipH="1">
          <a:off x="3535180" y="4248973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314902</xdr:colOff>
      <xdr:row>93</xdr:row>
      <xdr:rowOff>14904</xdr:rowOff>
    </xdr:from>
    <xdr:to>
      <xdr:col>7</xdr:col>
      <xdr:colOff>320345</xdr:colOff>
      <xdr:row>94</xdr:row>
      <xdr:rowOff>112876</xdr:rowOff>
    </xdr:to>
    <xdr:cxnSp macro="">
      <xdr:nvCxnSpPr>
        <xdr:cNvPr id="155" name="Conector recto de flecha 258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/>
      </xdr:nvCxnSpPr>
      <xdr:spPr>
        <a:xfrm flipH="1">
          <a:off x="3773719" y="4255600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513685</xdr:colOff>
      <xdr:row>93</xdr:row>
      <xdr:rowOff>8278</xdr:rowOff>
    </xdr:from>
    <xdr:to>
      <xdr:col>7</xdr:col>
      <xdr:colOff>519128</xdr:colOff>
      <xdr:row>94</xdr:row>
      <xdr:rowOff>106250</xdr:rowOff>
    </xdr:to>
    <xdr:cxnSp macro="">
      <xdr:nvCxnSpPr>
        <xdr:cNvPr id="156" name="Conector recto de flecha 258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/>
      </xdr:nvCxnSpPr>
      <xdr:spPr>
        <a:xfrm flipH="1">
          <a:off x="3972502" y="4248974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195633</xdr:colOff>
      <xdr:row>93</xdr:row>
      <xdr:rowOff>1652</xdr:rowOff>
    </xdr:from>
    <xdr:to>
      <xdr:col>8</xdr:col>
      <xdr:colOff>201076</xdr:colOff>
      <xdr:row>94</xdr:row>
      <xdr:rowOff>99624</xdr:rowOff>
    </xdr:to>
    <xdr:cxnSp macro="">
      <xdr:nvCxnSpPr>
        <xdr:cNvPr id="157" name="Conector recto de flecha 25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 flipH="1">
          <a:off x="4177911" y="424234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414294</xdr:colOff>
      <xdr:row>93</xdr:row>
      <xdr:rowOff>1652</xdr:rowOff>
    </xdr:from>
    <xdr:to>
      <xdr:col>8</xdr:col>
      <xdr:colOff>419737</xdr:colOff>
      <xdr:row>94</xdr:row>
      <xdr:rowOff>99624</xdr:rowOff>
    </xdr:to>
    <xdr:cxnSp macro="">
      <xdr:nvCxnSpPr>
        <xdr:cNvPr id="158" name="Conector recto de flecha 25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 flipH="1">
          <a:off x="4396572" y="4242348"/>
          <a:ext cx="5443" cy="3166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6626</xdr:colOff>
      <xdr:row>108</xdr:row>
      <xdr:rowOff>145774</xdr:rowOff>
    </xdr:from>
    <xdr:to>
      <xdr:col>10</xdr:col>
      <xdr:colOff>291548</xdr:colOff>
      <xdr:row>110</xdr:row>
      <xdr:rowOff>172278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848139" y="21561287"/>
          <a:ext cx="4492487" cy="410817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</xdr:colOff>
      <xdr:row>110</xdr:row>
      <xdr:rowOff>172278</xdr:rowOff>
    </xdr:from>
    <xdr:to>
      <xdr:col>4</xdr:col>
      <xdr:colOff>205409</xdr:colOff>
      <xdr:row>113</xdr:row>
      <xdr:rowOff>6625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848139" y="21972104"/>
          <a:ext cx="1245705" cy="410817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265042</xdr:colOff>
      <xdr:row>108</xdr:row>
      <xdr:rowOff>145774</xdr:rowOff>
    </xdr:from>
    <xdr:to>
      <xdr:col>6</xdr:col>
      <xdr:colOff>265042</xdr:colOff>
      <xdr:row>110</xdr:row>
      <xdr:rowOff>172278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>
          <a:off x="3200399" y="2156128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188844</xdr:colOff>
      <xdr:row>108</xdr:row>
      <xdr:rowOff>152402</xdr:rowOff>
    </xdr:from>
    <xdr:to>
      <xdr:col>7</xdr:col>
      <xdr:colOff>188844</xdr:colOff>
      <xdr:row>110</xdr:row>
      <xdr:rowOff>178906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/>
      </xdr:nvCxnSpPr>
      <xdr:spPr>
        <a:xfrm>
          <a:off x="3647661" y="2156791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341244</xdr:colOff>
      <xdr:row>108</xdr:row>
      <xdr:rowOff>152404</xdr:rowOff>
    </xdr:from>
    <xdr:to>
      <xdr:col>7</xdr:col>
      <xdr:colOff>341244</xdr:colOff>
      <xdr:row>110</xdr:row>
      <xdr:rowOff>178908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CxnSpPr/>
      </xdr:nvCxnSpPr>
      <xdr:spPr>
        <a:xfrm>
          <a:off x="3800061" y="2156791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493644</xdr:colOff>
      <xdr:row>108</xdr:row>
      <xdr:rowOff>152406</xdr:rowOff>
    </xdr:from>
    <xdr:to>
      <xdr:col>7</xdr:col>
      <xdr:colOff>493644</xdr:colOff>
      <xdr:row>110</xdr:row>
      <xdr:rowOff>178910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3952461" y="2156791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122583</xdr:colOff>
      <xdr:row>108</xdr:row>
      <xdr:rowOff>152408</xdr:rowOff>
    </xdr:from>
    <xdr:to>
      <xdr:col>8</xdr:col>
      <xdr:colOff>122583</xdr:colOff>
      <xdr:row>110</xdr:row>
      <xdr:rowOff>178912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4104861" y="21567921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274983</xdr:colOff>
      <xdr:row>108</xdr:row>
      <xdr:rowOff>152410</xdr:rowOff>
    </xdr:from>
    <xdr:to>
      <xdr:col>8</xdr:col>
      <xdr:colOff>274983</xdr:colOff>
      <xdr:row>110</xdr:row>
      <xdr:rowOff>178914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/>
      </xdr:nvCxnSpPr>
      <xdr:spPr>
        <a:xfrm>
          <a:off x="4257261" y="21567923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427383</xdr:colOff>
      <xdr:row>108</xdr:row>
      <xdr:rowOff>152412</xdr:rowOff>
    </xdr:from>
    <xdr:to>
      <xdr:col>8</xdr:col>
      <xdr:colOff>427383</xdr:colOff>
      <xdr:row>110</xdr:row>
      <xdr:rowOff>178916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/>
      </xdr:nvCxnSpPr>
      <xdr:spPr>
        <a:xfrm>
          <a:off x="4409661" y="2156792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36444</xdr:colOff>
      <xdr:row>108</xdr:row>
      <xdr:rowOff>152414</xdr:rowOff>
    </xdr:from>
    <xdr:to>
      <xdr:col>9</xdr:col>
      <xdr:colOff>36444</xdr:colOff>
      <xdr:row>110</xdr:row>
      <xdr:rowOff>178918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/>
      </xdr:nvCxnSpPr>
      <xdr:spPr>
        <a:xfrm>
          <a:off x="4562061" y="2156792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188844</xdr:colOff>
      <xdr:row>108</xdr:row>
      <xdr:rowOff>152416</xdr:rowOff>
    </xdr:from>
    <xdr:to>
      <xdr:col>9</xdr:col>
      <xdr:colOff>188844</xdr:colOff>
      <xdr:row>110</xdr:row>
      <xdr:rowOff>178920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4714461" y="2156792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341244</xdr:colOff>
      <xdr:row>108</xdr:row>
      <xdr:rowOff>152418</xdr:rowOff>
    </xdr:from>
    <xdr:to>
      <xdr:col>9</xdr:col>
      <xdr:colOff>341244</xdr:colOff>
      <xdr:row>110</xdr:row>
      <xdr:rowOff>178922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/>
      </xdr:nvCxnSpPr>
      <xdr:spPr>
        <a:xfrm>
          <a:off x="4866861" y="21567931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493644</xdr:colOff>
      <xdr:row>108</xdr:row>
      <xdr:rowOff>152420</xdr:rowOff>
    </xdr:from>
    <xdr:to>
      <xdr:col>9</xdr:col>
      <xdr:colOff>493644</xdr:colOff>
      <xdr:row>110</xdr:row>
      <xdr:rowOff>178924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/>
      </xdr:nvCxnSpPr>
      <xdr:spPr>
        <a:xfrm>
          <a:off x="5019261" y="21567933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122583</xdr:colOff>
      <xdr:row>108</xdr:row>
      <xdr:rowOff>145796</xdr:rowOff>
    </xdr:from>
    <xdr:to>
      <xdr:col>10</xdr:col>
      <xdr:colOff>122583</xdr:colOff>
      <xdr:row>110</xdr:row>
      <xdr:rowOff>172300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/>
      </xdr:nvCxnSpPr>
      <xdr:spPr>
        <a:xfrm>
          <a:off x="5171661" y="2156130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424069</xdr:colOff>
      <xdr:row>108</xdr:row>
      <xdr:rowOff>152402</xdr:rowOff>
    </xdr:from>
    <xdr:to>
      <xdr:col>6</xdr:col>
      <xdr:colOff>424069</xdr:colOff>
      <xdr:row>110</xdr:row>
      <xdr:rowOff>178906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/>
      </xdr:nvCxnSpPr>
      <xdr:spPr>
        <a:xfrm>
          <a:off x="3359426" y="2156791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53009</xdr:colOff>
      <xdr:row>108</xdr:row>
      <xdr:rowOff>152404</xdr:rowOff>
    </xdr:from>
    <xdr:to>
      <xdr:col>7</xdr:col>
      <xdr:colOff>53009</xdr:colOff>
      <xdr:row>110</xdr:row>
      <xdr:rowOff>178908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/>
      </xdr:nvCxnSpPr>
      <xdr:spPr>
        <a:xfrm>
          <a:off x="3511826" y="2156791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271669</xdr:colOff>
      <xdr:row>108</xdr:row>
      <xdr:rowOff>145774</xdr:rowOff>
    </xdr:from>
    <xdr:to>
      <xdr:col>2</xdr:col>
      <xdr:colOff>271669</xdr:colOff>
      <xdr:row>110</xdr:row>
      <xdr:rowOff>172278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/>
      </xdr:nvCxnSpPr>
      <xdr:spPr>
        <a:xfrm>
          <a:off x="3207026" y="2156128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188844</xdr:colOff>
      <xdr:row>108</xdr:row>
      <xdr:rowOff>152402</xdr:rowOff>
    </xdr:from>
    <xdr:to>
      <xdr:col>3</xdr:col>
      <xdr:colOff>188844</xdr:colOff>
      <xdr:row>110</xdr:row>
      <xdr:rowOff>178906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>
          <a:off x="3647661" y="2156791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341244</xdr:colOff>
      <xdr:row>108</xdr:row>
      <xdr:rowOff>152404</xdr:rowOff>
    </xdr:from>
    <xdr:to>
      <xdr:col>3</xdr:col>
      <xdr:colOff>341244</xdr:colOff>
      <xdr:row>110</xdr:row>
      <xdr:rowOff>178908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>
          <a:off x="3800061" y="2156791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493644</xdr:colOff>
      <xdr:row>108</xdr:row>
      <xdr:rowOff>152406</xdr:rowOff>
    </xdr:from>
    <xdr:to>
      <xdr:col>3</xdr:col>
      <xdr:colOff>493644</xdr:colOff>
      <xdr:row>110</xdr:row>
      <xdr:rowOff>178910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/>
      </xdr:nvCxnSpPr>
      <xdr:spPr>
        <a:xfrm>
          <a:off x="3952461" y="2156791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122583</xdr:colOff>
      <xdr:row>108</xdr:row>
      <xdr:rowOff>152408</xdr:rowOff>
    </xdr:from>
    <xdr:to>
      <xdr:col>4</xdr:col>
      <xdr:colOff>122583</xdr:colOff>
      <xdr:row>110</xdr:row>
      <xdr:rowOff>178912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>
          <a:off x="4104861" y="21567921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274983</xdr:colOff>
      <xdr:row>108</xdr:row>
      <xdr:rowOff>152410</xdr:rowOff>
    </xdr:from>
    <xdr:to>
      <xdr:col>4</xdr:col>
      <xdr:colOff>274983</xdr:colOff>
      <xdr:row>110</xdr:row>
      <xdr:rowOff>178914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4257261" y="21567923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427383</xdr:colOff>
      <xdr:row>108</xdr:row>
      <xdr:rowOff>152412</xdr:rowOff>
    </xdr:from>
    <xdr:to>
      <xdr:col>4</xdr:col>
      <xdr:colOff>427383</xdr:colOff>
      <xdr:row>110</xdr:row>
      <xdr:rowOff>178916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>
          <a:off x="4409661" y="2156792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36444</xdr:colOff>
      <xdr:row>108</xdr:row>
      <xdr:rowOff>152414</xdr:rowOff>
    </xdr:from>
    <xdr:to>
      <xdr:col>5</xdr:col>
      <xdr:colOff>36444</xdr:colOff>
      <xdr:row>110</xdr:row>
      <xdr:rowOff>178918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/>
      </xdr:nvCxnSpPr>
      <xdr:spPr>
        <a:xfrm>
          <a:off x="4562061" y="2156792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188844</xdr:colOff>
      <xdr:row>108</xdr:row>
      <xdr:rowOff>152416</xdr:rowOff>
    </xdr:from>
    <xdr:to>
      <xdr:col>5</xdr:col>
      <xdr:colOff>188844</xdr:colOff>
      <xdr:row>110</xdr:row>
      <xdr:rowOff>178920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/>
      </xdr:nvCxnSpPr>
      <xdr:spPr>
        <a:xfrm>
          <a:off x="4714461" y="2156792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341244</xdr:colOff>
      <xdr:row>108</xdr:row>
      <xdr:rowOff>152418</xdr:rowOff>
    </xdr:from>
    <xdr:to>
      <xdr:col>5</xdr:col>
      <xdr:colOff>341244</xdr:colOff>
      <xdr:row>110</xdr:row>
      <xdr:rowOff>178922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>
          <a:off x="4866861" y="21567931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493644</xdr:colOff>
      <xdr:row>108</xdr:row>
      <xdr:rowOff>152420</xdr:rowOff>
    </xdr:from>
    <xdr:to>
      <xdr:col>5</xdr:col>
      <xdr:colOff>493644</xdr:colOff>
      <xdr:row>110</xdr:row>
      <xdr:rowOff>178924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>
          <a:off x="5019261" y="21567933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122583</xdr:colOff>
      <xdr:row>108</xdr:row>
      <xdr:rowOff>145796</xdr:rowOff>
    </xdr:from>
    <xdr:to>
      <xdr:col>6</xdr:col>
      <xdr:colOff>122583</xdr:colOff>
      <xdr:row>110</xdr:row>
      <xdr:rowOff>172300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/>
      </xdr:nvCxnSpPr>
      <xdr:spPr>
        <a:xfrm>
          <a:off x="5171661" y="21561309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424069</xdr:colOff>
      <xdr:row>108</xdr:row>
      <xdr:rowOff>152402</xdr:rowOff>
    </xdr:from>
    <xdr:to>
      <xdr:col>2</xdr:col>
      <xdr:colOff>424069</xdr:colOff>
      <xdr:row>110</xdr:row>
      <xdr:rowOff>178906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/>
      </xdr:nvCxnSpPr>
      <xdr:spPr>
        <a:xfrm>
          <a:off x="3359426" y="2156791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53009</xdr:colOff>
      <xdr:row>108</xdr:row>
      <xdr:rowOff>152404</xdr:rowOff>
    </xdr:from>
    <xdr:to>
      <xdr:col>3</xdr:col>
      <xdr:colOff>53009</xdr:colOff>
      <xdr:row>110</xdr:row>
      <xdr:rowOff>178908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/>
      </xdr:nvCxnSpPr>
      <xdr:spPr>
        <a:xfrm>
          <a:off x="3511826" y="2156791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205408</xdr:colOff>
      <xdr:row>110</xdr:row>
      <xdr:rowOff>172278</xdr:rowOff>
    </xdr:from>
    <xdr:to>
      <xdr:col>3</xdr:col>
      <xdr:colOff>205408</xdr:colOff>
      <xdr:row>113</xdr:row>
      <xdr:rowOff>6625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/>
      </xdr:nvCxnSpPr>
      <xdr:spPr>
        <a:xfrm flipV="1">
          <a:off x="1570382" y="2197210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371061</xdr:colOff>
      <xdr:row>110</xdr:row>
      <xdr:rowOff>172280</xdr:rowOff>
    </xdr:from>
    <xdr:to>
      <xdr:col>3</xdr:col>
      <xdr:colOff>371061</xdr:colOff>
      <xdr:row>113</xdr:row>
      <xdr:rowOff>6627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/>
      </xdr:nvCxnSpPr>
      <xdr:spPr>
        <a:xfrm flipV="1">
          <a:off x="1736035" y="2197210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110</xdr:row>
      <xdr:rowOff>172282</xdr:rowOff>
    </xdr:from>
    <xdr:to>
      <xdr:col>4</xdr:col>
      <xdr:colOff>0</xdr:colOff>
      <xdr:row>113</xdr:row>
      <xdr:rowOff>6629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/>
      </xdr:nvCxnSpPr>
      <xdr:spPr>
        <a:xfrm flipV="1">
          <a:off x="1888435" y="21972108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110</xdr:row>
      <xdr:rowOff>178910</xdr:rowOff>
    </xdr:from>
    <xdr:to>
      <xdr:col>4</xdr:col>
      <xdr:colOff>152400</xdr:colOff>
      <xdr:row>113</xdr:row>
      <xdr:rowOff>13257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/>
      </xdr:nvCxnSpPr>
      <xdr:spPr>
        <a:xfrm flipV="1">
          <a:off x="2040835" y="2197873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251791</xdr:colOff>
      <xdr:row>110</xdr:row>
      <xdr:rowOff>165656</xdr:rowOff>
    </xdr:from>
    <xdr:to>
      <xdr:col>2</xdr:col>
      <xdr:colOff>251791</xdr:colOff>
      <xdr:row>113</xdr:row>
      <xdr:rowOff>3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>
        <a:xfrm flipV="1">
          <a:off x="1093304" y="2196548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404191</xdr:colOff>
      <xdr:row>110</xdr:row>
      <xdr:rowOff>165659</xdr:rowOff>
    </xdr:from>
    <xdr:to>
      <xdr:col>2</xdr:col>
      <xdr:colOff>404191</xdr:colOff>
      <xdr:row>113</xdr:row>
      <xdr:rowOff>6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/>
      </xdr:nvCxnSpPr>
      <xdr:spPr>
        <a:xfrm flipV="1">
          <a:off x="1245704" y="21965485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39756</xdr:colOff>
      <xdr:row>110</xdr:row>
      <xdr:rowOff>165661</xdr:rowOff>
    </xdr:from>
    <xdr:to>
      <xdr:col>3</xdr:col>
      <xdr:colOff>39756</xdr:colOff>
      <xdr:row>113</xdr:row>
      <xdr:rowOff>8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CxnSpPr/>
      </xdr:nvCxnSpPr>
      <xdr:spPr>
        <a:xfrm flipV="1">
          <a:off x="1404730" y="2196548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72891</xdr:colOff>
      <xdr:row>110</xdr:row>
      <xdr:rowOff>165658</xdr:rowOff>
    </xdr:from>
    <xdr:to>
      <xdr:col>2</xdr:col>
      <xdr:colOff>72891</xdr:colOff>
      <xdr:row>113</xdr:row>
      <xdr:rowOff>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14404" y="2196548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92765</xdr:colOff>
      <xdr:row>108</xdr:row>
      <xdr:rowOff>145774</xdr:rowOff>
    </xdr:from>
    <xdr:to>
      <xdr:col>2</xdr:col>
      <xdr:colOff>92765</xdr:colOff>
      <xdr:row>110</xdr:row>
      <xdr:rowOff>172278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934278" y="21561287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208105</xdr:colOff>
      <xdr:row>8</xdr:row>
      <xdr:rowOff>11430</xdr:rowOff>
    </xdr:from>
    <xdr:to>
      <xdr:col>3</xdr:col>
      <xdr:colOff>208105</xdr:colOff>
      <xdr:row>10</xdr:row>
      <xdr:rowOff>3810</xdr:rowOff>
    </xdr:to>
    <xdr:cxnSp macro="">
      <xdr:nvCxnSpPr>
        <xdr:cNvPr id="201" name="Conector recto de flecha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 flipV="1">
          <a:off x="1579705" y="1640533"/>
          <a:ext cx="0" cy="43381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124720</xdr:colOff>
      <xdr:row>98</xdr:row>
      <xdr:rowOff>212869</xdr:rowOff>
    </xdr:from>
    <xdr:to>
      <xdr:col>12</xdr:col>
      <xdr:colOff>129050</xdr:colOff>
      <xdr:row>101</xdr:row>
      <xdr:rowOff>217195</xdr:rowOff>
    </xdr:to>
    <xdr:cxnSp macro="">
      <xdr:nvCxnSpPr>
        <xdr:cNvPr id="23" name="Conector recto de flecha 27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6220720" y="20097756"/>
          <a:ext cx="4330" cy="66030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6626</xdr:colOff>
      <xdr:row>113</xdr:row>
      <xdr:rowOff>139143</xdr:rowOff>
    </xdr:from>
    <xdr:to>
      <xdr:col>4</xdr:col>
      <xdr:colOff>205409</xdr:colOff>
      <xdr:row>113</xdr:row>
      <xdr:rowOff>139143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848139" y="23390082"/>
          <a:ext cx="124570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291548</xdr:colOff>
      <xdr:row>107</xdr:row>
      <xdr:rowOff>212034</xdr:rowOff>
    </xdr:from>
    <xdr:to>
      <xdr:col>10</xdr:col>
      <xdr:colOff>291548</xdr:colOff>
      <xdr:row>107</xdr:row>
      <xdr:rowOff>212040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133061" y="22283530"/>
          <a:ext cx="4207565" cy="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106</xdr:row>
      <xdr:rowOff>16338</xdr:rowOff>
    </xdr:from>
    <xdr:to>
      <xdr:col>2</xdr:col>
      <xdr:colOff>289891</xdr:colOff>
      <xdr:row>108</xdr:row>
      <xdr:rowOff>140575</xdr:rowOff>
    </xdr:to>
    <xdr:cxnSp macro="">
      <xdr:nvCxnSpPr>
        <xdr:cNvPr id="30" name="Conector recto de flecha 28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131404" y="21869173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291548</xdr:colOff>
      <xdr:row>106</xdr:row>
      <xdr:rowOff>13249</xdr:rowOff>
    </xdr:from>
    <xdr:to>
      <xdr:col>10</xdr:col>
      <xdr:colOff>291548</xdr:colOff>
      <xdr:row>108</xdr:row>
      <xdr:rowOff>137486</xdr:rowOff>
    </xdr:to>
    <xdr:cxnSp macro="">
      <xdr:nvCxnSpPr>
        <xdr:cNvPr id="37" name="Conector recto de flecha 289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5340626" y="21866084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6624</xdr:colOff>
      <xdr:row>107</xdr:row>
      <xdr:rowOff>212030</xdr:rowOff>
    </xdr:from>
    <xdr:to>
      <xdr:col>2</xdr:col>
      <xdr:colOff>294624</xdr:colOff>
      <xdr:row>107</xdr:row>
      <xdr:rowOff>212030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848137" y="22283526"/>
          <a:ext cx="2880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112645</xdr:colOff>
      <xdr:row>113</xdr:row>
      <xdr:rowOff>2</xdr:rowOff>
    </xdr:from>
    <xdr:to>
      <xdr:col>3</xdr:col>
      <xdr:colOff>112645</xdr:colOff>
      <xdr:row>116</xdr:row>
      <xdr:rowOff>35532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1477619" y="23250941"/>
          <a:ext cx="0" cy="61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291549</xdr:colOff>
      <xdr:row>110</xdr:row>
      <xdr:rowOff>172280</xdr:rowOff>
    </xdr:from>
    <xdr:to>
      <xdr:col>10</xdr:col>
      <xdr:colOff>291549</xdr:colOff>
      <xdr:row>114</xdr:row>
      <xdr:rowOff>15654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5340627" y="22846750"/>
          <a:ext cx="0" cy="61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311426</xdr:colOff>
      <xdr:row>118</xdr:row>
      <xdr:rowOff>16565</xdr:rowOff>
    </xdr:from>
    <xdr:ext cx="662938" cy="39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629478" y="24009626"/>
              <a:ext cx="662938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PE" sz="105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PE" sz="105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M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  <m:r>
                          <a:rPr lang="es-ES" sz="1050" b="0" i="0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nary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30706EA-62AC-1279-A9EE-7E0612D5E6C9}"/>
                </a:ext>
              </a:extLst>
            </xdr:cNvPr>
            <xdr:cNvSpPr txBox="1"/>
          </xdr:nvSpPr>
          <xdr:spPr>
            <a:xfrm>
              <a:off x="629478" y="24009626"/>
              <a:ext cx="662938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PE" sz="1050" i="0">
                  <a:latin typeface="Cambria Math" panose="02040503050406030204" pitchFamily="18" charset="0"/>
                </a:rPr>
                <a:t>∑▒〖</a:t>
              </a:r>
              <a:r>
                <a:rPr lang="es-ES" sz="1050" b="0" i="0">
                  <a:latin typeface="Cambria Math" panose="02040503050406030204" pitchFamily="18" charset="0"/>
                </a:rPr>
                <a:t>M</a:t>
              </a:r>
              <a:r>
                <a:rPr lang="es-PE" sz="1050" b="0" i="0">
                  <a:latin typeface="Cambria Math" panose="02040503050406030204" pitchFamily="18" charset="0"/>
                </a:rPr>
                <a:t>_</a:t>
              </a:r>
              <a:r>
                <a:rPr lang="es-ES" sz="1050" b="0" i="0">
                  <a:latin typeface="Cambria Math" panose="02040503050406030204" pitchFamily="18" charset="0"/>
                </a:rPr>
                <a:t>B=0</a:t>
              </a:r>
              <a:r>
                <a:rPr lang="es-PE" sz="1050" b="0" i="0">
                  <a:latin typeface="Cambria Math" panose="02040503050406030204" pitchFamily="18" charset="0"/>
                </a:rPr>
                <a:t>〗</a:t>
              </a:r>
              <a:endParaRPr lang="es-PE" sz="1050" i="0"/>
            </a:p>
          </xdr:txBody>
        </xdr:sp>
      </mc:Fallback>
    </mc:AlternateContent>
    <xdr:clientData/>
  </xdr:oneCellAnchor>
  <xdr:twoCellAnchor>
    <xdr:from>
      <xdr:col>5</xdr:col>
      <xdr:colOff>479746</xdr:colOff>
      <xdr:row>98</xdr:row>
      <xdr:rowOff>89339</xdr:rowOff>
    </xdr:from>
    <xdr:to>
      <xdr:col>5</xdr:col>
      <xdr:colOff>479746</xdr:colOff>
      <xdr:row>101</xdr:row>
      <xdr:rowOff>205409</xdr:rowOff>
    </xdr:to>
    <xdr:cxnSp macro="">
      <xdr:nvCxnSpPr>
        <xdr:cNvPr id="138" name="Conector recto de flecha 27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 flipV="1">
          <a:off x="2902380" y="20022208"/>
          <a:ext cx="0" cy="77822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203755</xdr:colOff>
      <xdr:row>123</xdr:row>
      <xdr:rowOff>168969</xdr:rowOff>
    </xdr:from>
    <xdr:ext cx="1134716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 CuadroTexto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03755" y="25122812"/>
              <a:ext cx="1134716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Azap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l-G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σ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 CuadroTexto">
              <a:extLst>
                <a:ext uri="{FF2B5EF4-FFF2-40B4-BE49-F238E27FC236}">
                  <a16:creationId xmlns:a16="http://schemas.microsoft.com/office/drawing/2014/main" id="{511957A7-9707-4272-BECD-20BD5FFA0A8B}"/>
                </a:ext>
              </a:extLst>
            </xdr:cNvPr>
            <xdr:cNvSpPr txBox="1"/>
          </xdr:nvSpPr>
          <xdr:spPr>
            <a:xfrm>
              <a:off x="203755" y="25122812"/>
              <a:ext cx="1134716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Azap1=R1"/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117615</xdr:colOff>
      <xdr:row>135</xdr:row>
      <xdr:rowOff>162342</xdr:rowOff>
    </xdr:from>
    <xdr:ext cx="3009898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1 CuadroTexto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35667" y="27422064"/>
              <a:ext cx="3009898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 = 0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1 CuadroTexto">
              <a:extLst>
                <a:ext uri="{FF2B5EF4-FFF2-40B4-BE49-F238E27FC236}">
                  <a16:creationId xmlns:a16="http://schemas.microsoft.com/office/drawing/2014/main" id="{A52C95E2-E014-4CB7-8806-C4303E2CF669}"/>
                </a:ext>
              </a:extLst>
            </xdr:cNvPr>
            <xdr:cNvSpPr txBox="1"/>
          </xdr:nvSpPr>
          <xdr:spPr>
            <a:xfrm>
              <a:off x="435667" y="27422064"/>
              <a:ext cx="3009898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"+R2−P1−P2−Wv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(LVC + t1 + t2/2) = 0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137</xdr:row>
          <xdr:rowOff>0</xdr:rowOff>
        </xdr:from>
        <xdr:to>
          <xdr:col>6</xdr:col>
          <xdr:colOff>388620</xdr:colOff>
          <xdr:row>137</xdr:row>
          <xdr:rowOff>0</xdr:rowOff>
        </xdr:to>
        <xdr:sp macro="" textlink="">
          <xdr:nvSpPr>
            <xdr:cNvPr id="125026" name="Object 48226" hidden="1">
              <a:extLst>
                <a:ext uri="{63B3BB69-23CF-44E3-9099-C40C66FF867C}">
                  <a14:compatExt spid="_x0000_s125026"/>
                </a:ext>
                <a:ext uri="{FF2B5EF4-FFF2-40B4-BE49-F238E27FC236}">
                  <a16:creationId xmlns:a16="http://schemas.microsoft.com/office/drawing/2014/main" id="{00000000-0008-0000-0000-00006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137</xdr:row>
          <xdr:rowOff>0</xdr:rowOff>
        </xdr:from>
        <xdr:to>
          <xdr:col>6</xdr:col>
          <xdr:colOff>22860</xdr:colOff>
          <xdr:row>137</xdr:row>
          <xdr:rowOff>0</xdr:rowOff>
        </xdr:to>
        <xdr:sp macro="" textlink="">
          <xdr:nvSpPr>
            <xdr:cNvPr id="125027" name="Object 48227" hidden="1">
              <a:extLst>
                <a:ext uri="{63B3BB69-23CF-44E3-9099-C40C66FF867C}">
                  <a14:compatExt spid="_x0000_s125027"/>
                </a:ext>
                <a:ext uri="{FF2B5EF4-FFF2-40B4-BE49-F238E27FC236}">
                  <a16:creationId xmlns:a16="http://schemas.microsoft.com/office/drawing/2014/main" id="{00000000-0008-0000-0000-00006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137</xdr:row>
          <xdr:rowOff>0</xdr:rowOff>
        </xdr:from>
        <xdr:to>
          <xdr:col>6</xdr:col>
          <xdr:colOff>350520</xdr:colOff>
          <xdr:row>137</xdr:row>
          <xdr:rowOff>0</xdr:rowOff>
        </xdr:to>
        <xdr:sp macro="" textlink="">
          <xdr:nvSpPr>
            <xdr:cNvPr id="125028" name="Object 48228" hidden="1">
              <a:extLst>
                <a:ext uri="{63B3BB69-23CF-44E3-9099-C40C66FF867C}">
                  <a14:compatExt spid="_x0000_s125028"/>
                </a:ext>
                <a:ext uri="{FF2B5EF4-FFF2-40B4-BE49-F238E27FC236}">
                  <a16:creationId xmlns:a16="http://schemas.microsoft.com/office/drawing/2014/main" id="{00000000-0008-0000-0000-00006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137</xdr:row>
          <xdr:rowOff>0</xdr:rowOff>
        </xdr:from>
        <xdr:to>
          <xdr:col>4</xdr:col>
          <xdr:colOff>373380</xdr:colOff>
          <xdr:row>137</xdr:row>
          <xdr:rowOff>0</xdr:rowOff>
        </xdr:to>
        <xdr:sp macro="" textlink="">
          <xdr:nvSpPr>
            <xdr:cNvPr id="125029" name="Object 48229" hidden="1">
              <a:extLst>
                <a:ext uri="{63B3BB69-23CF-44E3-9099-C40C66FF867C}">
                  <a14:compatExt spid="_x0000_s125029"/>
                </a:ext>
                <a:ext uri="{FF2B5EF4-FFF2-40B4-BE49-F238E27FC236}">
                  <a16:creationId xmlns:a16="http://schemas.microsoft.com/office/drawing/2014/main" id="{00000000-0008-0000-0000-00006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137</xdr:row>
          <xdr:rowOff>0</xdr:rowOff>
        </xdr:from>
        <xdr:to>
          <xdr:col>6</xdr:col>
          <xdr:colOff>22860</xdr:colOff>
          <xdr:row>137</xdr:row>
          <xdr:rowOff>0</xdr:rowOff>
        </xdr:to>
        <xdr:sp macro="" textlink="">
          <xdr:nvSpPr>
            <xdr:cNvPr id="125030" name="Object 48230" hidden="1">
              <a:extLst>
                <a:ext uri="{63B3BB69-23CF-44E3-9099-C40C66FF867C}">
                  <a14:compatExt spid="_x0000_s125030"/>
                </a:ext>
                <a:ext uri="{FF2B5EF4-FFF2-40B4-BE49-F238E27FC236}">
                  <a16:creationId xmlns:a16="http://schemas.microsoft.com/office/drawing/2014/main" id="{00000000-0008-0000-0000-00006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265043</xdr:colOff>
      <xdr:row>133</xdr:row>
      <xdr:rowOff>142459</xdr:rowOff>
    </xdr:from>
    <xdr:ext cx="649537" cy="39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583095" y="26633555"/>
              <a:ext cx="649537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PE" sz="105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PE" sz="105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V</m:t>
                            </m:r>
                          </m:sub>
                        </m:sSub>
                        <m:r>
                          <a:rPr lang="es-ES" sz="1050" b="0" i="0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nary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47859E9-D28B-40CD-9A6A-A99BEEE9DD4A}"/>
                </a:ext>
              </a:extLst>
            </xdr:cNvPr>
            <xdr:cNvSpPr txBox="1"/>
          </xdr:nvSpPr>
          <xdr:spPr>
            <a:xfrm>
              <a:off x="583095" y="26633555"/>
              <a:ext cx="649537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PE" sz="1050" i="0">
                  <a:latin typeface="Cambria Math" panose="02040503050406030204" pitchFamily="18" charset="0"/>
                </a:rPr>
                <a:t>∑▒〖</a:t>
              </a:r>
              <a:r>
                <a:rPr lang="es-ES" sz="1050" b="0" i="0">
                  <a:latin typeface="Cambria Math" panose="02040503050406030204" pitchFamily="18" charset="0"/>
                </a:rPr>
                <a:t>F</a:t>
              </a:r>
              <a:r>
                <a:rPr lang="es-PE" sz="1050" b="0" i="0">
                  <a:latin typeface="Cambria Math" panose="02040503050406030204" pitchFamily="18" charset="0"/>
                </a:rPr>
                <a:t>_</a:t>
              </a:r>
              <a:r>
                <a:rPr lang="es-ES" sz="1050" b="0" i="0">
                  <a:latin typeface="Cambria Math" panose="02040503050406030204" pitchFamily="18" charset="0"/>
                </a:rPr>
                <a:t>V=0</a:t>
              </a:r>
              <a:r>
                <a:rPr lang="es-PE" sz="1050" b="0" i="0">
                  <a:latin typeface="Cambria Math" panose="02040503050406030204" pitchFamily="18" charset="0"/>
                </a:rPr>
                <a:t>〗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0</xdr:col>
      <xdr:colOff>203755</xdr:colOff>
      <xdr:row>138</xdr:row>
      <xdr:rowOff>168969</xdr:rowOff>
    </xdr:from>
    <xdr:ext cx="1134716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1 CuadroTexto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203755" y="25122812"/>
              <a:ext cx="1134716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Azap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</m:t>
                    </m:r>
                    <m:r>
                      <m:rPr>
                        <m:nor/>
                      </m:rPr>
                      <a:rPr lang="el-G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σ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1 CuadroTexto">
              <a:extLst>
                <a:ext uri="{FF2B5EF4-FFF2-40B4-BE49-F238E27FC236}">
                  <a16:creationId xmlns:a16="http://schemas.microsoft.com/office/drawing/2014/main" id="{F9D792BC-0B98-4BD8-BAFE-56591ECB39A5}"/>
                </a:ext>
              </a:extLst>
            </xdr:cNvPr>
            <xdr:cNvSpPr txBox="1"/>
          </xdr:nvSpPr>
          <xdr:spPr>
            <a:xfrm>
              <a:off x="203755" y="25122812"/>
              <a:ext cx="1134716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Azap2=R"2/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165652</xdr:colOff>
      <xdr:row>71</xdr:row>
      <xdr:rowOff>178903</xdr:rowOff>
    </xdr:from>
    <xdr:ext cx="662608" cy="222106"/>
    <xdr:sp macro="" textlink="">
      <xdr:nvSpPr>
        <xdr:cNvPr id="29" name="29 CuadroText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577548" y="14855686"/>
          <a:ext cx="662608" cy="2221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B2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L2</a:t>
          </a:r>
        </a:p>
      </xdr:txBody>
    </xdr:sp>
    <xdr:clientData/>
  </xdr:oneCellAnchor>
  <xdr:oneCellAnchor>
    <xdr:from>
      <xdr:col>1</xdr:col>
      <xdr:colOff>39756</xdr:colOff>
      <xdr:row>150</xdr:row>
      <xdr:rowOff>185530</xdr:rowOff>
    </xdr:from>
    <xdr:ext cx="1789044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1 CuadroTexto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57808" y="30711913"/>
              <a:ext cx="178904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1=1.4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+ 1.7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PL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6" name="1 CuadroTexto">
              <a:extLst>
                <a:ext uri="{FF2B5EF4-FFF2-40B4-BE49-F238E27FC236}">
                  <a16:creationId xmlns:a16="http://schemas.microsoft.com/office/drawing/2014/main" id="{97B4B7AA-4D58-47F2-9A93-E69DBE946BBF}"/>
                </a:ext>
              </a:extLst>
            </xdr:cNvPr>
            <xdr:cNvSpPr txBox="1"/>
          </xdr:nvSpPr>
          <xdr:spPr>
            <a:xfrm>
              <a:off x="357808" y="30711913"/>
              <a:ext cx="178904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PU1=1.4"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PD1 + 1.7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PL1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1</xdr:col>
      <xdr:colOff>53008</xdr:colOff>
      <xdr:row>153</xdr:row>
      <xdr:rowOff>185530</xdr:rowOff>
    </xdr:from>
    <xdr:ext cx="1789044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1 CuadroTexto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371060" y="31288382"/>
              <a:ext cx="178904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2=1.4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 + 1.7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PL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" name="1 CuadroTexto">
              <a:extLst>
                <a:ext uri="{FF2B5EF4-FFF2-40B4-BE49-F238E27FC236}">
                  <a16:creationId xmlns:a16="http://schemas.microsoft.com/office/drawing/2014/main" id="{07A154BD-68C5-4045-A3CE-3D115788ECBB}"/>
                </a:ext>
              </a:extLst>
            </xdr:cNvPr>
            <xdr:cNvSpPr txBox="1"/>
          </xdr:nvSpPr>
          <xdr:spPr>
            <a:xfrm>
              <a:off x="371060" y="31288382"/>
              <a:ext cx="178904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PU2=1.4"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PD2 + 1.7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PL2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0</xdr:col>
      <xdr:colOff>311426</xdr:colOff>
      <xdr:row>156</xdr:row>
      <xdr:rowOff>185530</xdr:rowOff>
    </xdr:from>
    <xdr:ext cx="1219201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1 CuadroTexto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311426" y="31864852"/>
              <a:ext cx="1219201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=1.4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Wv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4" name="1 CuadroTexto">
              <a:extLst>
                <a:ext uri="{FF2B5EF4-FFF2-40B4-BE49-F238E27FC236}">
                  <a16:creationId xmlns:a16="http://schemas.microsoft.com/office/drawing/2014/main" id="{1B6A095E-D36C-4687-B079-C87E783FD514}"/>
                </a:ext>
              </a:extLst>
            </xdr:cNvPr>
            <xdr:cNvSpPr txBox="1"/>
          </xdr:nvSpPr>
          <xdr:spPr>
            <a:xfrm>
              <a:off x="311426" y="31864852"/>
              <a:ext cx="1219201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WUv=1.4"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Wv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0</xdr:col>
      <xdr:colOff>170623</xdr:colOff>
      <xdr:row>175</xdr:row>
      <xdr:rowOff>122585</xdr:rowOff>
    </xdr:from>
    <xdr:ext cx="5607325" cy="261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1 CuadroTexto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170623" y="35532394"/>
              <a:ext cx="5607325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·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1/2)−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U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LVC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2/2)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)/2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5" name="1 CuadroTexto">
              <a:extLst>
                <a:ext uri="{FF2B5EF4-FFF2-40B4-BE49-F238E27FC236}">
                  <a16:creationId xmlns:a16="http://schemas.microsoft.com/office/drawing/2014/main" id="{7E89D946-967B-404D-BF62-4FBFB4B168CC}"/>
                </a:ext>
              </a:extLst>
            </xdr:cNvPr>
            <xdr:cNvSpPr txBox="1"/>
          </xdr:nvSpPr>
          <xdr:spPr>
            <a:xfrm>
              <a:off x="170623" y="35532394"/>
              <a:ext cx="5607325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·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(LVC + t1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t2/2)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"−"L" 1/2)−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1" ·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"(LVC+t2/2)−WUv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〖((LVC+t1+t2/2)〗^2)/2 "= 0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177</xdr:row>
          <xdr:rowOff>0</xdr:rowOff>
        </xdr:from>
        <xdr:to>
          <xdr:col>6</xdr:col>
          <xdr:colOff>388620</xdr:colOff>
          <xdr:row>177</xdr:row>
          <xdr:rowOff>0</xdr:rowOff>
        </xdr:to>
        <xdr:sp macro="" textlink="">
          <xdr:nvSpPr>
            <xdr:cNvPr id="125031" name="Object 48231" hidden="1">
              <a:extLst>
                <a:ext uri="{63B3BB69-23CF-44E3-9099-C40C66FF867C}">
                  <a14:compatExt spid="_x0000_s125031"/>
                </a:ext>
                <a:ext uri="{FF2B5EF4-FFF2-40B4-BE49-F238E27FC236}">
                  <a16:creationId xmlns:a16="http://schemas.microsoft.com/office/drawing/2014/main" id="{00000000-0008-0000-0000-00006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177</xdr:row>
          <xdr:rowOff>0</xdr:rowOff>
        </xdr:from>
        <xdr:to>
          <xdr:col>6</xdr:col>
          <xdr:colOff>22860</xdr:colOff>
          <xdr:row>177</xdr:row>
          <xdr:rowOff>0</xdr:rowOff>
        </xdr:to>
        <xdr:sp macro="" textlink="">
          <xdr:nvSpPr>
            <xdr:cNvPr id="125032" name="Object 48232" hidden="1">
              <a:extLst>
                <a:ext uri="{63B3BB69-23CF-44E3-9099-C40C66FF867C}">
                  <a14:compatExt spid="_x0000_s125032"/>
                </a:ext>
                <a:ext uri="{FF2B5EF4-FFF2-40B4-BE49-F238E27FC236}">
                  <a16:creationId xmlns:a16="http://schemas.microsoft.com/office/drawing/2014/main" id="{00000000-0008-0000-0000-00006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177</xdr:row>
          <xdr:rowOff>0</xdr:rowOff>
        </xdr:from>
        <xdr:to>
          <xdr:col>6</xdr:col>
          <xdr:colOff>350520</xdr:colOff>
          <xdr:row>177</xdr:row>
          <xdr:rowOff>0</xdr:rowOff>
        </xdr:to>
        <xdr:sp macro="" textlink="">
          <xdr:nvSpPr>
            <xdr:cNvPr id="125033" name="Object 48233" hidden="1">
              <a:extLst>
                <a:ext uri="{63B3BB69-23CF-44E3-9099-C40C66FF867C}">
                  <a14:compatExt spid="_x0000_s125033"/>
                </a:ext>
                <a:ext uri="{FF2B5EF4-FFF2-40B4-BE49-F238E27FC236}">
                  <a16:creationId xmlns:a16="http://schemas.microsoft.com/office/drawing/2014/main" id="{00000000-0008-0000-0000-00006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177</xdr:row>
          <xdr:rowOff>0</xdr:rowOff>
        </xdr:from>
        <xdr:to>
          <xdr:col>4</xdr:col>
          <xdr:colOff>373380</xdr:colOff>
          <xdr:row>177</xdr:row>
          <xdr:rowOff>0</xdr:rowOff>
        </xdr:to>
        <xdr:sp macro="" textlink="">
          <xdr:nvSpPr>
            <xdr:cNvPr id="125034" name="Object 48234" hidden="1">
              <a:extLst>
                <a:ext uri="{63B3BB69-23CF-44E3-9099-C40C66FF867C}">
                  <a14:compatExt spid="_x0000_s125034"/>
                </a:ext>
                <a:ext uri="{FF2B5EF4-FFF2-40B4-BE49-F238E27FC236}">
                  <a16:creationId xmlns:a16="http://schemas.microsoft.com/office/drawing/2014/main" id="{00000000-0008-0000-0000-00006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177</xdr:row>
          <xdr:rowOff>0</xdr:rowOff>
        </xdr:from>
        <xdr:to>
          <xdr:col>6</xdr:col>
          <xdr:colOff>22860</xdr:colOff>
          <xdr:row>177</xdr:row>
          <xdr:rowOff>0</xdr:rowOff>
        </xdr:to>
        <xdr:sp macro="" textlink="">
          <xdr:nvSpPr>
            <xdr:cNvPr id="125035" name="Object 48235" hidden="1">
              <a:extLst>
                <a:ext uri="{63B3BB69-23CF-44E3-9099-C40C66FF867C}">
                  <a14:compatExt spid="_x0000_s125035"/>
                </a:ext>
                <a:ext uri="{FF2B5EF4-FFF2-40B4-BE49-F238E27FC236}">
                  <a16:creationId xmlns:a16="http://schemas.microsoft.com/office/drawing/2014/main" id="{00000000-0008-0000-0000-00006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6626</xdr:colOff>
      <xdr:row>163</xdr:row>
      <xdr:rowOff>145774</xdr:rowOff>
    </xdr:from>
    <xdr:to>
      <xdr:col>10</xdr:col>
      <xdr:colOff>291548</xdr:colOff>
      <xdr:row>165</xdr:row>
      <xdr:rowOff>172278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848139" y="22382922"/>
          <a:ext cx="4492487" cy="410817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</xdr:colOff>
      <xdr:row>165</xdr:row>
      <xdr:rowOff>172278</xdr:rowOff>
    </xdr:from>
    <xdr:to>
      <xdr:col>4</xdr:col>
      <xdr:colOff>205409</xdr:colOff>
      <xdr:row>168</xdr:row>
      <xdr:rowOff>6625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48139" y="22793739"/>
          <a:ext cx="1245705" cy="410816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265042</xdr:colOff>
      <xdr:row>163</xdr:row>
      <xdr:rowOff>145774</xdr:rowOff>
    </xdr:from>
    <xdr:to>
      <xdr:col>6</xdr:col>
      <xdr:colOff>265042</xdr:colOff>
      <xdr:row>165</xdr:row>
      <xdr:rowOff>172278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3200399" y="2238292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188844</xdr:colOff>
      <xdr:row>163</xdr:row>
      <xdr:rowOff>152402</xdr:rowOff>
    </xdr:from>
    <xdr:to>
      <xdr:col>7</xdr:col>
      <xdr:colOff>188844</xdr:colOff>
      <xdr:row>165</xdr:row>
      <xdr:rowOff>178906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3647661" y="2238955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341244</xdr:colOff>
      <xdr:row>163</xdr:row>
      <xdr:rowOff>152404</xdr:rowOff>
    </xdr:from>
    <xdr:to>
      <xdr:col>7</xdr:col>
      <xdr:colOff>341244</xdr:colOff>
      <xdr:row>165</xdr:row>
      <xdr:rowOff>178908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3800061" y="2238955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493644</xdr:colOff>
      <xdr:row>163</xdr:row>
      <xdr:rowOff>152406</xdr:rowOff>
    </xdr:from>
    <xdr:to>
      <xdr:col>7</xdr:col>
      <xdr:colOff>493644</xdr:colOff>
      <xdr:row>165</xdr:row>
      <xdr:rowOff>178910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3952461" y="2238955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122583</xdr:colOff>
      <xdr:row>163</xdr:row>
      <xdr:rowOff>152408</xdr:rowOff>
    </xdr:from>
    <xdr:to>
      <xdr:col>8</xdr:col>
      <xdr:colOff>122583</xdr:colOff>
      <xdr:row>165</xdr:row>
      <xdr:rowOff>178912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4104861" y="2238955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274983</xdr:colOff>
      <xdr:row>163</xdr:row>
      <xdr:rowOff>152410</xdr:rowOff>
    </xdr:from>
    <xdr:to>
      <xdr:col>8</xdr:col>
      <xdr:colOff>274983</xdr:colOff>
      <xdr:row>165</xdr:row>
      <xdr:rowOff>178914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4257261" y="22389558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427383</xdr:colOff>
      <xdr:row>163</xdr:row>
      <xdr:rowOff>152412</xdr:rowOff>
    </xdr:from>
    <xdr:to>
      <xdr:col>8</xdr:col>
      <xdr:colOff>427383</xdr:colOff>
      <xdr:row>165</xdr:row>
      <xdr:rowOff>178916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4409661" y="2238956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36444</xdr:colOff>
      <xdr:row>163</xdr:row>
      <xdr:rowOff>152414</xdr:rowOff>
    </xdr:from>
    <xdr:to>
      <xdr:col>9</xdr:col>
      <xdr:colOff>36444</xdr:colOff>
      <xdr:row>165</xdr:row>
      <xdr:rowOff>178918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4562061" y="2238956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188844</xdr:colOff>
      <xdr:row>163</xdr:row>
      <xdr:rowOff>152416</xdr:rowOff>
    </xdr:from>
    <xdr:to>
      <xdr:col>9</xdr:col>
      <xdr:colOff>188844</xdr:colOff>
      <xdr:row>165</xdr:row>
      <xdr:rowOff>178920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4714461" y="2238956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341244</xdr:colOff>
      <xdr:row>163</xdr:row>
      <xdr:rowOff>152418</xdr:rowOff>
    </xdr:from>
    <xdr:to>
      <xdr:col>9</xdr:col>
      <xdr:colOff>341244</xdr:colOff>
      <xdr:row>165</xdr:row>
      <xdr:rowOff>178922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866861" y="2238956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493644</xdr:colOff>
      <xdr:row>163</xdr:row>
      <xdr:rowOff>152420</xdr:rowOff>
    </xdr:from>
    <xdr:to>
      <xdr:col>9</xdr:col>
      <xdr:colOff>493644</xdr:colOff>
      <xdr:row>165</xdr:row>
      <xdr:rowOff>178924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5019261" y="22389568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122583</xdr:colOff>
      <xdr:row>163</xdr:row>
      <xdr:rowOff>145796</xdr:rowOff>
    </xdr:from>
    <xdr:to>
      <xdr:col>10</xdr:col>
      <xdr:colOff>122583</xdr:colOff>
      <xdr:row>165</xdr:row>
      <xdr:rowOff>172300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5171661" y="2238294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424069</xdr:colOff>
      <xdr:row>163</xdr:row>
      <xdr:rowOff>152402</xdr:rowOff>
    </xdr:from>
    <xdr:to>
      <xdr:col>6</xdr:col>
      <xdr:colOff>424069</xdr:colOff>
      <xdr:row>165</xdr:row>
      <xdr:rowOff>178906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3359426" y="2238955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53009</xdr:colOff>
      <xdr:row>163</xdr:row>
      <xdr:rowOff>152404</xdr:rowOff>
    </xdr:from>
    <xdr:to>
      <xdr:col>7</xdr:col>
      <xdr:colOff>53009</xdr:colOff>
      <xdr:row>165</xdr:row>
      <xdr:rowOff>178908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3511826" y="2238955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271669</xdr:colOff>
      <xdr:row>163</xdr:row>
      <xdr:rowOff>145774</xdr:rowOff>
    </xdr:from>
    <xdr:to>
      <xdr:col>2</xdr:col>
      <xdr:colOff>271669</xdr:colOff>
      <xdr:row>165</xdr:row>
      <xdr:rowOff>172278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1113182" y="2238292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188844</xdr:colOff>
      <xdr:row>163</xdr:row>
      <xdr:rowOff>152402</xdr:rowOff>
    </xdr:from>
    <xdr:to>
      <xdr:col>3</xdr:col>
      <xdr:colOff>188844</xdr:colOff>
      <xdr:row>165</xdr:row>
      <xdr:rowOff>178906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1553818" y="2238955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341244</xdr:colOff>
      <xdr:row>163</xdr:row>
      <xdr:rowOff>152404</xdr:rowOff>
    </xdr:from>
    <xdr:to>
      <xdr:col>3</xdr:col>
      <xdr:colOff>341244</xdr:colOff>
      <xdr:row>165</xdr:row>
      <xdr:rowOff>178908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1706218" y="2238955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493644</xdr:colOff>
      <xdr:row>163</xdr:row>
      <xdr:rowOff>152406</xdr:rowOff>
    </xdr:from>
    <xdr:to>
      <xdr:col>3</xdr:col>
      <xdr:colOff>493644</xdr:colOff>
      <xdr:row>165</xdr:row>
      <xdr:rowOff>178910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/>
      </xdr:nvCxnSpPr>
      <xdr:spPr>
        <a:xfrm>
          <a:off x="1858618" y="2238955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122583</xdr:colOff>
      <xdr:row>163</xdr:row>
      <xdr:rowOff>152408</xdr:rowOff>
    </xdr:from>
    <xdr:to>
      <xdr:col>4</xdr:col>
      <xdr:colOff>122583</xdr:colOff>
      <xdr:row>165</xdr:row>
      <xdr:rowOff>178912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/>
      </xdr:nvCxnSpPr>
      <xdr:spPr>
        <a:xfrm>
          <a:off x="2011018" y="2238955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274983</xdr:colOff>
      <xdr:row>163</xdr:row>
      <xdr:rowOff>152410</xdr:rowOff>
    </xdr:from>
    <xdr:to>
      <xdr:col>4</xdr:col>
      <xdr:colOff>274983</xdr:colOff>
      <xdr:row>165</xdr:row>
      <xdr:rowOff>178914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>
          <a:off x="2163418" y="22389558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427383</xdr:colOff>
      <xdr:row>163</xdr:row>
      <xdr:rowOff>152412</xdr:rowOff>
    </xdr:from>
    <xdr:to>
      <xdr:col>4</xdr:col>
      <xdr:colOff>427383</xdr:colOff>
      <xdr:row>165</xdr:row>
      <xdr:rowOff>178916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/>
      </xdr:nvCxnSpPr>
      <xdr:spPr>
        <a:xfrm>
          <a:off x="2315818" y="2238956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36444</xdr:colOff>
      <xdr:row>163</xdr:row>
      <xdr:rowOff>152414</xdr:rowOff>
    </xdr:from>
    <xdr:to>
      <xdr:col>5</xdr:col>
      <xdr:colOff>36444</xdr:colOff>
      <xdr:row>165</xdr:row>
      <xdr:rowOff>178918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/>
      </xdr:nvCxnSpPr>
      <xdr:spPr>
        <a:xfrm>
          <a:off x="2448340" y="2238956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188844</xdr:colOff>
      <xdr:row>163</xdr:row>
      <xdr:rowOff>152416</xdr:rowOff>
    </xdr:from>
    <xdr:to>
      <xdr:col>5</xdr:col>
      <xdr:colOff>188844</xdr:colOff>
      <xdr:row>165</xdr:row>
      <xdr:rowOff>178920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>
          <a:off x="2600740" y="2238956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341244</xdr:colOff>
      <xdr:row>163</xdr:row>
      <xdr:rowOff>152418</xdr:rowOff>
    </xdr:from>
    <xdr:to>
      <xdr:col>5</xdr:col>
      <xdr:colOff>341244</xdr:colOff>
      <xdr:row>165</xdr:row>
      <xdr:rowOff>178922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>
          <a:off x="2753140" y="22389566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493644</xdr:colOff>
      <xdr:row>163</xdr:row>
      <xdr:rowOff>152420</xdr:rowOff>
    </xdr:from>
    <xdr:to>
      <xdr:col>5</xdr:col>
      <xdr:colOff>493644</xdr:colOff>
      <xdr:row>165</xdr:row>
      <xdr:rowOff>178924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>
          <a:off x="2905540" y="22389568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122583</xdr:colOff>
      <xdr:row>163</xdr:row>
      <xdr:rowOff>145796</xdr:rowOff>
    </xdr:from>
    <xdr:to>
      <xdr:col>6</xdr:col>
      <xdr:colOff>122583</xdr:colOff>
      <xdr:row>165</xdr:row>
      <xdr:rowOff>172300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>
          <a:off x="3057940" y="22382944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424069</xdr:colOff>
      <xdr:row>163</xdr:row>
      <xdr:rowOff>152402</xdr:rowOff>
    </xdr:from>
    <xdr:to>
      <xdr:col>2</xdr:col>
      <xdr:colOff>424069</xdr:colOff>
      <xdr:row>165</xdr:row>
      <xdr:rowOff>178906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/>
      </xdr:nvCxnSpPr>
      <xdr:spPr>
        <a:xfrm>
          <a:off x="1265582" y="22389550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53009</xdr:colOff>
      <xdr:row>163</xdr:row>
      <xdr:rowOff>152404</xdr:rowOff>
    </xdr:from>
    <xdr:to>
      <xdr:col>3</xdr:col>
      <xdr:colOff>53009</xdr:colOff>
      <xdr:row>165</xdr:row>
      <xdr:rowOff>178908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/>
      </xdr:nvCxnSpPr>
      <xdr:spPr>
        <a:xfrm>
          <a:off x="1417983" y="2238955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205408</xdr:colOff>
      <xdr:row>165</xdr:row>
      <xdr:rowOff>172278</xdr:rowOff>
    </xdr:from>
    <xdr:to>
      <xdr:col>3</xdr:col>
      <xdr:colOff>205408</xdr:colOff>
      <xdr:row>168</xdr:row>
      <xdr:rowOff>6625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 flipV="1">
          <a:off x="1570382" y="22793739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371061</xdr:colOff>
      <xdr:row>165</xdr:row>
      <xdr:rowOff>172280</xdr:rowOff>
    </xdr:from>
    <xdr:to>
      <xdr:col>3</xdr:col>
      <xdr:colOff>371061</xdr:colOff>
      <xdr:row>168</xdr:row>
      <xdr:rowOff>6627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/>
      </xdr:nvCxnSpPr>
      <xdr:spPr>
        <a:xfrm flipV="1">
          <a:off x="1736035" y="22793741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165</xdr:row>
      <xdr:rowOff>172282</xdr:rowOff>
    </xdr:from>
    <xdr:to>
      <xdr:col>4</xdr:col>
      <xdr:colOff>0</xdr:colOff>
      <xdr:row>168</xdr:row>
      <xdr:rowOff>6629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 flipV="1">
          <a:off x="1888435" y="22793743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165</xdr:row>
      <xdr:rowOff>178910</xdr:rowOff>
    </xdr:from>
    <xdr:to>
      <xdr:col>4</xdr:col>
      <xdr:colOff>152400</xdr:colOff>
      <xdr:row>168</xdr:row>
      <xdr:rowOff>13257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/>
      </xdr:nvCxnSpPr>
      <xdr:spPr>
        <a:xfrm flipV="1">
          <a:off x="2040835" y="22800371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251791</xdr:colOff>
      <xdr:row>165</xdr:row>
      <xdr:rowOff>165656</xdr:rowOff>
    </xdr:from>
    <xdr:to>
      <xdr:col>2</xdr:col>
      <xdr:colOff>251791</xdr:colOff>
      <xdr:row>168</xdr:row>
      <xdr:rowOff>3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>
        <a:xfrm flipV="1">
          <a:off x="1093304" y="22787117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404191</xdr:colOff>
      <xdr:row>165</xdr:row>
      <xdr:rowOff>165659</xdr:rowOff>
    </xdr:from>
    <xdr:to>
      <xdr:col>2</xdr:col>
      <xdr:colOff>404191</xdr:colOff>
      <xdr:row>168</xdr:row>
      <xdr:rowOff>6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/>
      </xdr:nvCxnSpPr>
      <xdr:spPr>
        <a:xfrm flipV="1">
          <a:off x="1245704" y="22787120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39756</xdr:colOff>
      <xdr:row>165</xdr:row>
      <xdr:rowOff>165661</xdr:rowOff>
    </xdr:from>
    <xdr:to>
      <xdr:col>3</xdr:col>
      <xdr:colOff>39756</xdr:colOff>
      <xdr:row>168</xdr:row>
      <xdr:rowOff>8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CxnSpPr/>
      </xdr:nvCxnSpPr>
      <xdr:spPr>
        <a:xfrm flipV="1">
          <a:off x="1404730" y="22787122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72891</xdr:colOff>
      <xdr:row>165</xdr:row>
      <xdr:rowOff>165658</xdr:rowOff>
    </xdr:from>
    <xdr:to>
      <xdr:col>2</xdr:col>
      <xdr:colOff>72891</xdr:colOff>
      <xdr:row>168</xdr:row>
      <xdr:rowOff>5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CxnSpPr>
          <a:cxnSpLocks/>
        </xdr:cNvCxnSpPr>
      </xdr:nvCxnSpPr>
      <xdr:spPr>
        <a:xfrm flipV="1">
          <a:off x="914404" y="22787119"/>
          <a:ext cx="0" cy="410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92765</xdr:colOff>
      <xdr:row>163</xdr:row>
      <xdr:rowOff>145774</xdr:rowOff>
    </xdr:from>
    <xdr:to>
      <xdr:col>2</xdr:col>
      <xdr:colOff>92765</xdr:colOff>
      <xdr:row>165</xdr:row>
      <xdr:rowOff>172278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>
          <a:off x="934278" y="22382922"/>
          <a:ext cx="0" cy="4108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6626</xdr:colOff>
      <xdr:row>168</xdr:row>
      <xdr:rowOff>139143</xdr:rowOff>
    </xdr:from>
    <xdr:to>
      <xdr:col>4</xdr:col>
      <xdr:colOff>205409</xdr:colOff>
      <xdr:row>168</xdr:row>
      <xdr:rowOff>139143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>
          <a:off x="848139" y="23337073"/>
          <a:ext cx="124570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291548</xdr:colOff>
      <xdr:row>162</xdr:row>
      <xdr:rowOff>212034</xdr:rowOff>
    </xdr:from>
    <xdr:to>
      <xdr:col>10</xdr:col>
      <xdr:colOff>291548</xdr:colOff>
      <xdr:row>162</xdr:row>
      <xdr:rowOff>212040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>
          <a:off x="1133061" y="22230521"/>
          <a:ext cx="4207565" cy="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161</xdr:row>
      <xdr:rowOff>16338</xdr:rowOff>
    </xdr:from>
    <xdr:to>
      <xdr:col>2</xdr:col>
      <xdr:colOff>289891</xdr:colOff>
      <xdr:row>163</xdr:row>
      <xdr:rowOff>140575</xdr:rowOff>
    </xdr:to>
    <xdr:cxnSp macro="">
      <xdr:nvCxnSpPr>
        <xdr:cNvPr id="241" name="Conector recto de flecha 286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>
          <a:off x="1131404" y="21816164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291548</xdr:colOff>
      <xdr:row>161</xdr:row>
      <xdr:rowOff>13249</xdr:rowOff>
    </xdr:from>
    <xdr:to>
      <xdr:col>10</xdr:col>
      <xdr:colOff>291548</xdr:colOff>
      <xdr:row>163</xdr:row>
      <xdr:rowOff>137486</xdr:rowOff>
    </xdr:to>
    <xdr:cxnSp macro="">
      <xdr:nvCxnSpPr>
        <xdr:cNvPr id="242" name="Conector recto de flecha 28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>
          <a:off x="5340626" y="21813075"/>
          <a:ext cx="0" cy="5615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6624</xdr:colOff>
      <xdr:row>162</xdr:row>
      <xdr:rowOff>212030</xdr:rowOff>
    </xdr:from>
    <xdr:to>
      <xdr:col>2</xdr:col>
      <xdr:colOff>294624</xdr:colOff>
      <xdr:row>162</xdr:row>
      <xdr:rowOff>212030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>
          <a:off x="848137" y="22230517"/>
          <a:ext cx="2880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112645</xdr:colOff>
      <xdr:row>168</xdr:row>
      <xdr:rowOff>2</xdr:rowOff>
    </xdr:from>
    <xdr:to>
      <xdr:col>3</xdr:col>
      <xdr:colOff>112645</xdr:colOff>
      <xdr:row>171</xdr:row>
      <xdr:rowOff>35532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/>
      </xdr:nvCxnSpPr>
      <xdr:spPr>
        <a:xfrm flipV="1">
          <a:off x="1477619" y="23197932"/>
          <a:ext cx="0" cy="61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291549</xdr:colOff>
      <xdr:row>165</xdr:row>
      <xdr:rowOff>172280</xdr:rowOff>
    </xdr:from>
    <xdr:to>
      <xdr:col>10</xdr:col>
      <xdr:colOff>291549</xdr:colOff>
      <xdr:row>169</xdr:row>
      <xdr:rowOff>15654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 flipV="1">
          <a:off x="5340627" y="22793741"/>
          <a:ext cx="0" cy="61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311426</xdr:colOff>
      <xdr:row>173</xdr:row>
      <xdr:rowOff>16565</xdr:rowOff>
    </xdr:from>
    <xdr:ext cx="662938" cy="39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00000000-0008-0000-0000-0000FC000000}"/>
                </a:ext>
              </a:extLst>
            </xdr:cNvPr>
            <xdr:cNvSpPr txBox="1"/>
          </xdr:nvSpPr>
          <xdr:spPr>
            <a:xfrm>
              <a:off x="629478" y="24175278"/>
              <a:ext cx="662938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PE" sz="105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PE" sz="105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M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  <m:r>
                          <a:rPr lang="es-ES" sz="1050" b="0" i="0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nary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DC1587DB-520D-4D2C-AC2E-BEC4A9FB85C1}"/>
                </a:ext>
              </a:extLst>
            </xdr:cNvPr>
            <xdr:cNvSpPr txBox="1"/>
          </xdr:nvSpPr>
          <xdr:spPr>
            <a:xfrm>
              <a:off x="629478" y="24175278"/>
              <a:ext cx="662938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PE" sz="1050" i="0">
                  <a:latin typeface="Cambria Math" panose="02040503050406030204" pitchFamily="18" charset="0"/>
                </a:rPr>
                <a:t>∑▒〖</a:t>
              </a:r>
              <a:r>
                <a:rPr lang="es-ES" sz="1050" b="0" i="0">
                  <a:latin typeface="Cambria Math" panose="02040503050406030204" pitchFamily="18" charset="0"/>
                </a:rPr>
                <a:t>M</a:t>
              </a:r>
              <a:r>
                <a:rPr lang="es-PE" sz="1050" b="0" i="0">
                  <a:latin typeface="Cambria Math" panose="02040503050406030204" pitchFamily="18" charset="0"/>
                </a:rPr>
                <a:t>_</a:t>
              </a:r>
              <a:r>
                <a:rPr lang="es-ES" sz="1050" b="0" i="0">
                  <a:latin typeface="Cambria Math" panose="02040503050406030204" pitchFamily="18" charset="0"/>
                </a:rPr>
                <a:t>B=0</a:t>
              </a:r>
              <a:r>
                <a:rPr lang="es-PE" sz="1050" b="0" i="0">
                  <a:latin typeface="Cambria Math" panose="02040503050406030204" pitchFamily="18" charset="0"/>
                </a:rPr>
                <a:t>〗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0</xdr:col>
      <xdr:colOff>218660</xdr:colOff>
      <xdr:row>183</xdr:row>
      <xdr:rowOff>162342</xdr:rowOff>
    </xdr:from>
    <xdr:ext cx="3498574" cy="241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1 CuadroTexto">
              <a:extLst>
                <a:ext uri="{FF2B5EF4-FFF2-40B4-BE49-F238E27FC236}">
                  <a16:creationId xmlns:a16="http://schemas.microsoft.com/office/drawing/2014/main" id="{00000000-0008-0000-0000-00000A010000}"/>
                </a:ext>
              </a:extLst>
            </xdr:cNvPr>
            <xdr:cNvSpPr txBox="1"/>
          </xdr:nvSpPr>
          <xdr:spPr>
            <a:xfrm>
              <a:off x="218660" y="37109403"/>
              <a:ext cx="349857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LVC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2/2) = 0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66" name="1 CuadroTexto">
              <a:extLst>
                <a:ext uri="{FF2B5EF4-FFF2-40B4-BE49-F238E27FC236}">
                  <a16:creationId xmlns:a16="http://schemas.microsoft.com/office/drawing/2014/main" id="{4203DB13-E947-4211-9770-70757647DFBB}"/>
                </a:ext>
              </a:extLst>
            </xdr:cNvPr>
            <xdr:cNvSpPr txBox="1"/>
          </xdr:nvSpPr>
          <xdr:spPr>
            <a:xfrm>
              <a:off x="218660" y="37109403"/>
              <a:ext cx="3498574" cy="241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"+RU2−PU1−PU2−WUv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(LVC + t1 + t2/2) = 0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185</xdr:row>
          <xdr:rowOff>0</xdr:rowOff>
        </xdr:from>
        <xdr:to>
          <xdr:col>6</xdr:col>
          <xdr:colOff>388620</xdr:colOff>
          <xdr:row>185</xdr:row>
          <xdr:rowOff>0</xdr:rowOff>
        </xdr:to>
        <xdr:sp macro="" textlink="">
          <xdr:nvSpPr>
            <xdr:cNvPr id="125036" name="Object 48236" hidden="1">
              <a:extLst>
                <a:ext uri="{63B3BB69-23CF-44E3-9099-C40C66FF867C}">
                  <a14:compatExt spid="_x0000_s125036"/>
                </a:ext>
                <a:ext uri="{FF2B5EF4-FFF2-40B4-BE49-F238E27FC236}">
                  <a16:creationId xmlns:a16="http://schemas.microsoft.com/office/drawing/2014/main" id="{00000000-0008-0000-0000-00006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185</xdr:row>
          <xdr:rowOff>0</xdr:rowOff>
        </xdr:from>
        <xdr:to>
          <xdr:col>6</xdr:col>
          <xdr:colOff>22860</xdr:colOff>
          <xdr:row>185</xdr:row>
          <xdr:rowOff>0</xdr:rowOff>
        </xdr:to>
        <xdr:sp macro="" textlink="">
          <xdr:nvSpPr>
            <xdr:cNvPr id="125037" name="Object 48237" hidden="1">
              <a:extLst>
                <a:ext uri="{63B3BB69-23CF-44E3-9099-C40C66FF867C}">
                  <a14:compatExt spid="_x0000_s125037"/>
                </a:ext>
                <a:ext uri="{FF2B5EF4-FFF2-40B4-BE49-F238E27FC236}">
                  <a16:creationId xmlns:a16="http://schemas.microsoft.com/office/drawing/2014/main" id="{00000000-0008-0000-0000-00006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185</xdr:row>
          <xdr:rowOff>0</xdr:rowOff>
        </xdr:from>
        <xdr:to>
          <xdr:col>6</xdr:col>
          <xdr:colOff>350520</xdr:colOff>
          <xdr:row>185</xdr:row>
          <xdr:rowOff>0</xdr:rowOff>
        </xdr:to>
        <xdr:sp macro="" textlink="">
          <xdr:nvSpPr>
            <xdr:cNvPr id="125038" name="Object 48238" hidden="1">
              <a:extLst>
                <a:ext uri="{63B3BB69-23CF-44E3-9099-C40C66FF867C}">
                  <a14:compatExt spid="_x0000_s125038"/>
                </a:ext>
                <a:ext uri="{FF2B5EF4-FFF2-40B4-BE49-F238E27FC236}">
                  <a16:creationId xmlns:a16="http://schemas.microsoft.com/office/drawing/2014/main" id="{00000000-0008-0000-0000-00006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185</xdr:row>
          <xdr:rowOff>0</xdr:rowOff>
        </xdr:from>
        <xdr:to>
          <xdr:col>4</xdr:col>
          <xdr:colOff>373380</xdr:colOff>
          <xdr:row>185</xdr:row>
          <xdr:rowOff>0</xdr:rowOff>
        </xdr:to>
        <xdr:sp macro="" textlink="">
          <xdr:nvSpPr>
            <xdr:cNvPr id="125039" name="Object 48239" hidden="1">
              <a:extLst>
                <a:ext uri="{63B3BB69-23CF-44E3-9099-C40C66FF867C}">
                  <a14:compatExt spid="_x0000_s125039"/>
                </a:ext>
                <a:ext uri="{FF2B5EF4-FFF2-40B4-BE49-F238E27FC236}">
                  <a16:creationId xmlns:a16="http://schemas.microsoft.com/office/drawing/2014/main" id="{00000000-0008-0000-0000-00006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185</xdr:row>
          <xdr:rowOff>0</xdr:rowOff>
        </xdr:from>
        <xdr:to>
          <xdr:col>6</xdr:col>
          <xdr:colOff>22860</xdr:colOff>
          <xdr:row>185</xdr:row>
          <xdr:rowOff>0</xdr:rowOff>
        </xdr:to>
        <xdr:sp macro="" textlink="">
          <xdr:nvSpPr>
            <xdr:cNvPr id="125040" name="Object 48240" hidden="1">
              <a:extLst>
                <a:ext uri="{63B3BB69-23CF-44E3-9099-C40C66FF867C}">
                  <a14:compatExt spid="_x0000_s125040"/>
                </a:ext>
                <a:ext uri="{FF2B5EF4-FFF2-40B4-BE49-F238E27FC236}">
                  <a16:creationId xmlns:a16="http://schemas.microsoft.com/office/drawing/2014/main" id="{00000000-0008-0000-0000-00007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265043</xdr:colOff>
      <xdr:row>181</xdr:row>
      <xdr:rowOff>142459</xdr:rowOff>
    </xdr:from>
    <xdr:ext cx="649537" cy="39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267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SpPr txBox="1"/>
          </xdr:nvSpPr>
          <xdr:spPr>
            <a:xfrm>
              <a:off x="583095" y="27183520"/>
              <a:ext cx="649537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PE" sz="105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PE" sz="105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050" b="0" i="0">
                                <a:latin typeface="Cambria Math" panose="02040503050406030204" pitchFamily="18" charset="0"/>
                              </a:rPr>
                              <m:t>V</m:t>
                            </m:r>
                          </m:sub>
                        </m:sSub>
                        <m:r>
                          <a:rPr lang="es-ES" sz="1050" b="0" i="0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nary>
                  </m:oMath>
                </m:oMathPara>
              </a14:m>
              <a:endParaRPr lang="es-PE" sz="1050" i="0"/>
            </a:p>
          </xdr:txBody>
        </xdr:sp>
      </mc:Choice>
      <mc:Fallback xmlns="">
        <xdr:sp macro="" textlink="">
          <xdr:nvSpPr>
            <xdr:cNvPr id="268" name="TextBox 267">
              <a:extLst>
                <a:ext uri="{FF2B5EF4-FFF2-40B4-BE49-F238E27FC236}">
                  <a16:creationId xmlns:a16="http://schemas.microsoft.com/office/drawing/2014/main" id="{D1B2FD8B-E321-490B-8FCD-A84D53736547}"/>
                </a:ext>
              </a:extLst>
            </xdr:cNvPr>
            <xdr:cNvSpPr txBox="1"/>
          </xdr:nvSpPr>
          <xdr:spPr>
            <a:xfrm>
              <a:off x="583095" y="27183520"/>
              <a:ext cx="649537" cy="39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s-PE" sz="1050" i="0">
                  <a:latin typeface="Cambria Math" panose="02040503050406030204" pitchFamily="18" charset="0"/>
                </a:rPr>
                <a:t>∑▒〖</a:t>
              </a:r>
              <a:r>
                <a:rPr lang="es-ES" sz="1050" b="0" i="0">
                  <a:latin typeface="Cambria Math" panose="02040503050406030204" pitchFamily="18" charset="0"/>
                </a:rPr>
                <a:t>F</a:t>
              </a:r>
              <a:r>
                <a:rPr lang="es-PE" sz="1050" b="0" i="0">
                  <a:latin typeface="Cambria Math" panose="02040503050406030204" pitchFamily="18" charset="0"/>
                </a:rPr>
                <a:t>_</a:t>
              </a:r>
              <a:r>
                <a:rPr lang="es-ES" sz="1050" b="0" i="0">
                  <a:latin typeface="Cambria Math" panose="02040503050406030204" pitchFamily="18" charset="0"/>
                </a:rPr>
                <a:t>V=0</a:t>
              </a:r>
              <a:r>
                <a:rPr lang="es-PE" sz="1050" b="0" i="0">
                  <a:latin typeface="Cambria Math" panose="02040503050406030204" pitchFamily="18" charset="0"/>
                </a:rPr>
                <a:t>〗</a:t>
              </a:r>
              <a:endParaRPr lang="es-PE" sz="1050" i="0"/>
            </a:p>
          </xdr:txBody>
        </xdr:sp>
      </mc:Fallback>
    </mc:AlternateContent>
    <xdr:clientData/>
  </xdr:oneCellAnchor>
  <xdr:oneCellAnchor>
    <xdr:from>
      <xdr:col>1</xdr:col>
      <xdr:colOff>79514</xdr:colOff>
      <xdr:row>178</xdr:row>
      <xdr:rowOff>132522</xdr:rowOff>
    </xdr:from>
    <xdr:ext cx="1099931" cy="261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1 CuadroTexto">
              <a:extLst>
                <a:ext uri="{FF2B5EF4-FFF2-40B4-BE49-F238E27FC236}">
                  <a16:creationId xmlns:a16="http://schemas.microsoft.com/office/drawing/2014/main" id="{00000000-0008-0000-0000-00000E010000}"/>
                </a:ext>
              </a:extLst>
            </xdr:cNvPr>
            <xdr:cNvSpPr txBox="1"/>
          </xdr:nvSpPr>
          <xdr:spPr>
            <a:xfrm>
              <a:off x="397566" y="36118800"/>
              <a:ext cx="1099931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=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1/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0" name="1 CuadroTexto">
              <a:extLst>
                <a:ext uri="{FF2B5EF4-FFF2-40B4-BE49-F238E27FC236}">
                  <a16:creationId xmlns:a16="http://schemas.microsoft.com/office/drawing/2014/main" id="{BDEB8817-391D-4D30-B5CA-55FEEC0EE67C}"/>
                </a:ext>
              </a:extLst>
            </xdr:cNvPr>
            <xdr:cNvSpPr txBox="1"/>
          </xdr:nvSpPr>
          <xdr:spPr>
            <a:xfrm>
              <a:off x="397566" y="36118800"/>
              <a:ext cx="1099931" cy="261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"q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u1 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RU1/"L1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1</xdr:col>
      <xdr:colOff>212035</xdr:colOff>
      <xdr:row>188</xdr:row>
      <xdr:rowOff>33130</xdr:rowOff>
    </xdr:from>
    <xdr:ext cx="1570382" cy="3445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93 CuadroTexto">
              <a:extLst>
                <a:ext uri="{FF2B5EF4-FFF2-40B4-BE49-F238E27FC236}">
                  <a16:creationId xmlns:a16="http://schemas.microsoft.com/office/drawing/2014/main" id="{00000000-0008-0000-0000-00000F010000}"/>
                </a:ext>
              </a:extLst>
            </xdr:cNvPr>
            <xdr:cNvSpPr txBox="1"/>
          </xdr:nvSpPr>
          <xdr:spPr>
            <a:xfrm>
              <a:off x="530087" y="37748817"/>
              <a:ext cx="1570382" cy="344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PU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qu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WUv</m:t>
                      </m:r>
                    </m:den>
                  </m:f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→ 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Mmax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   </a:t>
              </a:r>
            </a:p>
          </xdr:txBody>
        </xdr:sp>
      </mc:Choice>
      <mc:Fallback xmlns="">
        <xdr:sp macro="" textlink="">
          <xdr:nvSpPr>
            <xdr:cNvPr id="271" name="93 CuadroTexto">
              <a:extLst>
                <a:ext uri="{FF2B5EF4-FFF2-40B4-BE49-F238E27FC236}">
                  <a16:creationId xmlns:a16="http://schemas.microsoft.com/office/drawing/2014/main" id="{29F9989D-00F4-4B83-9185-C7EC1AD0CBB0}"/>
                </a:ext>
              </a:extLst>
            </xdr:cNvPr>
            <xdr:cNvSpPr txBox="1"/>
          </xdr:nvSpPr>
          <xdr:spPr>
            <a:xfrm>
              <a:off x="530087" y="37748817"/>
              <a:ext cx="1570382" cy="344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X=PU1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qu1−WUv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→  Mmax"     </a:t>
              </a:r>
            </a:p>
          </xdr:txBody>
        </xdr:sp>
      </mc:Fallback>
    </mc:AlternateContent>
    <xdr:clientData/>
  </xdr:oneCellAnchor>
  <xdr:oneCellAnchor>
    <xdr:from>
      <xdr:col>0</xdr:col>
      <xdr:colOff>251792</xdr:colOff>
      <xdr:row>191</xdr:row>
      <xdr:rowOff>59635</xdr:rowOff>
    </xdr:from>
    <xdr:ext cx="3140765" cy="3445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93 CuadroTexto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 txBox="1"/>
          </xdr:nvSpPr>
          <xdr:spPr>
            <a:xfrm>
              <a:off x="251792" y="38351792"/>
              <a:ext cx="3140765" cy="344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l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Mmax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qu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p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PU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t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1/2) + 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WUv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X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   </a:t>
              </a:r>
            </a:p>
          </xdr:txBody>
        </xdr:sp>
      </mc:Choice>
      <mc:Fallback xmlns="">
        <xdr:sp macro="" textlink="">
          <xdr:nvSpPr>
            <xdr:cNvPr id="272" name="93 CuadroTexto">
              <a:extLst>
                <a:ext uri="{FF2B5EF4-FFF2-40B4-BE49-F238E27FC236}">
                  <a16:creationId xmlns:a16="http://schemas.microsoft.com/office/drawing/2014/main" id="{D337114D-BA8C-4D05-A7B9-4DA034EBDCEA}"/>
                </a:ext>
              </a:extLst>
            </xdr:cNvPr>
            <xdr:cNvSpPr txBox="1"/>
          </xdr:nvSpPr>
          <xdr:spPr>
            <a:xfrm>
              <a:off x="251792" y="38351792"/>
              <a:ext cx="3140765" cy="344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l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Mmax=−qu1"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  +PU1"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(X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t1/2) + WUv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   </a:t>
              </a:r>
            </a:p>
          </xdr:txBody>
        </xdr:sp>
      </mc:Fallback>
    </mc:AlternateContent>
    <xdr:clientData/>
  </xdr:oneCellAnchor>
  <xdr:oneCellAnchor>
    <xdr:from>
      <xdr:col>1</xdr:col>
      <xdr:colOff>86139</xdr:colOff>
      <xdr:row>196</xdr:row>
      <xdr:rowOff>0</xdr:rowOff>
    </xdr:from>
    <xdr:ext cx="874644" cy="245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93 CuadroTexto">
              <a:extLst>
                <a:ext uri="{FF2B5EF4-FFF2-40B4-BE49-F238E27FC236}">
                  <a16:creationId xmlns:a16="http://schemas.microsoft.com/office/drawing/2014/main" id="{00000000-0008-0000-0000-000012010000}"/>
                </a:ext>
              </a:extLst>
            </xdr:cNvPr>
            <xdr:cNvSpPr txBox="1"/>
          </xdr:nvSpPr>
          <xdr:spPr>
            <a:xfrm>
              <a:off x="404191" y="39252939"/>
              <a:ext cx="874644" cy="24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b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→  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   </a:t>
              </a:r>
            </a:p>
          </xdr:txBody>
        </xdr:sp>
      </mc:Choice>
      <mc:Fallback xmlns="">
        <xdr:sp macro="" textlink="">
          <xdr:nvSpPr>
            <xdr:cNvPr id="274" name="93 CuadroTexto">
              <a:extLst>
                <a:ext uri="{FF2B5EF4-FFF2-40B4-BE49-F238E27FC236}">
                  <a16:creationId xmlns:a16="http://schemas.microsoft.com/office/drawing/2014/main" id="{C50AAF43-64C1-4F76-9231-99222B144EE5}"/>
                </a:ext>
              </a:extLst>
            </xdr:cNvPr>
            <xdr:cNvSpPr txBox="1"/>
          </xdr:nvSpPr>
          <xdr:spPr>
            <a:xfrm>
              <a:off x="404191" y="39252939"/>
              <a:ext cx="874644" cy="24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h"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→ 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    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244</xdr:row>
          <xdr:rowOff>0</xdr:rowOff>
        </xdr:from>
        <xdr:to>
          <xdr:col>4</xdr:col>
          <xdr:colOff>22860</xdr:colOff>
          <xdr:row>244</xdr:row>
          <xdr:rowOff>0</xdr:rowOff>
        </xdr:to>
        <xdr:sp macro="" textlink="">
          <xdr:nvSpPr>
            <xdr:cNvPr id="125042" name="Object 48242" hidden="1">
              <a:extLst>
                <a:ext uri="{63B3BB69-23CF-44E3-9099-C40C66FF867C}">
                  <a14:compatExt spid="_x0000_s125042"/>
                </a:ext>
                <a:ext uri="{FF2B5EF4-FFF2-40B4-BE49-F238E27FC236}">
                  <a16:creationId xmlns:a16="http://schemas.microsoft.com/office/drawing/2014/main" id="{00000000-0008-0000-0000-00007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244</xdr:row>
          <xdr:rowOff>0</xdr:rowOff>
        </xdr:from>
        <xdr:to>
          <xdr:col>9</xdr:col>
          <xdr:colOff>220980</xdr:colOff>
          <xdr:row>244</xdr:row>
          <xdr:rowOff>0</xdr:rowOff>
        </xdr:to>
        <xdr:sp macro="" textlink="">
          <xdr:nvSpPr>
            <xdr:cNvPr id="125043" name="Object 48243" hidden="1">
              <a:extLst>
                <a:ext uri="{63B3BB69-23CF-44E3-9099-C40C66FF867C}">
                  <a14:compatExt spid="_x0000_s125043"/>
                </a:ext>
                <a:ext uri="{FF2B5EF4-FFF2-40B4-BE49-F238E27FC236}">
                  <a16:creationId xmlns:a16="http://schemas.microsoft.com/office/drawing/2014/main" id="{00000000-0008-0000-0000-00007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244</xdr:row>
          <xdr:rowOff>0</xdr:rowOff>
        </xdr:from>
        <xdr:to>
          <xdr:col>10</xdr:col>
          <xdr:colOff>68580</xdr:colOff>
          <xdr:row>244</xdr:row>
          <xdr:rowOff>0</xdr:rowOff>
        </xdr:to>
        <xdr:sp macro="" textlink="">
          <xdr:nvSpPr>
            <xdr:cNvPr id="125044" name="Object 48244" hidden="1">
              <a:extLst>
                <a:ext uri="{63B3BB69-23CF-44E3-9099-C40C66FF867C}">
                  <a14:compatExt spid="_x0000_s125044"/>
                </a:ext>
                <a:ext uri="{FF2B5EF4-FFF2-40B4-BE49-F238E27FC236}">
                  <a16:creationId xmlns:a16="http://schemas.microsoft.com/office/drawing/2014/main" id="{00000000-0008-0000-0000-00007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244</xdr:row>
          <xdr:rowOff>0</xdr:rowOff>
        </xdr:from>
        <xdr:to>
          <xdr:col>9</xdr:col>
          <xdr:colOff>0</xdr:colOff>
          <xdr:row>244</xdr:row>
          <xdr:rowOff>0</xdr:rowOff>
        </xdr:to>
        <xdr:sp macro="" textlink="">
          <xdr:nvSpPr>
            <xdr:cNvPr id="125045" name="Object 48245" hidden="1">
              <a:extLst>
                <a:ext uri="{63B3BB69-23CF-44E3-9099-C40C66FF867C}">
                  <a14:compatExt spid="_x0000_s125045"/>
                </a:ext>
                <a:ext uri="{FF2B5EF4-FFF2-40B4-BE49-F238E27FC236}">
                  <a16:creationId xmlns:a16="http://schemas.microsoft.com/office/drawing/2014/main" id="{00000000-0008-0000-0000-00007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244</xdr:row>
          <xdr:rowOff>0</xdr:rowOff>
        </xdr:from>
        <xdr:to>
          <xdr:col>5</xdr:col>
          <xdr:colOff>350520</xdr:colOff>
          <xdr:row>244</xdr:row>
          <xdr:rowOff>0</xdr:rowOff>
        </xdr:to>
        <xdr:sp macro="" textlink="">
          <xdr:nvSpPr>
            <xdr:cNvPr id="125046" name="Object 48246" hidden="1">
              <a:extLst>
                <a:ext uri="{63B3BB69-23CF-44E3-9099-C40C66FF867C}">
                  <a14:compatExt spid="_x0000_s125046"/>
                </a:ext>
                <a:ext uri="{FF2B5EF4-FFF2-40B4-BE49-F238E27FC236}">
                  <a16:creationId xmlns:a16="http://schemas.microsoft.com/office/drawing/2014/main" id="{00000000-0008-0000-0000-00007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244</xdr:row>
          <xdr:rowOff>0</xdr:rowOff>
        </xdr:from>
        <xdr:to>
          <xdr:col>10</xdr:col>
          <xdr:colOff>213360</xdr:colOff>
          <xdr:row>244</xdr:row>
          <xdr:rowOff>0</xdr:rowOff>
        </xdr:to>
        <xdr:sp macro="" textlink="">
          <xdr:nvSpPr>
            <xdr:cNvPr id="125047" name="Object 48247" hidden="1">
              <a:extLst>
                <a:ext uri="{63B3BB69-23CF-44E3-9099-C40C66FF867C}">
                  <a14:compatExt spid="_x0000_s125047"/>
                </a:ext>
                <a:ext uri="{FF2B5EF4-FFF2-40B4-BE49-F238E27FC236}">
                  <a16:creationId xmlns:a16="http://schemas.microsoft.com/office/drawing/2014/main" id="{00000000-0008-0000-0000-00007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244</xdr:row>
          <xdr:rowOff>0</xdr:rowOff>
        </xdr:from>
        <xdr:to>
          <xdr:col>11</xdr:col>
          <xdr:colOff>373380</xdr:colOff>
          <xdr:row>244</xdr:row>
          <xdr:rowOff>0</xdr:rowOff>
        </xdr:to>
        <xdr:sp macro="" textlink="">
          <xdr:nvSpPr>
            <xdr:cNvPr id="125048" name="Object 48248" hidden="1">
              <a:extLst>
                <a:ext uri="{63B3BB69-23CF-44E3-9099-C40C66FF867C}">
                  <a14:compatExt spid="_x0000_s125048"/>
                </a:ext>
                <a:ext uri="{FF2B5EF4-FFF2-40B4-BE49-F238E27FC236}">
                  <a16:creationId xmlns:a16="http://schemas.microsoft.com/office/drawing/2014/main" id="{00000000-0008-0000-0000-00007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244</xdr:row>
          <xdr:rowOff>0</xdr:rowOff>
        </xdr:from>
        <xdr:to>
          <xdr:col>9</xdr:col>
          <xdr:colOff>236220</xdr:colOff>
          <xdr:row>244</xdr:row>
          <xdr:rowOff>0</xdr:rowOff>
        </xdr:to>
        <xdr:sp macro="" textlink="">
          <xdr:nvSpPr>
            <xdr:cNvPr id="125049" name="Object 48249" hidden="1">
              <a:extLst>
                <a:ext uri="{63B3BB69-23CF-44E3-9099-C40C66FF867C}">
                  <a14:compatExt spid="_x0000_s125049"/>
                </a:ext>
                <a:ext uri="{FF2B5EF4-FFF2-40B4-BE49-F238E27FC236}">
                  <a16:creationId xmlns:a16="http://schemas.microsoft.com/office/drawing/2014/main" id="{00000000-0008-0000-0000-00007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244</xdr:row>
          <xdr:rowOff>0</xdr:rowOff>
        </xdr:from>
        <xdr:to>
          <xdr:col>10</xdr:col>
          <xdr:colOff>76200</xdr:colOff>
          <xdr:row>244</xdr:row>
          <xdr:rowOff>0</xdr:rowOff>
        </xdr:to>
        <xdr:sp macro="" textlink="">
          <xdr:nvSpPr>
            <xdr:cNvPr id="125050" name="Object 48250" hidden="1">
              <a:extLst>
                <a:ext uri="{63B3BB69-23CF-44E3-9099-C40C66FF867C}">
                  <a14:compatExt spid="_x0000_s125050"/>
                </a:ext>
                <a:ext uri="{FF2B5EF4-FFF2-40B4-BE49-F238E27FC236}">
                  <a16:creationId xmlns:a16="http://schemas.microsoft.com/office/drawing/2014/main" id="{00000000-0008-0000-0000-00007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244</xdr:row>
          <xdr:rowOff>0</xdr:rowOff>
        </xdr:from>
        <xdr:to>
          <xdr:col>9</xdr:col>
          <xdr:colOff>0</xdr:colOff>
          <xdr:row>244</xdr:row>
          <xdr:rowOff>0</xdr:rowOff>
        </xdr:to>
        <xdr:sp macro="" textlink="">
          <xdr:nvSpPr>
            <xdr:cNvPr id="125051" name="Object 48251" hidden="1">
              <a:extLst>
                <a:ext uri="{63B3BB69-23CF-44E3-9099-C40C66FF867C}">
                  <a14:compatExt spid="_x0000_s125051"/>
                </a:ext>
                <a:ext uri="{FF2B5EF4-FFF2-40B4-BE49-F238E27FC236}">
                  <a16:creationId xmlns:a16="http://schemas.microsoft.com/office/drawing/2014/main" id="{00000000-0008-0000-0000-00007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244</xdr:row>
          <xdr:rowOff>0</xdr:rowOff>
        </xdr:from>
        <xdr:to>
          <xdr:col>5</xdr:col>
          <xdr:colOff>350520</xdr:colOff>
          <xdr:row>244</xdr:row>
          <xdr:rowOff>0</xdr:rowOff>
        </xdr:to>
        <xdr:sp macro="" textlink="">
          <xdr:nvSpPr>
            <xdr:cNvPr id="125052" name="Object 48252" hidden="1">
              <a:extLst>
                <a:ext uri="{63B3BB69-23CF-44E3-9099-C40C66FF867C}">
                  <a14:compatExt spid="_x0000_s125052"/>
                </a:ext>
                <a:ext uri="{FF2B5EF4-FFF2-40B4-BE49-F238E27FC236}">
                  <a16:creationId xmlns:a16="http://schemas.microsoft.com/office/drawing/2014/main" id="{00000000-0008-0000-0000-00007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244</xdr:row>
          <xdr:rowOff>0</xdr:rowOff>
        </xdr:from>
        <xdr:to>
          <xdr:col>10</xdr:col>
          <xdr:colOff>213360</xdr:colOff>
          <xdr:row>244</xdr:row>
          <xdr:rowOff>0</xdr:rowOff>
        </xdr:to>
        <xdr:sp macro="" textlink="">
          <xdr:nvSpPr>
            <xdr:cNvPr id="125053" name="Object 48253" hidden="1">
              <a:extLst>
                <a:ext uri="{63B3BB69-23CF-44E3-9099-C40C66FF867C}">
                  <a14:compatExt spid="_x0000_s125053"/>
                </a:ext>
                <a:ext uri="{FF2B5EF4-FFF2-40B4-BE49-F238E27FC236}">
                  <a16:creationId xmlns:a16="http://schemas.microsoft.com/office/drawing/2014/main" id="{00000000-0008-0000-0000-00007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244</xdr:row>
          <xdr:rowOff>0</xdr:rowOff>
        </xdr:from>
        <xdr:to>
          <xdr:col>11</xdr:col>
          <xdr:colOff>373380</xdr:colOff>
          <xdr:row>244</xdr:row>
          <xdr:rowOff>0</xdr:rowOff>
        </xdr:to>
        <xdr:sp macro="" textlink="">
          <xdr:nvSpPr>
            <xdr:cNvPr id="125054" name="Object 48254" hidden="1">
              <a:extLst>
                <a:ext uri="{63B3BB69-23CF-44E3-9099-C40C66FF867C}">
                  <a14:compatExt spid="_x0000_s125054"/>
                </a:ext>
                <a:ext uri="{FF2B5EF4-FFF2-40B4-BE49-F238E27FC236}">
                  <a16:creationId xmlns:a16="http://schemas.microsoft.com/office/drawing/2014/main" id="{00000000-0008-0000-0000-00007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244</xdr:row>
          <xdr:rowOff>0</xdr:rowOff>
        </xdr:from>
        <xdr:to>
          <xdr:col>9</xdr:col>
          <xdr:colOff>137160</xdr:colOff>
          <xdr:row>244</xdr:row>
          <xdr:rowOff>0</xdr:rowOff>
        </xdr:to>
        <xdr:sp macro="" textlink="">
          <xdr:nvSpPr>
            <xdr:cNvPr id="125055" name="Object 48255" hidden="1">
              <a:extLst>
                <a:ext uri="{63B3BB69-23CF-44E3-9099-C40C66FF867C}">
                  <a14:compatExt spid="_x0000_s125055"/>
                </a:ext>
                <a:ext uri="{FF2B5EF4-FFF2-40B4-BE49-F238E27FC236}">
                  <a16:creationId xmlns:a16="http://schemas.microsoft.com/office/drawing/2014/main" id="{00000000-0008-0000-0000-00007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244</xdr:row>
          <xdr:rowOff>0</xdr:rowOff>
        </xdr:from>
        <xdr:to>
          <xdr:col>13</xdr:col>
          <xdr:colOff>144780</xdr:colOff>
          <xdr:row>244</xdr:row>
          <xdr:rowOff>0</xdr:rowOff>
        </xdr:to>
        <xdr:sp macro="" textlink="">
          <xdr:nvSpPr>
            <xdr:cNvPr id="125056" name="Object 48256" hidden="1">
              <a:extLst>
                <a:ext uri="{63B3BB69-23CF-44E3-9099-C40C66FF867C}">
                  <a14:compatExt spid="_x0000_s125056"/>
                </a:ext>
                <a:ext uri="{FF2B5EF4-FFF2-40B4-BE49-F238E27FC236}">
                  <a16:creationId xmlns:a16="http://schemas.microsoft.com/office/drawing/2014/main" id="{00000000-0008-0000-0000-00008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244</xdr:row>
          <xdr:rowOff>0</xdr:rowOff>
        </xdr:from>
        <xdr:to>
          <xdr:col>9</xdr:col>
          <xdr:colOff>0</xdr:colOff>
          <xdr:row>244</xdr:row>
          <xdr:rowOff>0</xdr:rowOff>
        </xdr:to>
        <xdr:sp macro="" textlink="">
          <xdr:nvSpPr>
            <xdr:cNvPr id="125057" name="Object 48257" hidden="1">
              <a:extLst>
                <a:ext uri="{63B3BB69-23CF-44E3-9099-C40C66FF867C}">
                  <a14:compatExt spid="_x0000_s125057"/>
                </a:ext>
                <a:ext uri="{FF2B5EF4-FFF2-40B4-BE49-F238E27FC236}">
                  <a16:creationId xmlns:a16="http://schemas.microsoft.com/office/drawing/2014/main" id="{00000000-0008-0000-0000-00008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244</xdr:row>
          <xdr:rowOff>0</xdr:rowOff>
        </xdr:from>
        <xdr:to>
          <xdr:col>5</xdr:col>
          <xdr:colOff>350520</xdr:colOff>
          <xdr:row>244</xdr:row>
          <xdr:rowOff>0</xdr:rowOff>
        </xdr:to>
        <xdr:sp macro="" textlink="">
          <xdr:nvSpPr>
            <xdr:cNvPr id="125058" name="Object 48258" hidden="1">
              <a:extLst>
                <a:ext uri="{63B3BB69-23CF-44E3-9099-C40C66FF867C}">
                  <a14:compatExt spid="_x0000_s125058"/>
                </a:ext>
                <a:ext uri="{FF2B5EF4-FFF2-40B4-BE49-F238E27FC236}">
                  <a16:creationId xmlns:a16="http://schemas.microsoft.com/office/drawing/2014/main" id="{00000000-0008-0000-0000-00008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244</xdr:row>
          <xdr:rowOff>0</xdr:rowOff>
        </xdr:from>
        <xdr:to>
          <xdr:col>10</xdr:col>
          <xdr:colOff>213360</xdr:colOff>
          <xdr:row>244</xdr:row>
          <xdr:rowOff>0</xdr:rowOff>
        </xdr:to>
        <xdr:sp macro="" textlink="">
          <xdr:nvSpPr>
            <xdr:cNvPr id="125059" name="Object 48259" hidden="1">
              <a:extLst>
                <a:ext uri="{63B3BB69-23CF-44E3-9099-C40C66FF867C}">
                  <a14:compatExt spid="_x0000_s125059"/>
                </a:ext>
                <a:ext uri="{FF2B5EF4-FFF2-40B4-BE49-F238E27FC236}">
                  <a16:creationId xmlns:a16="http://schemas.microsoft.com/office/drawing/2014/main" id="{00000000-0008-0000-0000-00008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244</xdr:row>
          <xdr:rowOff>0</xdr:rowOff>
        </xdr:from>
        <xdr:to>
          <xdr:col>11</xdr:col>
          <xdr:colOff>373380</xdr:colOff>
          <xdr:row>244</xdr:row>
          <xdr:rowOff>0</xdr:rowOff>
        </xdr:to>
        <xdr:sp macro="" textlink="">
          <xdr:nvSpPr>
            <xdr:cNvPr id="125060" name="Object 48260" hidden="1">
              <a:extLst>
                <a:ext uri="{63B3BB69-23CF-44E3-9099-C40C66FF867C}">
                  <a14:compatExt spid="_x0000_s125060"/>
                </a:ext>
                <a:ext uri="{FF2B5EF4-FFF2-40B4-BE49-F238E27FC236}">
                  <a16:creationId xmlns:a16="http://schemas.microsoft.com/office/drawing/2014/main" id="{00000000-0008-0000-0000-00008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244</xdr:row>
          <xdr:rowOff>0</xdr:rowOff>
        </xdr:from>
        <xdr:to>
          <xdr:col>5</xdr:col>
          <xdr:colOff>30480</xdr:colOff>
          <xdr:row>244</xdr:row>
          <xdr:rowOff>0</xdr:rowOff>
        </xdr:to>
        <xdr:sp macro="" textlink="">
          <xdr:nvSpPr>
            <xdr:cNvPr id="125061" name="Object 48261" hidden="1">
              <a:extLst>
                <a:ext uri="{63B3BB69-23CF-44E3-9099-C40C66FF867C}">
                  <a14:compatExt spid="_x0000_s125061"/>
                </a:ext>
                <a:ext uri="{FF2B5EF4-FFF2-40B4-BE49-F238E27FC236}">
                  <a16:creationId xmlns:a16="http://schemas.microsoft.com/office/drawing/2014/main" id="{00000000-0008-0000-0000-00008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244</xdr:row>
          <xdr:rowOff>0</xdr:rowOff>
        </xdr:from>
        <xdr:to>
          <xdr:col>10</xdr:col>
          <xdr:colOff>289560</xdr:colOff>
          <xdr:row>244</xdr:row>
          <xdr:rowOff>0</xdr:rowOff>
        </xdr:to>
        <xdr:sp macro="" textlink="">
          <xdr:nvSpPr>
            <xdr:cNvPr id="125062" name="Object 48262" hidden="1">
              <a:extLst>
                <a:ext uri="{63B3BB69-23CF-44E3-9099-C40C66FF867C}">
                  <a14:compatExt spid="_x0000_s125062"/>
                </a:ext>
                <a:ext uri="{FF2B5EF4-FFF2-40B4-BE49-F238E27FC236}">
                  <a16:creationId xmlns:a16="http://schemas.microsoft.com/office/drawing/2014/main" id="{00000000-0008-0000-0000-00008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244</xdr:row>
          <xdr:rowOff>0</xdr:rowOff>
        </xdr:from>
        <xdr:to>
          <xdr:col>3</xdr:col>
          <xdr:colOff>175260</xdr:colOff>
          <xdr:row>244</xdr:row>
          <xdr:rowOff>0</xdr:rowOff>
        </xdr:to>
        <xdr:sp macro="" textlink="">
          <xdr:nvSpPr>
            <xdr:cNvPr id="125063" name="Object 48263" hidden="1">
              <a:extLst>
                <a:ext uri="{63B3BB69-23CF-44E3-9099-C40C66FF867C}">
                  <a14:compatExt spid="_x0000_s125063"/>
                </a:ext>
                <a:ext uri="{FF2B5EF4-FFF2-40B4-BE49-F238E27FC236}">
                  <a16:creationId xmlns:a16="http://schemas.microsoft.com/office/drawing/2014/main" id="{00000000-0008-0000-0000-00008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166567</xdr:colOff>
      <xdr:row>210</xdr:row>
      <xdr:rowOff>48925</xdr:rowOff>
    </xdr:from>
    <xdr:ext cx="647700" cy="324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142 CuadroTexto">
              <a:extLst>
                <a:ext uri="{FF2B5EF4-FFF2-40B4-BE49-F238E27FC236}">
                  <a16:creationId xmlns:a16="http://schemas.microsoft.com/office/drawing/2014/main" id="{00000000-0008-0000-0000-000014010000}"/>
                </a:ext>
              </a:extLst>
            </xdr:cNvPr>
            <xdr:cNvSpPr txBox="1"/>
          </xdr:nvSpPr>
          <xdr:spPr>
            <a:xfrm>
              <a:off x="487133" y="41612084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6" name="142 CuadroTexto">
              <a:extLst>
                <a:ext uri="{FF2B5EF4-FFF2-40B4-BE49-F238E27FC236}">
                  <a16:creationId xmlns:a16="http://schemas.microsoft.com/office/drawing/2014/main" id="{00000000-0008-0000-0000-000014010000}"/>
                </a:ext>
              </a:extLst>
            </xdr:cNvPr>
            <xdr:cNvSpPr txBox="1"/>
          </xdr:nvSpPr>
          <xdr:spPr>
            <a:xfrm>
              <a:off x="487133" y="41612084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0</xdr:col>
      <xdr:colOff>271670</xdr:colOff>
      <xdr:row>213</xdr:row>
      <xdr:rowOff>159026</xdr:rowOff>
    </xdr:from>
    <xdr:ext cx="1643269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144 CuadroTexto">
              <a:extLst>
                <a:ext uri="{FF2B5EF4-FFF2-40B4-BE49-F238E27FC236}">
                  <a16:creationId xmlns:a16="http://schemas.microsoft.com/office/drawing/2014/main" id="{00000000-0008-0000-0000-000016010000}"/>
                </a:ext>
              </a:extLst>
            </xdr:cNvPr>
            <xdr:cNvSpPr txBox="1"/>
          </xdr:nvSpPr>
          <xdr:spPr>
            <a:xfrm>
              <a:off x="271670" y="42678626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(−)=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78" name="144 CuadroTexto">
              <a:extLst>
                <a:ext uri="{FF2B5EF4-FFF2-40B4-BE49-F238E27FC236}">
                  <a16:creationId xmlns:a16="http://schemas.microsoft.com/office/drawing/2014/main" id="{00000000-0008-0000-0000-000016010000}"/>
                </a:ext>
              </a:extLst>
            </xdr:cNvPr>
            <xdr:cNvSpPr txBox="1"/>
          </xdr:nvSpPr>
          <xdr:spPr>
            <a:xfrm>
              <a:off x="271670" y="42678626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As(−)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Mu/(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168152</xdr:colOff>
      <xdr:row>217</xdr:row>
      <xdr:rowOff>53009</xdr:rowOff>
    </xdr:from>
    <xdr:ext cx="1256455" cy="3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145 CuadroTexto">
              <a:extLst>
                <a:ext uri="{FF2B5EF4-FFF2-40B4-BE49-F238E27FC236}">
                  <a16:creationId xmlns:a16="http://schemas.microsoft.com/office/drawing/2014/main" id="{00000000-0008-0000-0000-000017010000}"/>
                </a:ext>
              </a:extLst>
            </xdr:cNvPr>
            <xdr:cNvSpPr txBox="1"/>
          </xdr:nvSpPr>
          <xdr:spPr>
            <a:xfrm>
              <a:off x="486204" y="43149079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79" name="145 CuadroTexto">
              <a:extLst>
                <a:ext uri="{FF2B5EF4-FFF2-40B4-BE49-F238E27FC236}">
                  <a16:creationId xmlns:a16="http://schemas.microsoft.com/office/drawing/2014/main" id="{00000000-0008-0000-0000-000017010000}"/>
                </a:ext>
              </a:extLst>
            </xdr:cNvPr>
            <xdr:cNvSpPr txBox="1"/>
          </xdr:nvSpPr>
          <xdr:spPr>
            <a:xfrm>
              <a:off x="486204" y="43149079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fy)/(0.85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205623</xdr:colOff>
      <xdr:row>240</xdr:row>
      <xdr:rowOff>0</xdr:rowOff>
    </xdr:from>
    <xdr:ext cx="801541" cy="355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152 CuadroTexto">
              <a:extLst>
                <a:ext uri="{FF2B5EF4-FFF2-40B4-BE49-F238E27FC236}">
                  <a16:creationId xmlns:a16="http://schemas.microsoft.com/office/drawing/2014/main" id="{00000000-0008-0000-0000-000018010000}"/>
                </a:ext>
              </a:extLst>
            </xdr:cNvPr>
            <xdr:cNvSpPr txBox="1"/>
          </xdr:nvSpPr>
          <xdr:spPr>
            <a:xfrm>
              <a:off x="523675" y="47323513"/>
              <a:ext cx="801541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80" name="152 CuadroTexto">
              <a:extLst>
                <a:ext uri="{FF2B5EF4-FFF2-40B4-BE49-F238E27FC236}">
                  <a16:creationId xmlns:a16="http://schemas.microsoft.com/office/drawing/2014/main" id="{00000000-0008-0000-0000-000018010000}"/>
                </a:ext>
              </a:extLst>
            </xdr:cNvPr>
            <xdr:cNvSpPr txBox="1"/>
          </xdr:nvSpPr>
          <xdr:spPr>
            <a:xfrm>
              <a:off x="523675" y="47323513"/>
              <a:ext cx="801541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"ρ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d)</a:t>
              </a:r>
            </a:p>
          </xdr:txBody>
        </xdr:sp>
      </mc:Fallback>
    </mc:AlternateContent>
    <xdr:clientData/>
  </xdr:oneCellAnchor>
  <xdr:oneCellAnchor>
    <xdr:from>
      <xdr:col>0</xdr:col>
      <xdr:colOff>156142</xdr:colOff>
      <xdr:row>220</xdr:row>
      <xdr:rowOff>152401</xdr:rowOff>
    </xdr:from>
    <xdr:ext cx="1765422" cy="4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 txBox="1"/>
          </xdr:nvSpPr>
          <xdr:spPr>
            <a:xfrm>
              <a:off x="156142" y="43824940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(−)=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 txBox="1"/>
          </xdr:nvSpPr>
          <xdr:spPr>
            <a:xfrm>
              <a:off x="156142" y="43824940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As(−)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238769</xdr:colOff>
      <xdr:row>224</xdr:row>
      <xdr:rowOff>134778</xdr:rowOff>
    </xdr:from>
    <xdr:ext cx="2080362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29 CuadroTexto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SpPr txBox="1"/>
          </xdr:nvSpPr>
          <xdr:spPr>
            <a:xfrm>
              <a:off x="238769" y="44383787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0.0033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85" name="29 CuadroTexto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SpPr txBox="1"/>
          </xdr:nvSpPr>
          <xdr:spPr>
            <a:xfrm>
              <a:off x="238769" y="44383787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"As min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= 0.0033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450789</xdr:colOff>
      <xdr:row>239</xdr:row>
      <xdr:rowOff>172278</xdr:rowOff>
    </xdr:from>
    <xdr:ext cx="980445" cy="382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5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15763" y="47303635"/>
              <a:ext cx="980445" cy="382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14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152 CuadroTexto">
              <a:extLst>
                <a:ext uri="{FF2B5EF4-FFF2-40B4-BE49-F238E27FC236}">
                  <a16:creationId xmlns:a16="http://schemas.microsoft.com/office/drawing/2014/main" id="{0EA87933-7157-4C84-8DA6-12C7013525E3}"/>
                </a:ext>
              </a:extLst>
            </xdr:cNvPr>
            <xdr:cNvSpPr txBox="1"/>
          </xdr:nvSpPr>
          <xdr:spPr>
            <a:xfrm>
              <a:off x="1815763" y="47303635"/>
              <a:ext cx="980445" cy="382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"ρ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min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14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159025</xdr:colOff>
      <xdr:row>249</xdr:row>
      <xdr:rowOff>152400</xdr:rowOff>
    </xdr:from>
    <xdr:ext cx="1351722" cy="355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152 CuadroTexto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59025" y="49569757"/>
              <a:ext cx="1351722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(+)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(−)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152 CuadroTexto">
              <a:extLst>
                <a:ext uri="{FF2B5EF4-FFF2-40B4-BE49-F238E27FC236}">
                  <a16:creationId xmlns:a16="http://schemas.microsoft.com/office/drawing/2014/main" id="{BF8069E6-7CDB-4350-A919-4B2E8074F768}"/>
                </a:ext>
              </a:extLst>
            </xdr:cNvPr>
            <xdr:cNvSpPr txBox="1"/>
          </xdr:nvSpPr>
          <xdr:spPr>
            <a:xfrm>
              <a:off x="159025" y="49569757"/>
              <a:ext cx="1351722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"As (+)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(−)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238769</xdr:colOff>
      <xdr:row>253</xdr:row>
      <xdr:rowOff>134778</xdr:rowOff>
    </xdr:from>
    <xdr:ext cx="2080362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29 CuadroTexto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38769" y="44768100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0.0033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8" name="29 CuadroTexto">
              <a:extLst>
                <a:ext uri="{FF2B5EF4-FFF2-40B4-BE49-F238E27FC236}">
                  <a16:creationId xmlns:a16="http://schemas.microsoft.com/office/drawing/2014/main" id="{AAC60B06-3B79-4DFA-B7A4-0F1233C51C74}"/>
                </a:ext>
              </a:extLst>
            </xdr:cNvPr>
            <xdr:cNvSpPr txBox="1"/>
          </xdr:nvSpPr>
          <xdr:spPr>
            <a:xfrm>
              <a:off x="238769" y="44768100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"As min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= 0.0033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273</xdr:row>
          <xdr:rowOff>0</xdr:rowOff>
        </xdr:from>
        <xdr:to>
          <xdr:col>4</xdr:col>
          <xdr:colOff>22860</xdr:colOff>
          <xdr:row>273</xdr:row>
          <xdr:rowOff>0</xdr:rowOff>
        </xdr:to>
        <xdr:sp macro="" textlink="">
          <xdr:nvSpPr>
            <xdr:cNvPr id="125065" name="Object 48265" hidden="1">
              <a:extLst>
                <a:ext uri="{63B3BB69-23CF-44E3-9099-C40C66FF867C}">
                  <a14:compatExt spid="_x0000_s125065"/>
                </a:ext>
                <a:ext uri="{FF2B5EF4-FFF2-40B4-BE49-F238E27FC236}">
                  <a16:creationId xmlns:a16="http://schemas.microsoft.com/office/drawing/2014/main" id="{00000000-0008-0000-0000-00008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273</xdr:row>
          <xdr:rowOff>0</xdr:rowOff>
        </xdr:from>
        <xdr:to>
          <xdr:col>9</xdr:col>
          <xdr:colOff>220980</xdr:colOff>
          <xdr:row>273</xdr:row>
          <xdr:rowOff>0</xdr:rowOff>
        </xdr:to>
        <xdr:sp macro="" textlink="">
          <xdr:nvSpPr>
            <xdr:cNvPr id="125066" name="Object 48266" hidden="1">
              <a:extLst>
                <a:ext uri="{63B3BB69-23CF-44E3-9099-C40C66FF867C}">
                  <a14:compatExt spid="_x0000_s125066"/>
                </a:ext>
                <a:ext uri="{FF2B5EF4-FFF2-40B4-BE49-F238E27FC236}">
                  <a16:creationId xmlns:a16="http://schemas.microsoft.com/office/drawing/2014/main" id="{00000000-0008-0000-0000-00008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273</xdr:row>
          <xdr:rowOff>0</xdr:rowOff>
        </xdr:from>
        <xdr:to>
          <xdr:col>10</xdr:col>
          <xdr:colOff>68580</xdr:colOff>
          <xdr:row>273</xdr:row>
          <xdr:rowOff>0</xdr:rowOff>
        </xdr:to>
        <xdr:sp macro="" textlink="">
          <xdr:nvSpPr>
            <xdr:cNvPr id="125067" name="Object 48267" hidden="1">
              <a:extLst>
                <a:ext uri="{63B3BB69-23CF-44E3-9099-C40C66FF867C}">
                  <a14:compatExt spid="_x0000_s125067"/>
                </a:ext>
                <a:ext uri="{FF2B5EF4-FFF2-40B4-BE49-F238E27FC236}">
                  <a16:creationId xmlns:a16="http://schemas.microsoft.com/office/drawing/2014/main" id="{00000000-0008-0000-0000-00008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273</xdr:row>
          <xdr:rowOff>0</xdr:rowOff>
        </xdr:from>
        <xdr:to>
          <xdr:col>9</xdr:col>
          <xdr:colOff>0</xdr:colOff>
          <xdr:row>273</xdr:row>
          <xdr:rowOff>0</xdr:rowOff>
        </xdr:to>
        <xdr:sp macro="" textlink="">
          <xdr:nvSpPr>
            <xdr:cNvPr id="125068" name="Object 48268" hidden="1">
              <a:extLst>
                <a:ext uri="{63B3BB69-23CF-44E3-9099-C40C66FF867C}">
                  <a14:compatExt spid="_x0000_s125068"/>
                </a:ext>
                <a:ext uri="{FF2B5EF4-FFF2-40B4-BE49-F238E27FC236}">
                  <a16:creationId xmlns:a16="http://schemas.microsoft.com/office/drawing/2014/main" id="{00000000-0008-0000-0000-00008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273</xdr:row>
          <xdr:rowOff>0</xdr:rowOff>
        </xdr:from>
        <xdr:to>
          <xdr:col>5</xdr:col>
          <xdr:colOff>350520</xdr:colOff>
          <xdr:row>273</xdr:row>
          <xdr:rowOff>0</xdr:rowOff>
        </xdr:to>
        <xdr:sp macro="" textlink="">
          <xdr:nvSpPr>
            <xdr:cNvPr id="125069" name="Object 48269" hidden="1">
              <a:extLst>
                <a:ext uri="{63B3BB69-23CF-44E3-9099-C40C66FF867C}">
                  <a14:compatExt spid="_x0000_s125069"/>
                </a:ext>
                <a:ext uri="{FF2B5EF4-FFF2-40B4-BE49-F238E27FC236}">
                  <a16:creationId xmlns:a16="http://schemas.microsoft.com/office/drawing/2014/main" id="{00000000-0008-0000-0000-00008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273</xdr:row>
          <xdr:rowOff>0</xdr:rowOff>
        </xdr:from>
        <xdr:to>
          <xdr:col>10</xdr:col>
          <xdr:colOff>213360</xdr:colOff>
          <xdr:row>273</xdr:row>
          <xdr:rowOff>0</xdr:rowOff>
        </xdr:to>
        <xdr:sp macro="" textlink="">
          <xdr:nvSpPr>
            <xdr:cNvPr id="125070" name="Object 48270" hidden="1">
              <a:extLst>
                <a:ext uri="{63B3BB69-23CF-44E3-9099-C40C66FF867C}">
                  <a14:compatExt spid="_x0000_s125070"/>
                </a:ext>
                <a:ext uri="{FF2B5EF4-FFF2-40B4-BE49-F238E27FC236}">
                  <a16:creationId xmlns:a16="http://schemas.microsoft.com/office/drawing/2014/main" id="{00000000-0008-0000-0000-00008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273</xdr:row>
          <xdr:rowOff>0</xdr:rowOff>
        </xdr:from>
        <xdr:to>
          <xdr:col>11</xdr:col>
          <xdr:colOff>373380</xdr:colOff>
          <xdr:row>273</xdr:row>
          <xdr:rowOff>0</xdr:rowOff>
        </xdr:to>
        <xdr:sp macro="" textlink="">
          <xdr:nvSpPr>
            <xdr:cNvPr id="125071" name="Object 48271" hidden="1">
              <a:extLst>
                <a:ext uri="{63B3BB69-23CF-44E3-9099-C40C66FF867C}">
                  <a14:compatExt spid="_x0000_s125071"/>
                </a:ext>
                <a:ext uri="{FF2B5EF4-FFF2-40B4-BE49-F238E27FC236}">
                  <a16:creationId xmlns:a16="http://schemas.microsoft.com/office/drawing/2014/main" id="{00000000-0008-0000-0000-00008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273</xdr:row>
          <xdr:rowOff>0</xdr:rowOff>
        </xdr:from>
        <xdr:to>
          <xdr:col>9</xdr:col>
          <xdr:colOff>236220</xdr:colOff>
          <xdr:row>273</xdr:row>
          <xdr:rowOff>0</xdr:rowOff>
        </xdr:to>
        <xdr:sp macro="" textlink="">
          <xdr:nvSpPr>
            <xdr:cNvPr id="125072" name="Object 48272" hidden="1">
              <a:extLst>
                <a:ext uri="{63B3BB69-23CF-44E3-9099-C40C66FF867C}">
                  <a14:compatExt spid="_x0000_s125072"/>
                </a:ext>
                <a:ext uri="{FF2B5EF4-FFF2-40B4-BE49-F238E27FC236}">
                  <a16:creationId xmlns:a16="http://schemas.microsoft.com/office/drawing/2014/main" id="{00000000-0008-0000-0000-00009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273</xdr:row>
          <xdr:rowOff>0</xdr:rowOff>
        </xdr:from>
        <xdr:to>
          <xdr:col>10</xdr:col>
          <xdr:colOff>76200</xdr:colOff>
          <xdr:row>273</xdr:row>
          <xdr:rowOff>0</xdr:rowOff>
        </xdr:to>
        <xdr:sp macro="" textlink="">
          <xdr:nvSpPr>
            <xdr:cNvPr id="125073" name="Object 48273" hidden="1">
              <a:extLst>
                <a:ext uri="{63B3BB69-23CF-44E3-9099-C40C66FF867C}">
                  <a14:compatExt spid="_x0000_s125073"/>
                </a:ext>
                <a:ext uri="{FF2B5EF4-FFF2-40B4-BE49-F238E27FC236}">
                  <a16:creationId xmlns:a16="http://schemas.microsoft.com/office/drawing/2014/main" id="{00000000-0008-0000-0000-00009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273</xdr:row>
          <xdr:rowOff>0</xdr:rowOff>
        </xdr:from>
        <xdr:to>
          <xdr:col>9</xdr:col>
          <xdr:colOff>0</xdr:colOff>
          <xdr:row>273</xdr:row>
          <xdr:rowOff>0</xdr:rowOff>
        </xdr:to>
        <xdr:sp macro="" textlink="">
          <xdr:nvSpPr>
            <xdr:cNvPr id="125074" name="Object 48274" hidden="1">
              <a:extLst>
                <a:ext uri="{63B3BB69-23CF-44E3-9099-C40C66FF867C}">
                  <a14:compatExt spid="_x0000_s125074"/>
                </a:ext>
                <a:ext uri="{FF2B5EF4-FFF2-40B4-BE49-F238E27FC236}">
                  <a16:creationId xmlns:a16="http://schemas.microsoft.com/office/drawing/2014/main" id="{00000000-0008-0000-0000-00009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273</xdr:row>
          <xdr:rowOff>0</xdr:rowOff>
        </xdr:from>
        <xdr:to>
          <xdr:col>5</xdr:col>
          <xdr:colOff>350520</xdr:colOff>
          <xdr:row>273</xdr:row>
          <xdr:rowOff>0</xdr:rowOff>
        </xdr:to>
        <xdr:sp macro="" textlink="">
          <xdr:nvSpPr>
            <xdr:cNvPr id="125075" name="Object 48275" hidden="1">
              <a:extLst>
                <a:ext uri="{63B3BB69-23CF-44E3-9099-C40C66FF867C}">
                  <a14:compatExt spid="_x0000_s125075"/>
                </a:ext>
                <a:ext uri="{FF2B5EF4-FFF2-40B4-BE49-F238E27FC236}">
                  <a16:creationId xmlns:a16="http://schemas.microsoft.com/office/drawing/2014/main" id="{00000000-0008-0000-0000-00009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273</xdr:row>
          <xdr:rowOff>0</xdr:rowOff>
        </xdr:from>
        <xdr:to>
          <xdr:col>10</xdr:col>
          <xdr:colOff>213360</xdr:colOff>
          <xdr:row>273</xdr:row>
          <xdr:rowOff>0</xdr:rowOff>
        </xdr:to>
        <xdr:sp macro="" textlink="">
          <xdr:nvSpPr>
            <xdr:cNvPr id="125076" name="Object 48276" hidden="1">
              <a:extLst>
                <a:ext uri="{63B3BB69-23CF-44E3-9099-C40C66FF867C}">
                  <a14:compatExt spid="_x0000_s125076"/>
                </a:ext>
                <a:ext uri="{FF2B5EF4-FFF2-40B4-BE49-F238E27FC236}">
                  <a16:creationId xmlns:a16="http://schemas.microsoft.com/office/drawing/2014/main" id="{00000000-0008-0000-0000-00009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273</xdr:row>
          <xdr:rowOff>0</xdr:rowOff>
        </xdr:from>
        <xdr:to>
          <xdr:col>11</xdr:col>
          <xdr:colOff>373380</xdr:colOff>
          <xdr:row>273</xdr:row>
          <xdr:rowOff>0</xdr:rowOff>
        </xdr:to>
        <xdr:sp macro="" textlink="">
          <xdr:nvSpPr>
            <xdr:cNvPr id="125077" name="Object 48277" hidden="1">
              <a:extLst>
                <a:ext uri="{63B3BB69-23CF-44E3-9099-C40C66FF867C}">
                  <a14:compatExt spid="_x0000_s125077"/>
                </a:ext>
                <a:ext uri="{FF2B5EF4-FFF2-40B4-BE49-F238E27FC236}">
                  <a16:creationId xmlns:a16="http://schemas.microsoft.com/office/drawing/2014/main" id="{00000000-0008-0000-0000-00009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273</xdr:row>
          <xdr:rowOff>0</xdr:rowOff>
        </xdr:from>
        <xdr:to>
          <xdr:col>9</xdr:col>
          <xdr:colOff>137160</xdr:colOff>
          <xdr:row>273</xdr:row>
          <xdr:rowOff>0</xdr:rowOff>
        </xdr:to>
        <xdr:sp macro="" textlink="">
          <xdr:nvSpPr>
            <xdr:cNvPr id="125078" name="Object 48278" hidden="1">
              <a:extLst>
                <a:ext uri="{63B3BB69-23CF-44E3-9099-C40C66FF867C}">
                  <a14:compatExt spid="_x0000_s125078"/>
                </a:ext>
                <a:ext uri="{FF2B5EF4-FFF2-40B4-BE49-F238E27FC236}">
                  <a16:creationId xmlns:a16="http://schemas.microsoft.com/office/drawing/2014/main" id="{00000000-0008-0000-0000-00009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273</xdr:row>
          <xdr:rowOff>0</xdr:rowOff>
        </xdr:from>
        <xdr:to>
          <xdr:col>9</xdr:col>
          <xdr:colOff>0</xdr:colOff>
          <xdr:row>273</xdr:row>
          <xdr:rowOff>0</xdr:rowOff>
        </xdr:to>
        <xdr:sp macro="" textlink="">
          <xdr:nvSpPr>
            <xdr:cNvPr id="125079" name="Object 48279" hidden="1">
              <a:extLst>
                <a:ext uri="{63B3BB69-23CF-44E3-9099-C40C66FF867C}">
                  <a14:compatExt spid="_x0000_s125079"/>
                </a:ext>
                <a:ext uri="{FF2B5EF4-FFF2-40B4-BE49-F238E27FC236}">
                  <a16:creationId xmlns:a16="http://schemas.microsoft.com/office/drawing/2014/main" id="{00000000-0008-0000-0000-00009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273</xdr:row>
          <xdr:rowOff>0</xdr:rowOff>
        </xdr:from>
        <xdr:to>
          <xdr:col>5</xdr:col>
          <xdr:colOff>350520</xdr:colOff>
          <xdr:row>273</xdr:row>
          <xdr:rowOff>0</xdr:rowOff>
        </xdr:to>
        <xdr:sp macro="" textlink="">
          <xdr:nvSpPr>
            <xdr:cNvPr id="125080" name="Object 48280" hidden="1">
              <a:extLst>
                <a:ext uri="{63B3BB69-23CF-44E3-9099-C40C66FF867C}">
                  <a14:compatExt spid="_x0000_s125080"/>
                </a:ext>
                <a:ext uri="{FF2B5EF4-FFF2-40B4-BE49-F238E27FC236}">
                  <a16:creationId xmlns:a16="http://schemas.microsoft.com/office/drawing/2014/main" id="{00000000-0008-0000-0000-00009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273</xdr:row>
          <xdr:rowOff>0</xdr:rowOff>
        </xdr:from>
        <xdr:to>
          <xdr:col>10</xdr:col>
          <xdr:colOff>213360</xdr:colOff>
          <xdr:row>273</xdr:row>
          <xdr:rowOff>0</xdr:rowOff>
        </xdr:to>
        <xdr:sp macro="" textlink="">
          <xdr:nvSpPr>
            <xdr:cNvPr id="125081" name="Object 48281" hidden="1">
              <a:extLst>
                <a:ext uri="{63B3BB69-23CF-44E3-9099-C40C66FF867C}">
                  <a14:compatExt spid="_x0000_s125081"/>
                </a:ext>
                <a:ext uri="{FF2B5EF4-FFF2-40B4-BE49-F238E27FC236}">
                  <a16:creationId xmlns:a16="http://schemas.microsoft.com/office/drawing/2014/main" id="{00000000-0008-0000-0000-00009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273</xdr:row>
          <xdr:rowOff>0</xdr:rowOff>
        </xdr:from>
        <xdr:to>
          <xdr:col>11</xdr:col>
          <xdr:colOff>373380</xdr:colOff>
          <xdr:row>273</xdr:row>
          <xdr:rowOff>0</xdr:rowOff>
        </xdr:to>
        <xdr:sp macro="" textlink="">
          <xdr:nvSpPr>
            <xdr:cNvPr id="125082" name="Object 48282" hidden="1">
              <a:extLst>
                <a:ext uri="{63B3BB69-23CF-44E3-9099-C40C66FF867C}">
                  <a14:compatExt spid="_x0000_s125082"/>
                </a:ext>
                <a:ext uri="{FF2B5EF4-FFF2-40B4-BE49-F238E27FC236}">
                  <a16:creationId xmlns:a16="http://schemas.microsoft.com/office/drawing/2014/main" id="{00000000-0008-0000-0000-00009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273</xdr:row>
          <xdr:rowOff>0</xdr:rowOff>
        </xdr:from>
        <xdr:to>
          <xdr:col>5</xdr:col>
          <xdr:colOff>30480</xdr:colOff>
          <xdr:row>273</xdr:row>
          <xdr:rowOff>0</xdr:rowOff>
        </xdr:to>
        <xdr:sp macro="" textlink="">
          <xdr:nvSpPr>
            <xdr:cNvPr id="125083" name="Object 48283" hidden="1">
              <a:extLst>
                <a:ext uri="{63B3BB69-23CF-44E3-9099-C40C66FF867C}">
                  <a14:compatExt spid="_x0000_s125083"/>
                </a:ext>
                <a:ext uri="{FF2B5EF4-FFF2-40B4-BE49-F238E27FC236}">
                  <a16:creationId xmlns:a16="http://schemas.microsoft.com/office/drawing/2014/main" id="{00000000-0008-0000-0000-00009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273</xdr:row>
          <xdr:rowOff>0</xdr:rowOff>
        </xdr:from>
        <xdr:to>
          <xdr:col>10</xdr:col>
          <xdr:colOff>289560</xdr:colOff>
          <xdr:row>273</xdr:row>
          <xdr:rowOff>0</xdr:rowOff>
        </xdr:to>
        <xdr:sp macro="" textlink="">
          <xdr:nvSpPr>
            <xdr:cNvPr id="125084" name="Object 48284" hidden="1">
              <a:extLst>
                <a:ext uri="{63B3BB69-23CF-44E3-9099-C40C66FF867C}">
                  <a14:compatExt spid="_x0000_s125084"/>
                </a:ext>
                <a:ext uri="{FF2B5EF4-FFF2-40B4-BE49-F238E27FC236}">
                  <a16:creationId xmlns:a16="http://schemas.microsoft.com/office/drawing/2014/main" id="{00000000-0008-0000-0000-00009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273</xdr:row>
          <xdr:rowOff>0</xdr:rowOff>
        </xdr:from>
        <xdr:to>
          <xdr:col>3</xdr:col>
          <xdr:colOff>175260</xdr:colOff>
          <xdr:row>273</xdr:row>
          <xdr:rowOff>0</xdr:rowOff>
        </xdr:to>
        <xdr:sp macro="" textlink="">
          <xdr:nvSpPr>
            <xdr:cNvPr id="125085" name="Object 48285" hidden="1">
              <a:extLst>
                <a:ext uri="{63B3BB69-23CF-44E3-9099-C40C66FF867C}">
                  <a14:compatExt spid="_x0000_s125085"/>
                </a:ext>
                <a:ext uri="{FF2B5EF4-FFF2-40B4-BE49-F238E27FC236}">
                  <a16:creationId xmlns:a16="http://schemas.microsoft.com/office/drawing/2014/main" id="{00000000-0008-0000-0000-00009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205623</xdr:colOff>
      <xdr:row>269</xdr:row>
      <xdr:rowOff>0</xdr:rowOff>
    </xdr:from>
    <xdr:ext cx="801541" cy="355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152 CuadroTexto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23675" y="47707826"/>
              <a:ext cx="801541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89" name="152 CuadroTexto">
              <a:extLst>
                <a:ext uri="{FF2B5EF4-FFF2-40B4-BE49-F238E27FC236}">
                  <a16:creationId xmlns:a16="http://schemas.microsoft.com/office/drawing/2014/main" id="{32D94CAE-44A1-4D60-BE52-D00FF79059A9}"/>
                </a:ext>
              </a:extLst>
            </xdr:cNvPr>
            <xdr:cNvSpPr txBox="1"/>
          </xdr:nvSpPr>
          <xdr:spPr>
            <a:xfrm>
              <a:off x="523675" y="47707826"/>
              <a:ext cx="801541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"ρ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d)</a:t>
              </a:r>
            </a:p>
          </xdr:txBody>
        </xdr:sp>
      </mc:Fallback>
    </mc:AlternateContent>
    <xdr:clientData/>
  </xdr:oneCellAnchor>
  <xdr:oneCellAnchor>
    <xdr:from>
      <xdr:col>3</xdr:col>
      <xdr:colOff>450789</xdr:colOff>
      <xdr:row>268</xdr:row>
      <xdr:rowOff>172278</xdr:rowOff>
    </xdr:from>
    <xdr:ext cx="980445" cy="3822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152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1815763" y="47687948"/>
              <a:ext cx="980445" cy="382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14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152 CuadroTexto">
              <a:extLst>
                <a:ext uri="{FF2B5EF4-FFF2-40B4-BE49-F238E27FC236}">
                  <a16:creationId xmlns:a16="http://schemas.microsoft.com/office/drawing/2014/main" id="{A82C2E98-B456-46D4-9AB8-C0ED44A952CC}"/>
                </a:ext>
              </a:extLst>
            </xdr:cNvPr>
            <xdr:cNvSpPr txBox="1"/>
          </xdr:nvSpPr>
          <xdr:spPr>
            <a:xfrm>
              <a:off x="1815763" y="47687948"/>
              <a:ext cx="980445" cy="382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"ρ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min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14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271670</xdr:colOff>
      <xdr:row>277</xdr:row>
      <xdr:rowOff>125896</xdr:rowOff>
    </xdr:from>
    <xdr:ext cx="2358887" cy="229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152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271670" y="54923635"/>
              <a:ext cx="2358887" cy="2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qu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WUv</m:t>
                        </m:r>
                      </m:e>
                    </m:d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152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271670" y="54923635"/>
              <a:ext cx="2358887" cy="2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VU1=(qu1−WUv)"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(t1+d)−PU1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278295</xdr:colOff>
      <xdr:row>280</xdr:row>
      <xdr:rowOff>165652</xdr:rowOff>
    </xdr:from>
    <xdr:ext cx="2173357" cy="229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152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278295" y="55539861"/>
              <a:ext cx="2173357" cy="2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qu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WUv</m:t>
                        </m:r>
                      </m:e>
                    </m:d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94" name="152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278295" y="55539861"/>
              <a:ext cx="2173357" cy="2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VU2=(qu1−WUv)"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(L1)−PU1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159026</xdr:colOff>
      <xdr:row>290</xdr:row>
      <xdr:rowOff>66261</xdr:rowOff>
    </xdr:from>
    <xdr:ext cx="755373" cy="355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152 CuadroTexto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SpPr txBox="1"/>
          </xdr:nvSpPr>
          <xdr:spPr>
            <a:xfrm>
              <a:off x="477078" y="56785565"/>
              <a:ext cx="755373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VUd</m:t>
                        </m:r>
                      </m:num>
                      <m:den>
                        <m: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24" name="152 CuadroTexto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SpPr txBox="1"/>
          </xdr:nvSpPr>
          <xdr:spPr>
            <a:xfrm>
              <a:off x="477078" y="56785565"/>
              <a:ext cx="755373" cy="355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Vn=VUd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106019</xdr:colOff>
      <xdr:row>293</xdr:row>
      <xdr:rowOff>86139</xdr:rowOff>
    </xdr:from>
    <xdr:ext cx="1477618" cy="276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118 CuadroTexto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SpPr txBox="1"/>
          </xdr:nvSpPr>
          <xdr:spPr>
            <a:xfrm>
              <a:off x="424071" y="57381913"/>
              <a:ext cx="1477618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0.53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</m:t>
                        </m:r>
                      </m:e>
                    </m:rad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6" name="118 CuadroTexto">
              <a:extLst>
                <a:ext uri="{FF2B5EF4-FFF2-40B4-BE49-F238E27FC236}">
                  <a16:creationId xmlns:a16="http://schemas.microsoft.com/office/drawing/2014/main" id="{AADD6195-688D-4448-940C-F8BE32C0298D}"/>
                </a:ext>
              </a:extLst>
            </xdr:cNvPr>
            <xdr:cNvSpPr txBox="1"/>
          </xdr:nvSpPr>
          <xdr:spPr>
            <a:xfrm>
              <a:off x="424071" y="57381913"/>
              <a:ext cx="1477618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"Vc = 0.53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1</xdr:col>
      <xdr:colOff>106017</xdr:colOff>
      <xdr:row>311</xdr:row>
      <xdr:rowOff>86140</xdr:rowOff>
    </xdr:from>
    <xdr:ext cx="848139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144 CuadroTexto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 txBox="1"/>
          </xdr:nvSpPr>
          <xdr:spPr>
            <a:xfrm>
              <a:off x="426583" y="58849478"/>
              <a:ext cx="84813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𝑅𝑢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𝐵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54" name="144 CuadroTexto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 txBox="1"/>
          </xdr:nvSpPr>
          <xdr:spPr>
            <a:xfrm>
              <a:off x="426583" y="58849478"/>
              <a:ext cx="84813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qu1=  𝑅𝑢1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𝐵1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106018</xdr:colOff>
      <xdr:row>319</xdr:row>
      <xdr:rowOff>19878</xdr:rowOff>
    </xdr:from>
    <xdr:ext cx="960783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144 CuadroTexto">
              <a:extLst>
                <a:ext uri="{FF2B5EF4-FFF2-40B4-BE49-F238E27FC236}">
                  <a16:creationId xmlns:a16="http://schemas.microsoft.com/office/drawing/2014/main" id="{00000000-0008-0000-0000-00000D010000}"/>
                </a:ext>
              </a:extLst>
            </xdr:cNvPr>
            <xdr:cNvSpPr txBox="1"/>
          </xdr:nvSpPr>
          <xdr:spPr>
            <a:xfrm>
              <a:off x="424070" y="60774469"/>
              <a:ext cx="96078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VUd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PE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69" name="144 CuadroTexto">
              <a:extLst>
                <a:ext uri="{FF2B5EF4-FFF2-40B4-BE49-F238E27FC236}">
                  <a16:creationId xmlns:a16="http://schemas.microsoft.com/office/drawing/2014/main" id="{8C174FB1-E39B-4AB5-8DC6-BE13B419FB26}"/>
                </a:ext>
              </a:extLst>
            </xdr:cNvPr>
            <xdr:cNvSpPr txBox="1"/>
          </xdr:nvSpPr>
          <xdr:spPr>
            <a:xfrm>
              <a:off x="424070" y="60774469"/>
              <a:ext cx="96078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𝑉𝑐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258418</xdr:colOff>
      <xdr:row>320</xdr:row>
      <xdr:rowOff>13252</xdr:rowOff>
    </xdr:from>
    <xdr:ext cx="2325756" cy="276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118 CuadroTexto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SpPr txBox="1"/>
          </xdr:nvSpPr>
          <xdr:spPr>
            <a:xfrm>
              <a:off x="258418" y="61152156"/>
              <a:ext cx="2325756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qu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=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0.53 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</m:rad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2" name="118 CuadroTexto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SpPr txBox="1"/>
          </xdr:nvSpPr>
          <xdr:spPr>
            <a:xfrm>
              <a:off x="258418" y="61152156"/>
              <a:ext cx="2325756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"qu1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(lv − d) =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Ø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√(f’c)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1</xdr:col>
      <xdr:colOff>132522</xdr:colOff>
      <xdr:row>315</xdr:row>
      <xdr:rowOff>145775</xdr:rowOff>
    </xdr:from>
    <xdr:ext cx="1219199" cy="250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118 CuadroTexto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 txBox="1"/>
          </xdr:nvSpPr>
          <xdr:spPr>
            <a:xfrm>
              <a:off x="450574" y="60323897"/>
              <a:ext cx="1219199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1)/2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3" name="118 CuadroTexto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 txBox="1"/>
          </xdr:nvSpPr>
          <xdr:spPr>
            <a:xfrm>
              <a:off x="450574" y="60323897"/>
              <a:ext cx="1219199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"lv = (B1−b1)/2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1</xdr:col>
      <xdr:colOff>10279</xdr:colOff>
      <xdr:row>330</xdr:row>
      <xdr:rowOff>123153</xdr:rowOff>
    </xdr:from>
    <xdr:ext cx="1298713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" name="144 CuadroTexto">
              <a:extLst>
                <a:ext uri="{FF2B5EF4-FFF2-40B4-BE49-F238E27FC236}">
                  <a16:creationId xmlns:a16="http://schemas.microsoft.com/office/drawing/2014/main" id="{00000000-0008-0000-0000-00001E010000}"/>
                </a:ext>
              </a:extLst>
            </xdr:cNvPr>
            <xdr:cNvSpPr txBox="1"/>
          </xdr:nvSpPr>
          <xdr:spPr>
            <a:xfrm>
              <a:off x="330845" y="62481029"/>
              <a:ext cx="129871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hmin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dmin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86" name="144 CuadroTexto">
              <a:extLst>
                <a:ext uri="{FF2B5EF4-FFF2-40B4-BE49-F238E27FC236}">
                  <a16:creationId xmlns:a16="http://schemas.microsoft.com/office/drawing/2014/main" id="{B9ABC3DE-8B7D-4718-B2EE-6B99DF91D5C0}"/>
                </a:ext>
              </a:extLst>
            </xdr:cNvPr>
            <xdr:cNvSpPr txBox="1"/>
          </xdr:nvSpPr>
          <xdr:spPr>
            <a:xfrm>
              <a:off x="330845" y="62481029"/>
              <a:ext cx="129871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hmin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dmin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"+ Re" 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086" name="Object 48286" hidden="1">
              <a:extLst>
                <a:ext uri="{63B3BB69-23CF-44E3-9099-C40C66FF867C}">
                  <a14:compatExt spid="_x0000_s125086"/>
                </a:ext>
                <a:ext uri="{FF2B5EF4-FFF2-40B4-BE49-F238E27FC236}">
                  <a16:creationId xmlns:a16="http://schemas.microsoft.com/office/drawing/2014/main" id="{00000000-0008-0000-0000-00009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087" name="Object 48287" hidden="1">
              <a:extLst>
                <a:ext uri="{63B3BB69-23CF-44E3-9099-C40C66FF867C}">
                  <a14:compatExt spid="_x0000_s125087"/>
                </a:ext>
                <a:ext uri="{FF2B5EF4-FFF2-40B4-BE49-F238E27FC236}">
                  <a16:creationId xmlns:a16="http://schemas.microsoft.com/office/drawing/2014/main" id="{00000000-0008-0000-0000-00009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088" name="Object 48288" hidden="1">
              <a:extLst>
                <a:ext uri="{63B3BB69-23CF-44E3-9099-C40C66FF867C}">
                  <a14:compatExt spid="_x0000_s125088"/>
                </a:ext>
                <a:ext uri="{FF2B5EF4-FFF2-40B4-BE49-F238E27FC236}">
                  <a16:creationId xmlns:a16="http://schemas.microsoft.com/office/drawing/2014/main" id="{00000000-0008-0000-0000-0000A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340</xdr:row>
          <xdr:rowOff>0</xdr:rowOff>
        </xdr:from>
        <xdr:to>
          <xdr:col>4</xdr:col>
          <xdr:colOff>274320</xdr:colOff>
          <xdr:row>340</xdr:row>
          <xdr:rowOff>0</xdr:rowOff>
        </xdr:to>
        <xdr:sp macro="" textlink="">
          <xdr:nvSpPr>
            <xdr:cNvPr id="125089" name="Object 48289" hidden="1">
              <a:extLst>
                <a:ext uri="{63B3BB69-23CF-44E3-9099-C40C66FF867C}">
                  <a14:compatExt spid="_x0000_s125089"/>
                </a:ext>
                <a:ext uri="{FF2B5EF4-FFF2-40B4-BE49-F238E27FC236}">
                  <a16:creationId xmlns:a16="http://schemas.microsoft.com/office/drawing/2014/main" id="{00000000-0008-0000-0000-0000A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45720</xdr:colOff>
          <xdr:row>340</xdr:row>
          <xdr:rowOff>0</xdr:rowOff>
        </xdr:from>
        <xdr:to>
          <xdr:col>13</xdr:col>
          <xdr:colOff>137160</xdr:colOff>
          <xdr:row>340</xdr:row>
          <xdr:rowOff>0</xdr:rowOff>
        </xdr:to>
        <xdr:sp macro="" textlink="">
          <xdr:nvSpPr>
            <xdr:cNvPr id="125090" name="Object 48290" hidden="1">
              <a:extLst>
                <a:ext uri="{63B3BB69-23CF-44E3-9099-C40C66FF867C}">
                  <a14:compatExt spid="_x0000_s125090"/>
                </a:ext>
                <a:ext uri="{FF2B5EF4-FFF2-40B4-BE49-F238E27FC236}">
                  <a16:creationId xmlns:a16="http://schemas.microsoft.com/office/drawing/2014/main" id="{00000000-0008-0000-0000-0000A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340</xdr:row>
          <xdr:rowOff>0</xdr:rowOff>
        </xdr:from>
        <xdr:to>
          <xdr:col>5</xdr:col>
          <xdr:colOff>388620</xdr:colOff>
          <xdr:row>340</xdr:row>
          <xdr:rowOff>0</xdr:rowOff>
        </xdr:to>
        <xdr:sp macro="" textlink="">
          <xdr:nvSpPr>
            <xdr:cNvPr id="125091" name="Object 48291" hidden="1">
              <a:extLst>
                <a:ext uri="{63B3BB69-23CF-44E3-9099-C40C66FF867C}">
                  <a14:compatExt spid="_x0000_s125091"/>
                </a:ext>
                <a:ext uri="{FF2B5EF4-FFF2-40B4-BE49-F238E27FC236}">
                  <a16:creationId xmlns:a16="http://schemas.microsoft.com/office/drawing/2014/main" id="{00000000-0008-0000-0000-0000A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340</xdr:row>
          <xdr:rowOff>0</xdr:rowOff>
        </xdr:from>
        <xdr:to>
          <xdr:col>13</xdr:col>
          <xdr:colOff>175260</xdr:colOff>
          <xdr:row>340</xdr:row>
          <xdr:rowOff>0</xdr:rowOff>
        </xdr:to>
        <xdr:sp macro="" textlink="">
          <xdr:nvSpPr>
            <xdr:cNvPr id="125092" name="Object 48292" hidden="1">
              <a:extLst>
                <a:ext uri="{63B3BB69-23CF-44E3-9099-C40C66FF867C}">
                  <a14:compatExt spid="_x0000_s125092"/>
                </a:ext>
                <a:ext uri="{FF2B5EF4-FFF2-40B4-BE49-F238E27FC236}">
                  <a16:creationId xmlns:a16="http://schemas.microsoft.com/office/drawing/2014/main" id="{00000000-0008-0000-0000-0000A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340</xdr:row>
          <xdr:rowOff>0</xdr:rowOff>
        </xdr:from>
        <xdr:to>
          <xdr:col>5</xdr:col>
          <xdr:colOff>22860</xdr:colOff>
          <xdr:row>340</xdr:row>
          <xdr:rowOff>0</xdr:rowOff>
        </xdr:to>
        <xdr:sp macro="" textlink="">
          <xdr:nvSpPr>
            <xdr:cNvPr id="125093" name="Object 48293" hidden="1">
              <a:extLst>
                <a:ext uri="{63B3BB69-23CF-44E3-9099-C40C66FF867C}">
                  <a14:compatExt spid="_x0000_s125093"/>
                </a:ext>
                <a:ext uri="{FF2B5EF4-FFF2-40B4-BE49-F238E27FC236}">
                  <a16:creationId xmlns:a16="http://schemas.microsoft.com/office/drawing/2014/main" id="{00000000-0008-0000-0000-0000A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312420</xdr:colOff>
          <xdr:row>340</xdr:row>
          <xdr:rowOff>0</xdr:rowOff>
        </xdr:from>
        <xdr:to>
          <xdr:col>12</xdr:col>
          <xdr:colOff>220980</xdr:colOff>
          <xdr:row>340</xdr:row>
          <xdr:rowOff>0</xdr:rowOff>
        </xdr:to>
        <xdr:sp macro="" textlink="">
          <xdr:nvSpPr>
            <xdr:cNvPr id="125094" name="Object 48294" hidden="1">
              <a:extLst>
                <a:ext uri="{63B3BB69-23CF-44E3-9099-C40C66FF867C}">
                  <a14:compatExt spid="_x0000_s125094"/>
                </a:ext>
                <a:ext uri="{FF2B5EF4-FFF2-40B4-BE49-F238E27FC236}">
                  <a16:creationId xmlns:a16="http://schemas.microsoft.com/office/drawing/2014/main" id="{00000000-0008-0000-0000-0000A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266700</xdr:colOff>
          <xdr:row>340</xdr:row>
          <xdr:rowOff>0</xdr:rowOff>
        </xdr:from>
        <xdr:to>
          <xdr:col>13</xdr:col>
          <xdr:colOff>68580</xdr:colOff>
          <xdr:row>340</xdr:row>
          <xdr:rowOff>0</xdr:rowOff>
        </xdr:to>
        <xdr:sp macro="" textlink="">
          <xdr:nvSpPr>
            <xdr:cNvPr id="125095" name="Object 48295" hidden="1">
              <a:extLst>
                <a:ext uri="{63B3BB69-23CF-44E3-9099-C40C66FF867C}">
                  <a14:compatExt spid="_x0000_s125095"/>
                </a:ext>
                <a:ext uri="{FF2B5EF4-FFF2-40B4-BE49-F238E27FC236}">
                  <a16:creationId xmlns:a16="http://schemas.microsoft.com/office/drawing/2014/main" id="{00000000-0008-0000-0000-0000A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289560</xdr:colOff>
          <xdr:row>340</xdr:row>
          <xdr:rowOff>0</xdr:rowOff>
        </xdr:from>
        <xdr:to>
          <xdr:col>12</xdr:col>
          <xdr:colOff>0</xdr:colOff>
          <xdr:row>340</xdr:row>
          <xdr:rowOff>0</xdr:rowOff>
        </xdr:to>
        <xdr:sp macro="" textlink="">
          <xdr:nvSpPr>
            <xdr:cNvPr id="125096" name="Object 48296" hidden="1">
              <a:extLst>
                <a:ext uri="{63B3BB69-23CF-44E3-9099-C40C66FF867C}">
                  <a14:compatExt spid="_x0000_s125096"/>
                </a:ext>
                <a:ext uri="{FF2B5EF4-FFF2-40B4-BE49-F238E27FC236}">
                  <a16:creationId xmlns:a16="http://schemas.microsoft.com/office/drawing/2014/main" id="{00000000-0008-0000-0000-0000A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340</xdr:row>
          <xdr:rowOff>0</xdr:rowOff>
        </xdr:from>
        <xdr:to>
          <xdr:col>5</xdr:col>
          <xdr:colOff>350520</xdr:colOff>
          <xdr:row>340</xdr:row>
          <xdr:rowOff>0</xdr:rowOff>
        </xdr:to>
        <xdr:sp macro="" textlink="">
          <xdr:nvSpPr>
            <xdr:cNvPr id="125097" name="Object 48297" hidden="1">
              <a:extLst>
                <a:ext uri="{63B3BB69-23CF-44E3-9099-C40C66FF867C}">
                  <a14:compatExt spid="_x0000_s125097"/>
                </a:ext>
                <a:ext uri="{FF2B5EF4-FFF2-40B4-BE49-F238E27FC236}">
                  <a16:creationId xmlns:a16="http://schemas.microsoft.com/office/drawing/2014/main" id="{00000000-0008-0000-0000-0000A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340</xdr:row>
          <xdr:rowOff>0</xdr:rowOff>
        </xdr:from>
        <xdr:to>
          <xdr:col>13</xdr:col>
          <xdr:colOff>213360</xdr:colOff>
          <xdr:row>340</xdr:row>
          <xdr:rowOff>0</xdr:rowOff>
        </xdr:to>
        <xdr:sp macro="" textlink="">
          <xdr:nvSpPr>
            <xdr:cNvPr id="125098" name="Object 48298" hidden="1">
              <a:extLst>
                <a:ext uri="{63B3BB69-23CF-44E3-9099-C40C66FF867C}">
                  <a14:compatExt spid="_x0000_s125098"/>
                </a:ext>
                <a:ext uri="{FF2B5EF4-FFF2-40B4-BE49-F238E27FC236}">
                  <a16:creationId xmlns:a16="http://schemas.microsoft.com/office/drawing/2014/main" id="{00000000-0008-0000-0000-0000A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266700</xdr:colOff>
          <xdr:row>340</xdr:row>
          <xdr:rowOff>0</xdr:rowOff>
        </xdr:from>
        <xdr:to>
          <xdr:col>14</xdr:col>
          <xdr:colOff>373380</xdr:colOff>
          <xdr:row>340</xdr:row>
          <xdr:rowOff>0</xdr:rowOff>
        </xdr:to>
        <xdr:sp macro="" textlink="">
          <xdr:nvSpPr>
            <xdr:cNvPr id="125099" name="Object 48299" hidden="1">
              <a:extLst>
                <a:ext uri="{63B3BB69-23CF-44E3-9099-C40C66FF867C}">
                  <a14:compatExt spid="_x0000_s125099"/>
                </a:ext>
                <a:ext uri="{FF2B5EF4-FFF2-40B4-BE49-F238E27FC236}">
                  <a16:creationId xmlns:a16="http://schemas.microsoft.com/office/drawing/2014/main" id="{00000000-0008-0000-0000-0000A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340</xdr:row>
          <xdr:rowOff>0</xdr:rowOff>
        </xdr:from>
        <xdr:to>
          <xdr:col>3</xdr:col>
          <xdr:colOff>373380</xdr:colOff>
          <xdr:row>340</xdr:row>
          <xdr:rowOff>0</xdr:rowOff>
        </xdr:to>
        <xdr:sp macro="" textlink="">
          <xdr:nvSpPr>
            <xdr:cNvPr id="125100" name="Object 48300" hidden="1">
              <a:extLst>
                <a:ext uri="{63B3BB69-23CF-44E3-9099-C40C66FF867C}">
                  <a14:compatExt spid="_x0000_s125100"/>
                </a:ext>
                <a:ext uri="{FF2B5EF4-FFF2-40B4-BE49-F238E27FC236}">
                  <a16:creationId xmlns:a16="http://schemas.microsoft.com/office/drawing/2014/main" id="{00000000-0008-0000-0000-0000A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340</xdr:row>
          <xdr:rowOff>0</xdr:rowOff>
        </xdr:from>
        <xdr:to>
          <xdr:col>5</xdr:col>
          <xdr:colOff>22860</xdr:colOff>
          <xdr:row>340</xdr:row>
          <xdr:rowOff>0</xdr:rowOff>
        </xdr:to>
        <xdr:sp macro="" textlink="">
          <xdr:nvSpPr>
            <xdr:cNvPr id="125101" name="Object 48301" hidden="1">
              <a:extLst>
                <a:ext uri="{63B3BB69-23CF-44E3-9099-C40C66FF867C}">
                  <a14:compatExt spid="_x0000_s125101"/>
                </a:ext>
                <a:ext uri="{FF2B5EF4-FFF2-40B4-BE49-F238E27FC236}">
                  <a16:creationId xmlns:a16="http://schemas.microsoft.com/office/drawing/2014/main" id="{00000000-0008-0000-0000-0000A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102" name="Object 48302" hidden="1">
              <a:extLst>
                <a:ext uri="{63B3BB69-23CF-44E3-9099-C40C66FF867C}">
                  <a14:compatExt spid="_x0000_s125102"/>
                </a:ext>
                <a:ext uri="{FF2B5EF4-FFF2-40B4-BE49-F238E27FC236}">
                  <a16:creationId xmlns:a16="http://schemas.microsoft.com/office/drawing/2014/main" id="{00000000-0008-0000-0000-0000A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103" name="Object 48303" hidden="1">
              <a:extLst>
                <a:ext uri="{63B3BB69-23CF-44E3-9099-C40C66FF867C}">
                  <a14:compatExt spid="_x0000_s125103"/>
                </a:ext>
                <a:ext uri="{FF2B5EF4-FFF2-40B4-BE49-F238E27FC236}">
                  <a16:creationId xmlns:a16="http://schemas.microsoft.com/office/drawing/2014/main" id="{00000000-0008-0000-0000-0000A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104" name="Object 48304" hidden="1">
              <a:extLst>
                <a:ext uri="{63B3BB69-23CF-44E3-9099-C40C66FF867C}">
                  <a14:compatExt spid="_x0000_s125104"/>
                </a:ext>
                <a:ext uri="{FF2B5EF4-FFF2-40B4-BE49-F238E27FC236}">
                  <a16:creationId xmlns:a16="http://schemas.microsoft.com/office/drawing/2014/main" id="{00000000-0008-0000-0000-0000B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105" name="Object 48305" hidden="1">
              <a:extLst>
                <a:ext uri="{63B3BB69-23CF-44E3-9099-C40C66FF867C}">
                  <a14:compatExt spid="_x0000_s125105"/>
                </a:ext>
                <a:ext uri="{FF2B5EF4-FFF2-40B4-BE49-F238E27FC236}">
                  <a16:creationId xmlns:a16="http://schemas.microsoft.com/office/drawing/2014/main" id="{00000000-0008-0000-0000-0000B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340</xdr:row>
          <xdr:rowOff>0</xdr:rowOff>
        </xdr:from>
        <xdr:to>
          <xdr:col>0</xdr:col>
          <xdr:colOff>304800</xdr:colOff>
          <xdr:row>340</xdr:row>
          <xdr:rowOff>0</xdr:rowOff>
        </xdr:to>
        <xdr:sp macro="" textlink="">
          <xdr:nvSpPr>
            <xdr:cNvPr id="125106" name="Object 48306" hidden="1">
              <a:extLst>
                <a:ext uri="{63B3BB69-23CF-44E3-9099-C40C66FF867C}">
                  <a14:compatExt spid="_x0000_s125106"/>
                </a:ext>
                <a:ext uri="{FF2B5EF4-FFF2-40B4-BE49-F238E27FC236}">
                  <a16:creationId xmlns:a16="http://schemas.microsoft.com/office/drawing/2014/main" id="{00000000-0008-0000-0000-0000B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340</xdr:row>
          <xdr:rowOff>0</xdr:rowOff>
        </xdr:from>
        <xdr:to>
          <xdr:col>12</xdr:col>
          <xdr:colOff>114300</xdr:colOff>
          <xdr:row>340</xdr:row>
          <xdr:rowOff>0</xdr:rowOff>
        </xdr:to>
        <xdr:sp macro="" textlink="">
          <xdr:nvSpPr>
            <xdr:cNvPr id="125107" name="Object 48307" hidden="1">
              <a:extLst>
                <a:ext uri="{63B3BB69-23CF-44E3-9099-C40C66FF867C}">
                  <a14:compatExt spid="_x0000_s125107"/>
                </a:ext>
                <a:ext uri="{FF2B5EF4-FFF2-40B4-BE49-F238E27FC236}">
                  <a16:creationId xmlns:a16="http://schemas.microsoft.com/office/drawing/2014/main" id="{00000000-0008-0000-0000-0000B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11430</xdr:colOff>
      <xdr:row>344</xdr:row>
      <xdr:rowOff>19050</xdr:rowOff>
    </xdr:from>
    <xdr:to>
      <xdr:col>3</xdr:col>
      <xdr:colOff>99060</xdr:colOff>
      <xdr:row>345</xdr:row>
      <xdr:rowOff>205740</xdr:rowOff>
    </xdr:to>
    <xdr:sp macro="" textlink="">
      <xdr:nvSpPr>
        <xdr:cNvPr id="288" name="Rectángulo 25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852943" y="1635815"/>
          <a:ext cx="611091" cy="40535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449580</xdr:colOff>
      <xdr:row>344</xdr:row>
      <xdr:rowOff>19050</xdr:rowOff>
    </xdr:from>
    <xdr:to>
      <xdr:col>11</xdr:col>
      <xdr:colOff>22860</xdr:colOff>
      <xdr:row>345</xdr:row>
      <xdr:rowOff>205740</xdr:rowOff>
    </xdr:to>
    <xdr:sp macro="" textlink="">
      <xdr:nvSpPr>
        <xdr:cNvPr id="289" name="Rectángulo 19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4975197" y="1635815"/>
          <a:ext cx="620202" cy="40535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512620</xdr:colOff>
      <xdr:row>349</xdr:row>
      <xdr:rowOff>148931</xdr:rowOff>
    </xdr:from>
    <xdr:to>
      <xdr:col>12</xdr:col>
      <xdr:colOff>262</xdr:colOff>
      <xdr:row>349</xdr:row>
      <xdr:rowOff>148931</xdr:rowOff>
    </xdr:to>
    <xdr:cxnSp macro="">
      <xdr:nvCxnSpPr>
        <xdr:cNvPr id="298" name="Conector recto de flecha 20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/>
      </xdr:nvCxnSpPr>
      <xdr:spPr>
        <a:xfrm>
          <a:off x="4511806" y="66385124"/>
          <a:ext cx="160547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197427</xdr:colOff>
      <xdr:row>341</xdr:row>
      <xdr:rowOff>41563</xdr:rowOff>
    </xdr:from>
    <xdr:to>
      <xdr:col>12</xdr:col>
      <xdr:colOff>197427</xdr:colOff>
      <xdr:row>348</xdr:row>
      <xdr:rowOff>187035</xdr:rowOff>
    </xdr:to>
    <xdr:cxnSp macro="">
      <xdr:nvCxnSpPr>
        <xdr:cNvPr id="299" name="Conector recto de flecha 209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/>
      </xdr:nvCxnSpPr>
      <xdr:spPr>
        <a:xfrm flipV="1">
          <a:off x="6293427" y="1002346"/>
          <a:ext cx="0" cy="167609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383256</xdr:colOff>
      <xdr:row>340</xdr:row>
      <xdr:rowOff>69272</xdr:rowOff>
    </xdr:from>
    <xdr:to>
      <xdr:col>1</xdr:col>
      <xdr:colOff>383256</xdr:colOff>
      <xdr:row>349</xdr:row>
      <xdr:rowOff>166253</xdr:rowOff>
    </xdr:to>
    <xdr:cxnSp macro="">
      <xdr:nvCxnSpPr>
        <xdr:cNvPr id="302" name="Conector recto de flecha 209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/>
      </xdr:nvCxnSpPr>
      <xdr:spPr>
        <a:xfrm flipV="1">
          <a:off x="701308" y="811394"/>
          <a:ext cx="0" cy="206492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13856</xdr:colOff>
      <xdr:row>342</xdr:row>
      <xdr:rowOff>187033</xdr:rowOff>
    </xdr:from>
    <xdr:to>
      <xdr:col>4</xdr:col>
      <xdr:colOff>69273</xdr:colOff>
      <xdr:row>342</xdr:row>
      <xdr:rowOff>187033</xdr:rowOff>
    </xdr:to>
    <xdr:cxnSp macro="">
      <xdr:nvCxnSpPr>
        <xdr:cNvPr id="303" name="Conector recto de flecha 20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/>
      </xdr:nvCxnSpPr>
      <xdr:spPr>
        <a:xfrm>
          <a:off x="862942" y="66032542"/>
          <a:ext cx="110915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103909</xdr:colOff>
      <xdr:row>344</xdr:row>
      <xdr:rowOff>34636</xdr:rowOff>
    </xdr:from>
    <xdr:to>
      <xdr:col>9</xdr:col>
      <xdr:colOff>443345</xdr:colOff>
      <xdr:row>345</xdr:row>
      <xdr:rowOff>207818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1468883" y="66302132"/>
          <a:ext cx="3500079" cy="39184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11144</xdr:colOff>
      <xdr:row>343</xdr:row>
      <xdr:rowOff>90262</xdr:rowOff>
    </xdr:from>
    <xdr:to>
      <xdr:col>4</xdr:col>
      <xdr:colOff>68179</xdr:colOff>
      <xdr:row>346</xdr:row>
      <xdr:rowOff>148391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857365" y="66340146"/>
          <a:ext cx="1107793" cy="719866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13854</xdr:colOff>
      <xdr:row>340</xdr:row>
      <xdr:rowOff>69272</xdr:rowOff>
    </xdr:from>
    <xdr:to>
      <xdr:col>4</xdr:col>
      <xdr:colOff>69271</xdr:colOff>
      <xdr:row>349</xdr:row>
      <xdr:rowOff>166253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855367" y="811394"/>
          <a:ext cx="1102339" cy="2064929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513347</xdr:colOff>
      <xdr:row>343</xdr:row>
      <xdr:rowOff>86251</xdr:rowOff>
    </xdr:from>
    <xdr:to>
      <xdr:col>11</xdr:col>
      <xdr:colOff>192505</xdr:colOff>
      <xdr:row>346</xdr:row>
      <xdr:rowOff>144380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4511842" y="66336135"/>
          <a:ext cx="1271337" cy="719866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512620</xdr:colOff>
      <xdr:row>341</xdr:row>
      <xdr:rowOff>41563</xdr:rowOff>
    </xdr:from>
    <xdr:to>
      <xdr:col>11</xdr:col>
      <xdr:colOff>533400</xdr:colOff>
      <xdr:row>348</xdr:row>
      <xdr:rowOff>187035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4494898" y="1002346"/>
          <a:ext cx="1603421" cy="1676098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6281</xdr:colOff>
      <xdr:row>14</xdr:row>
      <xdr:rowOff>146143</xdr:rowOff>
    </xdr:from>
    <xdr:to>
      <xdr:col>4</xdr:col>
      <xdr:colOff>61698</xdr:colOff>
      <xdr:row>14</xdr:row>
      <xdr:rowOff>146143</xdr:rowOff>
    </xdr:to>
    <xdr:cxnSp macro="">
      <xdr:nvCxnSpPr>
        <xdr:cNvPr id="309" name="Conector recto de flecha 207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/>
      </xdr:nvCxnSpPr>
      <xdr:spPr>
        <a:xfrm>
          <a:off x="855367" y="3115766"/>
          <a:ext cx="110915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200771</xdr:colOff>
      <xdr:row>343</xdr:row>
      <xdr:rowOff>90262</xdr:rowOff>
    </xdr:from>
    <xdr:to>
      <xdr:col>4</xdr:col>
      <xdr:colOff>200771</xdr:colOff>
      <xdr:row>346</xdr:row>
      <xdr:rowOff>148391</xdr:rowOff>
    </xdr:to>
    <xdr:cxnSp macro="">
      <xdr:nvCxnSpPr>
        <xdr:cNvPr id="311" name="Conector recto de flecha 209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/>
      </xdr:nvCxnSpPr>
      <xdr:spPr>
        <a:xfrm flipV="1">
          <a:off x="2103594" y="66157839"/>
          <a:ext cx="0" cy="72433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371316</xdr:colOff>
      <xdr:row>343</xdr:row>
      <xdr:rowOff>86251</xdr:rowOff>
    </xdr:from>
    <xdr:to>
      <xdr:col>8</xdr:col>
      <xdr:colOff>371316</xdr:colOff>
      <xdr:row>346</xdr:row>
      <xdr:rowOff>144380</xdr:rowOff>
    </xdr:to>
    <xdr:cxnSp macro="">
      <xdr:nvCxnSpPr>
        <xdr:cNvPr id="314" name="Conector recto de flecha 209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/>
      </xdr:nvCxnSpPr>
      <xdr:spPr>
        <a:xfrm flipV="1">
          <a:off x="4370502" y="65408044"/>
          <a:ext cx="0" cy="72028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512620</xdr:colOff>
      <xdr:row>342</xdr:row>
      <xdr:rowOff>198384</xdr:rowOff>
    </xdr:from>
    <xdr:to>
      <xdr:col>11</xdr:col>
      <xdr:colOff>192505</xdr:colOff>
      <xdr:row>342</xdr:row>
      <xdr:rowOff>199401</xdr:rowOff>
    </xdr:to>
    <xdr:cxnSp macro="">
      <xdr:nvCxnSpPr>
        <xdr:cNvPr id="317" name="Conector recto de flecha 209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/>
      </xdr:nvCxnSpPr>
      <xdr:spPr>
        <a:xfrm>
          <a:off x="4511806" y="65299460"/>
          <a:ext cx="1272202" cy="101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</xdr:colOff>
      <xdr:row>350</xdr:row>
      <xdr:rowOff>128276</xdr:rowOff>
    </xdr:from>
    <xdr:to>
      <xdr:col>4</xdr:col>
      <xdr:colOff>69271</xdr:colOff>
      <xdr:row>350</xdr:row>
      <xdr:rowOff>128276</xdr:rowOff>
    </xdr:to>
    <xdr:cxnSp macro="">
      <xdr:nvCxnSpPr>
        <xdr:cNvPr id="321" name="Conector recto de flecha 207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/>
      </xdr:nvCxnSpPr>
      <xdr:spPr>
        <a:xfrm>
          <a:off x="859937" y="66585186"/>
          <a:ext cx="110645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36788</xdr:colOff>
      <xdr:row>354</xdr:row>
      <xdr:rowOff>84083</xdr:rowOff>
    </xdr:from>
    <xdr:ext cx="2154618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144 CuadroTexto">
              <a:extLst>
                <a:ext uri="{FF2B5EF4-FFF2-40B4-BE49-F238E27FC236}">
                  <a16:creationId xmlns:a16="http://schemas.microsoft.com/office/drawing/2014/main" id="{00000000-0008-0000-0000-000044010000}"/>
                </a:ext>
              </a:extLst>
            </xdr:cNvPr>
            <xdr:cNvSpPr txBox="1"/>
          </xdr:nvSpPr>
          <xdr:spPr>
            <a:xfrm>
              <a:off x="357354" y="67392331"/>
              <a:ext cx="2154618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RU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4" name="144 CuadroTexto">
              <a:extLst>
                <a:ext uri="{FF2B5EF4-FFF2-40B4-BE49-F238E27FC236}">
                  <a16:creationId xmlns:a16="http://schemas.microsoft.com/office/drawing/2014/main" id="{2AF567E0-198D-4A01-9785-CCB594A9F98F}"/>
                </a:ext>
              </a:extLst>
            </xdr:cNvPr>
            <xdr:cNvSpPr txBox="1"/>
          </xdr:nvSpPr>
          <xdr:spPr>
            <a:xfrm>
              <a:off x="357354" y="67392331"/>
              <a:ext cx="2154618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VUp=RU1−QU1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L1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(b1+d)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15765</xdr:colOff>
      <xdr:row>355</xdr:row>
      <xdr:rowOff>136636</xdr:rowOff>
    </xdr:from>
    <xdr:ext cx="924910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144 CuadroTexto">
              <a:extLst>
                <a:ext uri="{FF2B5EF4-FFF2-40B4-BE49-F238E27FC236}">
                  <a16:creationId xmlns:a16="http://schemas.microsoft.com/office/drawing/2014/main" id="{00000000-0008-0000-0000-000045010000}"/>
                </a:ext>
              </a:extLst>
            </xdr:cNvPr>
            <xdr:cNvSpPr txBox="1"/>
          </xdr:nvSpPr>
          <xdr:spPr>
            <a:xfrm>
              <a:off x="336331" y="67634070"/>
              <a:ext cx="924910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RU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Az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5" name="144 CuadroTexto">
              <a:extLst>
                <a:ext uri="{FF2B5EF4-FFF2-40B4-BE49-F238E27FC236}">
                  <a16:creationId xmlns:a16="http://schemas.microsoft.com/office/drawing/2014/main" id="{93864269-7304-44FB-A42C-50479DD06671}"/>
                </a:ext>
              </a:extLst>
            </xdr:cNvPr>
            <xdr:cNvSpPr txBox="1"/>
          </xdr:nvSpPr>
          <xdr:spPr>
            <a:xfrm>
              <a:off x="336331" y="67634070"/>
              <a:ext cx="924910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QU1=  RU1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Az1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231228</xdr:colOff>
      <xdr:row>361</xdr:row>
      <xdr:rowOff>141891</xdr:rowOff>
    </xdr:from>
    <xdr:ext cx="2070537" cy="276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6" name="118 CuadroTexto">
              <a:extLst>
                <a:ext uri="{FF2B5EF4-FFF2-40B4-BE49-F238E27FC236}">
                  <a16:creationId xmlns:a16="http://schemas.microsoft.com/office/drawing/2014/main" id="{00000000-0008-0000-0000-000046010000}"/>
                </a:ext>
              </a:extLst>
            </xdr:cNvPr>
            <xdr:cNvSpPr txBox="1"/>
          </xdr:nvSpPr>
          <xdr:spPr>
            <a:xfrm>
              <a:off x="231228" y="68774443"/>
              <a:ext cx="2070537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Vcp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0.85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1.06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</m:rad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6" name="118 CuadroTexto">
              <a:extLst>
                <a:ext uri="{FF2B5EF4-FFF2-40B4-BE49-F238E27FC236}">
                  <a16:creationId xmlns:a16="http://schemas.microsoft.com/office/drawing/2014/main" id="{77CD0F01-3077-425A-ACF0-A805F4A57366}"/>
                </a:ext>
              </a:extLst>
            </xdr:cNvPr>
            <xdr:cNvSpPr txBox="1"/>
          </xdr:nvSpPr>
          <xdr:spPr>
            <a:xfrm>
              <a:off x="231228" y="68774443"/>
              <a:ext cx="2070537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Vcp = " 0.85"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1.06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√(f’c)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0</xdr:col>
      <xdr:colOff>141890</xdr:colOff>
      <xdr:row>371</xdr:row>
      <xdr:rowOff>131379</xdr:rowOff>
    </xdr:from>
    <xdr:ext cx="1555530" cy="415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118 CuadroTexto">
              <a:extLst>
                <a:ext uri="{FF2B5EF4-FFF2-40B4-BE49-F238E27FC236}">
                  <a16:creationId xmlns:a16="http://schemas.microsoft.com/office/drawing/2014/main" id="{00000000-0008-0000-0000-000047010000}"/>
                </a:ext>
              </a:extLst>
            </xdr:cNvPr>
            <xdr:cNvSpPr txBox="1"/>
          </xdr:nvSpPr>
          <xdr:spPr>
            <a:xfrm>
              <a:off x="141890" y="70655793"/>
              <a:ext cx="1555530" cy="415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QU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lv</m:t>
                            </m:r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7" name="118 CuadroTexto">
              <a:extLst>
                <a:ext uri="{FF2B5EF4-FFF2-40B4-BE49-F238E27FC236}">
                  <a16:creationId xmlns:a16="http://schemas.microsoft.com/office/drawing/2014/main" id="{B3727283-6EB7-4C3F-A5C5-19CF9D161511}"/>
                </a:ext>
              </a:extLst>
            </xdr:cNvPr>
            <xdr:cNvSpPr txBox="1"/>
          </xdr:nvSpPr>
          <xdr:spPr>
            <a:xfrm>
              <a:off x="141890" y="70655793"/>
              <a:ext cx="1555530" cy="415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u ma"x =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QU1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lv^2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412</xdr:row>
          <xdr:rowOff>0</xdr:rowOff>
        </xdr:from>
        <xdr:to>
          <xdr:col>4</xdr:col>
          <xdr:colOff>22860</xdr:colOff>
          <xdr:row>412</xdr:row>
          <xdr:rowOff>0</xdr:rowOff>
        </xdr:to>
        <xdr:sp macro="" textlink="">
          <xdr:nvSpPr>
            <xdr:cNvPr id="125108" name="Object 48308" hidden="1">
              <a:extLst>
                <a:ext uri="{63B3BB69-23CF-44E3-9099-C40C66FF867C}">
                  <a14:compatExt spid="_x0000_s125108"/>
                </a:ext>
                <a:ext uri="{FF2B5EF4-FFF2-40B4-BE49-F238E27FC236}">
                  <a16:creationId xmlns:a16="http://schemas.microsoft.com/office/drawing/2014/main" id="{00000000-0008-0000-0000-0000B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412</xdr:row>
          <xdr:rowOff>0</xdr:rowOff>
        </xdr:from>
        <xdr:to>
          <xdr:col>9</xdr:col>
          <xdr:colOff>220980</xdr:colOff>
          <xdr:row>412</xdr:row>
          <xdr:rowOff>0</xdr:rowOff>
        </xdr:to>
        <xdr:sp macro="" textlink="">
          <xdr:nvSpPr>
            <xdr:cNvPr id="125109" name="Object 48309" hidden="1">
              <a:extLst>
                <a:ext uri="{63B3BB69-23CF-44E3-9099-C40C66FF867C}">
                  <a14:compatExt spid="_x0000_s125109"/>
                </a:ext>
                <a:ext uri="{FF2B5EF4-FFF2-40B4-BE49-F238E27FC236}">
                  <a16:creationId xmlns:a16="http://schemas.microsoft.com/office/drawing/2014/main" id="{00000000-0008-0000-0000-0000B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412</xdr:row>
          <xdr:rowOff>0</xdr:rowOff>
        </xdr:from>
        <xdr:to>
          <xdr:col>10</xdr:col>
          <xdr:colOff>68580</xdr:colOff>
          <xdr:row>412</xdr:row>
          <xdr:rowOff>0</xdr:rowOff>
        </xdr:to>
        <xdr:sp macro="" textlink="">
          <xdr:nvSpPr>
            <xdr:cNvPr id="125110" name="Object 48310" hidden="1">
              <a:extLst>
                <a:ext uri="{63B3BB69-23CF-44E3-9099-C40C66FF867C}">
                  <a14:compatExt spid="_x0000_s125110"/>
                </a:ext>
                <a:ext uri="{FF2B5EF4-FFF2-40B4-BE49-F238E27FC236}">
                  <a16:creationId xmlns:a16="http://schemas.microsoft.com/office/drawing/2014/main" id="{00000000-0008-0000-0000-0000B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412</xdr:row>
          <xdr:rowOff>0</xdr:rowOff>
        </xdr:from>
        <xdr:to>
          <xdr:col>9</xdr:col>
          <xdr:colOff>0</xdr:colOff>
          <xdr:row>412</xdr:row>
          <xdr:rowOff>0</xdr:rowOff>
        </xdr:to>
        <xdr:sp macro="" textlink="">
          <xdr:nvSpPr>
            <xdr:cNvPr id="125111" name="Object 48311" hidden="1">
              <a:extLst>
                <a:ext uri="{63B3BB69-23CF-44E3-9099-C40C66FF867C}">
                  <a14:compatExt spid="_x0000_s125111"/>
                </a:ext>
                <a:ext uri="{FF2B5EF4-FFF2-40B4-BE49-F238E27FC236}">
                  <a16:creationId xmlns:a16="http://schemas.microsoft.com/office/drawing/2014/main" id="{00000000-0008-0000-0000-0000B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412</xdr:row>
          <xdr:rowOff>0</xdr:rowOff>
        </xdr:from>
        <xdr:to>
          <xdr:col>5</xdr:col>
          <xdr:colOff>350520</xdr:colOff>
          <xdr:row>412</xdr:row>
          <xdr:rowOff>0</xdr:rowOff>
        </xdr:to>
        <xdr:sp macro="" textlink="">
          <xdr:nvSpPr>
            <xdr:cNvPr id="125112" name="Object 48312" hidden="1">
              <a:extLst>
                <a:ext uri="{63B3BB69-23CF-44E3-9099-C40C66FF867C}">
                  <a14:compatExt spid="_x0000_s125112"/>
                </a:ext>
                <a:ext uri="{FF2B5EF4-FFF2-40B4-BE49-F238E27FC236}">
                  <a16:creationId xmlns:a16="http://schemas.microsoft.com/office/drawing/2014/main" id="{00000000-0008-0000-0000-0000B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412</xdr:row>
          <xdr:rowOff>0</xdr:rowOff>
        </xdr:from>
        <xdr:to>
          <xdr:col>10</xdr:col>
          <xdr:colOff>213360</xdr:colOff>
          <xdr:row>412</xdr:row>
          <xdr:rowOff>0</xdr:rowOff>
        </xdr:to>
        <xdr:sp macro="" textlink="">
          <xdr:nvSpPr>
            <xdr:cNvPr id="125113" name="Object 48313" hidden="1">
              <a:extLst>
                <a:ext uri="{63B3BB69-23CF-44E3-9099-C40C66FF867C}">
                  <a14:compatExt spid="_x0000_s125113"/>
                </a:ext>
                <a:ext uri="{FF2B5EF4-FFF2-40B4-BE49-F238E27FC236}">
                  <a16:creationId xmlns:a16="http://schemas.microsoft.com/office/drawing/2014/main" id="{00000000-0008-0000-0000-0000B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412</xdr:row>
          <xdr:rowOff>0</xdr:rowOff>
        </xdr:from>
        <xdr:to>
          <xdr:col>11</xdr:col>
          <xdr:colOff>373380</xdr:colOff>
          <xdr:row>412</xdr:row>
          <xdr:rowOff>0</xdr:rowOff>
        </xdr:to>
        <xdr:sp macro="" textlink="">
          <xdr:nvSpPr>
            <xdr:cNvPr id="125114" name="Object 48314" hidden="1">
              <a:extLst>
                <a:ext uri="{63B3BB69-23CF-44E3-9099-C40C66FF867C}">
                  <a14:compatExt spid="_x0000_s125114"/>
                </a:ext>
                <a:ext uri="{FF2B5EF4-FFF2-40B4-BE49-F238E27FC236}">
                  <a16:creationId xmlns:a16="http://schemas.microsoft.com/office/drawing/2014/main" id="{00000000-0008-0000-0000-0000B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412</xdr:row>
          <xdr:rowOff>0</xdr:rowOff>
        </xdr:from>
        <xdr:to>
          <xdr:col>9</xdr:col>
          <xdr:colOff>236220</xdr:colOff>
          <xdr:row>412</xdr:row>
          <xdr:rowOff>0</xdr:rowOff>
        </xdr:to>
        <xdr:sp macro="" textlink="">
          <xdr:nvSpPr>
            <xdr:cNvPr id="125115" name="Object 48315" hidden="1">
              <a:extLst>
                <a:ext uri="{63B3BB69-23CF-44E3-9099-C40C66FF867C}">
                  <a14:compatExt spid="_x0000_s125115"/>
                </a:ext>
                <a:ext uri="{FF2B5EF4-FFF2-40B4-BE49-F238E27FC236}">
                  <a16:creationId xmlns:a16="http://schemas.microsoft.com/office/drawing/2014/main" id="{00000000-0008-0000-0000-0000B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412</xdr:row>
          <xdr:rowOff>0</xdr:rowOff>
        </xdr:from>
        <xdr:to>
          <xdr:col>10</xdr:col>
          <xdr:colOff>76200</xdr:colOff>
          <xdr:row>412</xdr:row>
          <xdr:rowOff>0</xdr:rowOff>
        </xdr:to>
        <xdr:sp macro="" textlink="">
          <xdr:nvSpPr>
            <xdr:cNvPr id="125116" name="Object 48316" hidden="1">
              <a:extLst>
                <a:ext uri="{63B3BB69-23CF-44E3-9099-C40C66FF867C}">
                  <a14:compatExt spid="_x0000_s125116"/>
                </a:ext>
                <a:ext uri="{FF2B5EF4-FFF2-40B4-BE49-F238E27FC236}">
                  <a16:creationId xmlns:a16="http://schemas.microsoft.com/office/drawing/2014/main" id="{00000000-0008-0000-0000-0000B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412</xdr:row>
          <xdr:rowOff>0</xdr:rowOff>
        </xdr:from>
        <xdr:to>
          <xdr:col>9</xdr:col>
          <xdr:colOff>0</xdr:colOff>
          <xdr:row>412</xdr:row>
          <xdr:rowOff>0</xdr:rowOff>
        </xdr:to>
        <xdr:sp macro="" textlink="">
          <xdr:nvSpPr>
            <xdr:cNvPr id="125117" name="Object 48317" hidden="1">
              <a:extLst>
                <a:ext uri="{63B3BB69-23CF-44E3-9099-C40C66FF867C}">
                  <a14:compatExt spid="_x0000_s125117"/>
                </a:ext>
                <a:ext uri="{FF2B5EF4-FFF2-40B4-BE49-F238E27FC236}">
                  <a16:creationId xmlns:a16="http://schemas.microsoft.com/office/drawing/2014/main" id="{00000000-0008-0000-0000-0000B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412</xdr:row>
          <xdr:rowOff>0</xdr:rowOff>
        </xdr:from>
        <xdr:to>
          <xdr:col>5</xdr:col>
          <xdr:colOff>350520</xdr:colOff>
          <xdr:row>412</xdr:row>
          <xdr:rowOff>0</xdr:rowOff>
        </xdr:to>
        <xdr:sp macro="" textlink="">
          <xdr:nvSpPr>
            <xdr:cNvPr id="125118" name="Object 48318" hidden="1">
              <a:extLst>
                <a:ext uri="{63B3BB69-23CF-44E3-9099-C40C66FF867C}">
                  <a14:compatExt spid="_x0000_s125118"/>
                </a:ext>
                <a:ext uri="{FF2B5EF4-FFF2-40B4-BE49-F238E27FC236}">
                  <a16:creationId xmlns:a16="http://schemas.microsoft.com/office/drawing/2014/main" id="{00000000-0008-0000-0000-0000B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412</xdr:row>
          <xdr:rowOff>0</xdr:rowOff>
        </xdr:from>
        <xdr:to>
          <xdr:col>10</xdr:col>
          <xdr:colOff>213360</xdr:colOff>
          <xdr:row>412</xdr:row>
          <xdr:rowOff>0</xdr:rowOff>
        </xdr:to>
        <xdr:sp macro="" textlink="">
          <xdr:nvSpPr>
            <xdr:cNvPr id="125119" name="Object 48319" hidden="1">
              <a:extLst>
                <a:ext uri="{63B3BB69-23CF-44E3-9099-C40C66FF867C}">
                  <a14:compatExt spid="_x0000_s125119"/>
                </a:ext>
                <a:ext uri="{FF2B5EF4-FFF2-40B4-BE49-F238E27FC236}">
                  <a16:creationId xmlns:a16="http://schemas.microsoft.com/office/drawing/2014/main" id="{00000000-0008-0000-0000-0000B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412</xdr:row>
          <xdr:rowOff>0</xdr:rowOff>
        </xdr:from>
        <xdr:to>
          <xdr:col>11</xdr:col>
          <xdr:colOff>373380</xdr:colOff>
          <xdr:row>412</xdr:row>
          <xdr:rowOff>0</xdr:rowOff>
        </xdr:to>
        <xdr:sp macro="" textlink="">
          <xdr:nvSpPr>
            <xdr:cNvPr id="125120" name="Object 48320" hidden="1">
              <a:extLst>
                <a:ext uri="{63B3BB69-23CF-44E3-9099-C40C66FF867C}">
                  <a14:compatExt spid="_x0000_s125120"/>
                </a:ext>
                <a:ext uri="{FF2B5EF4-FFF2-40B4-BE49-F238E27FC236}">
                  <a16:creationId xmlns:a16="http://schemas.microsoft.com/office/drawing/2014/main" id="{00000000-0008-0000-0000-0000C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412</xdr:row>
          <xdr:rowOff>0</xdr:rowOff>
        </xdr:from>
        <xdr:to>
          <xdr:col>9</xdr:col>
          <xdr:colOff>137160</xdr:colOff>
          <xdr:row>412</xdr:row>
          <xdr:rowOff>0</xdr:rowOff>
        </xdr:to>
        <xdr:sp macro="" textlink="">
          <xdr:nvSpPr>
            <xdr:cNvPr id="125121" name="Object 48321" hidden="1">
              <a:extLst>
                <a:ext uri="{63B3BB69-23CF-44E3-9099-C40C66FF867C}">
                  <a14:compatExt spid="_x0000_s125121"/>
                </a:ext>
                <a:ext uri="{FF2B5EF4-FFF2-40B4-BE49-F238E27FC236}">
                  <a16:creationId xmlns:a16="http://schemas.microsoft.com/office/drawing/2014/main" id="{00000000-0008-0000-0000-0000C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412</xdr:row>
          <xdr:rowOff>0</xdr:rowOff>
        </xdr:from>
        <xdr:to>
          <xdr:col>13</xdr:col>
          <xdr:colOff>144780</xdr:colOff>
          <xdr:row>412</xdr:row>
          <xdr:rowOff>0</xdr:rowOff>
        </xdr:to>
        <xdr:sp macro="" textlink="">
          <xdr:nvSpPr>
            <xdr:cNvPr id="125122" name="Object 48322" hidden="1">
              <a:extLst>
                <a:ext uri="{63B3BB69-23CF-44E3-9099-C40C66FF867C}">
                  <a14:compatExt spid="_x0000_s125122"/>
                </a:ext>
                <a:ext uri="{FF2B5EF4-FFF2-40B4-BE49-F238E27FC236}">
                  <a16:creationId xmlns:a16="http://schemas.microsoft.com/office/drawing/2014/main" id="{00000000-0008-0000-0000-0000C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412</xdr:row>
          <xdr:rowOff>0</xdr:rowOff>
        </xdr:from>
        <xdr:to>
          <xdr:col>9</xdr:col>
          <xdr:colOff>0</xdr:colOff>
          <xdr:row>412</xdr:row>
          <xdr:rowOff>0</xdr:rowOff>
        </xdr:to>
        <xdr:sp macro="" textlink="">
          <xdr:nvSpPr>
            <xdr:cNvPr id="125123" name="Object 48323" hidden="1">
              <a:extLst>
                <a:ext uri="{63B3BB69-23CF-44E3-9099-C40C66FF867C}">
                  <a14:compatExt spid="_x0000_s125123"/>
                </a:ext>
                <a:ext uri="{FF2B5EF4-FFF2-40B4-BE49-F238E27FC236}">
                  <a16:creationId xmlns:a16="http://schemas.microsoft.com/office/drawing/2014/main" id="{00000000-0008-0000-0000-0000C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412</xdr:row>
          <xdr:rowOff>0</xdr:rowOff>
        </xdr:from>
        <xdr:to>
          <xdr:col>5</xdr:col>
          <xdr:colOff>350520</xdr:colOff>
          <xdr:row>412</xdr:row>
          <xdr:rowOff>0</xdr:rowOff>
        </xdr:to>
        <xdr:sp macro="" textlink="">
          <xdr:nvSpPr>
            <xdr:cNvPr id="125124" name="Object 48324" hidden="1">
              <a:extLst>
                <a:ext uri="{63B3BB69-23CF-44E3-9099-C40C66FF867C}">
                  <a14:compatExt spid="_x0000_s125124"/>
                </a:ext>
                <a:ext uri="{FF2B5EF4-FFF2-40B4-BE49-F238E27FC236}">
                  <a16:creationId xmlns:a16="http://schemas.microsoft.com/office/drawing/2014/main" id="{00000000-0008-0000-0000-0000C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412</xdr:row>
          <xdr:rowOff>0</xdr:rowOff>
        </xdr:from>
        <xdr:to>
          <xdr:col>10</xdr:col>
          <xdr:colOff>213360</xdr:colOff>
          <xdr:row>412</xdr:row>
          <xdr:rowOff>0</xdr:rowOff>
        </xdr:to>
        <xdr:sp macro="" textlink="">
          <xdr:nvSpPr>
            <xdr:cNvPr id="125125" name="Object 48325" hidden="1">
              <a:extLst>
                <a:ext uri="{63B3BB69-23CF-44E3-9099-C40C66FF867C}">
                  <a14:compatExt spid="_x0000_s125125"/>
                </a:ext>
                <a:ext uri="{FF2B5EF4-FFF2-40B4-BE49-F238E27FC236}">
                  <a16:creationId xmlns:a16="http://schemas.microsoft.com/office/drawing/2014/main" id="{00000000-0008-0000-0000-0000C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412</xdr:row>
          <xdr:rowOff>0</xdr:rowOff>
        </xdr:from>
        <xdr:to>
          <xdr:col>11</xdr:col>
          <xdr:colOff>373380</xdr:colOff>
          <xdr:row>412</xdr:row>
          <xdr:rowOff>0</xdr:rowOff>
        </xdr:to>
        <xdr:sp macro="" textlink="">
          <xdr:nvSpPr>
            <xdr:cNvPr id="125126" name="Object 48326" hidden="1">
              <a:extLst>
                <a:ext uri="{63B3BB69-23CF-44E3-9099-C40C66FF867C}">
                  <a14:compatExt spid="_x0000_s125126"/>
                </a:ext>
                <a:ext uri="{FF2B5EF4-FFF2-40B4-BE49-F238E27FC236}">
                  <a16:creationId xmlns:a16="http://schemas.microsoft.com/office/drawing/2014/main" id="{00000000-0008-0000-0000-0000C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412</xdr:row>
          <xdr:rowOff>0</xdr:rowOff>
        </xdr:from>
        <xdr:to>
          <xdr:col>5</xdr:col>
          <xdr:colOff>30480</xdr:colOff>
          <xdr:row>412</xdr:row>
          <xdr:rowOff>0</xdr:rowOff>
        </xdr:to>
        <xdr:sp macro="" textlink="">
          <xdr:nvSpPr>
            <xdr:cNvPr id="125127" name="Object 48327" hidden="1">
              <a:extLst>
                <a:ext uri="{63B3BB69-23CF-44E3-9099-C40C66FF867C}">
                  <a14:compatExt spid="_x0000_s125127"/>
                </a:ext>
                <a:ext uri="{FF2B5EF4-FFF2-40B4-BE49-F238E27FC236}">
                  <a16:creationId xmlns:a16="http://schemas.microsoft.com/office/drawing/2014/main" id="{00000000-0008-0000-0000-0000C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412</xdr:row>
          <xdr:rowOff>0</xdr:rowOff>
        </xdr:from>
        <xdr:to>
          <xdr:col>10</xdr:col>
          <xdr:colOff>289560</xdr:colOff>
          <xdr:row>412</xdr:row>
          <xdr:rowOff>0</xdr:rowOff>
        </xdr:to>
        <xdr:sp macro="" textlink="">
          <xdr:nvSpPr>
            <xdr:cNvPr id="125128" name="Object 48328" hidden="1">
              <a:extLst>
                <a:ext uri="{63B3BB69-23CF-44E3-9099-C40C66FF867C}">
                  <a14:compatExt spid="_x0000_s125128"/>
                </a:ext>
                <a:ext uri="{FF2B5EF4-FFF2-40B4-BE49-F238E27FC236}">
                  <a16:creationId xmlns:a16="http://schemas.microsoft.com/office/drawing/2014/main" id="{00000000-0008-0000-0000-0000C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412</xdr:row>
          <xdr:rowOff>0</xdr:rowOff>
        </xdr:from>
        <xdr:to>
          <xdr:col>3</xdr:col>
          <xdr:colOff>175260</xdr:colOff>
          <xdr:row>412</xdr:row>
          <xdr:rowOff>0</xdr:rowOff>
        </xdr:to>
        <xdr:sp macro="" textlink="">
          <xdr:nvSpPr>
            <xdr:cNvPr id="125129" name="Object 48329" hidden="1">
              <a:extLst>
                <a:ext uri="{63B3BB69-23CF-44E3-9099-C40C66FF867C}">
                  <a14:compatExt spid="_x0000_s125129"/>
                </a:ext>
                <a:ext uri="{FF2B5EF4-FFF2-40B4-BE49-F238E27FC236}">
                  <a16:creationId xmlns:a16="http://schemas.microsoft.com/office/drawing/2014/main" id="{00000000-0008-0000-0000-0000C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166567</xdr:colOff>
      <xdr:row>378</xdr:row>
      <xdr:rowOff>48925</xdr:rowOff>
    </xdr:from>
    <xdr:ext cx="647700" cy="324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8" name="142 CuadroTexto">
              <a:extLst>
                <a:ext uri="{FF2B5EF4-FFF2-40B4-BE49-F238E27FC236}">
                  <a16:creationId xmlns:a16="http://schemas.microsoft.com/office/drawing/2014/main" id="{00000000-0008-0000-0000-000048010000}"/>
                </a:ext>
              </a:extLst>
            </xdr:cNvPr>
            <xdr:cNvSpPr txBox="1"/>
          </xdr:nvSpPr>
          <xdr:spPr>
            <a:xfrm>
              <a:off x="487133" y="41612084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8" name="142 CuadroTexto">
              <a:extLst>
                <a:ext uri="{FF2B5EF4-FFF2-40B4-BE49-F238E27FC236}">
                  <a16:creationId xmlns:a16="http://schemas.microsoft.com/office/drawing/2014/main" id="{4771D249-07A8-479C-A576-A4AF29F5A96E}"/>
                </a:ext>
              </a:extLst>
            </xdr:cNvPr>
            <xdr:cNvSpPr txBox="1"/>
          </xdr:nvSpPr>
          <xdr:spPr>
            <a:xfrm>
              <a:off x="487133" y="41612084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0</xdr:col>
      <xdr:colOff>271670</xdr:colOff>
      <xdr:row>381</xdr:row>
      <xdr:rowOff>159026</xdr:rowOff>
    </xdr:from>
    <xdr:ext cx="1643269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144 CuadroTexto">
              <a:extLst>
                <a:ext uri="{FF2B5EF4-FFF2-40B4-BE49-F238E27FC236}">
                  <a16:creationId xmlns:a16="http://schemas.microsoft.com/office/drawing/2014/main" id="{00000000-0008-0000-0000-000049010000}"/>
                </a:ext>
              </a:extLst>
            </xdr:cNvPr>
            <xdr:cNvSpPr txBox="1"/>
          </xdr:nvSpPr>
          <xdr:spPr>
            <a:xfrm>
              <a:off x="271670" y="42289743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9" name="144 CuadroTexto">
              <a:extLst>
                <a:ext uri="{FF2B5EF4-FFF2-40B4-BE49-F238E27FC236}">
                  <a16:creationId xmlns:a16="http://schemas.microsoft.com/office/drawing/2014/main" id="{6C35F563-9C49-4648-A12A-E6DF8BA3718B}"/>
                </a:ext>
              </a:extLst>
            </xdr:cNvPr>
            <xdr:cNvSpPr txBox="1"/>
          </xdr:nvSpPr>
          <xdr:spPr>
            <a:xfrm>
              <a:off x="271670" y="42289743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Mu/(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168152</xdr:colOff>
      <xdr:row>385</xdr:row>
      <xdr:rowOff>53009</xdr:rowOff>
    </xdr:from>
    <xdr:ext cx="1256455" cy="3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145 CuadroTexto">
              <a:extLst>
                <a:ext uri="{FF2B5EF4-FFF2-40B4-BE49-F238E27FC236}">
                  <a16:creationId xmlns:a16="http://schemas.microsoft.com/office/drawing/2014/main" id="{00000000-0008-0000-0000-00004A010000}"/>
                </a:ext>
              </a:extLst>
            </xdr:cNvPr>
            <xdr:cNvSpPr txBox="1"/>
          </xdr:nvSpPr>
          <xdr:spPr>
            <a:xfrm>
              <a:off x="488718" y="42940471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0" name="145 CuadroTexto">
              <a:extLst>
                <a:ext uri="{FF2B5EF4-FFF2-40B4-BE49-F238E27FC236}">
                  <a16:creationId xmlns:a16="http://schemas.microsoft.com/office/drawing/2014/main" id="{06564C76-446A-46DE-ACB3-E9A790335CF5}"/>
                </a:ext>
              </a:extLst>
            </xdr:cNvPr>
            <xdr:cNvSpPr txBox="1"/>
          </xdr:nvSpPr>
          <xdr:spPr>
            <a:xfrm>
              <a:off x="488718" y="42940471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fy)/(0.85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156142</xdr:colOff>
      <xdr:row>388</xdr:row>
      <xdr:rowOff>152401</xdr:rowOff>
    </xdr:from>
    <xdr:ext cx="1765422" cy="4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144 CuadroTexto">
              <a:extLst>
                <a:ext uri="{FF2B5EF4-FFF2-40B4-BE49-F238E27FC236}">
                  <a16:creationId xmlns:a16="http://schemas.microsoft.com/office/drawing/2014/main" id="{00000000-0008-0000-0000-00004C010000}"/>
                </a:ext>
              </a:extLst>
            </xdr:cNvPr>
            <xdr:cNvSpPr txBox="1"/>
          </xdr:nvSpPr>
          <xdr:spPr>
            <a:xfrm>
              <a:off x="156142" y="43607422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32" name="144 CuadroTexto">
              <a:extLst>
                <a:ext uri="{FF2B5EF4-FFF2-40B4-BE49-F238E27FC236}">
                  <a16:creationId xmlns:a16="http://schemas.microsoft.com/office/drawing/2014/main" id="{5CE2312E-B8E9-47C8-B06D-0D52EA38794D}"/>
                </a:ext>
              </a:extLst>
            </xdr:cNvPr>
            <xdr:cNvSpPr txBox="1"/>
          </xdr:nvSpPr>
          <xdr:spPr>
            <a:xfrm>
              <a:off x="156142" y="43607422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As=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238769</xdr:colOff>
      <xdr:row>392</xdr:row>
      <xdr:rowOff>134778</xdr:rowOff>
    </xdr:from>
    <xdr:ext cx="2080362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3" name="29 CuadroTexto">
              <a:extLst>
                <a:ext uri="{FF2B5EF4-FFF2-40B4-BE49-F238E27FC236}">
                  <a16:creationId xmlns:a16="http://schemas.microsoft.com/office/drawing/2014/main" id="{00000000-0008-0000-0000-00004D010000}"/>
                </a:ext>
              </a:extLst>
            </xdr:cNvPr>
            <xdr:cNvSpPr txBox="1"/>
          </xdr:nvSpPr>
          <xdr:spPr>
            <a:xfrm>
              <a:off x="238769" y="44346544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33" name="29 CuadroTexto">
              <a:extLst>
                <a:ext uri="{FF2B5EF4-FFF2-40B4-BE49-F238E27FC236}">
                  <a16:creationId xmlns:a16="http://schemas.microsoft.com/office/drawing/2014/main" id="{123AE551-F0D0-4E33-A916-CE9126B3951D}"/>
                </a:ext>
              </a:extLst>
            </xdr:cNvPr>
            <xdr:cNvSpPr txBox="1"/>
          </xdr:nvSpPr>
          <xdr:spPr>
            <a:xfrm>
              <a:off x="238769" y="44346544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"As min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= 0.0018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"h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416</xdr:row>
          <xdr:rowOff>0</xdr:rowOff>
        </xdr:from>
        <xdr:to>
          <xdr:col>9</xdr:col>
          <xdr:colOff>220980</xdr:colOff>
          <xdr:row>416</xdr:row>
          <xdr:rowOff>0</xdr:rowOff>
        </xdr:to>
        <xdr:sp macro="" textlink="">
          <xdr:nvSpPr>
            <xdr:cNvPr id="125131" name="Object 48331" hidden="1">
              <a:extLst>
                <a:ext uri="{63B3BB69-23CF-44E3-9099-C40C66FF867C}">
                  <a14:compatExt spid="_x0000_s125131"/>
                </a:ext>
                <a:ext uri="{FF2B5EF4-FFF2-40B4-BE49-F238E27FC236}">
                  <a16:creationId xmlns:a16="http://schemas.microsoft.com/office/drawing/2014/main" id="{00000000-0008-0000-0000-0000C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416</xdr:row>
          <xdr:rowOff>0</xdr:rowOff>
        </xdr:from>
        <xdr:to>
          <xdr:col>10</xdr:col>
          <xdr:colOff>68580</xdr:colOff>
          <xdr:row>416</xdr:row>
          <xdr:rowOff>0</xdr:rowOff>
        </xdr:to>
        <xdr:sp macro="" textlink="">
          <xdr:nvSpPr>
            <xdr:cNvPr id="125132" name="Object 48332" hidden="1">
              <a:extLst>
                <a:ext uri="{63B3BB69-23CF-44E3-9099-C40C66FF867C}">
                  <a14:compatExt spid="_x0000_s125132"/>
                </a:ext>
                <a:ext uri="{FF2B5EF4-FFF2-40B4-BE49-F238E27FC236}">
                  <a16:creationId xmlns:a16="http://schemas.microsoft.com/office/drawing/2014/main" id="{00000000-0008-0000-0000-0000C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25133" name="Object 48333" hidden="1">
              <a:extLst>
                <a:ext uri="{63B3BB69-23CF-44E3-9099-C40C66FF867C}">
                  <a14:compatExt spid="_x0000_s125133"/>
                </a:ext>
                <a:ext uri="{FF2B5EF4-FFF2-40B4-BE49-F238E27FC236}">
                  <a16:creationId xmlns:a16="http://schemas.microsoft.com/office/drawing/2014/main" id="{00000000-0008-0000-0000-0000C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25135" name="Object 48335" hidden="1">
              <a:extLst>
                <a:ext uri="{63B3BB69-23CF-44E3-9099-C40C66FF867C}">
                  <a14:compatExt spid="_x0000_s125135"/>
                </a:ext>
                <a:ext uri="{FF2B5EF4-FFF2-40B4-BE49-F238E27FC236}">
                  <a16:creationId xmlns:a16="http://schemas.microsoft.com/office/drawing/2014/main" id="{00000000-0008-0000-0000-0000C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25136" name="Object 48336" hidden="1">
              <a:extLst>
                <a:ext uri="{63B3BB69-23CF-44E3-9099-C40C66FF867C}">
                  <a14:compatExt spid="_x0000_s125136"/>
                </a:ext>
                <a:ext uri="{FF2B5EF4-FFF2-40B4-BE49-F238E27FC236}">
                  <a16:creationId xmlns:a16="http://schemas.microsoft.com/office/drawing/2014/main" id="{00000000-0008-0000-0000-0000D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416</xdr:row>
          <xdr:rowOff>0</xdr:rowOff>
        </xdr:from>
        <xdr:to>
          <xdr:col>9</xdr:col>
          <xdr:colOff>236220</xdr:colOff>
          <xdr:row>416</xdr:row>
          <xdr:rowOff>0</xdr:rowOff>
        </xdr:to>
        <xdr:sp macro="" textlink="">
          <xdr:nvSpPr>
            <xdr:cNvPr id="125137" name="Object 48337" hidden="1">
              <a:extLst>
                <a:ext uri="{63B3BB69-23CF-44E3-9099-C40C66FF867C}">
                  <a14:compatExt spid="_x0000_s125137"/>
                </a:ext>
                <a:ext uri="{FF2B5EF4-FFF2-40B4-BE49-F238E27FC236}">
                  <a16:creationId xmlns:a16="http://schemas.microsoft.com/office/drawing/2014/main" id="{00000000-0008-0000-0000-0000D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416</xdr:row>
          <xdr:rowOff>0</xdr:rowOff>
        </xdr:from>
        <xdr:to>
          <xdr:col>10</xdr:col>
          <xdr:colOff>76200</xdr:colOff>
          <xdr:row>416</xdr:row>
          <xdr:rowOff>0</xdr:rowOff>
        </xdr:to>
        <xdr:sp macro="" textlink="">
          <xdr:nvSpPr>
            <xdr:cNvPr id="125138" name="Object 48338" hidden="1">
              <a:extLst>
                <a:ext uri="{63B3BB69-23CF-44E3-9099-C40C66FF867C}">
                  <a14:compatExt spid="_x0000_s125138"/>
                </a:ext>
                <a:ext uri="{FF2B5EF4-FFF2-40B4-BE49-F238E27FC236}">
                  <a16:creationId xmlns:a16="http://schemas.microsoft.com/office/drawing/2014/main" id="{00000000-0008-0000-0000-0000D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25139" name="Object 48339" hidden="1">
              <a:extLst>
                <a:ext uri="{63B3BB69-23CF-44E3-9099-C40C66FF867C}">
                  <a14:compatExt spid="_x0000_s125139"/>
                </a:ext>
                <a:ext uri="{FF2B5EF4-FFF2-40B4-BE49-F238E27FC236}">
                  <a16:creationId xmlns:a16="http://schemas.microsoft.com/office/drawing/2014/main" id="{00000000-0008-0000-0000-0000D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25141" name="Object 48341" hidden="1">
              <a:extLst>
                <a:ext uri="{63B3BB69-23CF-44E3-9099-C40C66FF867C}">
                  <a14:compatExt spid="_x0000_s125141"/>
                </a:ext>
                <a:ext uri="{FF2B5EF4-FFF2-40B4-BE49-F238E27FC236}">
                  <a16:creationId xmlns:a16="http://schemas.microsoft.com/office/drawing/2014/main" id="{00000000-0008-0000-0000-0000D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25142" name="Object 48342" hidden="1">
              <a:extLst>
                <a:ext uri="{63B3BB69-23CF-44E3-9099-C40C66FF867C}">
                  <a14:compatExt spid="_x0000_s125142"/>
                </a:ext>
                <a:ext uri="{FF2B5EF4-FFF2-40B4-BE49-F238E27FC236}">
                  <a16:creationId xmlns:a16="http://schemas.microsoft.com/office/drawing/2014/main" id="{00000000-0008-0000-0000-0000D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416</xdr:row>
          <xdr:rowOff>0</xdr:rowOff>
        </xdr:from>
        <xdr:to>
          <xdr:col>9</xdr:col>
          <xdr:colOff>137160</xdr:colOff>
          <xdr:row>416</xdr:row>
          <xdr:rowOff>0</xdr:rowOff>
        </xdr:to>
        <xdr:sp macro="" textlink="">
          <xdr:nvSpPr>
            <xdr:cNvPr id="125143" name="Object 48343" hidden="1">
              <a:extLst>
                <a:ext uri="{63B3BB69-23CF-44E3-9099-C40C66FF867C}">
                  <a14:compatExt spid="_x0000_s125143"/>
                </a:ext>
                <a:ext uri="{FF2B5EF4-FFF2-40B4-BE49-F238E27FC236}">
                  <a16:creationId xmlns:a16="http://schemas.microsoft.com/office/drawing/2014/main" id="{00000000-0008-0000-0000-0000D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416</xdr:row>
          <xdr:rowOff>0</xdr:rowOff>
        </xdr:from>
        <xdr:to>
          <xdr:col>9</xdr:col>
          <xdr:colOff>0</xdr:colOff>
          <xdr:row>416</xdr:row>
          <xdr:rowOff>0</xdr:rowOff>
        </xdr:to>
        <xdr:sp macro="" textlink="">
          <xdr:nvSpPr>
            <xdr:cNvPr id="125144" name="Object 48344" hidden="1">
              <a:extLst>
                <a:ext uri="{63B3BB69-23CF-44E3-9099-C40C66FF867C}">
                  <a14:compatExt spid="_x0000_s125144"/>
                </a:ext>
                <a:ext uri="{FF2B5EF4-FFF2-40B4-BE49-F238E27FC236}">
                  <a16:creationId xmlns:a16="http://schemas.microsoft.com/office/drawing/2014/main" id="{00000000-0008-0000-0000-0000D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416</xdr:row>
          <xdr:rowOff>0</xdr:rowOff>
        </xdr:from>
        <xdr:to>
          <xdr:col>10</xdr:col>
          <xdr:colOff>213360</xdr:colOff>
          <xdr:row>416</xdr:row>
          <xdr:rowOff>0</xdr:rowOff>
        </xdr:to>
        <xdr:sp macro="" textlink="">
          <xdr:nvSpPr>
            <xdr:cNvPr id="125146" name="Object 48346" hidden="1">
              <a:extLst>
                <a:ext uri="{63B3BB69-23CF-44E3-9099-C40C66FF867C}">
                  <a14:compatExt spid="_x0000_s125146"/>
                </a:ext>
                <a:ext uri="{FF2B5EF4-FFF2-40B4-BE49-F238E27FC236}">
                  <a16:creationId xmlns:a16="http://schemas.microsoft.com/office/drawing/2014/main" id="{00000000-0008-0000-0000-0000D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416</xdr:row>
          <xdr:rowOff>0</xdr:rowOff>
        </xdr:from>
        <xdr:to>
          <xdr:col>11</xdr:col>
          <xdr:colOff>373380</xdr:colOff>
          <xdr:row>416</xdr:row>
          <xdr:rowOff>0</xdr:rowOff>
        </xdr:to>
        <xdr:sp macro="" textlink="">
          <xdr:nvSpPr>
            <xdr:cNvPr id="125147" name="Object 48347" hidden="1">
              <a:extLst>
                <a:ext uri="{63B3BB69-23CF-44E3-9099-C40C66FF867C}">
                  <a14:compatExt spid="_x0000_s125147"/>
                </a:ext>
                <a:ext uri="{FF2B5EF4-FFF2-40B4-BE49-F238E27FC236}">
                  <a16:creationId xmlns:a16="http://schemas.microsoft.com/office/drawing/2014/main" id="{00000000-0008-0000-0000-0000D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416</xdr:row>
          <xdr:rowOff>0</xdr:rowOff>
        </xdr:from>
        <xdr:to>
          <xdr:col>10</xdr:col>
          <xdr:colOff>289560</xdr:colOff>
          <xdr:row>416</xdr:row>
          <xdr:rowOff>0</xdr:rowOff>
        </xdr:to>
        <xdr:sp macro="" textlink="">
          <xdr:nvSpPr>
            <xdr:cNvPr id="125149" name="Object 48349" hidden="1">
              <a:extLst>
                <a:ext uri="{63B3BB69-23CF-44E3-9099-C40C66FF867C}">
                  <a14:compatExt spid="_x0000_s125149"/>
                </a:ext>
                <a:ext uri="{FF2B5EF4-FFF2-40B4-BE49-F238E27FC236}">
                  <a16:creationId xmlns:a16="http://schemas.microsoft.com/office/drawing/2014/main" id="{00000000-0008-0000-0000-0000D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416</xdr:row>
          <xdr:rowOff>0</xdr:rowOff>
        </xdr:from>
        <xdr:to>
          <xdr:col>3</xdr:col>
          <xdr:colOff>175260</xdr:colOff>
          <xdr:row>416</xdr:row>
          <xdr:rowOff>0</xdr:rowOff>
        </xdr:to>
        <xdr:sp macro="" textlink="">
          <xdr:nvSpPr>
            <xdr:cNvPr id="125150" name="Object 48350" hidden="1">
              <a:extLst>
                <a:ext uri="{63B3BB69-23CF-44E3-9099-C40C66FF867C}">
                  <a14:compatExt spid="_x0000_s125150"/>
                </a:ext>
                <a:ext uri="{FF2B5EF4-FFF2-40B4-BE49-F238E27FC236}">
                  <a16:creationId xmlns:a16="http://schemas.microsoft.com/office/drawing/2014/main" id="{00000000-0008-0000-0000-0000D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205752</xdr:colOff>
      <xdr:row>410</xdr:row>
      <xdr:rowOff>131637</xdr:rowOff>
    </xdr:from>
    <xdr:ext cx="892579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29 CuadroTexto">
              <a:extLst>
                <a:ext uri="{FF2B5EF4-FFF2-40B4-BE49-F238E27FC236}">
                  <a16:creationId xmlns:a16="http://schemas.microsoft.com/office/drawing/2014/main" id="{00000000-0008-0000-0000-000057010000}"/>
                </a:ext>
              </a:extLst>
            </xdr:cNvPr>
            <xdr:cNvSpPr txBox="1"/>
          </xdr:nvSpPr>
          <xdr:spPr>
            <a:xfrm>
              <a:off x="526318" y="75953265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43" name="29 CuadroTexto">
              <a:extLst>
                <a:ext uri="{FF2B5EF4-FFF2-40B4-BE49-F238E27FC236}">
                  <a16:creationId xmlns:a16="http://schemas.microsoft.com/office/drawing/2014/main" id="{C3F9BA9D-D2C7-4AE1-B905-33ED4543F0E0}"/>
                </a:ext>
              </a:extLst>
            </xdr:cNvPr>
            <xdr:cNvSpPr txBox="1"/>
          </xdr:nvSpPr>
          <xdr:spPr>
            <a:xfrm>
              <a:off x="526318" y="75953265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S="A"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"Ø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" 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/As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205752</xdr:colOff>
      <xdr:row>505</xdr:row>
      <xdr:rowOff>131637</xdr:rowOff>
    </xdr:from>
    <xdr:ext cx="892579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29 CuadroTexto">
              <a:extLst>
                <a:ext uri="{FF2B5EF4-FFF2-40B4-BE49-F238E27FC236}">
                  <a16:creationId xmlns:a16="http://schemas.microsoft.com/office/drawing/2014/main" id="{00000000-0008-0000-0000-00005B010000}"/>
                </a:ext>
              </a:extLst>
            </xdr:cNvPr>
            <xdr:cNvSpPr txBox="1"/>
          </xdr:nvSpPr>
          <xdr:spPr>
            <a:xfrm>
              <a:off x="526318" y="75953265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47" name="29 CuadroTexto">
              <a:extLst>
                <a:ext uri="{FF2B5EF4-FFF2-40B4-BE49-F238E27FC236}">
                  <a16:creationId xmlns:a16="http://schemas.microsoft.com/office/drawing/2014/main" id="{13D83390-37E5-4BA3-A40A-372F9E852336}"/>
                </a:ext>
              </a:extLst>
            </xdr:cNvPr>
            <xdr:cNvSpPr txBox="1"/>
          </xdr:nvSpPr>
          <xdr:spPr>
            <a:xfrm>
              <a:off x="526318" y="75953265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S="A"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"Ø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" 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/As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106017</xdr:colOff>
      <xdr:row>417</xdr:row>
      <xdr:rowOff>86140</xdr:rowOff>
    </xdr:from>
    <xdr:ext cx="923996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8" name="144 CuadroTexto">
              <a:extLst>
                <a:ext uri="{FF2B5EF4-FFF2-40B4-BE49-F238E27FC236}">
                  <a16:creationId xmlns:a16="http://schemas.microsoft.com/office/drawing/2014/main" id="{00000000-0008-0000-0000-00005C010000}"/>
                </a:ext>
              </a:extLst>
            </xdr:cNvPr>
            <xdr:cNvSpPr txBox="1"/>
          </xdr:nvSpPr>
          <xdr:spPr>
            <a:xfrm>
              <a:off x="426583" y="79297354"/>
              <a:ext cx="923996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RU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48" name="144 CuadroTexto">
              <a:extLst>
                <a:ext uri="{FF2B5EF4-FFF2-40B4-BE49-F238E27FC236}">
                  <a16:creationId xmlns:a16="http://schemas.microsoft.com/office/drawing/2014/main" id="{9DB1BDDE-6816-4E52-A3B8-236BA5FC165D}"/>
                </a:ext>
              </a:extLst>
            </xdr:cNvPr>
            <xdr:cNvSpPr txBox="1"/>
          </xdr:nvSpPr>
          <xdr:spPr>
            <a:xfrm>
              <a:off x="426583" y="79297354"/>
              <a:ext cx="923996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qu2=  RU2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106018</xdr:colOff>
      <xdr:row>425</xdr:row>
      <xdr:rowOff>19878</xdr:rowOff>
    </xdr:from>
    <xdr:ext cx="960783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144 CuadroTexto">
              <a:extLs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426584" y="60296706"/>
              <a:ext cx="96078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VUd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PE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49" name="144 CuadroTexto">
              <a:extLst>
                <a:ext uri="{FF2B5EF4-FFF2-40B4-BE49-F238E27FC236}">
                  <a16:creationId xmlns:a16="http://schemas.microsoft.com/office/drawing/2014/main" id="{9C20711C-9121-4FF2-8233-1155A883A893}"/>
                </a:ext>
              </a:extLst>
            </xdr:cNvPr>
            <xdr:cNvSpPr txBox="1"/>
          </xdr:nvSpPr>
          <xdr:spPr>
            <a:xfrm>
              <a:off x="426584" y="60296706"/>
              <a:ext cx="96078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𝑉𝑐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258418</xdr:colOff>
      <xdr:row>426</xdr:row>
      <xdr:rowOff>13252</xdr:rowOff>
    </xdr:from>
    <xdr:ext cx="2325756" cy="276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118 CuadroTexto">
              <a:extLs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258418" y="60479266"/>
              <a:ext cx="2325756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qu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=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0.53 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</m:rad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50" name="118 CuadroTexto">
              <a:extLst>
                <a:ext uri="{FF2B5EF4-FFF2-40B4-BE49-F238E27FC236}">
                  <a16:creationId xmlns:a16="http://schemas.microsoft.com/office/drawing/2014/main" id="{6F996B2E-2CDB-437C-A335-D29FB2D5AF25}"/>
                </a:ext>
              </a:extLst>
            </xdr:cNvPr>
            <xdr:cNvSpPr txBox="1"/>
          </xdr:nvSpPr>
          <xdr:spPr>
            <a:xfrm>
              <a:off x="258418" y="60479266"/>
              <a:ext cx="2325756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"qu2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(lv − d) =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Ø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√(f’c)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1</xdr:col>
      <xdr:colOff>132522</xdr:colOff>
      <xdr:row>421</xdr:row>
      <xdr:rowOff>145775</xdr:rowOff>
    </xdr:from>
    <xdr:ext cx="1219199" cy="250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1" name="118 CuadroTexto">
              <a:extLst>
                <a:ext uri="{FF2B5EF4-FFF2-40B4-BE49-F238E27FC236}">
                  <a16:creationId xmlns:a16="http://schemas.microsoft.com/office/drawing/2014/main" id="{00000000-0008-0000-0000-00005F010000}"/>
                </a:ext>
              </a:extLst>
            </xdr:cNvPr>
            <xdr:cNvSpPr txBox="1"/>
          </xdr:nvSpPr>
          <xdr:spPr>
            <a:xfrm>
              <a:off x="453088" y="59665858"/>
              <a:ext cx="1219199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lv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(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2−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2)/2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51" name="118 CuadroTexto">
              <a:extLst>
                <a:ext uri="{FF2B5EF4-FFF2-40B4-BE49-F238E27FC236}">
                  <a16:creationId xmlns:a16="http://schemas.microsoft.com/office/drawing/2014/main" id="{C7E2BF11-54D8-4F0E-BA14-13792D88772E}"/>
                </a:ext>
              </a:extLst>
            </xdr:cNvPr>
            <xdr:cNvSpPr txBox="1"/>
          </xdr:nvSpPr>
          <xdr:spPr>
            <a:xfrm>
              <a:off x="453088" y="59665858"/>
              <a:ext cx="1219199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"lv = (L2−t2)/2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1</xdr:col>
      <xdr:colOff>10279</xdr:colOff>
      <xdr:row>436</xdr:row>
      <xdr:rowOff>123153</xdr:rowOff>
    </xdr:from>
    <xdr:ext cx="1298713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2" name="144 CuadroTexto">
              <a:extLst>
                <a:ext uri="{FF2B5EF4-FFF2-40B4-BE49-F238E27FC236}">
                  <a16:creationId xmlns:a16="http://schemas.microsoft.com/office/drawing/2014/main" id="{00000000-0008-0000-0000-000060010000}"/>
                </a:ext>
              </a:extLst>
            </xdr:cNvPr>
            <xdr:cNvSpPr txBox="1"/>
          </xdr:nvSpPr>
          <xdr:spPr>
            <a:xfrm>
              <a:off x="330845" y="62481029"/>
              <a:ext cx="129871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hmin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dmin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52" name="144 CuadroTexto">
              <a:extLst>
                <a:ext uri="{FF2B5EF4-FFF2-40B4-BE49-F238E27FC236}">
                  <a16:creationId xmlns:a16="http://schemas.microsoft.com/office/drawing/2014/main" id="{446B682D-EDA7-405A-A67F-1F96532BB8F8}"/>
                </a:ext>
              </a:extLst>
            </xdr:cNvPr>
            <xdr:cNvSpPr txBox="1"/>
          </xdr:nvSpPr>
          <xdr:spPr>
            <a:xfrm>
              <a:off x="330845" y="62481029"/>
              <a:ext cx="1298713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hmin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dmin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"+ Re" 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54" name="Object 48354" hidden="1">
              <a:extLst>
                <a:ext uri="{63B3BB69-23CF-44E3-9099-C40C66FF867C}">
                  <a14:compatExt spid="_x0000_s125154"/>
                </a:ext>
                <a:ext uri="{FF2B5EF4-FFF2-40B4-BE49-F238E27FC236}">
                  <a16:creationId xmlns:a16="http://schemas.microsoft.com/office/drawing/2014/main" id="{00000000-0008-0000-0000-0000E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55" name="Object 48355" hidden="1">
              <a:extLst>
                <a:ext uri="{63B3BB69-23CF-44E3-9099-C40C66FF867C}">
                  <a14:compatExt spid="_x0000_s125155"/>
                </a:ext>
                <a:ext uri="{FF2B5EF4-FFF2-40B4-BE49-F238E27FC236}">
                  <a16:creationId xmlns:a16="http://schemas.microsoft.com/office/drawing/2014/main" id="{00000000-0008-0000-0000-0000E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56" name="Object 48356" hidden="1">
              <a:extLst>
                <a:ext uri="{63B3BB69-23CF-44E3-9099-C40C66FF867C}">
                  <a14:compatExt spid="_x0000_s125156"/>
                </a:ext>
                <a:ext uri="{FF2B5EF4-FFF2-40B4-BE49-F238E27FC236}">
                  <a16:creationId xmlns:a16="http://schemas.microsoft.com/office/drawing/2014/main" id="{00000000-0008-0000-0000-0000E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446</xdr:row>
          <xdr:rowOff>0</xdr:rowOff>
        </xdr:from>
        <xdr:to>
          <xdr:col>4</xdr:col>
          <xdr:colOff>274320</xdr:colOff>
          <xdr:row>446</xdr:row>
          <xdr:rowOff>0</xdr:rowOff>
        </xdr:to>
        <xdr:sp macro="" textlink="">
          <xdr:nvSpPr>
            <xdr:cNvPr id="125157" name="Object 48357" hidden="1">
              <a:extLst>
                <a:ext uri="{63B3BB69-23CF-44E3-9099-C40C66FF867C}">
                  <a14:compatExt spid="_x0000_s125157"/>
                </a:ext>
                <a:ext uri="{FF2B5EF4-FFF2-40B4-BE49-F238E27FC236}">
                  <a16:creationId xmlns:a16="http://schemas.microsoft.com/office/drawing/2014/main" id="{00000000-0008-0000-0000-0000E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45720</xdr:colOff>
          <xdr:row>446</xdr:row>
          <xdr:rowOff>0</xdr:rowOff>
        </xdr:from>
        <xdr:to>
          <xdr:col>13</xdr:col>
          <xdr:colOff>137160</xdr:colOff>
          <xdr:row>446</xdr:row>
          <xdr:rowOff>0</xdr:rowOff>
        </xdr:to>
        <xdr:sp macro="" textlink="">
          <xdr:nvSpPr>
            <xdr:cNvPr id="125158" name="Object 48358" hidden="1">
              <a:extLst>
                <a:ext uri="{63B3BB69-23CF-44E3-9099-C40C66FF867C}">
                  <a14:compatExt spid="_x0000_s125158"/>
                </a:ext>
                <a:ext uri="{FF2B5EF4-FFF2-40B4-BE49-F238E27FC236}">
                  <a16:creationId xmlns:a16="http://schemas.microsoft.com/office/drawing/2014/main" id="{00000000-0008-0000-0000-0000E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446</xdr:row>
          <xdr:rowOff>0</xdr:rowOff>
        </xdr:from>
        <xdr:to>
          <xdr:col>5</xdr:col>
          <xdr:colOff>388620</xdr:colOff>
          <xdr:row>446</xdr:row>
          <xdr:rowOff>0</xdr:rowOff>
        </xdr:to>
        <xdr:sp macro="" textlink="">
          <xdr:nvSpPr>
            <xdr:cNvPr id="125159" name="Object 48359" hidden="1">
              <a:extLst>
                <a:ext uri="{63B3BB69-23CF-44E3-9099-C40C66FF867C}">
                  <a14:compatExt spid="_x0000_s125159"/>
                </a:ext>
                <a:ext uri="{FF2B5EF4-FFF2-40B4-BE49-F238E27FC236}">
                  <a16:creationId xmlns:a16="http://schemas.microsoft.com/office/drawing/2014/main" id="{00000000-0008-0000-0000-0000E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446</xdr:row>
          <xdr:rowOff>0</xdr:rowOff>
        </xdr:from>
        <xdr:to>
          <xdr:col>13</xdr:col>
          <xdr:colOff>175260</xdr:colOff>
          <xdr:row>446</xdr:row>
          <xdr:rowOff>0</xdr:rowOff>
        </xdr:to>
        <xdr:sp macro="" textlink="">
          <xdr:nvSpPr>
            <xdr:cNvPr id="125160" name="Object 48360" hidden="1">
              <a:extLst>
                <a:ext uri="{63B3BB69-23CF-44E3-9099-C40C66FF867C}">
                  <a14:compatExt spid="_x0000_s125160"/>
                </a:ext>
                <a:ext uri="{FF2B5EF4-FFF2-40B4-BE49-F238E27FC236}">
                  <a16:creationId xmlns:a16="http://schemas.microsoft.com/office/drawing/2014/main" id="{00000000-0008-0000-0000-0000E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446</xdr:row>
          <xdr:rowOff>0</xdr:rowOff>
        </xdr:from>
        <xdr:to>
          <xdr:col>5</xdr:col>
          <xdr:colOff>22860</xdr:colOff>
          <xdr:row>446</xdr:row>
          <xdr:rowOff>0</xdr:rowOff>
        </xdr:to>
        <xdr:sp macro="" textlink="">
          <xdr:nvSpPr>
            <xdr:cNvPr id="125161" name="Object 48361" hidden="1">
              <a:extLst>
                <a:ext uri="{63B3BB69-23CF-44E3-9099-C40C66FF867C}">
                  <a14:compatExt spid="_x0000_s125161"/>
                </a:ext>
                <a:ext uri="{FF2B5EF4-FFF2-40B4-BE49-F238E27FC236}">
                  <a16:creationId xmlns:a16="http://schemas.microsoft.com/office/drawing/2014/main" id="{00000000-0008-0000-0000-0000E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312420</xdr:colOff>
          <xdr:row>446</xdr:row>
          <xdr:rowOff>0</xdr:rowOff>
        </xdr:from>
        <xdr:to>
          <xdr:col>12</xdr:col>
          <xdr:colOff>220980</xdr:colOff>
          <xdr:row>446</xdr:row>
          <xdr:rowOff>0</xdr:rowOff>
        </xdr:to>
        <xdr:sp macro="" textlink="">
          <xdr:nvSpPr>
            <xdr:cNvPr id="125162" name="Object 48362" hidden="1">
              <a:extLst>
                <a:ext uri="{63B3BB69-23CF-44E3-9099-C40C66FF867C}">
                  <a14:compatExt spid="_x0000_s125162"/>
                </a:ext>
                <a:ext uri="{FF2B5EF4-FFF2-40B4-BE49-F238E27FC236}">
                  <a16:creationId xmlns:a16="http://schemas.microsoft.com/office/drawing/2014/main" id="{00000000-0008-0000-0000-0000E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266700</xdr:colOff>
          <xdr:row>446</xdr:row>
          <xdr:rowOff>0</xdr:rowOff>
        </xdr:from>
        <xdr:to>
          <xdr:col>13</xdr:col>
          <xdr:colOff>68580</xdr:colOff>
          <xdr:row>446</xdr:row>
          <xdr:rowOff>0</xdr:rowOff>
        </xdr:to>
        <xdr:sp macro="" textlink="">
          <xdr:nvSpPr>
            <xdr:cNvPr id="125163" name="Object 48363" hidden="1">
              <a:extLst>
                <a:ext uri="{63B3BB69-23CF-44E3-9099-C40C66FF867C}">
                  <a14:compatExt spid="_x0000_s125163"/>
                </a:ext>
                <a:ext uri="{FF2B5EF4-FFF2-40B4-BE49-F238E27FC236}">
                  <a16:creationId xmlns:a16="http://schemas.microsoft.com/office/drawing/2014/main" id="{00000000-0008-0000-0000-0000E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289560</xdr:colOff>
          <xdr:row>446</xdr:row>
          <xdr:rowOff>0</xdr:rowOff>
        </xdr:from>
        <xdr:to>
          <xdr:col>12</xdr:col>
          <xdr:colOff>0</xdr:colOff>
          <xdr:row>446</xdr:row>
          <xdr:rowOff>0</xdr:rowOff>
        </xdr:to>
        <xdr:sp macro="" textlink="">
          <xdr:nvSpPr>
            <xdr:cNvPr id="125164" name="Object 48364" hidden="1">
              <a:extLst>
                <a:ext uri="{63B3BB69-23CF-44E3-9099-C40C66FF867C}">
                  <a14:compatExt spid="_x0000_s125164"/>
                </a:ext>
                <a:ext uri="{FF2B5EF4-FFF2-40B4-BE49-F238E27FC236}">
                  <a16:creationId xmlns:a16="http://schemas.microsoft.com/office/drawing/2014/main" id="{00000000-0008-0000-0000-0000E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446</xdr:row>
          <xdr:rowOff>0</xdr:rowOff>
        </xdr:from>
        <xdr:to>
          <xdr:col>5</xdr:col>
          <xdr:colOff>350520</xdr:colOff>
          <xdr:row>446</xdr:row>
          <xdr:rowOff>0</xdr:rowOff>
        </xdr:to>
        <xdr:sp macro="" textlink="">
          <xdr:nvSpPr>
            <xdr:cNvPr id="125165" name="Object 48365" hidden="1">
              <a:extLst>
                <a:ext uri="{63B3BB69-23CF-44E3-9099-C40C66FF867C}">
                  <a14:compatExt spid="_x0000_s125165"/>
                </a:ext>
                <a:ext uri="{FF2B5EF4-FFF2-40B4-BE49-F238E27FC236}">
                  <a16:creationId xmlns:a16="http://schemas.microsoft.com/office/drawing/2014/main" id="{00000000-0008-0000-0000-0000E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446</xdr:row>
          <xdr:rowOff>0</xdr:rowOff>
        </xdr:from>
        <xdr:to>
          <xdr:col>13</xdr:col>
          <xdr:colOff>213360</xdr:colOff>
          <xdr:row>446</xdr:row>
          <xdr:rowOff>0</xdr:rowOff>
        </xdr:to>
        <xdr:sp macro="" textlink="">
          <xdr:nvSpPr>
            <xdr:cNvPr id="125166" name="Object 48366" hidden="1">
              <a:extLst>
                <a:ext uri="{63B3BB69-23CF-44E3-9099-C40C66FF867C}">
                  <a14:compatExt spid="_x0000_s125166"/>
                </a:ext>
                <a:ext uri="{FF2B5EF4-FFF2-40B4-BE49-F238E27FC236}">
                  <a16:creationId xmlns:a16="http://schemas.microsoft.com/office/drawing/2014/main" id="{00000000-0008-0000-0000-0000E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266700</xdr:colOff>
          <xdr:row>446</xdr:row>
          <xdr:rowOff>0</xdr:rowOff>
        </xdr:from>
        <xdr:to>
          <xdr:col>14</xdr:col>
          <xdr:colOff>373380</xdr:colOff>
          <xdr:row>446</xdr:row>
          <xdr:rowOff>0</xdr:rowOff>
        </xdr:to>
        <xdr:sp macro="" textlink="">
          <xdr:nvSpPr>
            <xdr:cNvPr id="125167" name="Object 48367" hidden="1">
              <a:extLst>
                <a:ext uri="{63B3BB69-23CF-44E3-9099-C40C66FF867C}">
                  <a14:compatExt spid="_x0000_s125167"/>
                </a:ext>
                <a:ext uri="{FF2B5EF4-FFF2-40B4-BE49-F238E27FC236}">
                  <a16:creationId xmlns:a16="http://schemas.microsoft.com/office/drawing/2014/main" id="{00000000-0008-0000-0000-0000E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446</xdr:row>
          <xdr:rowOff>0</xdr:rowOff>
        </xdr:from>
        <xdr:to>
          <xdr:col>3</xdr:col>
          <xdr:colOff>373380</xdr:colOff>
          <xdr:row>446</xdr:row>
          <xdr:rowOff>0</xdr:rowOff>
        </xdr:to>
        <xdr:sp macro="" textlink="">
          <xdr:nvSpPr>
            <xdr:cNvPr id="125168" name="Object 48368" hidden="1">
              <a:extLst>
                <a:ext uri="{63B3BB69-23CF-44E3-9099-C40C66FF867C}">
                  <a14:compatExt spid="_x0000_s125168"/>
                </a:ext>
                <a:ext uri="{FF2B5EF4-FFF2-40B4-BE49-F238E27FC236}">
                  <a16:creationId xmlns:a16="http://schemas.microsoft.com/office/drawing/2014/main" id="{00000000-0008-0000-0000-0000F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446</xdr:row>
          <xdr:rowOff>0</xdr:rowOff>
        </xdr:from>
        <xdr:to>
          <xdr:col>5</xdr:col>
          <xdr:colOff>22860</xdr:colOff>
          <xdr:row>446</xdr:row>
          <xdr:rowOff>0</xdr:rowOff>
        </xdr:to>
        <xdr:sp macro="" textlink="">
          <xdr:nvSpPr>
            <xdr:cNvPr id="125169" name="Object 48369" hidden="1">
              <a:extLst>
                <a:ext uri="{63B3BB69-23CF-44E3-9099-C40C66FF867C}">
                  <a14:compatExt spid="_x0000_s125169"/>
                </a:ext>
                <a:ext uri="{FF2B5EF4-FFF2-40B4-BE49-F238E27FC236}">
                  <a16:creationId xmlns:a16="http://schemas.microsoft.com/office/drawing/2014/main" id="{00000000-0008-0000-0000-0000F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70" name="Object 48370" hidden="1">
              <a:extLst>
                <a:ext uri="{63B3BB69-23CF-44E3-9099-C40C66FF867C}">
                  <a14:compatExt spid="_x0000_s125170"/>
                </a:ext>
                <a:ext uri="{FF2B5EF4-FFF2-40B4-BE49-F238E27FC236}">
                  <a16:creationId xmlns:a16="http://schemas.microsoft.com/office/drawing/2014/main" id="{00000000-0008-0000-0000-0000F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71" name="Object 48371" hidden="1">
              <a:extLst>
                <a:ext uri="{63B3BB69-23CF-44E3-9099-C40C66FF867C}">
                  <a14:compatExt spid="_x0000_s125171"/>
                </a:ext>
                <a:ext uri="{FF2B5EF4-FFF2-40B4-BE49-F238E27FC236}">
                  <a16:creationId xmlns:a16="http://schemas.microsoft.com/office/drawing/2014/main" id="{00000000-0008-0000-0000-0000F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72" name="Object 48372" hidden="1">
              <a:extLst>
                <a:ext uri="{63B3BB69-23CF-44E3-9099-C40C66FF867C}">
                  <a14:compatExt spid="_x0000_s125172"/>
                </a:ext>
                <a:ext uri="{FF2B5EF4-FFF2-40B4-BE49-F238E27FC236}">
                  <a16:creationId xmlns:a16="http://schemas.microsoft.com/office/drawing/2014/main" id="{00000000-0008-0000-0000-0000F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73" name="Object 48373" hidden="1">
              <a:extLst>
                <a:ext uri="{63B3BB69-23CF-44E3-9099-C40C66FF867C}">
                  <a14:compatExt spid="_x0000_s125173"/>
                </a:ext>
                <a:ext uri="{FF2B5EF4-FFF2-40B4-BE49-F238E27FC236}">
                  <a16:creationId xmlns:a16="http://schemas.microsoft.com/office/drawing/2014/main" id="{00000000-0008-0000-0000-0000F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446</xdr:row>
          <xdr:rowOff>0</xdr:rowOff>
        </xdr:from>
        <xdr:to>
          <xdr:col>0</xdr:col>
          <xdr:colOff>304800</xdr:colOff>
          <xdr:row>446</xdr:row>
          <xdr:rowOff>0</xdr:rowOff>
        </xdr:to>
        <xdr:sp macro="" textlink="">
          <xdr:nvSpPr>
            <xdr:cNvPr id="125174" name="Object 48374" hidden="1">
              <a:extLst>
                <a:ext uri="{63B3BB69-23CF-44E3-9099-C40C66FF867C}">
                  <a14:compatExt spid="_x0000_s125174"/>
                </a:ext>
                <a:ext uri="{FF2B5EF4-FFF2-40B4-BE49-F238E27FC236}">
                  <a16:creationId xmlns:a16="http://schemas.microsoft.com/office/drawing/2014/main" id="{00000000-0008-0000-0000-0000F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446</xdr:row>
          <xdr:rowOff>0</xdr:rowOff>
        </xdr:from>
        <xdr:to>
          <xdr:col>12</xdr:col>
          <xdr:colOff>114300</xdr:colOff>
          <xdr:row>446</xdr:row>
          <xdr:rowOff>0</xdr:rowOff>
        </xdr:to>
        <xdr:sp macro="" textlink="">
          <xdr:nvSpPr>
            <xdr:cNvPr id="125175" name="Object 48375" hidden="1">
              <a:extLst>
                <a:ext uri="{63B3BB69-23CF-44E3-9099-C40C66FF867C}">
                  <a14:compatExt spid="_x0000_s125175"/>
                </a:ext>
                <a:ext uri="{FF2B5EF4-FFF2-40B4-BE49-F238E27FC236}">
                  <a16:creationId xmlns:a16="http://schemas.microsoft.com/office/drawing/2014/main" id="{00000000-0008-0000-0000-0000F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11430</xdr:colOff>
      <xdr:row>450</xdr:row>
      <xdr:rowOff>19050</xdr:rowOff>
    </xdr:from>
    <xdr:to>
      <xdr:col>3</xdr:col>
      <xdr:colOff>99060</xdr:colOff>
      <xdr:row>451</xdr:row>
      <xdr:rowOff>205740</xdr:rowOff>
    </xdr:to>
    <xdr:sp macro="" textlink="">
      <xdr:nvSpPr>
        <xdr:cNvPr id="354" name="Rectángulo 2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857513" y="65151657"/>
          <a:ext cx="613147" cy="407407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449580</xdr:colOff>
      <xdr:row>450</xdr:row>
      <xdr:rowOff>19050</xdr:rowOff>
    </xdr:from>
    <xdr:to>
      <xdr:col>11</xdr:col>
      <xdr:colOff>22860</xdr:colOff>
      <xdr:row>451</xdr:row>
      <xdr:rowOff>205740</xdr:rowOff>
    </xdr:to>
    <xdr:sp macro="" textlink="">
      <xdr:nvSpPr>
        <xdr:cNvPr id="356" name="Rectángulo 198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4990049" y="65151657"/>
          <a:ext cx="624314" cy="407407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512620</xdr:colOff>
      <xdr:row>455</xdr:row>
      <xdr:rowOff>148931</xdr:rowOff>
    </xdr:from>
    <xdr:to>
      <xdr:col>12</xdr:col>
      <xdr:colOff>262</xdr:colOff>
      <xdr:row>455</xdr:row>
      <xdr:rowOff>148931</xdr:rowOff>
    </xdr:to>
    <xdr:cxnSp macro="">
      <xdr:nvCxnSpPr>
        <xdr:cNvPr id="358" name="Conector recto de flecha 20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/>
      </xdr:nvCxnSpPr>
      <xdr:spPr>
        <a:xfrm>
          <a:off x="4511806" y="66385124"/>
          <a:ext cx="160547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197427</xdr:colOff>
      <xdr:row>447</xdr:row>
      <xdr:rowOff>41563</xdr:rowOff>
    </xdr:from>
    <xdr:to>
      <xdr:col>12</xdr:col>
      <xdr:colOff>197427</xdr:colOff>
      <xdr:row>454</xdr:row>
      <xdr:rowOff>187035</xdr:rowOff>
    </xdr:to>
    <xdr:cxnSp macro="">
      <xdr:nvCxnSpPr>
        <xdr:cNvPr id="359" name="Conector recto de flecha 209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/>
      </xdr:nvCxnSpPr>
      <xdr:spPr>
        <a:xfrm flipV="1">
          <a:off x="6314448" y="64512018"/>
          <a:ext cx="0" cy="169049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383256</xdr:colOff>
      <xdr:row>446</xdr:row>
      <xdr:rowOff>69272</xdr:rowOff>
    </xdr:from>
    <xdr:to>
      <xdr:col>1</xdr:col>
      <xdr:colOff>383256</xdr:colOff>
      <xdr:row>455</xdr:row>
      <xdr:rowOff>166253</xdr:rowOff>
    </xdr:to>
    <xdr:cxnSp macro="">
      <xdr:nvCxnSpPr>
        <xdr:cNvPr id="360" name="Conector recto de flecha 20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/>
      </xdr:nvCxnSpPr>
      <xdr:spPr>
        <a:xfrm flipV="1">
          <a:off x="703822" y="64319010"/>
          <a:ext cx="0" cy="208343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13856</xdr:colOff>
      <xdr:row>448</xdr:row>
      <xdr:rowOff>187033</xdr:rowOff>
    </xdr:from>
    <xdr:to>
      <xdr:col>4</xdr:col>
      <xdr:colOff>69273</xdr:colOff>
      <xdr:row>448</xdr:row>
      <xdr:rowOff>187033</xdr:rowOff>
    </xdr:to>
    <xdr:cxnSp macro="">
      <xdr:nvCxnSpPr>
        <xdr:cNvPr id="361" name="Conector recto de flecha 207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/>
      </xdr:nvCxnSpPr>
      <xdr:spPr>
        <a:xfrm>
          <a:off x="859939" y="64878205"/>
          <a:ext cx="110645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103909</xdr:colOff>
      <xdr:row>450</xdr:row>
      <xdr:rowOff>34636</xdr:rowOff>
    </xdr:from>
    <xdr:to>
      <xdr:col>9</xdr:col>
      <xdr:colOff>443345</xdr:colOff>
      <xdr:row>451</xdr:row>
      <xdr:rowOff>207818</xdr:rowOff>
    </xdr:to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1475509" y="65167243"/>
          <a:ext cx="3508305" cy="39389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11144</xdr:colOff>
      <xdr:row>449</xdr:row>
      <xdr:rowOff>90262</xdr:rowOff>
    </xdr:from>
    <xdr:to>
      <xdr:col>4</xdr:col>
      <xdr:colOff>68179</xdr:colOff>
      <xdr:row>452</xdr:row>
      <xdr:rowOff>148391</xdr:rowOff>
    </xdr:to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857227" y="65002152"/>
          <a:ext cx="1108069" cy="720280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13854</xdr:colOff>
      <xdr:row>446</xdr:row>
      <xdr:rowOff>69272</xdr:rowOff>
    </xdr:from>
    <xdr:to>
      <xdr:col>4</xdr:col>
      <xdr:colOff>69271</xdr:colOff>
      <xdr:row>455</xdr:row>
      <xdr:rowOff>166253</xdr:rowOff>
    </xdr:to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859937" y="64319010"/>
          <a:ext cx="1106451" cy="2083436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513347</xdr:colOff>
      <xdr:row>449</xdr:row>
      <xdr:rowOff>86251</xdr:rowOff>
    </xdr:from>
    <xdr:to>
      <xdr:col>11</xdr:col>
      <xdr:colOff>192505</xdr:colOff>
      <xdr:row>452</xdr:row>
      <xdr:rowOff>144380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4512533" y="64998141"/>
          <a:ext cx="1271475" cy="720280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512620</xdr:colOff>
      <xdr:row>447</xdr:row>
      <xdr:rowOff>41563</xdr:rowOff>
    </xdr:from>
    <xdr:to>
      <xdr:col>11</xdr:col>
      <xdr:colOff>533400</xdr:colOff>
      <xdr:row>454</xdr:row>
      <xdr:rowOff>187035</xdr:rowOff>
    </xdr:to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4511806" y="64512018"/>
          <a:ext cx="1605477" cy="1690493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200771</xdr:colOff>
      <xdr:row>449</xdr:row>
      <xdr:rowOff>90262</xdr:rowOff>
    </xdr:from>
    <xdr:to>
      <xdr:col>4</xdr:col>
      <xdr:colOff>200771</xdr:colOff>
      <xdr:row>452</xdr:row>
      <xdr:rowOff>148391</xdr:rowOff>
    </xdr:to>
    <xdr:cxnSp macro="">
      <xdr:nvCxnSpPr>
        <xdr:cNvPr id="368" name="Conector recto de flecha 209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/>
      </xdr:nvCxnSpPr>
      <xdr:spPr>
        <a:xfrm flipV="1">
          <a:off x="2097888" y="65002152"/>
          <a:ext cx="0" cy="72028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371316</xdr:colOff>
      <xdr:row>449</xdr:row>
      <xdr:rowOff>86251</xdr:rowOff>
    </xdr:from>
    <xdr:to>
      <xdr:col>8</xdr:col>
      <xdr:colOff>371316</xdr:colOff>
      <xdr:row>452</xdr:row>
      <xdr:rowOff>144380</xdr:rowOff>
    </xdr:to>
    <xdr:cxnSp macro="">
      <xdr:nvCxnSpPr>
        <xdr:cNvPr id="369" name="Conector recto de flecha 209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/>
      </xdr:nvCxnSpPr>
      <xdr:spPr>
        <a:xfrm flipV="1">
          <a:off x="4370502" y="64998141"/>
          <a:ext cx="0" cy="72028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512620</xdr:colOff>
      <xdr:row>448</xdr:row>
      <xdr:rowOff>198384</xdr:rowOff>
    </xdr:from>
    <xdr:to>
      <xdr:col>11</xdr:col>
      <xdr:colOff>192505</xdr:colOff>
      <xdr:row>448</xdr:row>
      <xdr:rowOff>199401</xdr:rowOff>
    </xdr:to>
    <xdr:cxnSp macro="">
      <xdr:nvCxnSpPr>
        <xdr:cNvPr id="403" name="Conector recto de flecha 209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/>
      </xdr:nvCxnSpPr>
      <xdr:spPr>
        <a:xfrm>
          <a:off x="4511806" y="64889556"/>
          <a:ext cx="1272202" cy="101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</xdr:colOff>
      <xdr:row>456</xdr:row>
      <xdr:rowOff>128276</xdr:rowOff>
    </xdr:from>
    <xdr:to>
      <xdr:col>4</xdr:col>
      <xdr:colOff>69271</xdr:colOff>
      <xdr:row>456</xdr:row>
      <xdr:rowOff>128276</xdr:rowOff>
    </xdr:to>
    <xdr:cxnSp macro="">
      <xdr:nvCxnSpPr>
        <xdr:cNvPr id="404" name="Conector recto de flecha 20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/>
      </xdr:nvCxnSpPr>
      <xdr:spPr>
        <a:xfrm>
          <a:off x="859937" y="66585186"/>
          <a:ext cx="110645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36788</xdr:colOff>
      <xdr:row>460</xdr:row>
      <xdr:rowOff>84083</xdr:rowOff>
    </xdr:from>
    <xdr:ext cx="2133598" cy="225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144 CuadroTexto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 txBox="1"/>
          </xdr:nvSpPr>
          <xdr:spPr>
            <a:xfrm>
              <a:off x="357354" y="87840207"/>
              <a:ext cx="2133598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VUp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RU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12" name="144 CuadroTexto">
              <a:extLst>
                <a:ext uri="{FF2B5EF4-FFF2-40B4-BE49-F238E27FC236}">
                  <a16:creationId xmlns:a16="http://schemas.microsoft.com/office/drawing/2014/main" id="{F32BE213-5BE6-46D7-87AF-5B1B396343E2}"/>
                </a:ext>
              </a:extLst>
            </xdr:cNvPr>
            <xdr:cNvSpPr txBox="1"/>
          </xdr:nvSpPr>
          <xdr:spPr>
            <a:xfrm>
              <a:off x="357354" y="87840207"/>
              <a:ext cx="2133598" cy="225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VUp=RU2−QU2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L2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(b2+d)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15765</xdr:colOff>
      <xdr:row>461</xdr:row>
      <xdr:rowOff>136636</xdr:rowOff>
    </xdr:from>
    <xdr:ext cx="924910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4" name="144 CuadroTexto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 txBox="1"/>
          </xdr:nvSpPr>
          <xdr:spPr>
            <a:xfrm>
              <a:off x="336331" y="67634070"/>
              <a:ext cx="924910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Ru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Az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14" name="144 CuadroTexto">
              <a:extLst>
                <a:ext uri="{FF2B5EF4-FFF2-40B4-BE49-F238E27FC236}">
                  <a16:creationId xmlns:a16="http://schemas.microsoft.com/office/drawing/2014/main" id="{82583E3D-7BD2-4654-AA20-7EB17BF785A1}"/>
                </a:ext>
              </a:extLst>
            </xdr:cNvPr>
            <xdr:cNvSpPr txBox="1"/>
          </xdr:nvSpPr>
          <xdr:spPr>
            <a:xfrm>
              <a:off x="336331" y="67634070"/>
              <a:ext cx="924910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QU2=  Ru2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Az2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231228</xdr:colOff>
      <xdr:row>467</xdr:row>
      <xdr:rowOff>141891</xdr:rowOff>
    </xdr:from>
    <xdr:ext cx="2070537" cy="276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5" name="118 CuadroTexto">
              <a:extLst>
                <a:ext uri="{FF2B5EF4-FFF2-40B4-BE49-F238E27FC236}">
                  <a16:creationId xmlns:a16="http://schemas.microsoft.com/office/drawing/2014/main" id="{00000000-0008-0000-0000-00009F010000}"/>
                </a:ext>
              </a:extLst>
            </xdr:cNvPr>
            <xdr:cNvSpPr txBox="1"/>
          </xdr:nvSpPr>
          <xdr:spPr>
            <a:xfrm>
              <a:off x="231228" y="68774443"/>
              <a:ext cx="2070537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Vcp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0.85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1.06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</m:rad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5" name="118 CuadroTexto">
              <a:extLst>
                <a:ext uri="{FF2B5EF4-FFF2-40B4-BE49-F238E27FC236}">
                  <a16:creationId xmlns:a16="http://schemas.microsoft.com/office/drawing/2014/main" id="{04D3B5CB-B398-4A7C-8319-464686F68CF7}"/>
                </a:ext>
              </a:extLst>
            </xdr:cNvPr>
            <xdr:cNvSpPr txBox="1"/>
          </xdr:nvSpPr>
          <xdr:spPr>
            <a:xfrm>
              <a:off x="231228" y="68774443"/>
              <a:ext cx="2070537" cy="276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Vcp = " 0.85"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1.06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√(f’c)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0</xdr:col>
      <xdr:colOff>141890</xdr:colOff>
      <xdr:row>477</xdr:row>
      <xdr:rowOff>131379</xdr:rowOff>
    </xdr:from>
    <xdr:ext cx="1555530" cy="415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9" name="118 CuadroTexto">
              <a:extLst>
                <a:ext uri="{FF2B5EF4-FFF2-40B4-BE49-F238E27FC236}">
                  <a16:creationId xmlns:a16="http://schemas.microsoft.com/office/drawing/2014/main" id="{00000000-0008-0000-0000-0000A3010000}"/>
                </a:ext>
              </a:extLst>
            </xdr:cNvPr>
            <xdr:cNvSpPr txBox="1"/>
          </xdr:nvSpPr>
          <xdr:spPr>
            <a:xfrm>
              <a:off x="141890" y="70655793"/>
              <a:ext cx="1555530" cy="415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QU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lv</m:t>
                            </m:r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19" name="118 CuadroTexto">
              <a:extLst>
                <a:ext uri="{FF2B5EF4-FFF2-40B4-BE49-F238E27FC236}">
                  <a16:creationId xmlns:a16="http://schemas.microsoft.com/office/drawing/2014/main" id="{523C5FA1-A1F7-4D22-BB7B-7D4010947C35}"/>
                </a:ext>
              </a:extLst>
            </xdr:cNvPr>
            <xdr:cNvSpPr txBox="1"/>
          </xdr:nvSpPr>
          <xdr:spPr>
            <a:xfrm>
              <a:off x="141890" y="70655793"/>
              <a:ext cx="1555530" cy="415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u ma"x =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QU2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lv^2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518</xdr:row>
          <xdr:rowOff>0</xdr:rowOff>
        </xdr:from>
        <xdr:to>
          <xdr:col>4</xdr:col>
          <xdr:colOff>22860</xdr:colOff>
          <xdr:row>518</xdr:row>
          <xdr:rowOff>0</xdr:rowOff>
        </xdr:to>
        <xdr:sp macro="" textlink="">
          <xdr:nvSpPr>
            <xdr:cNvPr id="125176" name="Object 48376" hidden="1">
              <a:extLst>
                <a:ext uri="{63B3BB69-23CF-44E3-9099-C40C66FF867C}">
                  <a14:compatExt spid="_x0000_s125176"/>
                </a:ext>
                <a:ext uri="{FF2B5EF4-FFF2-40B4-BE49-F238E27FC236}">
                  <a16:creationId xmlns:a16="http://schemas.microsoft.com/office/drawing/2014/main" id="{00000000-0008-0000-0000-0000F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518</xdr:row>
          <xdr:rowOff>0</xdr:rowOff>
        </xdr:from>
        <xdr:to>
          <xdr:col>9</xdr:col>
          <xdr:colOff>220980</xdr:colOff>
          <xdr:row>518</xdr:row>
          <xdr:rowOff>0</xdr:rowOff>
        </xdr:to>
        <xdr:sp macro="" textlink="">
          <xdr:nvSpPr>
            <xdr:cNvPr id="125177" name="Object 48377" hidden="1">
              <a:extLst>
                <a:ext uri="{63B3BB69-23CF-44E3-9099-C40C66FF867C}">
                  <a14:compatExt spid="_x0000_s125177"/>
                </a:ext>
                <a:ext uri="{FF2B5EF4-FFF2-40B4-BE49-F238E27FC236}">
                  <a16:creationId xmlns:a16="http://schemas.microsoft.com/office/drawing/2014/main" id="{00000000-0008-0000-0000-0000F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518</xdr:row>
          <xdr:rowOff>0</xdr:rowOff>
        </xdr:from>
        <xdr:to>
          <xdr:col>10</xdr:col>
          <xdr:colOff>68580</xdr:colOff>
          <xdr:row>518</xdr:row>
          <xdr:rowOff>0</xdr:rowOff>
        </xdr:to>
        <xdr:sp macro="" textlink="">
          <xdr:nvSpPr>
            <xdr:cNvPr id="125178" name="Object 48378" hidden="1">
              <a:extLst>
                <a:ext uri="{63B3BB69-23CF-44E3-9099-C40C66FF867C}">
                  <a14:compatExt spid="_x0000_s125178"/>
                </a:ext>
                <a:ext uri="{FF2B5EF4-FFF2-40B4-BE49-F238E27FC236}">
                  <a16:creationId xmlns:a16="http://schemas.microsoft.com/office/drawing/2014/main" id="{00000000-0008-0000-0000-0000F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518</xdr:row>
          <xdr:rowOff>0</xdr:rowOff>
        </xdr:from>
        <xdr:to>
          <xdr:col>9</xdr:col>
          <xdr:colOff>0</xdr:colOff>
          <xdr:row>518</xdr:row>
          <xdr:rowOff>0</xdr:rowOff>
        </xdr:to>
        <xdr:sp macro="" textlink="">
          <xdr:nvSpPr>
            <xdr:cNvPr id="125179" name="Object 48379" hidden="1">
              <a:extLst>
                <a:ext uri="{63B3BB69-23CF-44E3-9099-C40C66FF867C}">
                  <a14:compatExt spid="_x0000_s125179"/>
                </a:ext>
                <a:ext uri="{FF2B5EF4-FFF2-40B4-BE49-F238E27FC236}">
                  <a16:creationId xmlns:a16="http://schemas.microsoft.com/office/drawing/2014/main" id="{00000000-0008-0000-0000-0000F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518</xdr:row>
          <xdr:rowOff>0</xdr:rowOff>
        </xdr:from>
        <xdr:to>
          <xdr:col>5</xdr:col>
          <xdr:colOff>350520</xdr:colOff>
          <xdr:row>518</xdr:row>
          <xdr:rowOff>0</xdr:rowOff>
        </xdr:to>
        <xdr:sp macro="" textlink="">
          <xdr:nvSpPr>
            <xdr:cNvPr id="125180" name="Object 48380" hidden="1">
              <a:extLst>
                <a:ext uri="{63B3BB69-23CF-44E3-9099-C40C66FF867C}">
                  <a14:compatExt spid="_x0000_s125180"/>
                </a:ext>
                <a:ext uri="{FF2B5EF4-FFF2-40B4-BE49-F238E27FC236}">
                  <a16:creationId xmlns:a16="http://schemas.microsoft.com/office/drawing/2014/main" id="{00000000-0008-0000-0000-0000F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518</xdr:row>
          <xdr:rowOff>0</xdr:rowOff>
        </xdr:from>
        <xdr:to>
          <xdr:col>10</xdr:col>
          <xdr:colOff>213360</xdr:colOff>
          <xdr:row>518</xdr:row>
          <xdr:rowOff>0</xdr:rowOff>
        </xdr:to>
        <xdr:sp macro="" textlink="">
          <xdr:nvSpPr>
            <xdr:cNvPr id="125181" name="Object 48381" hidden="1">
              <a:extLst>
                <a:ext uri="{63B3BB69-23CF-44E3-9099-C40C66FF867C}">
                  <a14:compatExt spid="_x0000_s125181"/>
                </a:ext>
                <a:ext uri="{FF2B5EF4-FFF2-40B4-BE49-F238E27FC236}">
                  <a16:creationId xmlns:a16="http://schemas.microsoft.com/office/drawing/2014/main" id="{00000000-0008-0000-0000-0000F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518</xdr:row>
          <xdr:rowOff>0</xdr:rowOff>
        </xdr:from>
        <xdr:to>
          <xdr:col>11</xdr:col>
          <xdr:colOff>373380</xdr:colOff>
          <xdr:row>518</xdr:row>
          <xdr:rowOff>0</xdr:rowOff>
        </xdr:to>
        <xdr:sp macro="" textlink="">
          <xdr:nvSpPr>
            <xdr:cNvPr id="125182" name="Object 48382" hidden="1">
              <a:extLst>
                <a:ext uri="{63B3BB69-23CF-44E3-9099-C40C66FF867C}">
                  <a14:compatExt spid="_x0000_s125182"/>
                </a:ext>
                <a:ext uri="{FF2B5EF4-FFF2-40B4-BE49-F238E27FC236}">
                  <a16:creationId xmlns:a16="http://schemas.microsoft.com/office/drawing/2014/main" id="{00000000-0008-0000-0000-0000F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518</xdr:row>
          <xdr:rowOff>0</xdr:rowOff>
        </xdr:from>
        <xdr:to>
          <xdr:col>9</xdr:col>
          <xdr:colOff>236220</xdr:colOff>
          <xdr:row>518</xdr:row>
          <xdr:rowOff>0</xdr:rowOff>
        </xdr:to>
        <xdr:sp macro="" textlink="">
          <xdr:nvSpPr>
            <xdr:cNvPr id="125183" name="Object 48383" hidden="1">
              <a:extLst>
                <a:ext uri="{63B3BB69-23CF-44E3-9099-C40C66FF867C}">
                  <a14:compatExt spid="_x0000_s125183"/>
                </a:ext>
                <a:ext uri="{FF2B5EF4-FFF2-40B4-BE49-F238E27FC236}">
                  <a16:creationId xmlns:a16="http://schemas.microsoft.com/office/drawing/2014/main" id="{00000000-0008-0000-0000-0000F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518</xdr:row>
          <xdr:rowOff>0</xdr:rowOff>
        </xdr:from>
        <xdr:to>
          <xdr:col>10</xdr:col>
          <xdr:colOff>76200</xdr:colOff>
          <xdr:row>518</xdr:row>
          <xdr:rowOff>0</xdr:rowOff>
        </xdr:to>
        <xdr:sp macro="" textlink="">
          <xdr:nvSpPr>
            <xdr:cNvPr id="125184" name="Object 48384" hidden="1">
              <a:extLst>
                <a:ext uri="{63B3BB69-23CF-44E3-9099-C40C66FF867C}">
                  <a14:compatExt spid="_x0000_s125184"/>
                </a:ext>
                <a:ext uri="{FF2B5EF4-FFF2-40B4-BE49-F238E27FC236}">
                  <a16:creationId xmlns:a16="http://schemas.microsoft.com/office/drawing/2014/main" id="{00000000-0008-0000-0000-000000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518</xdr:row>
          <xdr:rowOff>0</xdr:rowOff>
        </xdr:from>
        <xdr:to>
          <xdr:col>9</xdr:col>
          <xdr:colOff>0</xdr:colOff>
          <xdr:row>518</xdr:row>
          <xdr:rowOff>0</xdr:rowOff>
        </xdr:to>
        <xdr:sp macro="" textlink="">
          <xdr:nvSpPr>
            <xdr:cNvPr id="125185" name="Object 48385" hidden="1">
              <a:extLst>
                <a:ext uri="{63B3BB69-23CF-44E3-9099-C40C66FF867C}">
                  <a14:compatExt spid="_x0000_s125185"/>
                </a:ext>
                <a:ext uri="{FF2B5EF4-FFF2-40B4-BE49-F238E27FC236}">
                  <a16:creationId xmlns:a16="http://schemas.microsoft.com/office/drawing/2014/main" id="{00000000-0008-0000-0000-000001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518</xdr:row>
          <xdr:rowOff>0</xdr:rowOff>
        </xdr:from>
        <xdr:to>
          <xdr:col>5</xdr:col>
          <xdr:colOff>350520</xdr:colOff>
          <xdr:row>518</xdr:row>
          <xdr:rowOff>0</xdr:rowOff>
        </xdr:to>
        <xdr:sp macro="" textlink="">
          <xdr:nvSpPr>
            <xdr:cNvPr id="125186" name="Object 48386" hidden="1">
              <a:extLst>
                <a:ext uri="{63B3BB69-23CF-44E3-9099-C40C66FF867C}">
                  <a14:compatExt spid="_x0000_s125186"/>
                </a:ext>
                <a:ext uri="{FF2B5EF4-FFF2-40B4-BE49-F238E27FC236}">
                  <a16:creationId xmlns:a16="http://schemas.microsoft.com/office/drawing/2014/main" id="{00000000-0008-0000-0000-000002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518</xdr:row>
          <xdr:rowOff>0</xdr:rowOff>
        </xdr:from>
        <xdr:to>
          <xdr:col>10</xdr:col>
          <xdr:colOff>213360</xdr:colOff>
          <xdr:row>518</xdr:row>
          <xdr:rowOff>0</xdr:rowOff>
        </xdr:to>
        <xdr:sp macro="" textlink="">
          <xdr:nvSpPr>
            <xdr:cNvPr id="125187" name="Object 48387" hidden="1">
              <a:extLst>
                <a:ext uri="{63B3BB69-23CF-44E3-9099-C40C66FF867C}">
                  <a14:compatExt spid="_x0000_s125187"/>
                </a:ext>
                <a:ext uri="{FF2B5EF4-FFF2-40B4-BE49-F238E27FC236}">
                  <a16:creationId xmlns:a16="http://schemas.microsoft.com/office/drawing/2014/main" id="{00000000-0008-0000-0000-000003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518</xdr:row>
          <xdr:rowOff>0</xdr:rowOff>
        </xdr:from>
        <xdr:to>
          <xdr:col>11</xdr:col>
          <xdr:colOff>373380</xdr:colOff>
          <xdr:row>518</xdr:row>
          <xdr:rowOff>0</xdr:rowOff>
        </xdr:to>
        <xdr:sp macro="" textlink="">
          <xdr:nvSpPr>
            <xdr:cNvPr id="125188" name="Object 48388" hidden="1">
              <a:extLst>
                <a:ext uri="{63B3BB69-23CF-44E3-9099-C40C66FF867C}">
                  <a14:compatExt spid="_x0000_s125188"/>
                </a:ext>
                <a:ext uri="{FF2B5EF4-FFF2-40B4-BE49-F238E27FC236}">
                  <a16:creationId xmlns:a16="http://schemas.microsoft.com/office/drawing/2014/main" id="{00000000-0008-0000-0000-000004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518</xdr:row>
          <xdr:rowOff>0</xdr:rowOff>
        </xdr:from>
        <xdr:to>
          <xdr:col>9</xdr:col>
          <xdr:colOff>137160</xdr:colOff>
          <xdr:row>518</xdr:row>
          <xdr:rowOff>0</xdr:rowOff>
        </xdr:to>
        <xdr:sp macro="" textlink="">
          <xdr:nvSpPr>
            <xdr:cNvPr id="125189" name="Object 48389" hidden="1">
              <a:extLst>
                <a:ext uri="{63B3BB69-23CF-44E3-9099-C40C66FF867C}">
                  <a14:compatExt spid="_x0000_s125189"/>
                </a:ext>
                <a:ext uri="{FF2B5EF4-FFF2-40B4-BE49-F238E27FC236}">
                  <a16:creationId xmlns:a16="http://schemas.microsoft.com/office/drawing/2014/main" id="{00000000-0008-0000-0000-000005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518</xdr:row>
          <xdr:rowOff>0</xdr:rowOff>
        </xdr:from>
        <xdr:to>
          <xdr:col>13</xdr:col>
          <xdr:colOff>144780</xdr:colOff>
          <xdr:row>518</xdr:row>
          <xdr:rowOff>0</xdr:rowOff>
        </xdr:to>
        <xdr:sp macro="" textlink="">
          <xdr:nvSpPr>
            <xdr:cNvPr id="125190" name="Object 48390" hidden="1">
              <a:extLst>
                <a:ext uri="{63B3BB69-23CF-44E3-9099-C40C66FF867C}">
                  <a14:compatExt spid="_x0000_s125190"/>
                </a:ext>
                <a:ext uri="{FF2B5EF4-FFF2-40B4-BE49-F238E27FC236}">
                  <a16:creationId xmlns:a16="http://schemas.microsoft.com/office/drawing/2014/main" id="{00000000-0008-0000-0000-000006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518</xdr:row>
          <xdr:rowOff>0</xdr:rowOff>
        </xdr:from>
        <xdr:to>
          <xdr:col>9</xdr:col>
          <xdr:colOff>0</xdr:colOff>
          <xdr:row>518</xdr:row>
          <xdr:rowOff>0</xdr:rowOff>
        </xdr:to>
        <xdr:sp macro="" textlink="">
          <xdr:nvSpPr>
            <xdr:cNvPr id="125191" name="Object 48391" hidden="1">
              <a:extLst>
                <a:ext uri="{63B3BB69-23CF-44E3-9099-C40C66FF867C}">
                  <a14:compatExt spid="_x0000_s125191"/>
                </a:ext>
                <a:ext uri="{FF2B5EF4-FFF2-40B4-BE49-F238E27FC236}">
                  <a16:creationId xmlns:a16="http://schemas.microsoft.com/office/drawing/2014/main" id="{00000000-0008-0000-0000-000007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518</xdr:row>
          <xdr:rowOff>0</xdr:rowOff>
        </xdr:from>
        <xdr:to>
          <xdr:col>5</xdr:col>
          <xdr:colOff>350520</xdr:colOff>
          <xdr:row>518</xdr:row>
          <xdr:rowOff>0</xdr:rowOff>
        </xdr:to>
        <xdr:sp macro="" textlink="">
          <xdr:nvSpPr>
            <xdr:cNvPr id="125192" name="Object 48392" hidden="1">
              <a:extLst>
                <a:ext uri="{63B3BB69-23CF-44E3-9099-C40C66FF867C}">
                  <a14:compatExt spid="_x0000_s125192"/>
                </a:ext>
                <a:ext uri="{FF2B5EF4-FFF2-40B4-BE49-F238E27FC236}">
                  <a16:creationId xmlns:a16="http://schemas.microsoft.com/office/drawing/2014/main" id="{00000000-0008-0000-0000-000008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518</xdr:row>
          <xdr:rowOff>0</xdr:rowOff>
        </xdr:from>
        <xdr:to>
          <xdr:col>10</xdr:col>
          <xdr:colOff>213360</xdr:colOff>
          <xdr:row>518</xdr:row>
          <xdr:rowOff>0</xdr:rowOff>
        </xdr:to>
        <xdr:sp macro="" textlink="">
          <xdr:nvSpPr>
            <xdr:cNvPr id="125193" name="Object 48393" hidden="1">
              <a:extLst>
                <a:ext uri="{63B3BB69-23CF-44E3-9099-C40C66FF867C}">
                  <a14:compatExt spid="_x0000_s125193"/>
                </a:ext>
                <a:ext uri="{FF2B5EF4-FFF2-40B4-BE49-F238E27FC236}">
                  <a16:creationId xmlns:a16="http://schemas.microsoft.com/office/drawing/2014/main" id="{00000000-0008-0000-0000-000009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518</xdr:row>
          <xdr:rowOff>0</xdr:rowOff>
        </xdr:from>
        <xdr:to>
          <xdr:col>11</xdr:col>
          <xdr:colOff>373380</xdr:colOff>
          <xdr:row>518</xdr:row>
          <xdr:rowOff>0</xdr:rowOff>
        </xdr:to>
        <xdr:sp macro="" textlink="">
          <xdr:nvSpPr>
            <xdr:cNvPr id="125194" name="Object 48394" hidden="1">
              <a:extLst>
                <a:ext uri="{63B3BB69-23CF-44E3-9099-C40C66FF867C}">
                  <a14:compatExt spid="_x0000_s125194"/>
                </a:ext>
                <a:ext uri="{FF2B5EF4-FFF2-40B4-BE49-F238E27FC236}">
                  <a16:creationId xmlns:a16="http://schemas.microsoft.com/office/drawing/2014/main" id="{00000000-0008-0000-0000-00000A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518</xdr:row>
          <xdr:rowOff>0</xdr:rowOff>
        </xdr:from>
        <xdr:to>
          <xdr:col>5</xdr:col>
          <xdr:colOff>30480</xdr:colOff>
          <xdr:row>518</xdr:row>
          <xdr:rowOff>0</xdr:rowOff>
        </xdr:to>
        <xdr:sp macro="" textlink="">
          <xdr:nvSpPr>
            <xdr:cNvPr id="125195" name="Object 48395" hidden="1">
              <a:extLst>
                <a:ext uri="{63B3BB69-23CF-44E3-9099-C40C66FF867C}">
                  <a14:compatExt spid="_x0000_s125195"/>
                </a:ext>
                <a:ext uri="{FF2B5EF4-FFF2-40B4-BE49-F238E27FC236}">
                  <a16:creationId xmlns:a16="http://schemas.microsoft.com/office/drawing/2014/main" id="{00000000-0008-0000-0000-00000B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518</xdr:row>
          <xdr:rowOff>0</xdr:rowOff>
        </xdr:from>
        <xdr:to>
          <xdr:col>10</xdr:col>
          <xdr:colOff>289560</xdr:colOff>
          <xdr:row>518</xdr:row>
          <xdr:rowOff>0</xdr:rowOff>
        </xdr:to>
        <xdr:sp macro="" textlink="">
          <xdr:nvSpPr>
            <xdr:cNvPr id="125196" name="Object 48396" hidden="1">
              <a:extLst>
                <a:ext uri="{63B3BB69-23CF-44E3-9099-C40C66FF867C}">
                  <a14:compatExt spid="_x0000_s125196"/>
                </a:ext>
                <a:ext uri="{FF2B5EF4-FFF2-40B4-BE49-F238E27FC236}">
                  <a16:creationId xmlns:a16="http://schemas.microsoft.com/office/drawing/2014/main" id="{00000000-0008-0000-0000-00000C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518</xdr:row>
          <xdr:rowOff>0</xdr:rowOff>
        </xdr:from>
        <xdr:to>
          <xdr:col>3</xdr:col>
          <xdr:colOff>175260</xdr:colOff>
          <xdr:row>518</xdr:row>
          <xdr:rowOff>0</xdr:rowOff>
        </xdr:to>
        <xdr:sp macro="" textlink="">
          <xdr:nvSpPr>
            <xdr:cNvPr id="125197" name="Object 48397" hidden="1">
              <a:extLst>
                <a:ext uri="{63B3BB69-23CF-44E3-9099-C40C66FF867C}">
                  <a14:compatExt spid="_x0000_s125197"/>
                </a:ext>
                <a:ext uri="{FF2B5EF4-FFF2-40B4-BE49-F238E27FC236}">
                  <a16:creationId xmlns:a16="http://schemas.microsoft.com/office/drawing/2014/main" id="{00000000-0008-0000-0000-00000D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166567</xdr:colOff>
      <xdr:row>484</xdr:row>
      <xdr:rowOff>48925</xdr:rowOff>
    </xdr:from>
    <xdr:ext cx="647700" cy="324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4" name="142 CuadroTexto">
              <a:extLst>
                <a:ext uri="{FF2B5EF4-FFF2-40B4-BE49-F238E27FC236}">
                  <a16:creationId xmlns:a16="http://schemas.microsoft.com/office/drawing/2014/main" id="{00000000-0008-0000-0000-0000A8010000}"/>
                </a:ext>
              </a:extLst>
            </xdr:cNvPr>
            <xdr:cNvSpPr txBox="1"/>
          </xdr:nvSpPr>
          <xdr:spPr>
            <a:xfrm>
              <a:off x="487133" y="71897642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24" name="142 CuadroTexto">
              <a:extLst>
                <a:ext uri="{FF2B5EF4-FFF2-40B4-BE49-F238E27FC236}">
                  <a16:creationId xmlns:a16="http://schemas.microsoft.com/office/drawing/2014/main" id="{87A7A458-6FDB-4E33-A0DA-4735BF6A6B80}"/>
                </a:ext>
              </a:extLst>
            </xdr:cNvPr>
            <xdr:cNvSpPr txBox="1"/>
          </xdr:nvSpPr>
          <xdr:spPr>
            <a:xfrm>
              <a:off x="487133" y="71897642"/>
              <a:ext cx="647700" cy="324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0</xdr:col>
      <xdr:colOff>271670</xdr:colOff>
      <xdr:row>487</xdr:row>
      <xdr:rowOff>159026</xdr:rowOff>
    </xdr:from>
    <xdr:ext cx="1643269" cy="437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5" name="144 CuadroTexto">
              <a:extLst>
                <a:ext uri="{FF2B5EF4-FFF2-40B4-BE49-F238E27FC236}">
                  <a16:creationId xmlns:a16="http://schemas.microsoft.com/office/drawing/2014/main" id="{00000000-0008-0000-0000-0000A9010000}"/>
                </a:ext>
              </a:extLst>
            </xdr:cNvPr>
            <xdr:cNvSpPr txBox="1"/>
          </xdr:nvSpPr>
          <xdr:spPr>
            <a:xfrm>
              <a:off x="271670" y="72575302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25" name="144 CuadroTexto">
              <a:extLst>
                <a:ext uri="{FF2B5EF4-FFF2-40B4-BE49-F238E27FC236}">
                  <a16:creationId xmlns:a16="http://schemas.microsoft.com/office/drawing/2014/main" id="{92A162ED-6A0E-44BD-9034-502F7F8AF7B0}"/>
                </a:ext>
              </a:extLst>
            </xdr:cNvPr>
            <xdr:cNvSpPr txBox="1"/>
          </xdr:nvSpPr>
          <xdr:spPr>
            <a:xfrm>
              <a:off x="271670" y="72575302"/>
              <a:ext cx="1643269" cy="437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Mu/(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168152</xdr:colOff>
      <xdr:row>491</xdr:row>
      <xdr:rowOff>53009</xdr:rowOff>
    </xdr:from>
    <xdr:ext cx="1256455" cy="3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6" name="145 CuadroTexto">
              <a:extLst>
                <a:ext uri="{FF2B5EF4-FFF2-40B4-BE49-F238E27FC236}">
                  <a16:creationId xmlns:a16="http://schemas.microsoft.com/office/drawing/2014/main" id="{00000000-0008-0000-0000-0000AA010000}"/>
                </a:ext>
              </a:extLst>
            </xdr:cNvPr>
            <xdr:cNvSpPr txBox="1"/>
          </xdr:nvSpPr>
          <xdr:spPr>
            <a:xfrm>
              <a:off x="488718" y="73226030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26" name="145 CuadroTexto">
              <a:extLst>
                <a:ext uri="{FF2B5EF4-FFF2-40B4-BE49-F238E27FC236}">
                  <a16:creationId xmlns:a16="http://schemas.microsoft.com/office/drawing/2014/main" id="{70E8196C-7D1D-4835-A7BF-3A7BF3023231}"/>
                </a:ext>
              </a:extLst>
            </xdr:cNvPr>
            <xdr:cNvSpPr txBox="1"/>
          </xdr:nvSpPr>
          <xdr:spPr>
            <a:xfrm>
              <a:off x="488718" y="73226030"/>
              <a:ext cx="1256455" cy="347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fy)/(0.85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156142</xdr:colOff>
      <xdr:row>494</xdr:row>
      <xdr:rowOff>152401</xdr:rowOff>
    </xdr:from>
    <xdr:ext cx="1765422" cy="4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7" name="144 CuadroTexto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 txBox="1"/>
          </xdr:nvSpPr>
          <xdr:spPr>
            <a:xfrm>
              <a:off x="156142" y="73892980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27" name="144 CuadroTexto">
              <a:extLst>
                <a:ext uri="{FF2B5EF4-FFF2-40B4-BE49-F238E27FC236}">
                  <a16:creationId xmlns:a16="http://schemas.microsoft.com/office/drawing/2014/main" id="{5E8165A7-887A-4B76-9077-B8B9AB61D554}"/>
                </a:ext>
              </a:extLst>
            </xdr:cNvPr>
            <xdr:cNvSpPr txBox="1"/>
          </xdr:nvSpPr>
          <xdr:spPr>
            <a:xfrm>
              <a:off x="156142" y="73892980"/>
              <a:ext cx="1765422" cy="4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As=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238769</xdr:colOff>
      <xdr:row>498</xdr:row>
      <xdr:rowOff>134778</xdr:rowOff>
    </xdr:from>
    <xdr:ext cx="2080362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8" name="29 CuadroTexto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 txBox="1"/>
          </xdr:nvSpPr>
          <xdr:spPr>
            <a:xfrm>
              <a:off x="238769" y="74632102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28" name="29 CuadroTexto">
              <a:extLst>
                <a:ext uri="{FF2B5EF4-FFF2-40B4-BE49-F238E27FC236}">
                  <a16:creationId xmlns:a16="http://schemas.microsoft.com/office/drawing/2014/main" id="{64A19BC2-DE8A-4274-BFBE-5C5DA7B5FD57}"/>
                </a:ext>
              </a:extLst>
            </xdr:cNvPr>
            <xdr:cNvSpPr txBox="1"/>
          </xdr:nvSpPr>
          <xdr:spPr>
            <a:xfrm>
              <a:off x="238769" y="74632102"/>
              <a:ext cx="2080362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"As min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"d = 0.0018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"h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endParaRPr lang="es-PE" sz="105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205752</xdr:colOff>
      <xdr:row>516</xdr:row>
      <xdr:rowOff>131637</xdr:rowOff>
    </xdr:from>
    <xdr:ext cx="892579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9" name="29 CuadroTexto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 txBox="1"/>
          </xdr:nvSpPr>
          <xdr:spPr>
            <a:xfrm>
              <a:off x="526318" y="78018547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29" name="29 CuadroTexto">
              <a:extLst>
                <a:ext uri="{FF2B5EF4-FFF2-40B4-BE49-F238E27FC236}">
                  <a16:creationId xmlns:a16="http://schemas.microsoft.com/office/drawing/2014/main" id="{33845461-991A-4FFF-8778-A0EA90298A94}"/>
                </a:ext>
              </a:extLst>
            </xdr:cNvPr>
            <xdr:cNvSpPr txBox="1"/>
          </xdr:nvSpPr>
          <xdr:spPr>
            <a:xfrm>
              <a:off x="526318" y="78018547"/>
              <a:ext cx="89257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S="A"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"Ø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 " 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/As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199" name="Object 48399" hidden="1">
              <a:extLst>
                <a:ext uri="{63B3BB69-23CF-44E3-9099-C40C66FF867C}">
                  <a14:compatExt spid="_x0000_s125199"/>
                </a:ext>
                <a:ext uri="{FF2B5EF4-FFF2-40B4-BE49-F238E27FC236}">
                  <a16:creationId xmlns:a16="http://schemas.microsoft.com/office/drawing/2014/main" id="{00000000-0008-0000-0000-00000F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00" name="Object 48400" hidden="1">
              <a:extLst>
                <a:ext uri="{63B3BB69-23CF-44E3-9099-C40C66FF867C}">
                  <a14:compatExt spid="_x0000_s125200"/>
                </a:ext>
                <a:ext uri="{FF2B5EF4-FFF2-40B4-BE49-F238E27FC236}">
                  <a16:creationId xmlns:a16="http://schemas.microsoft.com/office/drawing/2014/main" id="{00000000-0008-0000-0000-000010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01" name="Object 48401" hidden="1">
              <a:extLst>
                <a:ext uri="{63B3BB69-23CF-44E3-9099-C40C66FF867C}">
                  <a14:compatExt spid="_x0000_s125201"/>
                </a:ext>
                <a:ext uri="{FF2B5EF4-FFF2-40B4-BE49-F238E27FC236}">
                  <a16:creationId xmlns:a16="http://schemas.microsoft.com/office/drawing/2014/main" id="{00000000-0008-0000-0000-000011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524</xdr:row>
          <xdr:rowOff>0</xdr:rowOff>
        </xdr:from>
        <xdr:to>
          <xdr:col>4</xdr:col>
          <xdr:colOff>274320</xdr:colOff>
          <xdr:row>524</xdr:row>
          <xdr:rowOff>0</xdr:rowOff>
        </xdr:to>
        <xdr:sp macro="" textlink="">
          <xdr:nvSpPr>
            <xdr:cNvPr id="125202" name="Object 48402" hidden="1">
              <a:extLst>
                <a:ext uri="{63B3BB69-23CF-44E3-9099-C40C66FF867C}">
                  <a14:compatExt spid="_x0000_s125202"/>
                </a:ext>
                <a:ext uri="{FF2B5EF4-FFF2-40B4-BE49-F238E27FC236}">
                  <a16:creationId xmlns:a16="http://schemas.microsoft.com/office/drawing/2014/main" id="{00000000-0008-0000-0000-000012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45720</xdr:colOff>
          <xdr:row>524</xdr:row>
          <xdr:rowOff>0</xdr:rowOff>
        </xdr:from>
        <xdr:to>
          <xdr:col>13</xdr:col>
          <xdr:colOff>137160</xdr:colOff>
          <xdr:row>524</xdr:row>
          <xdr:rowOff>0</xdr:rowOff>
        </xdr:to>
        <xdr:sp macro="" textlink="">
          <xdr:nvSpPr>
            <xdr:cNvPr id="125203" name="Object 48403" hidden="1">
              <a:extLst>
                <a:ext uri="{63B3BB69-23CF-44E3-9099-C40C66FF867C}">
                  <a14:compatExt spid="_x0000_s125203"/>
                </a:ext>
                <a:ext uri="{FF2B5EF4-FFF2-40B4-BE49-F238E27FC236}">
                  <a16:creationId xmlns:a16="http://schemas.microsoft.com/office/drawing/2014/main" id="{00000000-0008-0000-0000-000013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524</xdr:row>
          <xdr:rowOff>0</xdr:rowOff>
        </xdr:from>
        <xdr:to>
          <xdr:col>5</xdr:col>
          <xdr:colOff>388620</xdr:colOff>
          <xdr:row>524</xdr:row>
          <xdr:rowOff>0</xdr:rowOff>
        </xdr:to>
        <xdr:sp macro="" textlink="">
          <xdr:nvSpPr>
            <xdr:cNvPr id="125204" name="Object 48404" hidden="1">
              <a:extLst>
                <a:ext uri="{63B3BB69-23CF-44E3-9099-C40C66FF867C}">
                  <a14:compatExt spid="_x0000_s125204"/>
                </a:ext>
                <a:ext uri="{FF2B5EF4-FFF2-40B4-BE49-F238E27FC236}">
                  <a16:creationId xmlns:a16="http://schemas.microsoft.com/office/drawing/2014/main" id="{00000000-0008-0000-0000-000014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524</xdr:row>
          <xdr:rowOff>0</xdr:rowOff>
        </xdr:from>
        <xdr:to>
          <xdr:col>13</xdr:col>
          <xdr:colOff>175260</xdr:colOff>
          <xdr:row>524</xdr:row>
          <xdr:rowOff>0</xdr:rowOff>
        </xdr:to>
        <xdr:sp macro="" textlink="">
          <xdr:nvSpPr>
            <xdr:cNvPr id="125205" name="Object 48405" hidden="1">
              <a:extLst>
                <a:ext uri="{63B3BB69-23CF-44E3-9099-C40C66FF867C}">
                  <a14:compatExt spid="_x0000_s125205"/>
                </a:ext>
                <a:ext uri="{FF2B5EF4-FFF2-40B4-BE49-F238E27FC236}">
                  <a16:creationId xmlns:a16="http://schemas.microsoft.com/office/drawing/2014/main" id="{00000000-0008-0000-0000-000015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524</xdr:row>
          <xdr:rowOff>0</xdr:rowOff>
        </xdr:from>
        <xdr:to>
          <xdr:col>5</xdr:col>
          <xdr:colOff>22860</xdr:colOff>
          <xdr:row>524</xdr:row>
          <xdr:rowOff>0</xdr:rowOff>
        </xdr:to>
        <xdr:sp macro="" textlink="">
          <xdr:nvSpPr>
            <xdr:cNvPr id="125206" name="Object 48406" hidden="1">
              <a:extLst>
                <a:ext uri="{63B3BB69-23CF-44E3-9099-C40C66FF867C}">
                  <a14:compatExt spid="_x0000_s125206"/>
                </a:ext>
                <a:ext uri="{FF2B5EF4-FFF2-40B4-BE49-F238E27FC236}">
                  <a16:creationId xmlns:a16="http://schemas.microsoft.com/office/drawing/2014/main" id="{00000000-0008-0000-0000-000016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312420</xdr:colOff>
          <xdr:row>524</xdr:row>
          <xdr:rowOff>0</xdr:rowOff>
        </xdr:from>
        <xdr:to>
          <xdr:col>12</xdr:col>
          <xdr:colOff>220980</xdr:colOff>
          <xdr:row>524</xdr:row>
          <xdr:rowOff>0</xdr:rowOff>
        </xdr:to>
        <xdr:sp macro="" textlink="">
          <xdr:nvSpPr>
            <xdr:cNvPr id="125207" name="Object 48407" hidden="1">
              <a:extLst>
                <a:ext uri="{63B3BB69-23CF-44E3-9099-C40C66FF867C}">
                  <a14:compatExt spid="_x0000_s125207"/>
                </a:ext>
                <a:ext uri="{FF2B5EF4-FFF2-40B4-BE49-F238E27FC236}">
                  <a16:creationId xmlns:a16="http://schemas.microsoft.com/office/drawing/2014/main" id="{00000000-0008-0000-0000-000017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266700</xdr:colOff>
          <xdr:row>524</xdr:row>
          <xdr:rowOff>0</xdr:rowOff>
        </xdr:from>
        <xdr:to>
          <xdr:col>13</xdr:col>
          <xdr:colOff>68580</xdr:colOff>
          <xdr:row>524</xdr:row>
          <xdr:rowOff>0</xdr:rowOff>
        </xdr:to>
        <xdr:sp macro="" textlink="">
          <xdr:nvSpPr>
            <xdr:cNvPr id="125208" name="Object 48408" hidden="1">
              <a:extLst>
                <a:ext uri="{63B3BB69-23CF-44E3-9099-C40C66FF867C}">
                  <a14:compatExt spid="_x0000_s125208"/>
                </a:ext>
                <a:ext uri="{FF2B5EF4-FFF2-40B4-BE49-F238E27FC236}">
                  <a16:creationId xmlns:a16="http://schemas.microsoft.com/office/drawing/2014/main" id="{00000000-0008-0000-0000-000018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289560</xdr:colOff>
          <xdr:row>524</xdr:row>
          <xdr:rowOff>0</xdr:rowOff>
        </xdr:from>
        <xdr:to>
          <xdr:col>12</xdr:col>
          <xdr:colOff>0</xdr:colOff>
          <xdr:row>524</xdr:row>
          <xdr:rowOff>0</xdr:rowOff>
        </xdr:to>
        <xdr:sp macro="" textlink="">
          <xdr:nvSpPr>
            <xdr:cNvPr id="125209" name="Object 48409" hidden="1">
              <a:extLst>
                <a:ext uri="{63B3BB69-23CF-44E3-9099-C40C66FF867C}">
                  <a14:compatExt spid="_x0000_s125209"/>
                </a:ext>
                <a:ext uri="{FF2B5EF4-FFF2-40B4-BE49-F238E27FC236}">
                  <a16:creationId xmlns:a16="http://schemas.microsoft.com/office/drawing/2014/main" id="{00000000-0008-0000-0000-000019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524</xdr:row>
          <xdr:rowOff>0</xdr:rowOff>
        </xdr:from>
        <xdr:to>
          <xdr:col>5</xdr:col>
          <xdr:colOff>350520</xdr:colOff>
          <xdr:row>524</xdr:row>
          <xdr:rowOff>0</xdr:rowOff>
        </xdr:to>
        <xdr:sp macro="" textlink="">
          <xdr:nvSpPr>
            <xdr:cNvPr id="125210" name="Object 48410" hidden="1">
              <a:extLst>
                <a:ext uri="{63B3BB69-23CF-44E3-9099-C40C66FF867C}">
                  <a14:compatExt spid="_x0000_s125210"/>
                </a:ext>
                <a:ext uri="{FF2B5EF4-FFF2-40B4-BE49-F238E27FC236}">
                  <a16:creationId xmlns:a16="http://schemas.microsoft.com/office/drawing/2014/main" id="{00000000-0008-0000-0000-00001A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524</xdr:row>
          <xdr:rowOff>0</xdr:rowOff>
        </xdr:from>
        <xdr:to>
          <xdr:col>13</xdr:col>
          <xdr:colOff>213360</xdr:colOff>
          <xdr:row>524</xdr:row>
          <xdr:rowOff>0</xdr:rowOff>
        </xdr:to>
        <xdr:sp macro="" textlink="">
          <xdr:nvSpPr>
            <xdr:cNvPr id="125211" name="Object 48411" hidden="1">
              <a:extLst>
                <a:ext uri="{63B3BB69-23CF-44E3-9099-C40C66FF867C}">
                  <a14:compatExt spid="_x0000_s125211"/>
                </a:ext>
                <a:ext uri="{FF2B5EF4-FFF2-40B4-BE49-F238E27FC236}">
                  <a16:creationId xmlns:a16="http://schemas.microsoft.com/office/drawing/2014/main" id="{00000000-0008-0000-0000-00001B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266700</xdr:colOff>
          <xdr:row>524</xdr:row>
          <xdr:rowOff>0</xdr:rowOff>
        </xdr:from>
        <xdr:to>
          <xdr:col>14</xdr:col>
          <xdr:colOff>373380</xdr:colOff>
          <xdr:row>524</xdr:row>
          <xdr:rowOff>0</xdr:rowOff>
        </xdr:to>
        <xdr:sp macro="" textlink="">
          <xdr:nvSpPr>
            <xdr:cNvPr id="125212" name="Object 48412" hidden="1">
              <a:extLst>
                <a:ext uri="{63B3BB69-23CF-44E3-9099-C40C66FF867C}">
                  <a14:compatExt spid="_x0000_s125212"/>
                </a:ext>
                <a:ext uri="{FF2B5EF4-FFF2-40B4-BE49-F238E27FC236}">
                  <a16:creationId xmlns:a16="http://schemas.microsoft.com/office/drawing/2014/main" id="{00000000-0008-0000-0000-00001C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524</xdr:row>
          <xdr:rowOff>0</xdr:rowOff>
        </xdr:from>
        <xdr:to>
          <xdr:col>3</xdr:col>
          <xdr:colOff>373380</xdr:colOff>
          <xdr:row>524</xdr:row>
          <xdr:rowOff>0</xdr:rowOff>
        </xdr:to>
        <xdr:sp macro="" textlink="">
          <xdr:nvSpPr>
            <xdr:cNvPr id="125213" name="Object 48413" hidden="1">
              <a:extLst>
                <a:ext uri="{63B3BB69-23CF-44E3-9099-C40C66FF867C}">
                  <a14:compatExt spid="_x0000_s125213"/>
                </a:ext>
                <a:ext uri="{FF2B5EF4-FFF2-40B4-BE49-F238E27FC236}">
                  <a16:creationId xmlns:a16="http://schemas.microsoft.com/office/drawing/2014/main" id="{00000000-0008-0000-0000-00001D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524</xdr:row>
          <xdr:rowOff>0</xdr:rowOff>
        </xdr:from>
        <xdr:to>
          <xdr:col>5</xdr:col>
          <xdr:colOff>22860</xdr:colOff>
          <xdr:row>524</xdr:row>
          <xdr:rowOff>0</xdr:rowOff>
        </xdr:to>
        <xdr:sp macro="" textlink="">
          <xdr:nvSpPr>
            <xdr:cNvPr id="125214" name="Object 48414" hidden="1">
              <a:extLst>
                <a:ext uri="{63B3BB69-23CF-44E3-9099-C40C66FF867C}">
                  <a14:compatExt spid="_x0000_s125214"/>
                </a:ext>
                <a:ext uri="{FF2B5EF4-FFF2-40B4-BE49-F238E27FC236}">
                  <a16:creationId xmlns:a16="http://schemas.microsoft.com/office/drawing/2014/main" id="{00000000-0008-0000-0000-00001E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15" name="Object 48415" hidden="1">
              <a:extLst>
                <a:ext uri="{63B3BB69-23CF-44E3-9099-C40C66FF867C}">
                  <a14:compatExt spid="_x0000_s125215"/>
                </a:ext>
                <a:ext uri="{FF2B5EF4-FFF2-40B4-BE49-F238E27FC236}">
                  <a16:creationId xmlns:a16="http://schemas.microsoft.com/office/drawing/2014/main" id="{00000000-0008-0000-0000-00001F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16" name="Object 48416" hidden="1">
              <a:extLst>
                <a:ext uri="{63B3BB69-23CF-44E3-9099-C40C66FF867C}">
                  <a14:compatExt spid="_x0000_s125216"/>
                </a:ext>
                <a:ext uri="{FF2B5EF4-FFF2-40B4-BE49-F238E27FC236}">
                  <a16:creationId xmlns:a16="http://schemas.microsoft.com/office/drawing/2014/main" id="{00000000-0008-0000-0000-000020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17" name="Object 48417" hidden="1">
              <a:extLst>
                <a:ext uri="{63B3BB69-23CF-44E3-9099-C40C66FF867C}">
                  <a14:compatExt spid="_x0000_s125217"/>
                </a:ext>
                <a:ext uri="{FF2B5EF4-FFF2-40B4-BE49-F238E27FC236}">
                  <a16:creationId xmlns:a16="http://schemas.microsoft.com/office/drawing/2014/main" id="{00000000-0008-0000-0000-000021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18" name="Object 48418" hidden="1">
              <a:extLst>
                <a:ext uri="{63B3BB69-23CF-44E3-9099-C40C66FF867C}">
                  <a14:compatExt spid="_x0000_s125218"/>
                </a:ext>
                <a:ext uri="{FF2B5EF4-FFF2-40B4-BE49-F238E27FC236}">
                  <a16:creationId xmlns:a16="http://schemas.microsoft.com/office/drawing/2014/main" id="{00000000-0008-0000-0000-000022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524</xdr:row>
          <xdr:rowOff>0</xdr:rowOff>
        </xdr:from>
        <xdr:to>
          <xdr:col>0</xdr:col>
          <xdr:colOff>304800</xdr:colOff>
          <xdr:row>524</xdr:row>
          <xdr:rowOff>0</xdr:rowOff>
        </xdr:to>
        <xdr:sp macro="" textlink="">
          <xdr:nvSpPr>
            <xdr:cNvPr id="125219" name="Object 48419" hidden="1">
              <a:extLst>
                <a:ext uri="{63B3BB69-23CF-44E3-9099-C40C66FF867C}">
                  <a14:compatExt spid="_x0000_s125219"/>
                </a:ext>
                <a:ext uri="{FF2B5EF4-FFF2-40B4-BE49-F238E27FC236}">
                  <a16:creationId xmlns:a16="http://schemas.microsoft.com/office/drawing/2014/main" id="{00000000-0008-0000-0000-000023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524</xdr:row>
          <xdr:rowOff>0</xdr:rowOff>
        </xdr:from>
        <xdr:to>
          <xdr:col>12</xdr:col>
          <xdr:colOff>114300</xdr:colOff>
          <xdr:row>524</xdr:row>
          <xdr:rowOff>0</xdr:rowOff>
        </xdr:to>
        <xdr:sp macro="" textlink="">
          <xdr:nvSpPr>
            <xdr:cNvPr id="125220" name="Object 48420" hidden="1">
              <a:extLst>
                <a:ext uri="{63B3BB69-23CF-44E3-9099-C40C66FF867C}">
                  <a14:compatExt spid="_x0000_s125220"/>
                </a:ext>
                <a:ext uri="{FF2B5EF4-FFF2-40B4-BE49-F238E27FC236}">
                  <a16:creationId xmlns:a16="http://schemas.microsoft.com/office/drawing/2014/main" id="{00000000-0008-0000-0000-000024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11430</xdr:colOff>
      <xdr:row>528</xdr:row>
      <xdr:rowOff>19050</xdr:rowOff>
    </xdr:from>
    <xdr:to>
      <xdr:col>3</xdr:col>
      <xdr:colOff>99060</xdr:colOff>
      <xdr:row>529</xdr:row>
      <xdr:rowOff>205740</xdr:rowOff>
    </xdr:to>
    <xdr:sp macro="" textlink="">
      <xdr:nvSpPr>
        <xdr:cNvPr id="430" name="Rectángulo 25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857513" y="1648153"/>
          <a:ext cx="613147" cy="407408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449580</xdr:colOff>
      <xdr:row>528</xdr:row>
      <xdr:rowOff>19050</xdr:rowOff>
    </xdr:from>
    <xdr:to>
      <xdr:col>11</xdr:col>
      <xdr:colOff>22860</xdr:colOff>
      <xdr:row>529</xdr:row>
      <xdr:rowOff>205740</xdr:rowOff>
    </xdr:to>
    <xdr:sp macro="" textlink="">
      <xdr:nvSpPr>
        <xdr:cNvPr id="431" name="Rectángulo 198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4990049" y="1648153"/>
          <a:ext cx="624314" cy="407408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19050</xdr:colOff>
      <xdr:row>530</xdr:row>
      <xdr:rowOff>92133</xdr:rowOff>
    </xdr:from>
    <xdr:to>
      <xdr:col>3</xdr:col>
      <xdr:colOff>99060</xdr:colOff>
      <xdr:row>530</xdr:row>
      <xdr:rowOff>92133</xdr:rowOff>
    </xdr:to>
    <xdr:cxnSp macro="">
      <xdr:nvCxnSpPr>
        <xdr:cNvPr id="432" name="Conector recto de flecha 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/>
      </xdr:nvCxnSpPr>
      <xdr:spPr>
        <a:xfrm>
          <a:off x="865133" y="101359305"/>
          <a:ext cx="60552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448135</xdr:colOff>
      <xdr:row>530</xdr:row>
      <xdr:rowOff>96170</xdr:rowOff>
    </xdr:from>
    <xdr:to>
      <xdr:col>11</xdr:col>
      <xdr:colOff>13795</xdr:colOff>
      <xdr:row>530</xdr:row>
      <xdr:rowOff>96170</xdr:rowOff>
    </xdr:to>
    <xdr:cxnSp macro="">
      <xdr:nvCxnSpPr>
        <xdr:cNvPr id="433" name="Conector recto de flecha 19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/>
      </xdr:nvCxnSpPr>
      <xdr:spPr>
        <a:xfrm>
          <a:off x="4988604" y="101363342"/>
          <a:ext cx="61669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148245</xdr:colOff>
      <xdr:row>528</xdr:row>
      <xdr:rowOff>2424</xdr:rowOff>
    </xdr:from>
    <xdr:to>
      <xdr:col>11</xdr:col>
      <xdr:colOff>148245</xdr:colOff>
      <xdr:row>529</xdr:row>
      <xdr:rowOff>216477</xdr:rowOff>
    </xdr:to>
    <xdr:cxnSp macro="">
      <xdr:nvCxnSpPr>
        <xdr:cNvPr id="434" name="Conector recto de flecha 20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/>
      </xdr:nvCxnSpPr>
      <xdr:spPr>
        <a:xfrm flipV="1">
          <a:off x="5739748" y="1631527"/>
          <a:ext cx="0" cy="43477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100087</xdr:colOff>
      <xdr:row>530</xdr:row>
      <xdr:rowOff>96981</xdr:rowOff>
    </xdr:from>
    <xdr:to>
      <xdr:col>9</xdr:col>
      <xdr:colOff>441218</xdr:colOff>
      <xdr:row>530</xdr:row>
      <xdr:rowOff>96981</xdr:rowOff>
    </xdr:to>
    <xdr:cxnSp macro="">
      <xdr:nvCxnSpPr>
        <xdr:cNvPr id="435" name="Conector recto de flecha 20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/>
      </xdr:nvCxnSpPr>
      <xdr:spPr>
        <a:xfrm>
          <a:off x="1471687" y="101364153"/>
          <a:ext cx="35100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523</xdr:row>
      <xdr:rowOff>180110</xdr:rowOff>
    </xdr:from>
    <xdr:to>
      <xdr:col>10</xdr:col>
      <xdr:colOff>270163</xdr:colOff>
      <xdr:row>523</xdr:row>
      <xdr:rowOff>187386</xdr:rowOff>
    </xdr:to>
    <xdr:cxnSp macro="">
      <xdr:nvCxnSpPr>
        <xdr:cNvPr id="436" name="Conector recto de flecha 20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/>
      </xdr:nvCxnSpPr>
      <xdr:spPr>
        <a:xfrm flipV="1">
          <a:off x="1135643" y="705627"/>
          <a:ext cx="4200506" cy="727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286670</xdr:colOff>
      <xdr:row>523</xdr:row>
      <xdr:rowOff>186690</xdr:rowOff>
    </xdr:from>
    <xdr:to>
      <xdr:col>2</xdr:col>
      <xdr:colOff>290480</xdr:colOff>
      <xdr:row>528</xdr:row>
      <xdr:rowOff>102870</xdr:rowOff>
    </xdr:to>
    <xdr:cxnSp macro="">
      <xdr:nvCxnSpPr>
        <xdr:cNvPr id="437" name="Conector recto 39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/>
      </xdr:nvCxnSpPr>
      <xdr:spPr>
        <a:xfrm flipV="1">
          <a:off x="1132753" y="99908842"/>
          <a:ext cx="3810" cy="1019766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255270</xdr:colOff>
      <xdr:row>523</xdr:row>
      <xdr:rowOff>186690</xdr:rowOff>
    </xdr:from>
    <xdr:to>
      <xdr:col>10</xdr:col>
      <xdr:colOff>259080</xdr:colOff>
      <xdr:row>528</xdr:row>
      <xdr:rowOff>102870</xdr:rowOff>
    </xdr:to>
    <xdr:cxnSp macro="">
      <xdr:nvCxnSpPr>
        <xdr:cNvPr id="438" name="Conector recto 206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/>
      </xdr:nvCxnSpPr>
      <xdr:spPr>
        <a:xfrm flipV="1">
          <a:off x="5321256" y="712207"/>
          <a:ext cx="3810" cy="1019766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512620</xdr:colOff>
      <xdr:row>533</xdr:row>
      <xdr:rowOff>148931</xdr:rowOff>
    </xdr:from>
    <xdr:to>
      <xdr:col>11</xdr:col>
      <xdr:colOff>533400</xdr:colOff>
      <xdr:row>533</xdr:row>
      <xdr:rowOff>148931</xdr:rowOff>
    </xdr:to>
    <xdr:cxnSp macro="">
      <xdr:nvCxnSpPr>
        <xdr:cNvPr id="439" name="Conector recto de flecha 207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/>
      </xdr:nvCxnSpPr>
      <xdr:spPr>
        <a:xfrm>
          <a:off x="4511806" y="2881621"/>
          <a:ext cx="160547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197427</xdr:colOff>
      <xdr:row>525</xdr:row>
      <xdr:rowOff>41563</xdr:rowOff>
    </xdr:from>
    <xdr:to>
      <xdr:col>12</xdr:col>
      <xdr:colOff>197427</xdr:colOff>
      <xdr:row>532</xdr:row>
      <xdr:rowOff>187035</xdr:rowOff>
    </xdr:to>
    <xdr:cxnSp macro="">
      <xdr:nvCxnSpPr>
        <xdr:cNvPr id="440" name="Conector recto de flecha 20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/>
      </xdr:nvCxnSpPr>
      <xdr:spPr>
        <a:xfrm flipV="1">
          <a:off x="6314448" y="1008515"/>
          <a:ext cx="0" cy="169049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18352</xdr:colOff>
      <xdr:row>538</xdr:row>
      <xdr:rowOff>187096</xdr:rowOff>
    </xdr:from>
    <xdr:to>
      <xdr:col>2</xdr:col>
      <xdr:colOff>26276</xdr:colOff>
      <xdr:row>548</xdr:row>
      <xdr:rowOff>36786</xdr:rowOff>
    </xdr:to>
    <xdr:cxnSp macro="">
      <xdr:nvCxnSpPr>
        <xdr:cNvPr id="441" name="Conector recto 48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/>
      </xdr:nvCxnSpPr>
      <xdr:spPr>
        <a:xfrm>
          <a:off x="864435" y="103220006"/>
          <a:ext cx="7924" cy="205686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538</xdr:row>
      <xdr:rowOff>167866</xdr:rowOff>
    </xdr:from>
    <xdr:to>
      <xdr:col>3</xdr:col>
      <xdr:colOff>108857</xdr:colOff>
      <xdr:row>545</xdr:row>
      <xdr:rowOff>21771</xdr:rowOff>
    </xdr:to>
    <xdr:cxnSp macro="">
      <xdr:nvCxnSpPr>
        <xdr:cNvPr id="442" name="Conector recto 210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/>
      </xdr:nvCxnSpPr>
      <xdr:spPr>
        <a:xfrm>
          <a:off x="1467097" y="4004142"/>
          <a:ext cx="13360" cy="13989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15765</xdr:colOff>
      <xdr:row>548</xdr:row>
      <xdr:rowOff>34697</xdr:rowOff>
    </xdr:from>
    <xdr:to>
      <xdr:col>4</xdr:col>
      <xdr:colOff>160999</xdr:colOff>
      <xdr:row>548</xdr:row>
      <xdr:rowOff>42041</xdr:rowOff>
    </xdr:to>
    <xdr:cxnSp macro="">
      <xdr:nvCxnSpPr>
        <xdr:cNvPr id="443" name="Conector recto 21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/>
      </xdr:nvCxnSpPr>
      <xdr:spPr>
        <a:xfrm flipH="1">
          <a:off x="861848" y="105274780"/>
          <a:ext cx="1196268" cy="734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545</xdr:row>
      <xdr:rowOff>4807</xdr:rowOff>
    </xdr:from>
    <xdr:to>
      <xdr:col>4</xdr:col>
      <xdr:colOff>159327</xdr:colOff>
      <xdr:row>545</xdr:row>
      <xdr:rowOff>7530</xdr:rowOff>
    </xdr:to>
    <xdr:cxnSp macro="">
      <xdr:nvCxnSpPr>
        <xdr:cNvPr id="444" name="Conector recto 212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/>
      </xdr:nvCxnSpPr>
      <xdr:spPr>
        <a:xfrm flipH="1" flipV="1">
          <a:off x="1468828" y="5386104"/>
          <a:ext cx="587616" cy="27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449283</xdr:colOff>
      <xdr:row>538</xdr:row>
      <xdr:rowOff>167872</xdr:rowOff>
    </xdr:from>
    <xdr:to>
      <xdr:col>9</xdr:col>
      <xdr:colOff>462643</xdr:colOff>
      <xdr:row>545</xdr:row>
      <xdr:rowOff>21777</xdr:rowOff>
    </xdr:to>
    <xdr:cxnSp macro="">
      <xdr:nvCxnSpPr>
        <xdr:cNvPr id="445" name="Conector recto 21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/>
      </xdr:nvCxnSpPr>
      <xdr:spPr>
        <a:xfrm>
          <a:off x="4989752" y="4004148"/>
          <a:ext cx="13360" cy="13989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19297</xdr:colOff>
      <xdr:row>538</xdr:row>
      <xdr:rowOff>167880</xdr:rowOff>
    </xdr:from>
    <xdr:to>
      <xdr:col>11</xdr:col>
      <xdr:colOff>32657</xdr:colOff>
      <xdr:row>545</xdr:row>
      <xdr:rowOff>21785</xdr:rowOff>
    </xdr:to>
    <xdr:cxnSp macro="">
      <xdr:nvCxnSpPr>
        <xdr:cNvPr id="446" name="Conector recto 214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/>
      </xdr:nvCxnSpPr>
      <xdr:spPr>
        <a:xfrm>
          <a:off x="5610800" y="4004156"/>
          <a:ext cx="13360" cy="13989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21345</xdr:colOff>
      <xdr:row>545</xdr:row>
      <xdr:rowOff>10864</xdr:rowOff>
    </xdr:from>
    <xdr:to>
      <xdr:col>12</xdr:col>
      <xdr:colOff>35827</xdr:colOff>
      <xdr:row>545</xdr:row>
      <xdr:rowOff>10864</xdr:rowOff>
    </xdr:to>
    <xdr:cxnSp macro="">
      <xdr:nvCxnSpPr>
        <xdr:cNvPr id="447" name="Conector recto 2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/>
      </xdr:nvCxnSpPr>
      <xdr:spPr>
        <a:xfrm flipH="1" flipV="1">
          <a:off x="5612848" y="104588795"/>
          <a:ext cx="5400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25242</xdr:colOff>
      <xdr:row>545</xdr:row>
      <xdr:rowOff>3570</xdr:rowOff>
    </xdr:from>
    <xdr:to>
      <xdr:col>12</xdr:col>
      <xdr:colOff>30967</xdr:colOff>
      <xdr:row>548</xdr:row>
      <xdr:rowOff>43418</xdr:rowOff>
    </xdr:to>
    <xdr:cxnSp macro="">
      <xdr:nvCxnSpPr>
        <xdr:cNvPr id="460" name="Conector recto 216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/>
      </xdr:nvCxnSpPr>
      <xdr:spPr>
        <a:xfrm flipH="1">
          <a:off x="6142263" y="104581501"/>
          <a:ext cx="5725" cy="702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517291</xdr:colOff>
      <xdr:row>548</xdr:row>
      <xdr:rowOff>170292</xdr:rowOff>
    </xdr:from>
    <xdr:to>
      <xdr:col>12</xdr:col>
      <xdr:colOff>37456</xdr:colOff>
      <xdr:row>548</xdr:row>
      <xdr:rowOff>170292</xdr:rowOff>
    </xdr:to>
    <xdr:cxnSp macro="">
      <xdr:nvCxnSpPr>
        <xdr:cNvPr id="461" name="Conector recto de flecha 22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/>
      </xdr:nvCxnSpPr>
      <xdr:spPr>
        <a:xfrm>
          <a:off x="4516477" y="105410375"/>
          <a:ext cx="16380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540</xdr:row>
      <xdr:rowOff>96982</xdr:rowOff>
    </xdr:from>
    <xdr:to>
      <xdr:col>9</xdr:col>
      <xdr:colOff>443345</xdr:colOff>
      <xdr:row>540</xdr:row>
      <xdr:rowOff>117325</xdr:rowOff>
    </xdr:to>
    <xdr:cxnSp macro="">
      <xdr:nvCxnSpPr>
        <xdr:cNvPr id="524" name="Conector recto 23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/>
      </xdr:nvCxnSpPr>
      <xdr:spPr>
        <a:xfrm flipH="1">
          <a:off x="1483156" y="4374692"/>
          <a:ext cx="3500658" cy="2034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539</xdr:row>
          <xdr:rowOff>0</xdr:rowOff>
        </xdr:from>
        <xdr:to>
          <xdr:col>6</xdr:col>
          <xdr:colOff>388620</xdr:colOff>
          <xdr:row>539</xdr:row>
          <xdr:rowOff>0</xdr:rowOff>
        </xdr:to>
        <xdr:sp macro="" textlink="">
          <xdr:nvSpPr>
            <xdr:cNvPr id="125221" name="Object 48421" hidden="1">
              <a:extLst>
                <a:ext uri="{63B3BB69-23CF-44E3-9099-C40C66FF867C}">
                  <a14:compatExt spid="_x0000_s125221"/>
                </a:ext>
                <a:ext uri="{FF2B5EF4-FFF2-40B4-BE49-F238E27FC236}">
                  <a16:creationId xmlns:a16="http://schemas.microsoft.com/office/drawing/2014/main" id="{00000000-0008-0000-0000-000025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539</xdr:row>
          <xdr:rowOff>0</xdr:rowOff>
        </xdr:from>
        <xdr:to>
          <xdr:col>6</xdr:col>
          <xdr:colOff>22860</xdr:colOff>
          <xdr:row>539</xdr:row>
          <xdr:rowOff>0</xdr:rowOff>
        </xdr:to>
        <xdr:sp macro="" textlink="">
          <xdr:nvSpPr>
            <xdr:cNvPr id="125222" name="Object 48422" hidden="1">
              <a:extLst>
                <a:ext uri="{63B3BB69-23CF-44E3-9099-C40C66FF867C}">
                  <a14:compatExt spid="_x0000_s125222"/>
                </a:ext>
                <a:ext uri="{FF2B5EF4-FFF2-40B4-BE49-F238E27FC236}">
                  <a16:creationId xmlns:a16="http://schemas.microsoft.com/office/drawing/2014/main" id="{00000000-0008-0000-0000-000026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539</xdr:row>
          <xdr:rowOff>0</xdr:rowOff>
        </xdr:from>
        <xdr:to>
          <xdr:col>6</xdr:col>
          <xdr:colOff>350520</xdr:colOff>
          <xdr:row>539</xdr:row>
          <xdr:rowOff>0</xdr:rowOff>
        </xdr:to>
        <xdr:sp macro="" textlink="">
          <xdr:nvSpPr>
            <xdr:cNvPr id="125223" name="Object 48423" hidden="1">
              <a:extLst>
                <a:ext uri="{63B3BB69-23CF-44E3-9099-C40C66FF867C}">
                  <a14:compatExt spid="_x0000_s125223"/>
                </a:ext>
                <a:ext uri="{FF2B5EF4-FFF2-40B4-BE49-F238E27FC236}">
                  <a16:creationId xmlns:a16="http://schemas.microsoft.com/office/drawing/2014/main" id="{00000000-0008-0000-0000-000027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539</xdr:row>
          <xdr:rowOff>0</xdr:rowOff>
        </xdr:from>
        <xdr:to>
          <xdr:col>4</xdr:col>
          <xdr:colOff>373380</xdr:colOff>
          <xdr:row>539</xdr:row>
          <xdr:rowOff>0</xdr:rowOff>
        </xdr:to>
        <xdr:sp macro="" textlink="">
          <xdr:nvSpPr>
            <xdr:cNvPr id="125224" name="Object 48424" hidden="1">
              <a:extLst>
                <a:ext uri="{63B3BB69-23CF-44E3-9099-C40C66FF867C}">
                  <a14:compatExt spid="_x0000_s125224"/>
                </a:ext>
                <a:ext uri="{FF2B5EF4-FFF2-40B4-BE49-F238E27FC236}">
                  <a16:creationId xmlns:a16="http://schemas.microsoft.com/office/drawing/2014/main" id="{00000000-0008-0000-0000-000028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539</xdr:row>
          <xdr:rowOff>0</xdr:rowOff>
        </xdr:from>
        <xdr:to>
          <xdr:col>6</xdr:col>
          <xdr:colOff>22860</xdr:colOff>
          <xdr:row>539</xdr:row>
          <xdr:rowOff>0</xdr:rowOff>
        </xdr:to>
        <xdr:sp macro="" textlink="">
          <xdr:nvSpPr>
            <xdr:cNvPr id="125225" name="Object 48425" hidden="1">
              <a:extLst>
                <a:ext uri="{63B3BB69-23CF-44E3-9099-C40C66FF867C}">
                  <a14:compatExt spid="_x0000_s125225"/>
                </a:ext>
                <a:ext uri="{FF2B5EF4-FFF2-40B4-BE49-F238E27FC236}">
                  <a16:creationId xmlns:a16="http://schemas.microsoft.com/office/drawing/2014/main" id="{00000000-0008-0000-0000-000029E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539</xdr:row>
      <xdr:rowOff>10884</xdr:rowOff>
    </xdr:from>
    <xdr:to>
      <xdr:col>3</xdr:col>
      <xdr:colOff>189847</xdr:colOff>
      <xdr:row>540</xdr:row>
      <xdr:rowOff>108856</xdr:rowOff>
    </xdr:to>
    <xdr:cxnSp macro="">
      <xdr:nvCxnSpPr>
        <xdr:cNvPr id="550" name="Conector recto de flecha 242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/>
      </xdr:nvCxnSpPr>
      <xdr:spPr>
        <a:xfrm flipH="1">
          <a:off x="1556004" y="4067877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539</xdr:row>
      <xdr:rowOff>15622</xdr:rowOff>
    </xdr:from>
    <xdr:to>
      <xdr:col>3</xdr:col>
      <xdr:colOff>335303</xdr:colOff>
      <xdr:row>540</xdr:row>
      <xdr:rowOff>113594</xdr:rowOff>
    </xdr:to>
    <xdr:cxnSp macro="">
      <xdr:nvCxnSpPr>
        <xdr:cNvPr id="551" name="Conector recto de flecha 24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/>
      </xdr:nvCxnSpPr>
      <xdr:spPr>
        <a:xfrm flipH="1">
          <a:off x="1701460" y="4072615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539</xdr:row>
      <xdr:rowOff>10880</xdr:rowOff>
    </xdr:from>
    <xdr:to>
      <xdr:col>3</xdr:col>
      <xdr:colOff>485777</xdr:colOff>
      <xdr:row>540</xdr:row>
      <xdr:rowOff>108852</xdr:rowOff>
    </xdr:to>
    <xdr:cxnSp macro="">
      <xdr:nvCxnSpPr>
        <xdr:cNvPr id="553" name="Conector recto de flecha 244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CxnSpPr/>
      </xdr:nvCxnSpPr>
      <xdr:spPr>
        <a:xfrm flipH="1">
          <a:off x="1851934" y="4067873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539</xdr:row>
      <xdr:rowOff>10878</xdr:rowOff>
    </xdr:from>
    <xdr:to>
      <xdr:col>4</xdr:col>
      <xdr:colOff>285794</xdr:colOff>
      <xdr:row>540</xdr:row>
      <xdr:rowOff>108850</xdr:rowOff>
    </xdr:to>
    <xdr:cxnSp macro="">
      <xdr:nvCxnSpPr>
        <xdr:cNvPr id="555" name="Conector recto de flecha 24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CxnSpPr/>
      </xdr:nvCxnSpPr>
      <xdr:spPr>
        <a:xfrm flipH="1">
          <a:off x="2177468" y="4067871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539</xdr:row>
      <xdr:rowOff>8988</xdr:rowOff>
    </xdr:from>
    <xdr:to>
      <xdr:col>4</xdr:col>
      <xdr:colOff>129382</xdr:colOff>
      <xdr:row>540</xdr:row>
      <xdr:rowOff>106960</xdr:rowOff>
    </xdr:to>
    <xdr:cxnSp macro="">
      <xdr:nvCxnSpPr>
        <xdr:cNvPr id="557" name="Conector recto de flecha 247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CxnSpPr/>
      </xdr:nvCxnSpPr>
      <xdr:spPr>
        <a:xfrm flipH="1">
          <a:off x="2021056" y="4065981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539</xdr:row>
      <xdr:rowOff>10884</xdr:rowOff>
    </xdr:from>
    <xdr:to>
      <xdr:col>4</xdr:col>
      <xdr:colOff>440056</xdr:colOff>
      <xdr:row>540</xdr:row>
      <xdr:rowOff>108856</xdr:rowOff>
    </xdr:to>
    <xdr:cxnSp macro="">
      <xdr:nvCxnSpPr>
        <xdr:cNvPr id="559" name="Conector recto de flecha 24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CxnSpPr/>
      </xdr:nvCxnSpPr>
      <xdr:spPr>
        <a:xfrm flipH="1">
          <a:off x="2331730" y="4067877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14846</xdr:colOff>
      <xdr:row>540</xdr:row>
      <xdr:rowOff>101205</xdr:rowOff>
    </xdr:from>
    <xdr:to>
      <xdr:col>12</xdr:col>
      <xdr:colOff>319087</xdr:colOff>
      <xdr:row>540</xdr:row>
      <xdr:rowOff>104775</xdr:rowOff>
    </xdr:to>
    <xdr:cxnSp macro="">
      <xdr:nvCxnSpPr>
        <xdr:cNvPr id="573" name="Conector recto 25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CxnSpPr/>
      </xdr:nvCxnSpPr>
      <xdr:spPr>
        <a:xfrm flipH="1" flipV="1">
          <a:off x="5606349" y="4378915"/>
          <a:ext cx="829759" cy="35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539</xdr:row>
      <xdr:rowOff>10884</xdr:rowOff>
    </xdr:from>
    <xdr:to>
      <xdr:col>5</xdr:col>
      <xdr:colOff>103019</xdr:colOff>
      <xdr:row>540</xdr:row>
      <xdr:rowOff>108856</xdr:rowOff>
    </xdr:to>
    <xdr:cxnSp macro="">
      <xdr:nvCxnSpPr>
        <xdr:cNvPr id="96896" name="Conector recto de flecha 256">
          <a:extLst>
            <a:ext uri="{FF2B5EF4-FFF2-40B4-BE49-F238E27FC236}">
              <a16:creationId xmlns:a16="http://schemas.microsoft.com/office/drawing/2014/main" id="{00000000-0008-0000-0000-0000807A0100}"/>
            </a:ext>
          </a:extLst>
        </xdr:cNvPr>
        <xdr:cNvCxnSpPr/>
      </xdr:nvCxnSpPr>
      <xdr:spPr>
        <a:xfrm flipH="1">
          <a:off x="2520210" y="4067877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539</xdr:row>
      <xdr:rowOff>10120</xdr:rowOff>
    </xdr:from>
    <xdr:to>
      <xdr:col>5</xdr:col>
      <xdr:colOff>284727</xdr:colOff>
      <xdr:row>540</xdr:row>
      <xdr:rowOff>108092</xdr:rowOff>
    </xdr:to>
    <xdr:cxnSp macro="">
      <xdr:nvCxnSpPr>
        <xdr:cNvPr id="96897" name="Conector recto de flecha 257">
          <a:extLst>
            <a:ext uri="{FF2B5EF4-FFF2-40B4-BE49-F238E27FC236}">
              <a16:creationId xmlns:a16="http://schemas.microsoft.com/office/drawing/2014/main" id="{00000000-0008-0000-0000-0000817A0100}"/>
            </a:ext>
          </a:extLst>
        </xdr:cNvPr>
        <xdr:cNvCxnSpPr/>
      </xdr:nvCxnSpPr>
      <xdr:spPr>
        <a:xfrm flipH="1">
          <a:off x="2701918" y="4067113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486094</xdr:colOff>
      <xdr:row>539</xdr:row>
      <xdr:rowOff>15279</xdr:rowOff>
    </xdr:from>
    <xdr:to>
      <xdr:col>5</xdr:col>
      <xdr:colOff>491537</xdr:colOff>
      <xdr:row>540</xdr:row>
      <xdr:rowOff>113251</xdr:rowOff>
    </xdr:to>
    <xdr:cxnSp macro="">
      <xdr:nvCxnSpPr>
        <xdr:cNvPr id="96898" name="Conector recto de flecha 258">
          <a:extLst>
            <a:ext uri="{FF2B5EF4-FFF2-40B4-BE49-F238E27FC236}">
              <a16:creationId xmlns:a16="http://schemas.microsoft.com/office/drawing/2014/main" id="{00000000-0008-0000-0000-0000827A0100}"/>
            </a:ext>
          </a:extLst>
        </xdr:cNvPr>
        <xdr:cNvCxnSpPr/>
      </xdr:nvCxnSpPr>
      <xdr:spPr>
        <a:xfrm flipH="1">
          <a:off x="2908728" y="4072272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93180</xdr:colOff>
      <xdr:row>538</xdr:row>
      <xdr:rowOff>218966</xdr:rowOff>
    </xdr:from>
    <xdr:to>
      <xdr:col>9</xdr:col>
      <xdr:colOff>98623</xdr:colOff>
      <xdr:row>540</xdr:row>
      <xdr:rowOff>97130</xdr:rowOff>
    </xdr:to>
    <xdr:cxnSp macro="">
      <xdr:nvCxnSpPr>
        <xdr:cNvPr id="96899" name="Conector recto de flecha 259">
          <a:extLst>
            <a:ext uri="{FF2B5EF4-FFF2-40B4-BE49-F238E27FC236}">
              <a16:creationId xmlns:a16="http://schemas.microsoft.com/office/drawing/2014/main" id="{00000000-0008-0000-0000-0000837A0100}"/>
            </a:ext>
          </a:extLst>
        </xdr:cNvPr>
        <xdr:cNvCxnSpPr/>
      </xdr:nvCxnSpPr>
      <xdr:spPr>
        <a:xfrm flipH="1">
          <a:off x="4633649" y="4055242"/>
          <a:ext cx="5443" cy="3195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260234</xdr:colOff>
      <xdr:row>538</xdr:row>
      <xdr:rowOff>217499</xdr:rowOff>
    </xdr:from>
    <xdr:to>
      <xdr:col>9</xdr:col>
      <xdr:colOff>265677</xdr:colOff>
      <xdr:row>540</xdr:row>
      <xdr:rowOff>95663</xdr:rowOff>
    </xdr:to>
    <xdr:cxnSp macro="">
      <xdr:nvCxnSpPr>
        <xdr:cNvPr id="96900" name="Conector recto de flecha 260">
          <a:extLst>
            <a:ext uri="{FF2B5EF4-FFF2-40B4-BE49-F238E27FC236}">
              <a16:creationId xmlns:a16="http://schemas.microsoft.com/office/drawing/2014/main" id="{00000000-0008-0000-0000-0000847A0100}"/>
            </a:ext>
          </a:extLst>
        </xdr:cNvPr>
        <xdr:cNvCxnSpPr/>
      </xdr:nvCxnSpPr>
      <xdr:spPr>
        <a:xfrm flipH="1">
          <a:off x="4800703" y="4053775"/>
          <a:ext cx="5443" cy="3195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170845</xdr:colOff>
      <xdr:row>539</xdr:row>
      <xdr:rowOff>3552</xdr:rowOff>
    </xdr:from>
    <xdr:to>
      <xdr:col>11</xdr:col>
      <xdr:colOff>176288</xdr:colOff>
      <xdr:row>540</xdr:row>
      <xdr:rowOff>101524</xdr:rowOff>
    </xdr:to>
    <xdr:cxnSp macro="">
      <xdr:nvCxnSpPr>
        <xdr:cNvPr id="96901" name="Conector recto de flecha 261">
          <a:extLst>
            <a:ext uri="{FF2B5EF4-FFF2-40B4-BE49-F238E27FC236}">
              <a16:creationId xmlns:a16="http://schemas.microsoft.com/office/drawing/2014/main" id="{00000000-0008-0000-0000-0000857A0100}"/>
            </a:ext>
          </a:extLst>
        </xdr:cNvPr>
        <xdr:cNvCxnSpPr/>
      </xdr:nvCxnSpPr>
      <xdr:spPr>
        <a:xfrm flipH="1">
          <a:off x="5762348" y="4060545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337899</xdr:colOff>
      <xdr:row>538</xdr:row>
      <xdr:rowOff>214566</xdr:rowOff>
    </xdr:from>
    <xdr:to>
      <xdr:col>11</xdr:col>
      <xdr:colOff>343342</xdr:colOff>
      <xdr:row>540</xdr:row>
      <xdr:rowOff>92730</xdr:rowOff>
    </xdr:to>
    <xdr:cxnSp macro="">
      <xdr:nvCxnSpPr>
        <xdr:cNvPr id="96902" name="Conector recto de flecha 262">
          <a:extLst>
            <a:ext uri="{FF2B5EF4-FFF2-40B4-BE49-F238E27FC236}">
              <a16:creationId xmlns:a16="http://schemas.microsoft.com/office/drawing/2014/main" id="{00000000-0008-0000-0000-0000867A0100}"/>
            </a:ext>
          </a:extLst>
        </xdr:cNvPr>
        <xdr:cNvCxnSpPr/>
      </xdr:nvCxnSpPr>
      <xdr:spPr>
        <a:xfrm flipH="1">
          <a:off x="5929402" y="4050842"/>
          <a:ext cx="5443" cy="3195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512280</xdr:colOff>
      <xdr:row>538</xdr:row>
      <xdr:rowOff>213099</xdr:rowOff>
    </xdr:from>
    <xdr:to>
      <xdr:col>11</xdr:col>
      <xdr:colOff>517723</xdr:colOff>
      <xdr:row>540</xdr:row>
      <xdr:rowOff>91263</xdr:rowOff>
    </xdr:to>
    <xdr:cxnSp macro="">
      <xdr:nvCxnSpPr>
        <xdr:cNvPr id="96903" name="Conector recto de flecha 263">
          <a:extLst>
            <a:ext uri="{FF2B5EF4-FFF2-40B4-BE49-F238E27FC236}">
              <a16:creationId xmlns:a16="http://schemas.microsoft.com/office/drawing/2014/main" id="{00000000-0008-0000-0000-0000877A0100}"/>
            </a:ext>
          </a:extLst>
        </xdr:cNvPr>
        <xdr:cNvCxnSpPr/>
      </xdr:nvCxnSpPr>
      <xdr:spPr>
        <a:xfrm flipH="1">
          <a:off x="6103783" y="4049375"/>
          <a:ext cx="5443" cy="3195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159123</xdr:colOff>
      <xdr:row>538</xdr:row>
      <xdr:rowOff>218959</xdr:rowOff>
    </xdr:from>
    <xdr:to>
      <xdr:col>12</xdr:col>
      <xdr:colOff>164566</xdr:colOff>
      <xdr:row>540</xdr:row>
      <xdr:rowOff>97123</xdr:rowOff>
    </xdr:to>
    <xdr:cxnSp macro="">
      <xdr:nvCxnSpPr>
        <xdr:cNvPr id="96904" name="Conector recto de flecha 264">
          <a:extLst>
            <a:ext uri="{FF2B5EF4-FFF2-40B4-BE49-F238E27FC236}">
              <a16:creationId xmlns:a16="http://schemas.microsoft.com/office/drawing/2014/main" id="{00000000-0008-0000-0000-0000887A0100}"/>
            </a:ext>
          </a:extLst>
        </xdr:cNvPr>
        <xdr:cNvCxnSpPr/>
      </xdr:nvCxnSpPr>
      <xdr:spPr>
        <a:xfrm flipH="1">
          <a:off x="6276144" y="4055235"/>
          <a:ext cx="5443" cy="3195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273791</xdr:colOff>
      <xdr:row>539</xdr:row>
      <xdr:rowOff>23610</xdr:rowOff>
    </xdr:from>
    <xdr:to>
      <xdr:col>12</xdr:col>
      <xdr:colOff>409272</xdr:colOff>
      <xdr:row>540</xdr:row>
      <xdr:rowOff>104082</xdr:rowOff>
    </xdr:to>
    <xdr:cxnSp macro="">
      <xdr:nvCxnSpPr>
        <xdr:cNvPr id="96905" name="Conector recto de flecha 266">
          <a:extLst>
            <a:ext uri="{FF2B5EF4-FFF2-40B4-BE49-F238E27FC236}">
              <a16:creationId xmlns:a16="http://schemas.microsoft.com/office/drawing/2014/main" id="{00000000-0008-0000-0000-0000897A0100}"/>
            </a:ext>
          </a:extLst>
        </xdr:cNvPr>
        <xdr:cNvCxnSpPr/>
      </xdr:nvCxnSpPr>
      <xdr:spPr>
        <a:xfrm flipH="1">
          <a:off x="6390812" y="4080603"/>
          <a:ext cx="135481" cy="301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399747</xdr:colOff>
      <xdr:row>539</xdr:row>
      <xdr:rowOff>17445</xdr:rowOff>
    </xdr:from>
    <xdr:to>
      <xdr:col>13</xdr:col>
      <xdr:colOff>90691</xdr:colOff>
      <xdr:row>539</xdr:row>
      <xdr:rowOff>22901</xdr:rowOff>
    </xdr:to>
    <xdr:cxnSp macro="">
      <xdr:nvCxnSpPr>
        <xdr:cNvPr id="96906" name="Conector recto 67652">
          <a:extLst>
            <a:ext uri="{FF2B5EF4-FFF2-40B4-BE49-F238E27FC236}">
              <a16:creationId xmlns:a16="http://schemas.microsoft.com/office/drawing/2014/main" id="{00000000-0008-0000-0000-00008A7A0100}"/>
            </a:ext>
          </a:extLst>
        </xdr:cNvPr>
        <xdr:cNvCxnSpPr/>
      </xdr:nvCxnSpPr>
      <xdr:spPr>
        <a:xfrm flipV="1">
          <a:off x="6516768" y="4074438"/>
          <a:ext cx="216461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201264</xdr:colOff>
      <xdr:row>545</xdr:row>
      <xdr:rowOff>834</xdr:rowOff>
    </xdr:from>
    <xdr:to>
      <xdr:col>12</xdr:col>
      <xdr:colOff>201264</xdr:colOff>
      <xdr:row>548</xdr:row>
      <xdr:rowOff>5161</xdr:rowOff>
    </xdr:to>
    <xdr:cxnSp macro="">
      <xdr:nvCxnSpPr>
        <xdr:cNvPr id="96907" name="Conector recto de flecha 272">
          <a:extLst>
            <a:ext uri="{FF2B5EF4-FFF2-40B4-BE49-F238E27FC236}">
              <a16:creationId xmlns:a16="http://schemas.microsoft.com/office/drawing/2014/main" id="{00000000-0008-0000-0000-00008B7A0100}"/>
            </a:ext>
          </a:extLst>
        </xdr:cNvPr>
        <xdr:cNvCxnSpPr/>
      </xdr:nvCxnSpPr>
      <xdr:spPr>
        <a:xfrm flipV="1">
          <a:off x="6318285" y="104578765"/>
          <a:ext cx="0" cy="66647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127710</xdr:colOff>
      <xdr:row>540</xdr:row>
      <xdr:rowOff>122880</xdr:rowOff>
    </xdr:from>
    <xdr:to>
      <xdr:col>13</xdr:col>
      <xdr:colOff>127710</xdr:colOff>
      <xdr:row>548</xdr:row>
      <xdr:rowOff>49142</xdr:rowOff>
    </xdr:to>
    <xdr:cxnSp macro="">
      <xdr:nvCxnSpPr>
        <xdr:cNvPr id="96908" name="Conector recto de flecha 274">
          <a:extLst>
            <a:ext uri="{FF2B5EF4-FFF2-40B4-BE49-F238E27FC236}">
              <a16:creationId xmlns:a16="http://schemas.microsoft.com/office/drawing/2014/main" id="{00000000-0008-0000-0000-00008C7A0100}"/>
            </a:ext>
          </a:extLst>
        </xdr:cNvPr>
        <xdr:cNvCxnSpPr/>
      </xdr:nvCxnSpPr>
      <xdr:spPr>
        <a:xfrm flipH="1" flipV="1">
          <a:off x="6875351" y="103597225"/>
          <a:ext cx="0" cy="1692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539</xdr:row>
      <xdr:rowOff>16342</xdr:rowOff>
    </xdr:from>
    <xdr:to>
      <xdr:col>2</xdr:col>
      <xdr:colOff>289891</xdr:colOff>
      <xdr:row>541</xdr:row>
      <xdr:rowOff>140580</xdr:rowOff>
    </xdr:to>
    <xdr:cxnSp macro="">
      <xdr:nvCxnSpPr>
        <xdr:cNvPr id="96910" name="Conector recto de flecha 286">
          <a:extLst>
            <a:ext uri="{FF2B5EF4-FFF2-40B4-BE49-F238E27FC236}">
              <a16:creationId xmlns:a16="http://schemas.microsoft.com/office/drawing/2014/main" id="{00000000-0008-0000-0000-00008E7A0100}"/>
            </a:ext>
          </a:extLst>
        </xdr:cNvPr>
        <xdr:cNvCxnSpPr/>
      </xdr:nvCxnSpPr>
      <xdr:spPr>
        <a:xfrm>
          <a:off x="1135974" y="4073335"/>
          <a:ext cx="0" cy="565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255898</xdr:colOff>
      <xdr:row>539</xdr:row>
      <xdr:rowOff>3042</xdr:rowOff>
    </xdr:from>
    <xdr:to>
      <xdr:col>10</xdr:col>
      <xdr:colOff>255898</xdr:colOff>
      <xdr:row>541</xdr:row>
      <xdr:rowOff>127280</xdr:rowOff>
    </xdr:to>
    <xdr:cxnSp macro="">
      <xdr:nvCxnSpPr>
        <xdr:cNvPr id="96911" name="Conector recto de flecha 289">
          <a:extLst>
            <a:ext uri="{FF2B5EF4-FFF2-40B4-BE49-F238E27FC236}">
              <a16:creationId xmlns:a16="http://schemas.microsoft.com/office/drawing/2014/main" id="{00000000-0008-0000-0000-00008F7A0100}"/>
            </a:ext>
          </a:extLst>
        </xdr:cNvPr>
        <xdr:cNvCxnSpPr/>
      </xdr:nvCxnSpPr>
      <xdr:spPr>
        <a:xfrm>
          <a:off x="5321884" y="4060035"/>
          <a:ext cx="0" cy="565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</xdr:colOff>
      <xdr:row>524</xdr:row>
      <xdr:rowOff>69272</xdr:rowOff>
    </xdr:from>
    <xdr:to>
      <xdr:col>4</xdr:col>
      <xdr:colOff>69271</xdr:colOff>
      <xdr:row>533</xdr:row>
      <xdr:rowOff>166253</xdr:rowOff>
    </xdr:to>
    <xdr:sp macro="" textlink="">
      <xdr:nvSpPr>
        <xdr:cNvPr id="96912" name="Rectangle 96911">
          <a:extLst>
            <a:ext uri="{FF2B5EF4-FFF2-40B4-BE49-F238E27FC236}">
              <a16:creationId xmlns:a16="http://schemas.microsoft.com/office/drawing/2014/main" id="{00000000-0008-0000-0000-0000907A0100}"/>
            </a:ext>
          </a:extLst>
        </xdr:cNvPr>
        <xdr:cNvSpPr/>
      </xdr:nvSpPr>
      <xdr:spPr>
        <a:xfrm>
          <a:off x="859937" y="815506"/>
          <a:ext cx="1106451" cy="2083437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512620</xdr:colOff>
      <xdr:row>525</xdr:row>
      <xdr:rowOff>41563</xdr:rowOff>
    </xdr:from>
    <xdr:to>
      <xdr:col>11</xdr:col>
      <xdr:colOff>533400</xdr:colOff>
      <xdr:row>532</xdr:row>
      <xdr:rowOff>187035</xdr:rowOff>
    </xdr:to>
    <xdr:sp macro="" textlink="">
      <xdr:nvSpPr>
        <xdr:cNvPr id="96913" name="Rectangle 96912">
          <a:extLst>
            <a:ext uri="{FF2B5EF4-FFF2-40B4-BE49-F238E27FC236}">
              <a16:creationId xmlns:a16="http://schemas.microsoft.com/office/drawing/2014/main" id="{00000000-0008-0000-0000-0000917A0100}"/>
            </a:ext>
          </a:extLst>
        </xdr:cNvPr>
        <xdr:cNvSpPr/>
      </xdr:nvSpPr>
      <xdr:spPr>
        <a:xfrm>
          <a:off x="4511806" y="1008515"/>
          <a:ext cx="1605477" cy="1690492"/>
        </a:xfrm>
        <a:prstGeom prst="rect">
          <a:avLst/>
        </a:prstGeom>
        <a:noFill/>
        <a:ln w="2857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383256</xdr:colOff>
      <xdr:row>524</xdr:row>
      <xdr:rowOff>69272</xdr:rowOff>
    </xdr:from>
    <xdr:to>
      <xdr:col>1</xdr:col>
      <xdr:colOff>383256</xdr:colOff>
      <xdr:row>533</xdr:row>
      <xdr:rowOff>166253</xdr:rowOff>
    </xdr:to>
    <xdr:cxnSp macro="">
      <xdr:nvCxnSpPr>
        <xdr:cNvPr id="96914" name="Conector recto de flecha 209">
          <a:extLst>
            <a:ext uri="{FF2B5EF4-FFF2-40B4-BE49-F238E27FC236}">
              <a16:creationId xmlns:a16="http://schemas.microsoft.com/office/drawing/2014/main" id="{00000000-0008-0000-0000-0000927A0100}"/>
            </a:ext>
          </a:extLst>
        </xdr:cNvPr>
        <xdr:cNvCxnSpPr/>
      </xdr:nvCxnSpPr>
      <xdr:spPr>
        <a:xfrm flipV="1">
          <a:off x="703822" y="815506"/>
          <a:ext cx="0" cy="208343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103909</xdr:colOff>
      <xdr:row>528</xdr:row>
      <xdr:rowOff>29381</xdr:rowOff>
    </xdr:from>
    <xdr:to>
      <xdr:col>9</xdr:col>
      <xdr:colOff>443345</xdr:colOff>
      <xdr:row>529</xdr:row>
      <xdr:rowOff>202563</xdr:rowOff>
    </xdr:to>
    <xdr:sp macro="" textlink="">
      <xdr:nvSpPr>
        <xdr:cNvPr id="96915" name="Rectangle 96914">
          <a:extLst>
            <a:ext uri="{FF2B5EF4-FFF2-40B4-BE49-F238E27FC236}">
              <a16:creationId xmlns:a16="http://schemas.microsoft.com/office/drawing/2014/main" id="{00000000-0008-0000-0000-0000937A0100}"/>
            </a:ext>
          </a:extLst>
        </xdr:cNvPr>
        <xdr:cNvSpPr/>
      </xdr:nvSpPr>
      <xdr:spPr>
        <a:xfrm>
          <a:off x="1475509" y="100855119"/>
          <a:ext cx="3508305" cy="39389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153087</xdr:colOff>
      <xdr:row>545</xdr:row>
      <xdr:rowOff>6144</xdr:rowOff>
    </xdr:from>
    <xdr:to>
      <xdr:col>4</xdr:col>
      <xdr:colOff>159327</xdr:colOff>
      <xdr:row>548</xdr:row>
      <xdr:rowOff>45992</xdr:rowOff>
    </xdr:to>
    <xdr:cxnSp macro="">
      <xdr:nvCxnSpPr>
        <xdr:cNvPr id="96916" name="Conector recto 216">
          <a:extLst>
            <a:ext uri="{FF2B5EF4-FFF2-40B4-BE49-F238E27FC236}">
              <a16:creationId xmlns:a16="http://schemas.microsoft.com/office/drawing/2014/main" id="{00000000-0008-0000-0000-0000947A0100}"/>
            </a:ext>
          </a:extLst>
        </xdr:cNvPr>
        <xdr:cNvCxnSpPr/>
      </xdr:nvCxnSpPr>
      <xdr:spPr>
        <a:xfrm>
          <a:off x="2050204" y="104584075"/>
          <a:ext cx="6240" cy="702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512618</xdr:colOff>
      <xdr:row>548</xdr:row>
      <xdr:rowOff>39769</xdr:rowOff>
    </xdr:from>
    <xdr:to>
      <xdr:col>12</xdr:col>
      <xdr:colOff>32783</xdr:colOff>
      <xdr:row>548</xdr:row>
      <xdr:rowOff>39769</xdr:rowOff>
    </xdr:to>
    <xdr:cxnSp macro="">
      <xdr:nvCxnSpPr>
        <xdr:cNvPr id="96917" name="Conector recto 211">
          <a:extLst>
            <a:ext uri="{FF2B5EF4-FFF2-40B4-BE49-F238E27FC236}">
              <a16:creationId xmlns:a16="http://schemas.microsoft.com/office/drawing/2014/main" id="{00000000-0008-0000-0000-0000957A0100}"/>
            </a:ext>
          </a:extLst>
        </xdr:cNvPr>
        <xdr:cNvCxnSpPr/>
      </xdr:nvCxnSpPr>
      <xdr:spPr>
        <a:xfrm flipH="1">
          <a:off x="4511804" y="105279852"/>
          <a:ext cx="16380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507363</xdr:colOff>
      <xdr:row>545</xdr:row>
      <xdr:rowOff>12183</xdr:rowOff>
    </xdr:from>
    <xdr:to>
      <xdr:col>9</xdr:col>
      <xdr:colOff>472033</xdr:colOff>
      <xdr:row>545</xdr:row>
      <xdr:rowOff>15645</xdr:rowOff>
    </xdr:to>
    <xdr:cxnSp macro="">
      <xdr:nvCxnSpPr>
        <xdr:cNvPr id="96918" name="Conector recto 211">
          <a:extLst>
            <a:ext uri="{FF2B5EF4-FFF2-40B4-BE49-F238E27FC236}">
              <a16:creationId xmlns:a16="http://schemas.microsoft.com/office/drawing/2014/main" id="{00000000-0008-0000-0000-0000967A0100}"/>
            </a:ext>
          </a:extLst>
        </xdr:cNvPr>
        <xdr:cNvCxnSpPr/>
      </xdr:nvCxnSpPr>
      <xdr:spPr>
        <a:xfrm flipH="1" flipV="1">
          <a:off x="4506549" y="104590114"/>
          <a:ext cx="505953" cy="346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510988</xdr:colOff>
      <xdr:row>545</xdr:row>
      <xdr:rowOff>10855</xdr:rowOff>
    </xdr:from>
    <xdr:to>
      <xdr:col>8</xdr:col>
      <xdr:colOff>517668</xdr:colOff>
      <xdr:row>548</xdr:row>
      <xdr:rowOff>50703</xdr:rowOff>
    </xdr:to>
    <xdr:cxnSp macro="">
      <xdr:nvCxnSpPr>
        <xdr:cNvPr id="96919" name="Conector recto 216">
          <a:extLst>
            <a:ext uri="{FF2B5EF4-FFF2-40B4-BE49-F238E27FC236}">
              <a16:creationId xmlns:a16="http://schemas.microsoft.com/office/drawing/2014/main" id="{00000000-0008-0000-0000-0000977A0100}"/>
            </a:ext>
          </a:extLst>
        </xdr:cNvPr>
        <xdr:cNvCxnSpPr/>
      </xdr:nvCxnSpPr>
      <xdr:spPr>
        <a:xfrm flipH="1">
          <a:off x="4412954" y="106460941"/>
          <a:ext cx="6680" cy="69017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149248</xdr:colOff>
      <xdr:row>539</xdr:row>
      <xdr:rowOff>8273</xdr:rowOff>
    </xdr:from>
    <xdr:to>
      <xdr:col>6</xdr:col>
      <xdr:colOff>154691</xdr:colOff>
      <xdr:row>540</xdr:row>
      <xdr:rowOff>106245</xdr:rowOff>
    </xdr:to>
    <xdr:cxnSp macro="">
      <xdr:nvCxnSpPr>
        <xdr:cNvPr id="96921" name="Conector recto de flecha 258">
          <a:extLst>
            <a:ext uri="{FF2B5EF4-FFF2-40B4-BE49-F238E27FC236}">
              <a16:creationId xmlns:a16="http://schemas.microsoft.com/office/drawing/2014/main" id="{00000000-0008-0000-0000-0000997A0100}"/>
            </a:ext>
          </a:extLst>
        </xdr:cNvPr>
        <xdr:cNvCxnSpPr/>
      </xdr:nvCxnSpPr>
      <xdr:spPr>
        <a:xfrm flipH="1">
          <a:off x="3097400" y="4065266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374534</xdr:colOff>
      <xdr:row>539</xdr:row>
      <xdr:rowOff>8275</xdr:rowOff>
    </xdr:from>
    <xdr:to>
      <xdr:col>6</xdr:col>
      <xdr:colOff>379977</xdr:colOff>
      <xdr:row>540</xdr:row>
      <xdr:rowOff>106247</xdr:rowOff>
    </xdr:to>
    <xdr:cxnSp macro="">
      <xdr:nvCxnSpPr>
        <xdr:cNvPr id="96922" name="Conector recto de flecha 258">
          <a:extLst>
            <a:ext uri="{FF2B5EF4-FFF2-40B4-BE49-F238E27FC236}">
              <a16:creationId xmlns:a16="http://schemas.microsoft.com/office/drawing/2014/main" id="{00000000-0008-0000-0000-00009A7A0100}"/>
            </a:ext>
          </a:extLst>
        </xdr:cNvPr>
        <xdr:cNvCxnSpPr/>
      </xdr:nvCxnSpPr>
      <xdr:spPr>
        <a:xfrm flipH="1">
          <a:off x="3322686" y="4065268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76363</xdr:colOff>
      <xdr:row>539</xdr:row>
      <xdr:rowOff>8277</xdr:rowOff>
    </xdr:from>
    <xdr:to>
      <xdr:col>7</xdr:col>
      <xdr:colOff>81806</xdr:colOff>
      <xdr:row>540</xdr:row>
      <xdr:rowOff>106249</xdr:rowOff>
    </xdr:to>
    <xdr:cxnSp macro="">
      <xdr:nvCxnSpPr>
        <xdr:cNvPr id="96923" name="Conector recto de flecha 258">
          <a:extLst>
            <a:ext uri="{FF2B5EF4-FFF2-40B4-BE49-F238E27FC236}">
              <a16:creationId xmlns:a16="http://schemas.microsoft.com/office/drawing/2014/main" id="{00000000-0008-0000-0000-00009B7A0100}"/>
            </a:ext>
          </a:extLst>
        </xdr:cNvPr>
        <xdr:cNvCxnSpPr/>
      </xdr:nvCxnSpPr>
      <xdr:spPr>
        <a:xfrm flipH="1">
          <a:off x="3550032" y="4065270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314902</xdr:colOff>
      <xdr:row>539</xdr:row>
      <xdr:rowOff>14904</xdr:rowOff>
    </xdr:from>
    <xdr:to>
      <xdr:col>7</xdr:col>
      <xdr:colOff>320345</xdr:colOff>
      <xdr:row>540</xdr:row>
      <xdr:rowOff>112876</xdr:rowOff>
    </xdr:to>
    <xdr:cxnSp macro="">
      <xdr:nvCxnSpPr>
        <xdr:cNvPr id="96924" name="Conector recto de flecha 258">
          <a:extLst>
            <a:ext uri="{FF2B5EF4-FFF2-40B4-BE49-F238E27FC236}">
              <a16:creationId xmlns:a16="http://schemas.microsoft.com/office/drawing/2014/main" id="{00000000-0008-0000-0000-00009C7A0100}"/>
            </a:ext>
          </a:extLst>
        </xdr:cNvPr>
        <xdr:cNvCxnSpPr/>
      </xdr:nvCxnSpPr>
      <xdr:spPr>
        <a:xfrm flipH="1">
          <a:off x="3788571" y="4071897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513685</xdr:colOff>
      <xdr:row>539</xdr:row>
      <xdr:rowOff>8278</xdr:rowOff>
    </xdr:from>
    <xdr:to>
      <xdr:col>7</xdr:col>
      <xdr:colOff>519128</xdr:colOff>
      <xdr:row>540</xdr:row>
      <xdr:rowOff>106250</xdr:rowOff>
    </xdr:to>
    <xdr:cxnSp macro="">
      <xdr:nvCxnSpPr>
        <xdr:cNvPr id="96925" name="Conector recto de flecha 258">
          <a:extLst>
            <a:ext uri="{FF2B5EF4-FFF2-40B4-BE49-F238E27FC236}">
              <a16:creationId xmlns:a16="http://schemas.microsoft.com/office/drawing/2014/main" id="{00000000-0008-0000-0000-00009D7A0100}"/>
            </a:ext>
          </a:extLst>
        </xdr:cNvPr>
        <xdr:cNvCxnSpPr/>
      </xdr:nvCxnSpPr>
      <xdr:spPr>
        <a:xfrm flipH="1">
          <a:off x="3987354" y="4065271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195633</xdr:colOff>
      <xdr:row>539</xdr:row>
      <xdr:rowOff>1652</xdr:rowOff>
    </xdr:from>
    <xdr:to>
      <xdr:col>8</xdr:col>
      <xdr:colOff>201076</xdr:colOff>
      <xdr:row>540</xdr:row>
      <xdr:rowOff>99624</xdr:rowOff>
    </xdr:to>
    <xdr:cxnSp macro="">
      <xdr:nvCxnSpPr>
        <xdr:cNvPr id="96926" name="Conector recto de flecha 258">
          <a:extLst>
            <a:ext uri="{FF2B5EF4-FFF2-40B4-BE49-F238E27FC236}">
              <a16:creationId xmlns:a16="http://schemas.microsoft.com/office/drawing/2014/main" id="{00000000-0008-0000-0000-00009E7A0100}"/>
            </a:ext>
          </a:extLst>
        </xdr:cNvPr>
        <xdr:cNvCxnSpPr/>
      </xdr:nvCxnSpPr>
      <xdr:spPr>
        <a:xfrm flipH="1">
          <a:off x="4194819" y="4058645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414294</xdr:colOff>
      <xdr:row>539</xdr:row>
      <xdr:rowOff>1652</xdr:rowOff>
    </xdr:from>
    <xdr:to>
      <xdr:col>8</xdr:col>
      <xdr:colOff>419737</xdr:colOff>
      <xdr:row>540</xdr:row>
      <xdr:rowOff>99624</xdr:rowOff>
    </xdr:to>
    <xdr:cxnSp macro="">
      <xdr:nvCxnSpPr>
        <xdr:cNvPr id="96927" name="Conector recto de flecha 258">
          <a:extLst>
            <a:ext uri="{FF2B5EF4-FFF2-40B4-BE49-F238E27FC236}">
              <a16:creationId xmlns:a16="http://schemas.microsoft.com/office/drawing/2014/main" id="{00000000-0008-0000-0000-00009F7A0100}"/>
            </a:ext>
          </a:extLst>
        </xdr:cNvPr>
        <xdr:cNvCxnSpPr/>
      </xdr:nvCxnSpPr>
      <xdr:spPr>
        <a:xfrm flipH="1">
          <a:off x="4413480" y="4058645"/>
          <a:ext cx="5443" cy="318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528</xdr:row>
      <xdr:rowOff>11430</xdr:rowOff>
    </xdr:from>
    <xdr:to>
      <xdr:col>3</xdr:col>
      <xdr:colOff>213360</xdr:colOff>
      <xdr:row>530</xdr:row>
      <xdr:rowOff>3810</xdr:rowOff>
    </xdr:to>
    <xdr:cxnSp macro="">
      <xdr:nvCxnSpPr>
        <xdr:cNvPr id="96928" name="Conector recto de flecha 200">
          <a:extLst>
            <a:ext uri="{FF2B5EF4-FFF2-40B4-BE49-F238E27FC236}">
              <a16:creationId xmlns:a16="http://schemas.microsoft.com/office/drawing/2014/main" id="{00000000-0008-0000-0000-0000A07A0100}"/>
            </a:ext>
          </a:extLst>
        </xdr:cNvPr>
        <xdr:cNvCxnSpPr/>
      </xdr:nvCxnSpPr>
      <xdr:spPr>
        <a:xfrm flipV="1">
          <a:off x="1584960" y="1640533"/>
          <a:ext cx="0" cy="43381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6281</xdr:colOff>
      <xdr:row>534</xdr:row>
      <xdr:rowOff>146143</xdr:rowOff>
    </xdr:from>
    <xdr:to>
      <xdr:col>4</xdr:col>
      <xdr:colOff>61698</xdr:colOff>
      <xdr:row>534</xdr:row>
      <xdr:rowOff>146143</xdr:rowOff>
    </xdr:to>
    <xdr:cxnSp macro="">
      <xdr:nvCxnSpPr>
        <xdr:cNvPr id="96929" name="Conector recto de flecha 207">
          <a:extLst>
            <a:ext uri="{FF2B5EF4-FFF2-40B4-BE49-F238E27FC236}">
              <a16:creationId xmlns:a16="http://schemas.microsoft.com/office/drawing/2014/main" id="{00000000-0008-0000-0000-0000A17A0100}"/>
            </a:ext>
          </a:extLst>
        </xdr:cNvPr>
        <xdr:cNvCxnSpPr/>
      </xdr:nvCxnSpPr>
      <xdr:spPr>
        <a:xfrm>
          <a:off x="852364" y="3099550"/>
          <a:ext cx="110645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112643</xdr:colOff>
      <xdr:row>544</xdr:row>
      <xdr:rowOff>29135</xdr:rowOff>
    </xdr:from>
    <xdr:to>
      <xdr:col>9</xdr:col>
      <xdr:colOff>463223</xdr:colOff>
      <xdr:row>544</xdr:row>
      <xdr:rowOff>29135</xdr:rowOff>
    </xdr:to>
    <xdr:cxnSp macro="">
      <xdr:nvCxnSpPr>
        <xdr:cNvPr id="8" name="Conector recto 23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1484243" y="104386349"/>
          <a:ext cx="351944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165193</xdr:colOff>
      <xdr:row>547</xdr:row>
      <xdr:rowOff>134238</xdr:rowOff>
    </xdr:from>
    <xdr:to>
      <xdr:col>8</xdr:col>
      <xdr:colOff>511124</xdr:colOff>
      <xdr:row>547</xdr:row>
      <xdr:rowOff>134238</xdr:rowOff>
    </xdr:to>
    <xdr:cxnSp macro="">
      <xdr:nvCxnSpPr>
        <xdr:cNvPr id="11" name="Conector recto 23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062310" y="105153604"/>
          <a:ext cx="24480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133663</xdr:colOff>
      <xdr:row>544</xdr:row>
      <xdr:rowOff>113217</xdr:rowOff>
    </xdr:from>
    <xdr:to>
      <xdr:col>10</xdr:col>
      <xdr:colOff>485760</xdr:colOff>
      <xdr:row>544</xdr:row>
      <xdr:rowOff>113217</xdr:rowOff>
    </xdr:to>
    <xdr:cxnSp macro="">
      <xdr:nvCxnSpPr>
        <xdr:cNvPr id="15" name="Conector recto 23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979746" y="104470431"/>
          <a:ext cx="457200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477957</xdr:colOff>
      <xdr:row>544</xdr:row>
      <xdr:rowOff>108387</xdr:rowOff>
    </xdr:from>
    <xdr:to>
      <xdr:col>10</xdr:col>
      <xdr:colOff>477957</xdr:colOff>
      <xdr:row>546</xdr:row>
      <xdr:rowOff>74360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5543943" y="104465601"/>
          <a:ext cx="0" cy="407407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141626</xdr:colOff>
      <xdr:row>544</xdr:row>
      <xdr:rowOff>113643</xdr:rowOff>
    </xdr:from>
    <xdr:to>
      <xdr:col>2</xdr:col>
      <xdr:colOff>141626</xdr:colOff>
      <xdr:row>546</xdr:row>
      <xdr:rowOff>79616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987709" y="104470857"/>
          <a:ext cx="0" cy="407407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175703</xdr:colOff>
      <xdr:row>547</xdr:row>
      <xdr:rowOff>50153</xdr:rowOff>
    </xdr:from>
    <xdr:to>
      <xdr:col>10</xdr:col>
      <xdr:colOff>437800</xdr:colOff>
      <xdr:row>547</xdr:row>
      <xdr:rowOff>50153</xdr:rowOff>
    </xdr:to>
    <xdr:cxnSp macro="">
      <xdr:nvCxnSpPr>
        <xdr:cNvPr id="31" name="Conector recto 23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1021786" y="105069519"/>
          <a:ext cx="448200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441171</xdr:colOff>
      <xdr:row>545</xdr:row>
      <xdr:rowOff>97877</xdr:rowOff>
    </xdr:from>
    <xdr:to>
      <xdr:col>10</xdr:col>
      <xdr:colOff>441171</xdr:colOff>
      <xdr:row>547</xdr:row>
      <xdr:rowOff>63849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5507157" y="104675808"/>
          <a:ext cx="0" cy="407407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178412</xdr:colOff>
      <xdr:row>545</xdr:row>
      <xdr:rowOff>97877</xdr:rowOff>
    </xdr:from>
    <xdr:to>
      <xdr:col>2</xdr:col>
      <xdr:colOff>178412</xdr:colOff>
      <xdr:row>547</xdr:row>
      <xdr:rowOff>63849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024495" y="104675808"/>
          <a:ext cx="0" cy="407407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414896</xdr:colOff>
      <xdr:row>544</xdr:row>
      <xdr:rowOff>92621</xdr:rowOff>
    </xdr:from>
    <xdr:to>
      <xdr:col>9</xdr:col>
      <xdr:colOff>414896</xdr:colOff>
      <xdr:row>547</xdr:row>
      <xdr:rowOff>78469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 flipV="1">
          <a:off x="4955365" y="104449835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246731</xdr:colOff>
      <xdr:row>544</xdr:row>
      <xdr:rowOff>92621</xdr:rowOff>
    </xdr:from>
    <xdr:to>
      <xdr:col>9</xdr:col>
      <xdr:colOff>246731</xdr:colOff>
      <xdr:row>547</xdr:row>
      <xdr:rowOff>78469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4787200" y="104449835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57544</xdr:colOff>
      <xdr:row>544</xdr:row>
      <xdr:rowOff>87365</xdr:rowOff>
    </xdr:from>
    <xdr:to>
      <xdr:col>9</xdr:col>
      <xdr:colOff>57544</xdr:colOff>
      <xdr:row>547</xdr:row>
      <xdr:rowOff>73213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V="1">
          <a:off x="4598013" y="104444579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162649</xdr:colOff>
      <xdr:row>544</xdr:row>
      <xdr:rowOff>92621</xdr:rowOff>
    </xdr:from>
    <xdr:to>
      <xdr:col>3</xdr:col>
      <xdr:colOff>162649</xdr:colOff>
      <xdr:row>547</xdr:row>
      <xdr:rowOff>78469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1534249" y="104449835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362343</xdr:colOff>
      <xdr:row>544</xdr:row>
      <xdr:rowOff>92621</xdr:rowOff>
    </xdr:from>
    <xdr:to>
      <xdr:col>3</xdr:col>
      <xdr:colOff>362343</xdr:colOff>
      <xdr:row>547</xdr:row>
      <xdr:rowOff>78469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1733943" y="104449835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41779</xdr:colOff>
      <xdr:row>544</xdr:row>
      <xdr:rowOff>92621</xdr:rowOff>
    </xdr:from>
    <xdr:to>
      <xdr:col>4</xdr:col>
      <xdr:colOff>41779</xdr:colOff>
      <xdr:row>547</xdr:row>
      <xdr:rowOff>78469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 flipV="1">
          <a:off x="1938896" y="104449835"/>
          <a:ext cx="0" cy="64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246731</xdr:colOff>
      <xdr:row>544</xdr:row>
      <xdr:rowOff>92621</xdr:rowOff>
    </xdr:from>
    <xdr:to>
      <xdr:col>4</xdr:col>
      <xdr:colOff>246731</xdr:colOff>
      <xdr:row>547</xdr:row>
      <xdr:rowOff>78469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 flipV="1">
          <a:off x="2143848" y="104449835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351835</xdr:colOff>
      <xdr:row>544</xdr:row>
      <xdr:rowOff>92621</xdr:rowOff>
    </xdr:from>
    <xdr:to>
      <xdr:col>4</xdr:col>
      <xdr:colOff>351835</xdr:colOff>
      <xdr:row>547</xdr:row>
      <xdr:rowOff>78469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/>
      </xdr:nvCxnSpPr>
      <xdr:spPr>
        <a:xfrm flipV="1">
          <a:off x="2248952" y="104449835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425408</xdr:colOff>
      <xdr:row>544</xdr:row>
      <xdr:rowOff>87365</xdr:rowOff>
    </xdr:from>
    <xdr:to>
      <xdr:col>8</xdr:col>
      <xdr:colOff>425408</xdr:colOff>
      <xdr:row>547</xdr:row>
      <xdr:rowOff>73213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 flipV="1">
          <a:off x="4424594" y="104444579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320304</xdr:colOff>
      <xdr:row>544</xdr:row>
      <xdr:rowOff>87365</xdr:rowOff>
    </xdr:from>
    <xdr:to>
      <xdr:col>8</xdr:col>
      <xdr:colOff>320304</xdr:colOff>
      <xdr:row>547</xdr:row>
      <xdr:rowOff>73213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/>
      </xdr:nvCxnSpPr>
      <xdr:spPr>
        <a:xfrm flipV="1">
          <a:off x="4319490" y="104444579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509491</xdr:colOff>
      <xdr:row>544</xdr:row>
      <xdr:rowOff>92621</xdr:rowOff>
    </xdr:from>
    <xdr:to>
      <xdr:col>4</xdr:col>
      <xdr:colOff>509491</xdr:colOff>
      <xdr:row>547</xdr:row>
      <xdr:rowOff>78469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 flipV="1">
          <a:off x="2406608" y="104449835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136374</xdr:colOff>
      <xdr:row>544</xdr:row>
      <xdr:rowOff>92626</xdr:rowOff>
    </xdr:from>
    <xdr:to>
      <xdr:col>5</xdr:col>
      <xdr:colOff>136374</xdr:colOff>
      <xdr:row>547</xdr:row>
      <xdr:rowOff>78474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/>
      </xdr:nvCxnSpPr>
      <xdr:spPr>
        <a:xfrm flipV="1">
          <a:off x="2559008" y="104449840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33813</xdr:colOff>
      <xdr:row>547</xdr:row>
      <xdr:rowOff>197297</xdr:rowOff>
    </xdr:from>
    <xdr:to>
      <xdr:col>11</xdr:col>
      <xdr:colOff>494779</xdr:colOff>
      <xdr:row>547</xdr:row>
      <xdr:rowOff>197297</xdr:rowOff>
    </xdr:to>
    <xdr:cxnSp macro="">
      <xdr:nvCxnSpPr>
        <xdr:cNvPr id="4" name="Conector recto 23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4574282" y="105216663"/>
          <a:ext cx="1512000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70588</xdr:colOff>
      <xdr:row>547</xdr:row>
      <xdr:rowOff>197297</xdr:rowOff>
    </xdr:from>
    <xdr:to>
      <xdr:col>4</xdr:col>
      <xdr:colOff>99554</xdr:colOff>
      <xdr:row>547</xdr:row>
      <xdr:rowOff>197297</xdr:rowOff>
    </xdr:to>
    <xdr:cxnSp macro="">
      <xdr:nvCxnSpPr>
        <xdr:cNvPr id="9" name="Conector recto 23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916671" y="105216663"/>
          <a:ext cx="1080000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483211</xdr:colOff>
      <xdr:row>547</xdr:row>
      <xdr:rowOff>124155</xdr:rowOff>
    </xdr:from>
    <xdr:to>
      <xdr:col>11</xdr:col>
      <xdr:colOff>483211</xdr:colOff>
      <xdr:row>547</xdr:row>
      <xdr:rowOff>196155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6074714" y="105143521"/>
          <a:ext cx="0" cy="720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41776</xdr:colOff>
      <xdr:row>547</xdr:row>
      <xdr:rowOff>124155</xdr:rowOff>
    </xdr:from>
    <xdr:to>
      <xdr:col>9</xdr:col>
      <xdr:colOff>41776</xdr:colOff>
      <xdr:row>547</xdr:row>
      <xdr:rowOff>196155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/>
      </xdr:nvCxnSpPr>
      <xdr:spPr>
        <a:xfrm flipV="1">
          <a:off x="4582245" y="105143521"/>
          <a:ext cx="0" cy="720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89061</xdr:colOff>
      <xdr:row>547</xdr:row>
      <xdr:rowOff>129411</xdr:rowOff>
    </xdr:from>
    <xdr:to>
      <xdr:col>4</xdr:col>
      <xdr:colOff>89061</xdr:colOff>
      <xdr:row>547</xdr:row>
      <xdr:rowOff>201411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 flipV="1">
          <a:off x="1986178" y="105148777"/>
          <a:ext cx="0" cy="720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78550</xdr:colOff>
      <xdr:row>547</xdr:row>
      <xdr:rowOff>129412</xdr:rowOff>
    </xdr:from>
    <xdr:to>
      <xdr:col>2</xdr:col>
      <xdr:colOff>78550</xdr:colOff>
      <xdr:row>547</xdr:row>
      <xdr:rowOff>201412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 flipV="1">
          <a:off x="924633" y="105148778"/>
          <a:ext cx="0" cy="720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138211</xdr:colOff>
      <xdr:row>547</xdr:row>
      <xdr:rowOff>122445</xdr:rowOff>
    </xdr:from>
    <xdr:to>
      <xdr:col>2</xdr:col>
      <xdr:colOff>183930</xdr:colOff>
      <xdr:row>547</xdr:row>
      <xdr:rowOff>168164</xdr:rowOff>
    </xdr:to>
    <xdr:sp macro="" textlink="">
      <xdr:nvSpPr>
        <xdr:cNvPr id="174" name="Flowchart: Connector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 flipH="1">
          <a:off x="984294" y="105141811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290611</xdr:colOff>
      <xdr:row>547</xdr:row>
      <xdr:rowOff>122450</xdr:rowOff>
    </xdr:from>
    <xdr:to>
      <xdr:col>2</xdr:col>
      <xdr:colOff>336330</xdr:colOff>
      <xdr:row>547</xdr:row>
      <xdr:rowOff>168169</xdr:rowOff>
    </xdr:to>
    <xdr:sp macro="" textlink="">
      <xdr:nvSpPr>
        <xdr:cNvPr id="176" name="Flowchart: Connector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 flipH="1">
          <a:off x="1136694" y="105141816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443011</xdr:colOff>
      <xdr:row>547</xdr:row>
      <xdr:rowOff>122451</xdr:rowOff>
    </xdr:from>
    <xdr:to>
      <xdr:col>2</xdr:col>
      <xdr:colOff>488730</xdr:colOff>
      <xdr:row>547</xdr:row>
      <xdr:rowOff>168170</xdr:rowOff>
    </xdr:to>
    <xdr:sp macro="" textlink="">
      <xdr:nvSpPr>
        <xdr:cNvPr id="291" name="Flowchart: Connector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 flipH="1">
          <a:off x="1289094" y="105141817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69894</xdr:colOff>
      <xdr:row>547</xdr:row>
      <xdr:rowOff>122456</xdr:rowOff>
    </xdr:from>
    <xdr:to>
      <xdr:col>3</xdr:col>
      <xdr:colOff>115613</xdr:colOff>
      <xdr:row>547</xdr:row>
      <xdr:rowOff>168175</xdr:rowOff>
    </xdr:to>
    <xdr:sp macro="" textlink="">
      <xdr:nvSpPr>
        <xdr:cNvPr id="292" name="Flowchart: Connector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 flipH="1">
          <a:off x="1441494" y="105141822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222294</xdr:colOff>
      <xdr:row>547</xdr:row>
      <xdr:rowOff>122457</xdr:rowOff>
    </xdr:from>
    <xdr:to>
      <xdr:col>3</xdr:col>
      <xdr:colOff>268013</xdr:colOff>
      <xdr:row>547</xdr:row>
      <xdr:rowOff>168176</xdr:rowOff>
    </xdr:to>
    <xdr:sp macro="" textlink="">
      <xdr:nvSpPr>
        <xdr:cNvPr id="293" name="Flowchart: Connector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 flipH="1">
          <a:off x="1593894" y="105141823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374694</xdr:colOff>
      <xdr:row>547</xdr:row>
      <xdr:rowOff>122458</xdr:rowOff>
    </xdr:from>
    <xdr:to>
      <xdr:col>3</xdr:col>
      <xdr:colOff>420413</xdr:colOff>
      <xdr:row>547</xdr:row>
      <xdr:rowOff>168177</xdr:rowOff>
    </xdr:to>
    <xdr:sp macro="" textlink="">
      <xdr:nvSpPr>
        <xdr:cNvPr id="294" name="Flowchart: Connector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 flipH="1">
          <a:off x="1746294" y="105141824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1577</xdr:colOff>
      <xdr:row>547</xdr:row>
      <xdr:rowOff>122456</xdr:rowOff>
    </xdr:from>
    <xdr:to>
      <xdr:col>4</xdr:col>
      <xdr:colOff>47296</xdr:colOff>
      <xdr:row>547</xdr:row>
      <xdr:rowOff>168175</xdr:rowOff>
    </xdr:to>
    <xdr:sp macro="" textlink="">
      <xdr:nvSpPr>
        <xdr:cNvPr id="295" name="Flowchart: Connector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 flipH="1">
          <a:off x="1898694" y="105141822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96170</xdr:colOff>
      <xdr:row>547</xdr:row>
      <xdr:rowOff>122456</xdr:rowOff>
    </xdr:from>
    <xdr:to>
      <xdr:col>9</xdr:col>
      <xdr:colOff>141889</xdr:colOff>
      <xdr:row>547</xdr:row>
      <xdr:rowOff>168175</xdr:rowOff>
    </xdr:to>
    <xdr:sp macro="" textlink="">
      <xdr:nvSpPr>
        <xdr:cNvPr id="296" name="Flowchart: Connector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 flipH="1">
          <a:off x="4636639" y="105141822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248570</xdr:colOff>
      <xdr:row>547</xdr:row>
      <xdr:rowOff>122457</xdr:rowOff>
    </xdr:from>
    <xdr:to>
      <xdr:col>9</xdr:col>
      <xdr:colOff>294289</xdr:colOff>
      <xdr:row>547</xdr:row>
      <xdr:rowOff>168176</xdr:rowOff>
    </xdr:to>
    <xdr:sp macro="" textlink="">
      <xdr:nvSpPr>
        <xdr:cNvPr id="297" name="Flowchart: Connector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 flipH="1">
          <a:off x="4789039" y="105141823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400970</xdr:colOff>
      <xdr:row>547</xdr:row>
      <xdr:rowOff>122458</xdr:rowOff>
    </xdr:from>
    <xdr:to>
      <xdr:col>9</xdr:col>
      <xdr:colOff>446689</xdr:colOff>
      <xdr:row>547</xdr:row>
      <xdr:rowOff>168177</xdr:rowOff>
    </xdr:to>
    <xdr:sp macro="" textlink="">
      <xdr:nvSpPr>
        <xdr:cNvPr id="305" name="Flowchart: Connector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 flipH="1">
          <a:off x="4941439" y="105141824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27853</xdr:colOff>
      <xdr:row>547</xdr:row>
      <xdr:rowOff>122460</xdr:rowOff>
    </xdr:from>
    <xdr:to>
      <xdr:col>10</xdr:col>
      <xdr:colOff>73572</xdr:colOff>
      <xdr:row>547</xdr:row>
      <xdr:rowOff>168179</xdr:rowOff>
    </xdr:to>
    <xdr:sp macro="" textlink="">
      <xdr:nvSpPr>
        <xdr:cNvPr id="306" name="Flowchart: Connector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 flipH="1">
          <a:off x="5093839" y="105141826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180253</xdr:colOff>
      <xdr:row>547</xdr:row>
      <xdr:rowOff>122461</xdr:rowOff>
    </xdr:from>
    <xdr:to>
      <xdr:col>10</xdr:col>
      <xdr:colOff>225972</xdr:colOff>
      <xdr:row>547</xdr:row>
      <xdr:rowOff>168180</xdr:rowOff>
    </xdr:to>
    <xdr:sp macro="" textlink="">
      <xdr:nvSpPr>
        <xdr:cNvPr id="310" name="Flowchart: Connector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 flipH="1">
          <a:off x="5246239" y="105141827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332653</xdr:colOff>
      <xdr:row>547</xdr:row>
      <xdr:rowOff>122464</xdr:rowOff>
    </xdr:from>
    <xdr:to>
      <xdr:col>10</xdr:col>
      <xdr:colOff>378372</xdr:colOff>
      <xdr:row>547</xdr:row>
      <xdr:rowOff>168183</xdr:rowOff>
    </xdr:to>
    <xdr:sp macro="" textlink="">
      <xdr:nvSpPr>
        <xdr:cNvPr id="312" name="Flowchart: Connector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 flipH="1">
          <a:off x="5398639" y="105141830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485053</xdr:colOff>
      <xdr:row>547</xdr:row>
      <xdr:rowOff>122464</xdr:rowOff>
    </xdr:from>
    <xdr:to>
      <xdr:col>11</xdr:col>
      <xdr:colOff>5255</xdr:colOff>
      <xdr:row>547</xdr:row>
      <xdr:rowOff>168183</xdr:rowOff>
    </xdr:to>
    <xdr:sp macro="" textlink="">
      <xdr:nvSpPr>
        <xdr:cNvPr id="313" name="Flowchart: Connector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 flipH="1">
          <a:off x="5551039" y="105141830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111936</xdr:colOff>
      <xdr:row>547</xdr:row>
      <xdr:rowOff>122465</xdr:rowOff>
    </xdr:from>
    <xdr:to>
      <xdr:col>11</xdr:col>
      <xdr:colOff>157655</xdr:colOff>
      <xdr:row>547</xdr:row>
      <xdr:rowOff>168184</xdr:rowOff>
    </xdr:to>
    <xdr:sp macro="" textlink="">
      <xdr:nvSpPr>
        <xdr:cNvPr id="315" name="Flowchart: Connector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 flipH="1">
          <a:off x="5703439" y="105141831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264336</xdr:colOff>
      <xdr:row>547</xdr:row>
      <xdr:rowOff>122464</xdr:rowOff>
    </xdr:from>
    <xdr:to>
      <xdr:col>11</xdr:col>
      <xdr:colOff>310055</xdr:colOff>
      <xdr:row>547</xdr:row>
      <xdr:rowOff>168183</xdr:rowOff>
    </xdr:to>
    <xdr:sp macro="" textlink="">
      <xdr:nvSpPr>
        <xdr:cNvPr id="316" name="Flowchart: Connector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 flipH="1">
          <a:off x="5855839" y="105141830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400971</xdr:colOff>
      <xdr:row>547</xdr:row>
      <xdr:rowOff>122464</xdr:rowOff>
    </xdr:from>
    <xdr:to>
      <xdr:col>11</xdr:col>
      <xdr:colOff>446690</xdr:colOff>
      <xdr:row>547</xdr:row>
      <xdr:rowOff>168183</xdr:rowOff>
    </xdr:to>
    <xdr:sp macro="" textlink="">
      <xdr:nvSpPr>
        <xdr:cNvPr id="318" name="Flowchart: Connector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 flipH="1">
          <a:off x="5992474" y="105141830"/>
          <a:ext cx="45719" cy="45719"/>
        </a:xfrm>
        <a:prstGeom prst="flowChartConnector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12786</xdr:colOff>
      <xdr:row>548</xdr:row>
      <xdr:rowOff>170292</xdr:rowOff>
    </xdr:from>
    <xdr:to>
      <xdr:col>4</xdr:col>
      <xdr:colOff>156952</xdr:colOff>
      <xdr:row>548</xdr:row>
      <xdr:rowOff>170292</xdr:rowOff>
    </xdr:to>
    <xdr:cxnSp macro="">
      <xdr:nvCxnSpPr>
        <xdr:cNvPr id="319" name="Conector recto de flecha 224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/>
      </xdr:nvCxnSpPr>
      <xdr:spPr>
        <a:xfrm>
          <a:off x="858869" y="105410375"/>
          <a:ext cx="119520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223736</xdr:colOff>
      <xdr:row>547</xdr:row>
      <xdr:rowOff>198274</xdr:rowOff>
    </xdr:from>
    <xdr:to>
      <xdr:col>11</xdr:col>
      <xdr:colOff>478222</xdr:colOff>
      <xdr:row>550</xdr:row>
      <xdr:rowOff>36786</xdr:rowOff>
    </xdr:to>
    <xdr:cxnSp macro="">
      <xdr:nvCxnSpPr>
        <xdr:cNvPr id="322" name="Connector: Curved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/>
      </xdr:nvCxnSpPr>
      <xdr:spPr>
        <a:xfrm rot="16200000" flipV="1">
          <a:off x="5692150" y="105340729"/>
          <a:ext cx="500663" cy="254486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294291</xdr:colOff>
      <xdr:row>547</xdr:row>
      <xdr:rowOff>140468</xdr:rowOff>
    </xdr:from>
    <xdr:to>
      <xdr:col>10</xdr:col>
      <xdr:colOff>202714</xdr:colOff>
      <xdr:row>550</xdr:row>
      <xdr:rowOff>36786</xdr:rowOff>
    </xdr:to>
    <xdr:cxnSp macro="">
      <xdr:nvCxnSpPr>
        <xdr:cNvPr id="331" name="Connector: Curved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/>
      </xdr:nvCxnSpPr>
      <xdr:spPr>
        <a:xfrm rot="5400000" flipH="1" flipV="1">
          <a:off x="4772495" y="105222099"/>
          <a:ext cx="558469" cy="433940"/>
        </a:xfrm>
        <a:prstGeom prst="curved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294293</xdr:colOff>
      <xdr:row>547</xdr:row>
      <xdr:rowOff>150979</xdr:rowOff>
    </xdr:from>
    <xdr:to>
      <xdr:col>9</xdr:col>
      <xdr:colOff>423431</xdr:colOff>
      <xdr:row>550</xdr:row>
      <xdr:rowOff>26276</xdr:rowOff>
    </xdr:to>
    <xdr:cxnSp macro="">
      <xdr:nvCxnSpPr>
        <xdr:cNvPr id="335" name="Connector: Curved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/>
      </xdr:nvCxnSpPr>
      <xdr:spPr>
        <a:xfrm rot="5400000" flipH="1" flipV="1">
          <a:off x="4630607" y="105374500"/>
          <a:ext cx="537448" cy="129138"/>
        </a:xfrm>
        <a:prstGeom prst="curved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475983</xdr:colOff>
      <xdr:row>547</xdr:row>
      <xdr:rowOff>198274</xdr:rowOff>
    </xdr:from>
    <xdr:to>
      <xdr:col>4</xdr:col>
      <xdr:colOff>199698</xdr:colOff>
      <xdr:row>550</xdr:row>
      <xdr:rowOff>26276</xdr:rowOff>
    </xdr:to>
    <xdr:cxnSp macro="">
      <xdr:nvCxnSpPr>
        <xdr:cNvPr id="338" name="Connector: Curved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/>
      </xdr:nvCxnSpPr>
      <xdr:spPr>
        <a:xfrm rot="16200000" flipV="1">
          <a:off x="1727122" y="105338101"/>
          <a:ext cx="490153" cy="249232"/>
        </a:xfrm>
        <a:prstGeom prst="curvedConnector3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94593</xdr:colOff>
      <xdr:row>547</xdr:row>
      <xdr:rowOff>135212</xdr:rowOff>
    </xdr:from>
    <xdr:to>
      <xdr:col>3</xdr:col>
      <xdr:colOff>97610</xdr:colOff>
      <xdr:row>550</xdr:row>
      <xdr:rowOff>31531</xdr:rowOff>
    </xdr:to>
    <xdr:cxnSp macro="">
      <xdr:nvCxnSpPr>
        <xdr:cNvPr id="339" name="Connector: Curved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/>
      </xdr:nvCxnSpPr>
      <xdr:spPr>
        <a:xfrm rot="5400000" flipH="1" flipV="1">
          <a:off x="925708" y="105169546"/>
          <a:ext cx="558470" cy="528534"/>
        </a:xfrm>
        <a:prstGeom prst="curved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89341</xdr:colOff>
      <xdr:row>547</xdr:row>
      <xdr:rowOff>150980</xdr:rowOff>
    </xdr:from>
    <xdr:to>
      <xdr:col>2</xdr:col>
      <xdr:colOff>318328</xdr:colOff>
      <xdr:row>550</xdr:row>
      <xdr:rowOff>31532</xdr:rowOff>
    </xdr:to>
    <xdr:cxnSp macro="">
      <xdr:nvCxnSpPr>
        <xdr:cNvPr id="340" name="Connector: Curved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/>
      </xdr:nvCxnSpPr>
      <xdr:spPr>
        <a:xfrm rot="5400000" flipH="1" flipV="1">
          <a:off x="778566" y="105327204"/>
          <a:ext cx="542703" cy="228987"/>
        </a:xfrm>
        <a:prstGeom prst="curved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141890</xdr:colOff>
      <xdr:row>547</xdr:row>
      <xdr:rowOff>63063</xdr:rowOff>
    </xdr:from>
    <xdr:to>
      <xdr:col>6</xdr:col>
      <xdr:colOff>457200</xdr:colOff>
      <xdr:row>549</xdr:row>
      <xdr:rowOff>21021</xdr:rowOff>
    </xdr:to>
    <xdr:cxnSp macro="">
      <xdr:nvCxnSpPr>
        <xdr:cNvPr id="341" name="Connector: Curved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/>
      </xdr:nvCxnSpPr>
      <xdr:spPr>
        <a:xfrm rot="16200000" flipV="1">
          <a:off x="3048001" y="105124470"/>
          <a:ext cx="399392" cy="315310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234246</xdr:colOff>
      <xdr:row>543</xdr:row>
      <xdr:rowOff>26276</xdr:rowOff>
    </xdr:from>
    <xdr:to>
      <xdr:col>7</xdr:col>
      <xdr:colOff>394138</xdr:colOff>
      <xdr:row>544</xdr:row>
      <xdr:rowOff>108937</xdr:rowOff>
    </xdr:to>
    <xdr:cxnSp macro="">
      <xdr:nvCxnSpPr>
        <xdr:cNvPr id="344" name="Connector: Curved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/>
      </xdr:nvCxnSpPr>
      <xdr:spPr>
        <a:xfrm rot="5400000">
          <a:off x="3636172" y="104234516"/>
          <a:ext cx="303378" cy="159892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288774</xdr:colOff>
      <xdr:row>544</xdr:row>
      <xdr:rowOff>97883</xdr:rowOff>
    </xdr:from>
    <xdr:to>
      <xdr:col>5</xdr:col>
      <xdr:colOff>288774</xdr:colOff>
      <xdr:row>547</xdr:row>
      <xdr:rowOff>83731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/>
      </xdr:nvCxnSpPr>
      <xdr:spPr>
        <a:xfrm flipV="1">
          <a:off x="2711408" y="104455097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173159</xdr:colOff>
      <xdr:row>544</xdr:row>
      <xdr:rowOff>92620</xdr:rowOff>
    </xdr:from>
    <xdr:to>
      <xdr:col>8</xdr:col>
      <xdr:colOff>173159</xdr:colOff>
      <xdr:row>547</xdr:row>
      <xdr:rowOff>78468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/>
      </xdr:nvCxnSpPr>
      <xdr:spPr>
        <a:xfrm flipV="1">
          <a:off x="4172345" y="104449834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15503</xdr:colOff>
      <xdr:row>544</xdr:row>
      <xdr:rowOff>92621</xdr:rowOff>
    </xdr:from>
    <xdr:to>
      <xdr:col>8</xdr:col>
      <xdr:colOff>15503</xdr:colOff>
      <xdr:row>547</xdr:row>
      <xdr:rowOff>78469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/>
      </xdr:nvCxnSpPr>
      <xdr:spPr>
        <a:xfrm flipV="1">
          <a:off x="4014689" y="104449835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378110</xdr:colOff>
      <xdr:row>544</xdr:row>
      <xdr:rowOff>92621</xdr:rowOff>
    </xdr:from>
    <xdr:to>
      <xdr:col>7</xdr:col>
      <xdr:colOff>378110</xdr:colOff>
      <xdr:row>547</xdr:row>
      <xdr:rowOff>78469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/>
      </xdr:nvCxnSpPr>
      <xdr:spPr>
        <a:xfrm flipV="1">
          <a:off x="3851779" y="104449835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520004</xdr:colOff>
      <xdr:row>544</xdr:row>
      <xdr:rowOff>97883</xdr:rowOff>
    </xdr:from>
    <xdr:to>
      <xdr:col>5</xdr:col>
      <xdr:colOff>520004</xdr:colOff>
      <xdr:row>547</xdr:row>
      <xdr:rowOff>83731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/>
      </xdr:nvCxnSpPr>
      <xdr:spPr>
        <a:xfrm flipV="1">
          <a:off x="2942638" y="104455097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230970</xdr:colOff>
      <xdr:row>544</xdr:row>
      <xdr:rowOff>97882</xdr:rowOff>
    </xdr:from>
    <xdr:to>
      <xdr:col>6</xdr:col>
      <xdr:colOff>230970</xdr:colOff>
      <xdr:row>547</xdr:row>
      <xdr:rowOff>83730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/>
      </xdr:nvCxnSpPr>
      <xdr:spPr>
        <a:xfrm flipV="1">
          <a:off x="3179122" y="104455096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141629</xdr:colOff>
      <xdr:row>544</xdr:row>
      <xdr:rowOff>92627</xdr:rowOff>
    </xdr:from>
    <xdr:to>
      <xdr:col>7</xdr:col>
      <xdr:colOff>141629</xdr:colOff>
      <xdr:row>547</xdr:row>
      <xdr:rowOff>78475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/>
      </xdr:nvCxnSpPr>
      <xdr:spPr>
        <a:xfrm flipV="1">
          <a:off x="3615298" y="104449841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446431</xdr:colOff>
      <xdr:row>544</xdr:row>
      <xdr:rowOff>92627</xdr:rowOff>
    </xdr:from>
    <xdr:to>
      <xdr:col>6</xdr:col>
      <xdr:colOff>446431</xdr:colOff>
      <xdr:row>547</xdr:row>
      <xdr:rowOff>78475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/>
      </xdr:nvCxnSpPr>
      <xdr:spPr>
        <a:xfrm flipV="1">
          <a:off x="3394583" y="104449841"/>
          <a:ext cx="0" cy="6480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385194</xdr:colOff>
      <xdr:row>545</xdr:row>
      <xdr:rowOff>21855</xdr:rowOff>
    </xdr:from>
    <xdr:to>
      <xdr:col>1</xdr:col>
      <xdr:colOff>385194</xdr:colOff>
      <xdr:row>548</xdr:row>
      <xdr:rowOff>26182</xdr:rowOff>
    </xdr:to>
    <xdr:cxnSp macro="">
      <xdr:nvCxnSpPr>
        <xdr:cNvPr id="6" name="Conector recto de flecha 27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705760" y="104599786"/>
          <a:ext cx="0" cy="66647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78826</xdr:colOff>
      <xdr:row>300</xdr:row>
      <xdr:rowOff>19707</xdr:rowOff>
    </xdr:from>
    <xdr:ext cx="801415" cy="165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152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418895" y="58536052"/>
              <a:ext cx="801415" cy="165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=36 </m:t>
                    </m:r>
                    <m:r>
                      <m:rPr>
                        <m:nor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Ø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152 CuadroTexto">
              <a:extLst>
                <a:ext uri="{FF2B5EF4-FFF2-40B4-BE49-F238E27FC236}">
                  <a16:creationId xmlns:a16="http://schemas.microsoft.com/office/drawing/2014/main" id="{DFE26A2B-D728-4D9F-B885-5C7919BCC6F4}"/>
                </a:ext>
              </a:extLst>
            </xdr:cNvPr>
            <xdr:cNvSpPr txBox="1"/>
          </xdr:nvSpPr>
          <xdr:spPr>
            <a:xfrm>
              <a:off x="1418895" y="58536052"/>
              <a:ext cx="801415" cy="165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S=36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45982</xdr:colOff>
      <xdr:row>542</xdr:row>
      <xdr:rowOff>203637</xdr:rowOff>
    </xdr:from>
    <xdr:to>
      <xdr:col>5</xdr:col>
      <xdr:colOff>499241</xdr:colOff>
      <xdr:row>545</xdr:row>
      <xdr:rowOff>65689</xdr:rowOff>
    </xdr:to>
    <xdr:cxnSp macro="">
      <xdr:nvCxnSpPr>
        <xdr:cNvPr id="275" name="Conector: curvad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/>
      </xdr:nvCxnSpPr>
      <xdr:spPr>
        <a:xfrm rot="16200000" flipH="1">
          <a:off x="2381250" y="106032956"/>
          <a:ext cx="512379" cy="453259"/>
        </a:xfrm>
        <a:prstGeom prst="curvedConnector3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45983</xdr:colOff>
      <xdr:row>542</xdr:row>
      <xdr:rowOff>203637</xdr:rowOff>
    </xdr:from>
    <xdr:to>
      <xdr:col>5</xdr:col>
      <xdr:colOff>290349</xdr:colOff>
      <xdr:row>545</xdr:row>
      <xdr:rowOff>93279</xdr:rowOff>
    </xdr:to>
    <xdr:cxnSp macro="">
      <xdr:nvCxnSpPr>
        <xdr:cNvPr id="277" name="Conector: curvad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/>
      </xdr:nvCxnSpPr>
      <xdr:spPr>
        <a:xfrm rot="16200000" flipH="1">
          <a:off x="2263009" y="106151198"/>
          <a:ext cx="539969" cy="244366"/>
        </a:xfrm>
        <a:prstGeom prst="curvedConnector3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206267</xdr:colOff>
      <xdr:row>554</xdr:row>
      <xdr:rowOff>38100</xdr:rowOff>
    </xdr:from>
    <xdr:to>
      <xdr:col>11</xdr:col>
      <xdr:colOff>77089</xdr:colOff>
      <xdr:row>571</xdr:row>
      <xdr:rowOff>95249</xdr:rowOff>
    </xdr:to>
    <xdr:pic>
      <xdr:nvPicPr>
        <xdr:cNvPr id="323" name="Imagen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867" y="108902500"/>
          <a:ext cx="4099922" cy="383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95.bin"/><Relationship Id="rId299" Type="http://schemas.openxmlformats.org/officeDocument/2006/relationships/oleObject" Target="../embeddings/oleObject277.bin"/><Relationship Id="rId21" Type="http://schemas.openxmlformats.org/officeDocument/2006/relationships/oleObject" Target="../embeddings/oleObject10.bin"/><Relationship Id="rId63" Type="http://schemas.openxmlformats.org/officeDocument/2006/relationships/oleObject" Target="../embeddings/oleObject43.bin"/><Relationship Id="rId159" Type="http://schemas.openxmlformats.org/officeDocument/2006/relationships/oleObject" Target="../embeddings/oleObject137.bin"/><Relationship Id="rId324" Type="http://schemas.openxmlformats.org/officeDocument/2006/relationships/oleObject" Target="../embeddings/oleObject302.bin"/><Relationship Id="rId170" Type="http://schemas.openxmlformats.org/officeDocument/2006/relationships/oleObject" Target="../embeddings/oleObject148.bin"/><Relationship Id="rId226" Type="http://schemas.openxmlformats.org/officeDocument/2006/relationships/oleObject" Target="../embeddings/oleObject204.bin"/><Relationship Id="rId268" Type="http://schemas.openxmlformats.org/officeDocument/2006/relationships/oleObject" Target="../embeddings/oleObject246.bin"/><Relationship Id="rId32" Type="http://schemas.openxmlformats.org/officeDocument/2006/relationships/image" Target="../media/image14.emf"/><Relationship Id="rId74" Type="http://schemas.openxmlformats.org/officeDocument/2006/relationships/oleObject" Target="../embeddings/oleObject52.bin"/><Relationship Id="rId128" Type="http://schemas.openxmlformats.org/officeDocument/2006/relationships/oleObject" Target="../embeddings/oleObject106.bin"/><Relationship Id="rId335" Type="http://schemas.openxmlformats.org/officeDocument/2006/relationships/oleObject" Target="../embeddings/oleObject313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59.bin"/><Relationship Id="rId237" Type="http://schemas.openxmlformats.org/officeDocument/2006/relationships/oleObject" Target="../embeddings/oleObject215.bin"/><Relationship Id="rId279" Type="http://schemas.openxmlformats.org/officeDocument/2006/relationships/oleObject" Target="../embeddings/oleObject257.bin"/><Relationship Id="rId43" Type="http://schemas.openxmlformats.org/officeDocument/2006/relationships/oleObject" Target="../embeddings/oleObject24.bin"/><Relationship Id="rId139" Type="http://schemas.openxmlformats.org/officeDocument/2006/relationships/oleObject" Target="../embeddings/oleObject117.bin"/><Relationship Id="rId290" Type="http://schemas.openxmlformats.org/officeDocument/2006/relationships/oleObject" Target="../embeddings/oleObject268.bin"/><Relationship Id="rId304" Type="http://schemas.openxmlformats.org/officeDocument/2006/relationships/oleObject" Target="../embeddings/oleObject282.bin"/><Relationship Id="rId85" Type="http://schemas.openxmlformats.org/officeDocument/2006/relationships/oleObject" Target="../embeddings/oleObject63.bin"/><Relationship Id="rId150" Type="http://schemas.openxmlformats.org/officeDocument/2006/relationships/oleObject" Target="../embeddings/oleObject128.bin"/><Relationship Id="rId192" Type="http://schemas.openxmlformats.org/officeDocument/2006/relationships/oleObject" Target="../embeddings/oleObject170.bin"/><Relationship Id="rId206" Type="http://schemas.openxmlformats.org/officeDocument/2006/relationships/oleObject" Target="../embeddings/oleObject184.bin"/><Relationship Id="rId248" Type="http://schemas.openxmlformats.org/officeDocument/2006/relationships/oleObject" Target="../embeddings/oleObject226.bin"/><Relationship Id="rId12" Type="http://schemas.openxmlformats.org/officeDocument/2006/relationships/image" Target="../media/image4.emf"/><Relationship Id="rId108" Type="http://schemas.openxmlformats.org/officeDocument/2006/relationships/oleObject" Target="../embeddings/oleObject86.bin"/><Relationship Id="rId315" Type="http://schemas.openxmlformats.org/officeDocument/2006/relationships/oleObject" Target="../embeddings/oleObject293.bin"/><Relationship Id="rId54" Type="http://schemas.openxmlformats.org/officeDocument/2006/relationships/oleObject" Target="../embeddings/oleObject35.bin"/><Relationship Id="rId96" Type="http://schemas.openxmlformats.org/officeDocument/2006/relationships/oleObject" Target="../embeddings/oleObject74.bin"/><Relationship Id="rId161" Type="http://schemas.openxmlformats.org/officeDocument/2006/relationships/oleObject" Target="../embeddings/oleObject139.bin"/><Relationship Id="rId217" Type="http://schemas.openxmlformats.org/officeDocument/2006/relationships/oleObject" Target="../embeddings/oleObject195.bin"/><Relationship Id="rId259" Type="http://schemas.openxmlformats.org/officeDocument/2006/relationships/oleObject" Target="../embeddings/oleObject237.bin"/><Relationship Id="rId23" Type="http://schemas.openxmlformats.org/officeDocument/2006/relationships/oleObject" Target="../embeddings/oleObject11.bin"/><Relationship Id="rId119" Type="http://schemas.openxmlformats.org/officeDocument/2006/relationships/oleObject" Target="../embeddings/oleObject97.bin"/><Relationship Id="rId270" Type="http://schemas.openxmlformats.org/officeDocument/2006/relationships/oleObject" Target="../embeddings/oleObject248.bin"/><Relationship Id="rId326" Type="http://schemas.openxmlformats.org/officeDocument/2006/relationships/oleObject" Target="../embeddings/oleObject304.bin"/><Relationship Id="rId65" Type="http://schemas.openxmlformats.org/officeDocument/2006/relationships/oleObject" Target="../embeddings/oleObject44.bin"/><Relationship Id="rId130" Type="http://schemas.openxmlformats.org/officeDocument/2006/relationships/oleObject" Target="../embeddings/oleObject108.bin"/><Relationship Id="rId172" Type="http://schemas.openxmlformats.org/officeDocument/2006/relationships/oleObject" Target="../embeddings/oleObject150.bin"/><Relationship Id="rId228" Type="http://schemas.openxmlformats.org/officeDocument/2006/relationships/oleObject" Target="../embeddings/oleObject206.bin"/><Relationship Id="rId281" Type="http://schemas.openxmlformats.org/officeDocument/2006/relationships/oleObject" Target="../embeddings/oleObject259.bin"/><Relationship Id="rId337" Type="http://schemas.openxmlformats.org/officeDocument/2006/relationships/oleObject" Target="../embeddings/oleObject315.bin"/><Relationship Id="rId34" Type="http://schemas.openxmlformats.org/officeDocument/2006/relationships/image" Target="../media/image15.emf"/><Relationship Id="rId76" Type="http://schemas.openxmlformats.org/officeDocument/2006/relationships/oleObject" Target="../embeddings/oleObject54.bin"/><Relationship Id="rId141" Type="http://schemas.openxmlformats.org/officeDocument/2006/relationships/oleObject" Target="../embeddings/oleObject119.bin"/><Relationship Id="rId7" Type="http://schemas.openxmlformats.org/officeDocument/2006/relationships/oleObject" Target="../embeddings/oleObject3.bin"/><Relationship Id="rId183" Type="http://schemas.openxmlformats.org/officeDocument/2006/relationships/oleObject" Target="../embeddings/oleObject161.bin"/><Relationship Id="rId239" Type="http://schemas.openxmlformats.org/officeDocument/2006/relationships/oleObject" Target="../embeddings/oleObject217.bin"/><Relationship Id="rId250" Type="http://schemas.openxmlformats.org/officeDocument/2006/relationships/oleObject" Target="../embeddings/oleObject228.bin"/><Relationship Id="rId292" Type="http://schemas.openxmlformats.org/officeDocument/2006/relationships/oleObject" Target="../embeddings/oleObject270.bin"/><Relationship Id="rId306" Type="http://schemas.openxmlformats.org/officeDocument/2006/relationships/oleObject" Target="../embeddings/oleObject284.bin"/><Relationship Id="rId45" Type="http://schemas.openxmlformats.org/officeDocument/2006/relationships/oleObject" Target="../embeddings/oleObject26.bin"/><Relationship Id="rId87" Type="http://schemas.openxmlformats.org/officeDocument/2006/relationships/oleObject" Target="../embeddings/oleObject65.bin"/><Relationship Id="rId110" Type="http://schemas.openxmlformats.org/officeDocument/2006/relationships/oleObject" Target="../embeddings/oleObject88.bin"/><Relationship Id="rId152" Type="http://schemas.openxmlformats.org/officeDocument/2006/relationships/oleObject" Target="../embeddings/oleObject130.bin"/><Relationship Id="rId173" Type="http://schemas.openxmlformats.org/officeDocument/2006/relationships/oleObject" Target="../embeddings/oleObject151.bin"/><Relationship Id="rId194" Type="http://schemas.openxmlformats.org/officeDocument/2006/relationships/oleObject" Target="../embeddings/oleObject172.bin"/><Relationship Id="rId208" Type="http://schemas.openxmlformats.org/officeDocument/2006/relationships/oleObject" Target="../embeddings/oleObject186.bin"/><Relationship Id="rId229" Type="http://schemas.openxmlformats.org/officeDocument/2006/relationships/oleObject" Target="../embeddings/oleObject207.bin"/><Relationship Id="rId240" Type="http://schemas.openxmlformats.org/officeDocument/2006/relationships/oleObject" Target="../embeddings/oleObject218.bin"/><Relationship Id="rId261" Type="http://schemas.openxmlformats.org/officeDocument/2006/relationships/oleObject" Target="../embeddings/oleObject239.bin"/><Relationship Id="rId14" Type="http://schemas.openxmlformats.org/officeDocument/2006/relationships/image" Target="../media/image5.emf"/><Relationship Id="rId35" Type="http://schemas.openxmlformats.org/officeDocument/2006/relationships/oleObject" Target="../embeddings/oleObject17.bin"/><Relationship Id="rId56" Type="http://schemas.openxmlformats.org/officeDocument/2006/relationships/oleObject" Target="../embeddings/oleObject37.bin"/><Relationship Id="rId77" Type="http://schemas.openxmlformats.org/officeDocument/2006/relationships/oleObject" Target="../embeddings/oleObject55.bin"/><Relationship Id="rId100" Type="http://schemas.openxmlformats.org/officeDocument/2006/relationships/oleObject" Target="../embeddings/oleObject78.bin"/><Relationship Id="rId282" Type="http://schemas.openxmlformats.org/officeDocument/2006/relationships/oleObject" Target="../embeddings/oleObject260.bin"/><Relationship Id="rId317" Type="http://schemas.openxmlformats.org/officeDocument/2006/relationships/oleObject" Target="../embeddings/oleObject295.bin"/><Relationship Id="rId338" Type="http://schemas.openxmlformats.org/officeDocument/2006/relationships/oleObject" Target="../embeddings/oleObject316.bin"/><Relationship Id="rId8" Type="http://schemas.openxmlformats.org/officeDocument/2006/relationships/image" Target="../media/image2.emf"/><Relationship Id="rId98" Type="http://schemas.openxmlformats.org/officeDocument/2006/relationships/oleObject" Target="../embeddings/oleObject76.bin"/><Relationship Id="rId121" Type="http://schemas.openxmlformats.org/officeDocument/2006/relationships/oleObject" Target="../embeddings/oleObject99.bin"/><Relationship Id="rId142" Type="http://schemas.openxmlformats.org/officeDocument/2006/relationships/oleObject" Target="../embeddings/oleObject120.bin"/><Relationship Id="rId163" Type="http://schemas.openxmlformats.org/officeDocument/2006/relationships/oleObject" Target="../embeddings/oleObject141.bin"/><Relationship Id="rId184" Type="http://schemas.openxmlformats.org/officeDocument/2006/relationships/oleObject" Target="../embeddings/oleObject162.bin"/><Relationship Id="rId219" Type="http://schemas.openxmlformats.org/officeDocument/2006/relationships/oleObject" Target="../embeddings/oleObject197.bin"/><Relationship Id="rId230" Type="http://schemas.openxmlformats.org/officeDocument/2006/relationships/oleObject" Target="../embeddings/oleObject208.bin"/><Relationship Id="rId251" Type="http://schemas.openxmlformats.org/officeDocument/2006/relationships/oleObject" Target="../embeddings/oleObject229.bin"/><Relationship Id="rId25" Type="http://schemas.openxmlformats.org/officeDocument/2006/relationships/oleObject" Target="../embeddings/oleObject12.bin"/><Relationship Id="rId46" Type="http://schemas.openxmlformats.org/officeDocument/2006/relationships/oleObject" Target="../embeddings/oleObject27.bin"/><Relationship Id="rId67" Type="http://schemas.openxmlformats.org/officeDocument/2006/relationships/oleObject" Target="../embeddings/oleObject45.bin"/><Relationship Id="rId272" Type="http://schemas.openxmlformats.org/officeDocument/2006/relationships/oleObject" Target="../embeddings/oleObject250.bin"/><Relationship Id="rId293" Type="http://schemas.openxmlformats.org/officeDocument/2006/relationships/oleObject" Target="../embeddings/oleObject271.bin"/><Relationship Id="rId307" Type="http://schemas.openxmlformats.org/officeDocument/2006/relationships/oleObject" Target="../embeddings/oleObject285.bin"/><Relationship Id="rId328" Type="http://schemas.openxmlformats.org/officeDocument/2006/relationships/oleObject" Target="../embeddings/oleObject306.bin"/><Relationship Id="rId88" Type="http://schemas.openxmlformats.org/officeDocument/2006/relationships/oleObject" Target="../embeddings/oleObject66.bin"/><Relationship Id="rId111" Type="http://schemas.openxmlformats.org/officeDocument/2006/relationships/oleObject" Target="../embeddings/oleObject89.bin"/><Relationship Id="rId132" Type="http://schemas.openxmlformats.org/officeDocument/2006/relationships/oleObject" Target="../embeddings/oleObject110.bin"/><Relationship Id="rId153" Type="http://schemas.openxmlformats.org/officeDocument/2006/relationships/oleObject" Target="../embeddings/oleObject131.bin"/><Relationship Id="rId174" Type="http://schemas.openxmlformats.org/officeDocument/2006/relationships/oleObject" Target="../embeddings/oleObject152.bin"/><Relationship Id="rId195" Type="http://schemas.openxmlformats.org/officeDocument/2006/relationships/oleObject" Target="../embeddings/oleObject173.bin"/><Relationship Id="rId209" Type="http://schemas.openxmlformats.org/officeDocument/2006/relationships/oleObject" Target="../embeddings/oleObject187.bin"/><Relationship Id="rId220" Type="http://schemas.openxmlformats.org/officeDocument/2006/relationships/oleObject" Target="../embeddings/oleObject198.bin"/><Relationship Id="rId241" Type="http://schemas.openxmlformats.org/officeDocument/2006/relationships/oleObject" Target="../embeddings/oleObject219.bin"/><Relationship Id="rId15" Type="http://schemas.openxmlformats.org/officeDocument/2006/relationships/oleObject" Target="../embeddings/oleObject7.bin"/><Relationship Id="rId36" Type="http://schemas.openxmlformats.org/officeDocument/2006/relationships/oleObject" Target="../embeddings/oleObject18.bin"/><Relationship Id="rId57" Type="http://schemas.openxmlformats.org/officeDocument/2006/relationships/oleObject" Target="../embeddings/oleObject38.bin"/><Relationship Id="rId262" Type="http://schemas.openxmlformats.org/officeDocument/2006/relationships/oleObject" Target="../embeddings/oleObject240.bin"/><Relationship Id="rId283" Type="http://schemas.openxmlformats.org/officeDocument/2006/relationships/oleObject" Target="../embeddings/oleObject261.bin"/><Relationship Id="rId318" Type="http://schemas.openxmlformats.org/officeDocument/2006/relationships/oleObject" Target="../embeddings/oleObject296.bin"/><Relationship Id="rId78" Type="http://schemas.openxmlformats.org/officeDocument/2006/relationships/oleObject" Target="../embeddings/oleObject56.bin"/><Relationship Id="rId99" Type="http://schemas.openxmlformats.org/officeDocument/2006/relationships/oleObject" Target="../embeddings/oleObject77.bin"/><Relationship Id="rId101" Type="http://schemas.openxmlformats.org/officeDocument/2006/relationships/oleObject" Target="../embeddings/oleObject79.bin"/><Relationship Id="rId122" Type="http://schemas.openxmlformats.org/officeDocument/2006/relationships/oleObject" Target="../embeddings/oleObject100.bin"/><Relationship Id="rId143" Type="http://schemas.openxmlformats.org/officeDocument/2006/relationships/oleObject" Target="../embeddings/oleObject121.bin"/><Relationship Id="rId164" Type="http://schemas.openxmlformats.org/officeDocument/2006/relationships/oleObject" Target="../embeddings/oleObject142.bin"/><Relationship Id="rId185" Type="http://schemas.openxmlformats.org/officeDocument/2006/relationships/oleObject" Target="../embeddings/oleObject163.bin"/><Relationship Id="rId9" Type="http://schemas.openxmlformats.org/officeDocument/2006/relationships/oleObject" Target="../embeddings/oleObject4.bin"/><Relationship Id="rId210" Type="http://schemas.openxmlformats.org/officeDocument/2006/relationships/oleObject" Target="../embeddings/oleObject188.bin"/><Relationship Id="rId26" Type="http://schemas.openxmlformats.org/officeDocument/2006/relationships/image" Target="../media/image11.emf"/><Relationship Id="rId231" Type="http://schemas.openxmlformats.org/officeDocument/2006/relationships/oleObject" Target="../embeddings/oleObject209.bin"/><Relationship Id="rId252" Type="http://schemas.openxmlformats.org/officeDocument/2006/relationships/oleObject" Target="../embeddings/oleObject230.bin"/><Relationship Id="rId273" Type="http://schemas.openxmlformats.org/officeDocument/2006/relationships/oleObject" Target="../embeddings/oleObject251.bin"/><Relationship Id="rId294" Type="http://schemas.openxmlformats.org/officeDocument/2006/relationships/oleObject" Target="../embeddings/oleObject272.bin"/><Relationship Id="rId308" Type="http://schemas.openxmlformats.org/officeDocument/2006/relationships/oleObject" Target="../embeddings/oleObject286.bin"/><Relationship Id="rId329" Type="http://schemas.openxmlformats.org/officeDocument/2006/relationships/oleObject" Target="../embeddings/oleObject307.bin"/><Relationship Id="rId47" Type="http://schemas.openxmlformats.org/officeDocument/2006/relationships/oleObject" Target="../embeddings/oleObject28.bin"/><Relationship Id="rId68" Type="http://schemas.openxmlformats.org/officeDocument/2006/relationships/oleObject" Target="../embeddings/oleObject46.bin"/><Relationship Id="rId89" Type="http://schemas.openxmlformats.org/officeDocument/2006/relationships/oleObject" Target="../embeddings/oleObject67.bin"/><Relationship Id="rId112" Type="http://schemas.openxmlformats.org/officeDocument/2006/relationships/oleObject" Target="../embeddings/oleObject90.bin"/><Relationship Id="rId133" Type="http://schemas.openxmlformats.org/officeDocument/2006/relationships/oleObject" Target="../embeddings/oleObject111.bin"/><Relationship Id="rId154" Type="http://schemas.openxmlformats.org/officeDocument/2006/relationships/oleObject" Target="../embeddings/oleObject132.bin"/><Relationship Id="rId175" Type="http://schemas.openxmlformats.org/officeDocument/2006/relationships/oleObject" Target="../embeddings/oleObject153.bin"/><Relationship Id="rId196" Type="http://schemas.openxmlformats.org/officeDocument/2006/relationships/oleObject" Target="../embeddings/oleObject174.bin"/><Relationship Id="rId200" Type="http://schemas.openxmlformats.org/officeDocument/2006/relationships/oleObject" Target="../embeddings/oleObject178.bin"/><Relationship Id="rId16" Type="http://schemas.openxmlformats.org/officeDocument/2006/relationships/image" Target="../media/image6.emf"/><Relationship Id="rId221" Type="http://schemas.openxmlformats.org/officeDocument/2006/relationships/oleObject" Target="../embeddings/oleObject199.bin"/><Relationship Id="rId242" Type="http://schemas.openxmlformats.org/officeDocument/2006/relationships/oleObject" Target="../embeddings/oleObject220.bin"/><Relationship Id="rId263" Type="http://schemas.openxmlformats.org/officeDocument/2006/relationships/oleObject" Target="../embeddings/oleObject241.bin"/><Relationship Id="rId284" Type="http://schemas.openxmlformats.org/officeDocument/2006/relationships/oleObject" Target="../embeddings/oleObject262.bin"/><Relationship Id="rId319" Type="http://schemas.openxmlformats.org/officeDocument/2006/relationships/oleObject" Target="../embeddings/oleObject297.bin"/><Relationship Id="rId37" Type="http://schemas.openxmlformats.org/officeDocument/2006/relationships/oleObject" Target="../embeddings/oleObject19.bin"/><Relationship Id="rId58" Type="http://schemas.openxmlformats.org/officeDocument/2006/relationships/oleObject" Target="../embeddings/oleObject39.bin"/><Relationship Id="rId79" Type="http://schemas.openxmlformats.org/officeDocument/2006/relationships/oleObject" Target="../embeddings/oleObject57.bin"/><Relationship Id="rId102" Type="http://schemas.openxmlformats.org/officeDocument/2006/relationships/oleObject" Target="../embeddings/oleObject80.bin"/><Relationship Id="rId123" Type="http://schemas.openxmlformats.org/officeDocument/2006/relationships/oleObject" Target="../embeddings/oleObject101.bin"/><Relationship Id="rId144" Type="http://schemas.openxmlformats.org/officeDocument/2006/relationships/oleObject" Target="../embeddings/oleObject122.bin"/><Relationship Id="rId330" Type="http://schemas.openxmlformats.org/officeDocument/2006/relationships/oleObject" Target="../embeddings/oleObject308.bin"/><Relationship Id="rId90" Type="http://schemas.openxmlformats.org/officeDocument/2006/relationships/oleObject" Target="../embeddings/oleObject68.bin"/><Relationship Id="rId165" Type="http://schemas.openxmlformats.org/officeDocument/2006/relationships/oleObject" Target="../embeddings/oleObject143.bin"/><Relationship Id="rId186" Type="http://schemas.openxmlformats.org/officeDocument/2006/relationships/oleObject" Target="../embeddings/oleObject164.bin"/><Relationship Id="rId211" Type="http://schemas.openxmlformats.org/officeDocument/2006/relationships/oleObject" Target="../embeddings/oleObject189.bin"/><Relationship Id="rId232" Type="http://schemas.openxmlformats.org/officeDocument/2006/relationships/oleObject" Target="../embeddings/oleObject210.bin"/><Relationship Id="rId253" Type="http://schemas.openxmlformats.org/officeDocument/2006/relationships/oleObject" Target="../embeddings/oleObject231.bin"/><Relationship Id="rId274" Type="http://schemas.openxmlformats.org/officeDocument/2006/relationships/oleObject" Target="../embeddings/oleObject252.bin"/><Relationship Id="rId295" Type="http://schemas.openxmlformats.org/officeDocument/2006/relationships/oleObject" Target="../embeddings/oleObject273.bin"/><Relationship Id="rId309" Type="http://schemas.openxmlformats.org/officeDocument/2006/relationships/oleObject" Target="../embeddings/oleObject287.bin"/><Relationship Id="rId27" Type="http://schemas.openxmlformats.org/officeDocument/2006/relationships/oleObject" Target="../embeddings/oleObject13.bin"/><Relationship Id="rId48" Type="http://schemas.openxmlformats.org/officeDocument/2006/relationships/oleObject" Target="../embeddings/oleObject29.bin"/><Relationship Id="rId69" Type="http://schemas.openxmlformats.org/officeDocument/2006/relationships/oleObject" Target="../embeddings/oleObject47.bin"/><Relationship Id="rId113" Type="http://schemas.openxmlformats.org/officeDocument/2006/relationships/oleObject" Target="../embeddings/oleObject91.bin"/><Relationship Id="rId134" Type="http://schemas.openxmlformats.org/officeDocument/2006/relationships/oleObject" Target="../embeddings/oleObject112.bin"/><Relationship Id="rId320" Type="http://schemas.openxmlformats.org/officeDocument/2006/relationships/oleObject" Target="../embeddings/oleObject298.bin"/><Relationship Id="rId80" Type="http://schemas.openxmlformats.org/officeDocument/2006/relationships/oleObject" Target="../embeddings/oleObject58.bin"/><Relationship Id="rId155" Type="http://schemas.openxmlformats.org/officeDocument/2006/relationships/oleObject" Target="../embeddings/oleObject133.bin"/><Relationship Id="rId176" Type="http://schemas.openxmlformats.org/officeDocument/2006/relationships/oleObject" Target="../embeddings/oleObject154.bin"/><Relationship Id="rId197" Type="http://schemas.openxmlformats.org/officeDocument/2006/relationships/oleObject" Target="../embeddings/oleObject175.bin"/><Relationship Id="rId201" Type="http://schemas.openxmlformats.org/officeDocument/2006/relationships/oleObject" Target="../embeddings/oleObject179.bin"/><Relationship Id="rId222" Type="http://schemas.openxmlformats.org/officeDocument/2006/relationships/oleObject" Target="../embeddings/oleObject200.bin"/><Relationship Id="rId243" Type="http://schemas.openxmlformats.org/officeDocument/2006/relationships/oleObject" Target="../embeddings/oleObject221.bin"/><Relationship Id="rId264" Type="http://schemas.openxmlformats.org/officeDocument/2006/relationships/oleObject" Target="../embeddings/oleObject242.bin"/><Relationship Id="rId285" Type="http://schemas.openxmlformats.org/officeDocument/2006/relationships/oleObject" Target="../embeddings/oleObject263.bin"/><Relationship Id="rId17" Type="http://schemas.openxmlformats.org/officeDocument/2006/relationships/oleObject" Target="../embeddings/oleObject8.bin"/><Relationship Id="rId38" Type="http://schemas.openxmlformats.org/officeDocument/2006/relationships/oleObject" Target="../embeddings/oleObject20.bin"/><Relationship Id="rId59" Type="http://schemas.openxmlformats.org/officeDocument/2006/relationships/oleObject" Target="../embeddings/oleObject40.bin"/><Relationship Id="rId103" Type="http://schemas.openxmlformats.org/officeDocument/2006/relationships/oleObject" Target="../embeddings/oleObject81.bin"/><Relationship Id="rId124" Type="http://schemas.openxmlformats.org/officeDocument/2006/relationships/oleObject" Target="../embeddings/oleObject102.bin"/><Relationship Id="rId310" Type="http://schemas.openxmlformats.org/officeDocument/2006/relationships/oleObject" Target="../embeddings/oleObject288.bin"/><Relationship Id="rId70" Type="http://schemas.openxmlformats.org/officeDocument/2006/relationships/oleObject" Target="../embeddings/oleObject48.bin"/><Relationship Id="rId91" Type="http://schemas.openxmlformats.org/officeDocument/2006/relationships/oleObject" Target="../embeddings/oleObject69.bin"/><Relationship Id="rId145" Type="http://schemas.openxmlformats.org/officeDocument/2006/relationships/oleObject" Target="../embeddings/oleObject123.bin"/><Relationship Id="rId166" Type="http://schemas.openxmlformats.org/officeDocument/2006/relationships/oleObject" Target="../embeddings/oleObject144.bin"/><Relationship Id="rId187" Type="http://schemas.openxmlformats.org/officeDocument/2006/relationships/oleObject" Target="../embeddings/oleObject165.bin"/><Relationship Id="rId331" Type="http://schemas.openxmlformats.org/officeDocument/2006/relationships/oleObject" Target="../embeddings/oleObject309.bin"/><Relationship Id="rId1" Type="http://schemas.openxmlformats.org/officeDocument/2006/relationships/printerSettings" Target="../printerSettings/printerSettings1.bin"/><Relationship Id="rId212" Type="http://schemas.openxmlformats.org/officeDocument/2006/relationships/oleObject" Target="../embeddings/oleObject190.bin"/><Relationship Id="rId233" Type="http://schemas.openxmlformats.org/officeDocument/2006/relationships/oleObject" Target="../embeddings/oleObject211.bin"/><Relationship Id="rId254" Type="http://schemas.openxmlformats.org/officeDocument/2006/relationships/oleObject" Target="../embeddings/oleObject232.bin"/><Relationship Id="rId28" Type="http://schemas.openxmlformats.org/officeDocument/2006/relationships/image" Target="../media/image12.emf"/><Relationship Id="rId49" Type="http://schemas.openxmlformats.org/officeDocument/2006/relationships/oleObject" Target="../embeddings/oleObject30.bin"/><Relationship Id="rId114" Type="http://schemas.openxmlformats.org/officeDocument/2006/relationships/oleObject" Target="../embeddings/oleObject92.bin"/><Relationship Id="rId275" Type="http://schemas.openxmlformats.org/officeDocument/2006/relationships/oleObject" Target="../embeddings/oleObject253.bin"/><Relationship Id="rId296" Type="http://schemas.openxmlformats.org/officeDocument/2006/relationships/oleObject" Target="../embeddings/oleObject274.bin"/><Relationship Id="rId300" Type="http://schemas.openxmlformats.org/officeDocument/2006/relationships/oleObject" Target="../embeddings/oleObject278.bin"/><Relationship Id="rId60" Type="http://schemas.openxmlformats.org/officeDocument/2006/relationships/oleObject" Target="../embeddings/oleObject41.bin"/><Relationship Id="rId81" Type="http://schemas.openxmlformats.org/officeDocument/2006/relationships/oleObject" Target="../embeddings/oleObject59.bin"/><Relationship Id="rId135" Type="http://schemas.openxmlformats.org/officeDocument/2006/relationships/oleObject" Target="../embeddings/oleObject113.bin"/><Relationship Id="rId156" Type="http://schemas.openxmlformats.org/officeDocument/2006/relationships/oleObject" Target="../embeddings/oleObject134.bin"/><Relationship Id="rId177" Type="http://schemas.openxmlformats.org/officeDocument/2006/relationships/oleObject" Target="../embeddings/oleObject155.bin"/><Relationship Id="rId198" Type="http://schemas.openxmlformats.org/officeDocument/2006/relationships/oleObject" Target="../embeddings/oleObject176.bin"/><Relationship Id="rId321" Type="http://schemas.openxmlformats.org/officeDocument/2006/relationships/oleObject" Target="../embeddings/oleObject299.bin"/><Relationship Id="rId202" Type="http://schemas.openxmlformats.org/officeDocument/2006/relationships/oleObject" Target="../embeddings/oleObject180.bin"/><Relationship Id="rId223" Type="http://schemas.openxmlformats.org/officeDocument/2006/relationships/oleObject" Target="../embeddings/oleObject201.bin"/><Relationship Id="rId244" Type="http://schemas.openxmlformats.org/officeDocument/2006/relationships/oleObject" Target="../embeddings/oleObject222.bin"/><Relationship Id="rId18" Type="http://schemas.openxmlformats.org/officeDocument/2006/relationships/image" Target="../media/image7.emf"/><Relationship Id="rId39" Type="http://schemas.openxmlformats.org/officeDocument/2006/relationships/oleObject" Target="../embeddings/oleObject21.bin"/><Relationship Id="rId265" Type="http://schemas.openxmlformats.org/officeDocument/2006/relationships/oleObject" Target="../embeddings/oleObject243.bin"/><Relationship Id="rId286" Type="http://schemas.openxmlformats.org/officeDocument/2006/relationships/oleObject" Target="../embeddings/oleObject264.bin"/><Relationship Id="rId50" Type="http://schemas.openxmlformats.org/officeDocument/2006/relationships/oleObject" Target="../embeddings/oleObject31.bin"/><Relationship Id="rId104" Type="http://schemas.openxmlformats.org/officeDocument/2006/relationships/oleObject" Target="../embeddings/oleObject82.bin"/><Relationship Id="rId125" Type="http://schemas.openxmlformats.org/officeDocument/2006/relationships/oleObject" Target="../embeddings/oleObject103.bin"/><Relationship Id="rId146" Type="http://schemas.openxmlformats.org/officeDocument/2006/relationships/oleObject" Target="../embeddings/oleObject124.bin"/><Relationship Id="rId167" Type="http://schemas.openxmlformats.org/officeDocument/2006/relationships/oleObject" Target="../embeddings/oleObject145.bin"/><Relationship Id="rId188" Type="http://schemas.openxmlformats.org/officeDocument/2006/relationships/oleObject" Target="../embeddings/oleObject166.bin"/><Relationship Id="rId311" Type="http://schemas.openxmlformats.org/officeDocument/2006/relationships/oleObject" Target="../embeddings/oleObject289.bin"/><Relationship Id="rId332" Type="http://schemas.openxmlformats.org/officeDocument/2006/relationships/oleObject" Target="../embeddings/oleObject310.bin"/><Relationship Id="rId71" Type="http://schemas.openxmlformats.org/officeDocument/2006/relationships/oleObject" Target="../embeddings/oleObject49.bin"/><Relationship Id="rId92" Type="http://schemas.openxmlformats.org/officeDocument/2006/relationships/oleObject" Target="../embeddings/oleObject70.bin"/><Relationship Id="rId213" Type="http://schemas.openxmlformats.org/officeDocument/2006/relationships/oleObject" Target="../embeddings/oleObject191.bin"/><Relationship Id="rId234" Type="http://schemas.openxmlformats.org/officeDocument/2006/relationships/oleObject" Target="../embeddings/oleObject212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55" Type="http://schemas.openxmlformats.org/officeDocument/2006/relationships/oleObject" Target="../embeddings/oleObject233.bin"/><Relationship Id="rId276" Type="http://schemas.openxmlformats.org/officeDocument/2006/relationships/oleObject" Target="../embeddings/oleObject254.bin"/><Relationship Id="rId297" Type="http://schemas.openxmlformats.org/officeDocument/2006/relationships/oleObject" Target="../embeddings/oleObject275.bin"/><Relationship Id="rId40" Type="http://schemas.openxmlformats.org/officeDocument/2006/relationships/oleObject" Target="../embeddings/oleObject22.bin"/><Relationship Id="rId115" Type="http://schemas.openxmlformats.org/officeDocument/2006/relationships/oleObject" Target="../embeddings/oleObject93.bin"/><Relationship Id="rId136" Type="http://schemas.openxmlformats.org/officeDocument/2006/relationships/oleObject" Target="../embeddings/oleObject114.bin"/><Relationship Id="rId157" Type="http://schemas.openxmlformats.org/officeDocument/2006/relationships/oleObject" Target="../embeddings/oleObject135.bin"/><Relationship Id="rId178" Type="http://schemas.openxmlformats.org/officeDocument/2006/relationships/oleObject" Target="../embeddings/oleObject156.bin"/><Relationship Id="rId301" Type="http://schemas.openxmlformats.org/officeDocument/2006/relationships/oleObject" Target="../embeddings/oleObject279.bin"/><Relationship Id="rId322" Type="http://schemas.openxmlformats.org/officeDocument/2006/relationships/oleObject" Target="../embeddings/oleObject300.bin"/><Relationship Id="rId61" Type="http://schemas.openxmlformats.org/officeDocument/2006/relationships/oleObject" Target="../embeddings/oleObject42.bin"/><Relationship Id="rId82" Type="http://schemas.openxmlformats.org/officeDocument/2006/relationships/oleObject" Target="../embeddings/oleObject60.bin"/><Relationship Id="rId199" Type="http://schemas.openxmlformats.org/officeDocument/2006/relationships/oleObject" Target="../embeddings/oleObject177.bin"/><Relationship Id="rId203" Type="http://schemas.openxmlformats.org/officeDocument/2006/relationships/oleObject" Target="../embeddings/oleObject181.bin"/><Relationship Id="rId19" Type="http://schemas.openxmlformats.org/officeDocument/2006/relationships/oleObject" Target="../embeddings/oleObject9.bin"/><Relationship Id="rId224" Type="http://schemas.openxmlformats.org/officeDocument/2006/relationships/oleObject" Target="../embeddings/oleObject202.bin"/><Relationship Id="rId245" Type="http://schemas.openxmlformats.org/officeDocument/2006/relationships/oleObject" Target="../embeddings/oleObject223.bin"/><Relationship Id="rId266" Type="http://schemas.openxmlformats.org/officeDocument/2006/relationships/oleObject" Target="../embeddings/oleObject244.bin"/><Relationship Id="rId287" Type="http://schemas.openxmlformats.org/officeDocument/2006/relationships/oleObject" Target="../embeddings/oleObject265.bin"/><Relationship Id="rId30" Type="http://schemas.openxmlformats.org/officeDocument/2006/relationships/image" Target="../media/image13.emf"/><Relationship Id="rId105" Type="http://schemas.openxmlformats.org/officeDocument/2006/relationships/oleObject" Target="../embeddings/oleObject83.bin"/><Relationship Id="rId126" Type="http://schemas.openxmlformats.org/officeDocument/2006/relationships/oleObject" Target="../embeddings/oleObject104.bin"/><Relationship Id="rId147" Type="http://schemas.openxmlformats.org/officeDocument/2006/relationships/oleObject" Target="../embeddings/oleObject125.bin"/><Relationship Id="rId168" Type="http://schemas.openxmlformats.org/officeDocument/2006/relationships/oleObject" Target="../embeddings/oleObject146.bin"/><Relationship Id="rId312" Type="http://schemas.openxmlformats.org/officeDocument/2006/relationships/oleObject" Target="../embeddings/oleObject290.bin"/><Relationship Id="rId333" Type="http://schemas.openxmlformats.org/officeDocument/2006/relationships/oleObject" Target="../embeddings/oleObject311.bin"/><Relationship Id="rId51" Type="http://schemas.openxmlformats.org/officeDocument/2006/relationships/oleObject" Target="../embeddings/oleObject32.bin"/><Relationship Id="rId72" Type="http://schemas.openxmlformats.org/officeDocument/2006/relationships/oleObject" Target="../embeddings/oleObject50.bin"/><Relationship Id="rId93" Type="http://schemas.openxmlformats.org/officeDocument/2006/relationships/oleObject" Target="../embeddings/oleObject71.bin"/><Relationship Id="rId189" Type="http://schemas.openxmlformats.org/officeDocument/2006/relationships/oleObject" Target="../embeddings/oleObject167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192.bin"/><Relationship Id="rId235" Type="http://schemas.openxmlformats.org/officeDocument/2006/relationships/oleObject" Target="../embeddings/oleObject213.bin"/><Relationship Id="rId256" Type="http://schemas.openxmlformats.org/officeDocument/2006/relationships/oleObject" Target="../embeddings/oleObject234.bin"/><Relationship Id="rId277" Type="http://schemas.openxmlformats.org/officeDocument/2006/relationships/oleObject" Target="../embeddings/oleObject255.bin"/><Relationship Id="rId298" Type="http://schemas.openxmlformats.org/officeDocument/2006/relationships/oleObject" Target="../embeddings/oleObject276.bin"/><Relationship Id="rId116" Type="http://schemas.openxmlformats.org/officeDocument/2006/relationships/oleObject" Target="../embeddings/oleObject94.bin"/><Relationship Id="rId137" Type="http://schemas.openxmlformats.org/officeDocument/2006/relationships/oleObject" Target="../embeddings/oleObject115.bin"/><Relationship Id="rId158" Type="http://schemas.openxmlformats.org/officeDocument/2006/relationships/oleObject" Target="../embeddings/oleObject136.bin"/><Relationship Id="rId302" Type="http://schemas.openxmlformats.org/officeDocument/2006/relationships/oleObject" Target="../embeddings/oleObject280.bin"/><Relationship Id="rId323" Type="http://schemas.openxmlformats.org/officeDocument/2006/relationships/oleObject" Target="../embeddings/oleObject301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3.bin"/><Relationship Id="rId62" Type="http://schemas.openxmlformats.org/officeDocument/2006/relationships/image" Target="../media/image17.emf"/><Relationship Id="rId83" Type="http://schemas.openxmlformats.org/officeDocument/2006/relationships/oleObject" Target="../embeddings/oleObject61.bin"/><Relationship Id="rId179" Type="http://schemas.openxmlformats.org/officeDocument/2006/relationships/oleObject" Target="../embeddings/oleObject157.bin"/><Relationship Id="rId190" Type="http://schemas.openxmlformats.org/officeDocument/2006/relationships/oleObject" Target="../embeddings/oleObject168.bin"/><Relationship Id="rId204" Type="http://schemas.openxmlformats.org/officeDocument/2006/relationships/oleObject" Target="../embeddings/oleObject182.bin"/><Relationship Id="rId225" Type="http://schemas.openxmlformats.org/officeDocument/2006/relationships/oleObject" Target="../embeddings/oleObject203.bin"/><Relationship Id="rId246" Type="http://schemas.openxmlformats.org/officeDocument/2006/relationships/oleObject" Target="../embeddings/oleObject224.bin"/><Relationship Id="rId267" Type="http://schemas.openxmlformats.org/officeDocument/2006/relationships/oleObject" Target="../embeddings/oleObject245.bin"/><Relationship Id="rId288" Type="http://schemas.openxmlformats.org/officeDocument/2006/relationships/oleObject" Target="../embeddings/oleObject266.bin"/><Relationship Id="rId106" Type="http://schemas.openxmlformats.org/officeDocument/2006/relationships/oleObject" Target="../embeddings/oleObject84.bin"/><Relationship Id="rId127" Type="http://schemas.openxmlformats.org/officeDocument/2006/relationships/oleObject" Target="../embeddings/oleObject105.bin"/><Relationship Id="rId313" Type="http://schemas.openxmlformats.org/officeDocument/2006/relationships/oleObject" Target="../embeddings/oleObject291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5.bin"/><Relationship Id="rId52" Type="http://schemas.openxmlformats.org/officeDocument/2006/relationships/oleObject" Target="../embeddings/oleObject33.bin"/><Relationship Id="rId73" Type="http://schemas.openxmlformats.org/officeDocument/2006/relationships/oleObject" Target="../embeddings/oleObject51.bin"/><Relationship Id="rId94" Type="http://schemas.openxmlformats.org/officeDocument/2006/relationships/oleObject" Target="../embeddings/oleObject72.bin"/><Relationship Id="rId148" Type="http://schemas.openxmlformats.org/officeDocument/2006/relationships/oleObject" Target="../embeddings/oleObject126.bin"/><Relationship Id="rId169" Type="http://schemas.openxmlformats.org/officeDocument/2006/relationships/oleObject" Target="../embeddings/oleObject147.bin"/><Relationship Id="rId334" Type="http://schemas.openxmlformats.org/officeDocument/2006/relationships/oleObject" Target="../embeddings/oleObject312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58.bin"/><Relationship Id="rId215" Type="http://schemas.openxmlformats.org/officeDocument/2006/relationships/oleObject" Target="../embeddings/oleObject193.bin"/><Relationship Id="rId236" Type="http://schemas.openxmlformats.org/officeDocument/2006/relationships/oleObject" Target="../embeddings/oleObject214.bin"/><Relationship Id="rId257" Type="http://schemas.openxmlformats.org/officeDocument/2006/relationships/oleObject" Target="../embeddings/oleObject235.bin"/><Relationship Id="rId278" Type="http://schemas.openxmlformats.org/officeDocument/2006/relationships/oleObject" Target="../embeddings/oleObject256.bin"/><Relationship Id="rId303" Type="http://schemas.openxmlformats.org/officeDocument/2006/relationships/oleObject" Target="../embeddings/oleObject281.bin"/><Relationship Id="rId42" Type="http://schemas.openxmlformats.org/officeDocument/2006/relationships/image" Target="../media/image16.emf"/><Relationship Id="rId84" Type="http://schemas.openxmlformats.org/officeDocument/2006/relationships/oleObject" Target="../embeddings/oleObject62.bin"/><Relationship Id="rId138" Type="http://schemas.openxmlformats.org/officeDocument/2006/relationships/oleObject" Target="../embeddings/oleObject116.bin"/><Relationship Id="rId191" Type="http://schemas.openxmlformats.org/officeDocument/2006/relationships/oleObject" Target="../embeddings/oleObject169.bin"/><Relationship Id="rId205" Type="http://schemas.openxmlformats.org/officeDocument/2006/relationships/oleObject" Target="../embeddings/oleObject183.bin"/><Relationship Id="rId247" Type="http://schemas.openxmlformats.org/officeDocument/2006/relationships/oleObject" Target="../embeddings/oleObject225.bin"/><Relationship Id="rId107" Type="http://schemas.openxmlformats.org/officeDocument/2006/relationships/oleObject" Target="../embeddings/oleObject85.bin"/><Relationship Id="rId289" Type="http://schemas.openxmlformats.org/officeDocument/2006/relationships/oleObject" Target="../embeddings/oleObject267.bin"/><Relationship Id="rId11" Type="http://schemas.openxmlformats.org/officeDocument/2006/relationships/oleObject" Target="../embeddings/oleObject5.bin"/><Relationship Id="rId53" Type="http://schemas.openxmlformats.org/officeDocument/2006/relationships/oleObject" Target="../embeddings/oleObject34.bin"/><Relationship Id="rId149" Type="http://schemas.openxmlformats.org/officeDocument/2006/relationships/oleObject" Target="../embeddings/oleObject127.bin"/><Relationship Id="rId314" Type="http://schemas.openxmlformats.org/officeDocument/2006/relationships/oleObject" Target="../embeddings/oleObject292.bin"/><Relationship Id="rId95" Type="http://schemas.openxmlformats.org/officeDocument/2006/relationships/oleObject" Target="../embeddings/oleObject73.bin"/><Relationship Id="rId160" Type="http://schemas.openxmlformats.org/officeDocument/2006/relationships/oleObject" Target="../embeddings/oleObject138.bin"/><Relationship Id="rId216" Type="http://schemas.openxmlformats.org/officeDocument/2006/relationships/oleObject" Target="../embeddings/oleObject194.bin"/><Relationship Id="rId258" Type="http://schemas.openxmlformats.org/officeDocument/2006/relationships/oleObject" Target="../embeddings/oleObject236.bin"/><Relationship Id="rId22" Type="http://schemas.openxmlformats.org/officeDocument/2006/relationships/image" Target="../media/image9.emf"/><Relationship Id="rId64" Type="http://schemas.openxmlformats.org/officeDocument/2006/relationships/image" Target="../media/image18.emf"/><Relationship Id="rId118" Type="http://schemas.openxmlformats.org/officeDocument/2006/relationships/oleObject" Target="../embeddings/oleObject96.bin"/><Relationship Id="rId325" Type="http://schemas.openxmlformats.org/officeDocument/2006/relationships/oleObject" Target="../embeddings/oleObject303.bin"/><Relationship Id="rId171" Type="http://schemas.openxmlformats.org/officeDocument/2006/relationships/oleObject" Target="../embeddings/oleObject149.bin"/><Relationship Id="rId227" Type="http://schemas.openxmlformats.org/officeDocument/2006/relationships/oleObject" Target="../embeddings/oleObject205.bin"/><Relationship Id="rId269" Type="http://schemas.openxmlformats.org/officeDocument/2006/relationships/oleObject" Target="../embeddings/oleObject247.bin"/><Relationship Id="rId33" Type="http://schemas.openxmlformats.org/officeDocument/2006/relationships/oleObject" Target="../embeddings/oleObject16.bin"/><Relationship Id="rId129" Type="http://schemas.openxmlformats.org/officeDocument/2006/relationships/oleObject" Target="../embeddings/oleObject107.bin"/><Relationship Id="rId280" Type="http://schemas.openxmlformats.org/officeDocument/2006/relationships/oleObject" Target="../embeddings/oleObject258.bin"/><Relationship Id="rId336" Type="http://schemas.openxmlformats.org/officeDocument/2006/relationships/oleObject" Target="../embeddings/oleObject314.bin"/><Relationship Id="rId75" Type="http://schemas.openxmlformats.org/officeDocument/2006/relationships/oleObject" Target="../embeddings/oleObject53.bin"/><Relationship Id="rId140" Type="http://schemas.openxmlformats.org/officeDocument/2006/relationships/oleObject" Target="../embeddings/oleObject118.bin"/><Relationship Id="rId182" Type="http://schemas.openxmlformats.org/officeDocument/2006/relationships/oleObject" Target="../embeddings/oleObject160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16.bin"/><Relationship Id="rId291" Type="http://schemas.openxmlformats.org/officeDocument/2006/relationships/oleObject" Target="../embeddings/oleObject269.bin"/><Relationship Id="rId305" Type="http://schemas.openxmlformats.org/officeDocument/2006/relationships/oleObject" Target="../embeddings/oleObject283.bin"/><Relationship Id="rId44" Type="http://schemas.openxmlformats.org/officeDocument/2006/relationships/oleObject" Target="../embeddings/oleObject25.bin"/><Relationship Id="rId86" Type="http://schemas.openxmlformats.org/officeDocument/2006/relationships/oleObject" Target="../embeddings/oleObject64.bin"/><Relationship Id="rId151" Type="http://schemas.openxmlformats.org/officeDocument/2006/relationships/oleObject" Target="../embeddings/oleObject129.bin"/><Relationship Id="rId193" Type="http://schemas.openxmlformats.org/officeDocument/2006/relationships/oleObject" Target="../embeddings/oleObject171.bin"/><Relationship Id="rId207" Type="http://schemas.openxmlformats.org/officeDocument/2006/relationships/oleObject" Target="../embeddings/oleObject185.bin"/><Relationship Id="rId249" Type="http://schemas.openxmlformats.org/officeDocument/2006/relationships/oleObject" Target="../embeddings/oleObject227.bin"/><Relationship Id="rId13" Type="http://schemas.openxmlformats.org/officeDocument/2006/relationships/oleObject" Target="../embeddings/oleObject6.bin"/><Relationship Id="rId109" Type="http://schemas.openxmlformats.org/officeDocument/2006/relationships/oleObject" Target="../embeddings/oleObject87.bin"/><Relationship Id="rId260" Type="http://schemas.openxmlformats.org/officeDocument/2006/relationships/oleObject" Target="../embeddings/oleObject238.bin"/><Relationship Id="rId316" Type="http://schemas.openxmlformats.org/officeDocument/2006/relationships/oleObject" Target="../embeddings/oleObject294.bin"/><Relationship Id="rId55" Type="http://schemas.openxmlformats.org/officeDocument/2006/relationships/oleObject" Target="../embeddings/oleObject36.bin"/><Relationship Id="rId97" Type="http://schemas.openxmlformats.org/officeDocument/2006/relationships/oleObject" Target="../embeddings/oleObject75.bin"/><Relationship Id="rId120" Type="http://schemas.openxmlformats.org/officeDocument/2006/relationships/oleObject" Target="../embeddings/oleObject98.bin"/><Relationship Id="rId162" Type="http://schemas.openxmlformats.org/officeDocument/2006/relationships/oleObject" Target="../embeddings/oleObject140.bin"/><Relationship Id="rId218" Type="http://schemas.openxmlformats.org/officeDocument/2006/relationships/oleObject" Target="../embeddings/oleObject196.bin"/><Relationship Id="rId271" Type="http://schemas.openxmlformats.org/officeDocument/2006/relationships/oleObject" Target="../embeddings/oleObject249.bin"/><Relationship Id="rId24" Type="http://schemas.openxmlformats.org/officeDocument/2006/relationships/image" Target="../media/image10.emf"/><Relationship Id="rId66" Type="http://schemas.openxmlformats.org/officeDocument/2006/relationships/image" Target="../media/image19.emf"/><Relationship Id="rId131" Type="http://schemas.openxmlformats.org/officeDocument/2006/relationships/oleObject" Target="../embeddings/oleObject109.bin"/><Relationship Id="rId327" Type="http://schemas.openxmlformats.org/officeDocument/2006/relationships/oleObject" Target="../embeddings/oleObject30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66"/>
  <sheetViews>
    <sheetView tabSelected="1" zoomScale="120" zoomScaleNormal="120" zoomScaleSheetLayoutView="130" workbookViewId="0">
      <selection activeCell="F521" sqref="F521"/>
    </sheetView>
  </sheetViews>
  <sheetFormatPr defaultColWidth="6" defaultRowHeight="17.399999999999999" customHeight="1" x14ac:dyDescent="0.25"/>
  <cols>
    <col min="1" max="1" width="4.6640625" style="2" customWidth="1"/>
    <col min="2" max="8" width="7.6640625" style="2" customWidth="1"/>
    <col min="9" max="9" width="7.88671875" style="2" customWidth="1"/>
    <col min="10" max="12" width="7.6640625" style="2" customWidth="1"/>
    <col min="13" max="13" width="9.33203125" style="2" customWidth="1"/>
    <col min="14" max="14" width="7.88671875" style="2" customWidth="1"/>
    <col min="15" max="15" width="3" style="2" customWidth="1"/>
    <col min="16" max="16" width="2" style="100" customWidth="1"/>
    <col min="17" max="17" width="2" style="2" customWidth="1"/>
    <col min="18" max="21" width="9.5546875" style="2" customWidth="1"/>
    <col min="22" max="16384" width="6" style="2"/>
  </cols>
  <sheetData>
    <row r="2" spans="1:32" ht="24" customHeight="1" x14ac:dyDescent="0.25">
      <c r="A2" s="124" t="s">
        <v>97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32" ht="17.399999999999999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32" ht="17.399999999999999" customHeight="1" x14ac:dyDescent="0.25">
      <c r="H4" s="2" t="s">
        <v>118</v>
      </c>
    </row>
    <row r="6" spans="1:32" ht="17.399999999999999" customHeight="1" x14ac:dyDescent="0.25"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</row>
    <row r="7" spans="1:32" ht="17.399999999999999" customHeight="1" x14ac:dyDescent="0.25">
      <c r="D7" s="4"/>
      <c r="L7" s="4"/>
      <c r="P7" s="104"/>
    </row>
    <row r="8" spans="1:32" ht="17.399999999999999" customHeight="1" x14ac:dyDescent="0.25">
      <c r="C8" s="4" t="s">
        <v>38</v>
      </c>
      <c r="K8" s="10" t="s">
        <v>39</v>
      </c>
    </row>
    <row r="9" spans="1:32" ht="17.399999999999999" customHeight="1" x14ac:dyDescent="0.25">
      <c r="C9" s="113" t="s">
        <v>98</v>
      </c>
      <c r="D9" s="119" t="s">
        <v>93</v>
      </c>
      <c r="G9" s="105" t="s">
        <v>104</v>
      </c>
      <c r="K9" s="113" t="s">
        <v>99</v>
      </c>
      <c r="L9" s="105" t="s">
        <v>94</v>
      </c>
      <c r="M9" s="105" t="s">
        <v>102</v>
      </c>
    </row>
    <row r="10" spans="1:32" ht="17.399999999999999" customHeight="1" x14ac:dyDescent="0.25">
      <c r="B10" s="6" t="s">
        <v>103</v>
      </c>
      <c r="C10" s="113"/>
      <c r="D10" s="119"/>
      <c r="G10" s="105"/>
      <c r="K10" s="113"/>
      <c r="L10" s="105"/>
      <c r="M10" s="105"/>
    </row>
    <row r="11" spans="1:32" ht="17.399999999999999" customHeight="1" x14ac:dyDescent="0.25">
      <c r="C11" s="105" t="s">
        <v>100</v>
      </c>
      <c r="K11" s="105" t="s">
        <v>101</v>
      </c>
    </row>
    <row r="12" spans="1:32" ht="17.399999999999999" customHeight="1" x14ac:dyDescent="0.25">
      <c r="C12" s="105"/>
      <c r="G12" s="6" t="s">
        <v>105</v>
      </c>
      <c r="K12" s="105"/>
    </row>
    <row r="15" spans="1:32" ht="17.399999999999999" customHeight="1" x14ac:dyDescent="0.25">
      <c r="K15" s="6" t="s">
        <v>41</v>
      </c>
    </row>
    <row r="16" spans="1:32" ht="17.399999999999999" customHeight="1" x14ac:dyDescent="0.25">
      <c r="C16" s="105" t="s">
        <v>40</v>
      </c>
      <c r="D16" s="105"/>
      <c r="K16" s="6"/>
    </row>
    <row r="17" spans="1:17" ht="17.399999999999999" customHeight="1" x14ac:dyDescent="0.25">
      <c r="K17" s="6"/>
    </row>
    <row r="18" spans="1:17" ht="17.399999999999999" customHeight="1" x14ac:dyDescent="0.25">
      <c r="F18" s="6"/>
      <c r="J18" s="6"/>
    </row>
    <row r="19" spans="1:17" ht="17.399999999999999" customHeight="1" x14ac:dyDescent="0.25">
      <c r="C19" s="6" t="s">
        <v>38</v>
      </c>
      <c r="D19" s="42"/>
      <c r="E19" s="106" t="s">
        <v>42</v>
      </c>
      <c r="F19" s="106"/>
      <c r="G19" s="106"/>
      <c r="H19" s="106"/>
      <c r="I19" s="106"/>
      <c r="K19" s="6" t="s">
        <v>39</v>
      </c>
      <c r="M19" s="105" t="s">
        <v>47</v>
      </c>
      <c r="N19" s="105"/>
    </row>
    <row r="20" spans="1:17" ht="17.399999999999999" customHeight="1" x14ac:dyDescent="0.25">
      <c r="J20" s="41"/>
    </row>
    <row r="21" spans="1:17" ht="17.399999999999999" customHeight="1" x14ac:dyDescent="0.25">
      <c r="C21" s="6"/>
      <c r="K21" s="6"/>
      <c r="N21" s="122"/>
    </row>
    <row r="22" spans="1:17" ht="17.399999999999999" customHeight="1" x14ac:dyDescent="0.25">
      <c r="N22" s="122"/>
    </row>
    <row r="23" spans="1:17" ht="17.399999999999999" customHeight="1" x14ac:dyDescent="0.25">
      <c r="M23" s="10"/>
    </row>
    <row r="24" spans="1:17" ht="17.399999999999999" customHeight="1" x14ac:dyDescent="0.25">
      <c r="O24" s="4"/>
      <c r="P24" s="101"/>
      <c r="Q24" s="4"/>
    </row>
    <row r="25" spans="1:17" ht="17.399999999999999" customHeight="1" x14ac:dyDescent="0.25">
      <c r="M25" s="6"/>
      <c r="N25" s="10" t="s">
        <v>45</v>
      </c>
    </row>
    <row r="27" spans="1:17" ht="17.399999999999999" customHeight="1" x14ac:dyDescent="0.25">
      <c r="G27" s="6" t="s">
        <v>104</v>
      </c>
      <c r="M27" s="6" t="s">
        <v>52</v>
      </c>
      <c r="N27" s="4"/>
    </row>
    <row r="29" spans="1:17" ht="17.399999999999999" customHeight="1" x14ac:dyDescent="0.25">
      <c r="C29" s="105"/>
      <c r="D29" s="6"/>
      <c r="G29" s="105" t="s">
        <v>105</v>
      </c>
      <c r="J29" s="6"/>
    </row>
    <row r="30" spans="1:17" ht="17.399999999999999" customHeight="1" x14ac:dyDescent="0.25">
      <c r="C30" s="105"/>
      <c r="D30" s="6"/>
      <c r="G30" s="105"/>
      <c r="J30" s="6"/>
      <c r="K30" s="6"/>
    </row>
    <row r="31" spans="1:17" ht="15" customHeight="1" x14ac:dyDescent="0.25">
      <c r="A31" s="7" t="s">
        <v>11</v>
      </c>
      <c r="B31" s="8" t="s">
        <v>10</v>
      </c>
    </row>
    <row r="32" spans="1:17" ht="15" customHeight="1" x14ac:dyDescent="0.25">
      <c r="A32" s="7"/>
      <c r="B32" s="43" t="s">
        <v>50</v>
      </c>
      <c r="C32" s="41"/>
      <c r="D32" s="41"/>
      <c r="E32" s="41"/>
      <c r="F32" s="41"/>
    </row>
    <row r="33" spans="1:13" ht="15" customHeight="1" x14ac:dyDescent="0.25">
      <c r="A33" s="7"/>
      <c r="B33" s="4" t="s">
        <v>165</v>
      </c>
      <c r="C33" s="57">
        <v>210</v>
      </c>
      <c r="D33" s="10" t="s">
        <v>166</v>
      </c>
      <c r="E33" s="2" t="s">
        <v>4</v>
      </c>
    </row>
    <row r="34" spans="1:13" ht="15" customHeight="1" x14ac:dyDescent="0.25">
      <c r="A34" s="7"/>
      <c r="B34" s="4" t="s">
        <v>167</v>
      </c>
      <c r="C34" s="57">
        <v>4200</v>
      </c>
      <c r="D34" s="10" t="s">
        <v>166</v>
      </c>
      <c r="E34" s="2" t="s">
        <v>5</v>
      </c>
      <c r="F34" s="4"/>
    </row>
    <row r="35" spans="1:13" ht="15" customHeight="1" x14ac:dyDescent="0.25">
      <c r="A35" s="7"/>
      <c r="B35" s="43" t="s">
        <v>48</v>
      </c>
      <c r="C35" s="5"/>
      <c r="D35" s="14"/>
      <c r="E35" s="9"/>
      <c r="F35" s="43" t="s">
        <v>49</v>
      </c>
      <c r="G35" s="9"/>
    </row>
    <row r="36" spans="1:13" ht="15" customHeight="1" x14ac:dyDescent="0.25">
      <c r="A36" s="7"/>
      <c r="B36" s="4" t="s">
        <v>32</v>
      </c>
      <c r="C36" s="57">
        <v>0.4</v>
      </c>
      <c r="D36" s="2" t="s">
        <v>12</v>
      </c>
      <c r="F36" s="4" t="s">
        <v>33</v>
      </c>
      <c r="G36" s="57">
        <v>0.4</v>
      </c>
      <c r="H36" s="2" t="s">
        <v>12</v>
      </c>
    </row>
    <row r="37" spans="1:13" ht="15" customHeight="1" x14ac:dyDescent="0.25">
      <c r="A37" s="7"/>
      <c r="B37" s="4" t="s">
        <v>106</v>
      </c>
      <c r="C37" s="57">
        <v>0.5</v>
      </c>
      <c r="D37" s="2" t="s">
        <v>12</v>
      </c>
      <c r="F37" s="4" t="s">
        <v>107</v>
      </c>
      <c r="G37" s="57">
        <v>0.7</v>
      </c>
      <c r="H37" s="2" t="s">
        <v>12</v>
      </c>
    </row>
    <row r="38" spans="1:13" ht="15" customHeight="1" x14ac:dyDescent="0.25">
      <c r="A38" s="7"/>
      <c r="B38" s="8"/>
    </row>
    <row r="39" spans="1:13" ht="15" customHeight="1" x14ac:dyDescent="0.25">
      <c r="A39" s="7"/>
      <c r="B39" s="43" t="s">
        <v>185</v>
      </c>
    </row>
    <row r="40" spans="1:13" ht="15" customHeight="1" x14ac:dyDescent="0.25">
      <c r="B40" s="4" t="s">
        <v>168</v>
      </c>
      <c r="C40" s="57">
        <v>210</v>
      </c>
      <c r="D40" s="10" t="s">
        <v>166</v>
      </c>
      <c r="E40" s="2" t="s">
        <v>4</v>
      </c>
    </row>
    <row r="41" spans="1:13" ht="15" customHeight="1" x14ac:dyDescent="0.25">
      <c r="B41" s="4" t="s">
        <v>169</v>
      </c>
      <c r="C41" s="57">
        <v>4200</v>
      </c>
      <c r="D41" s="10" t="s">
        <v>166</v>
      </c>
      <c r="E41" s="2" t="s">
        <v>5</v>
      </c>
      <c r="F41" s="4"/>
    </row>
    <row r="42" spans="1:13" ht="15" customHeight="1" x14ac:dyDescent="0.25">
      <c r="B42" s="4" t="s">
        <v>18</v>
      </c>
      <c r="C42" s="57">
        <v>2.5</v>
      </c>
      <c r="D42" s="10" t="s">
        <v>166</v>
      </c>
      <c r="E42" s="2" t="s">
        <v>6</v>
      </c>
    </row>
    <row r="43" spans="1:13" ht="15" customHeight="1" x14ac:dyDescent="0.25">
      <c r="B43" s="4" t="s">
        <v>35</v>
      </c>
      <c r="C43" s="57">
        <v>200</v>
      </c>
      <c r="D43" s="10" t="s">
        <v>170</v>
      </c>
      <c r="E43" s="2" t="s">
        <v>7</v>
      </c>
    </row>
    <row r="44" spans="1:13" ht="15" customHeight="1" x14ac:dyDescent="0.25">
      <c r="B44" s="4" t="s">
        <v>16</v>
      </c>
      <c r="C44" s="57">
        <v>1.8</v>
      </c>
      <c r="D44" s="10" t="s">
        <v>171</v>
      </c>
      <c r="E44" s="2" t="s">
        <v>8</v>
      </c>
    </row>
    <row r="45" spans="1:13" ht="15" customHeight="1" x14ac:dyDescent="0.25">
      <c r="B45" s="4" t="s">
        <v>17</v>
      </c>
      <c r="C45" s="57">
        <v>2.4</v>
      </c>
      <c r="D45" s="10" t="s">
        <v>171</v>
      </c>
      <c r="E45" s="2" t="s">
        <v>9</v>
      </c>
    </row>
    <row r="46" spans="1:13" ht="15" customHeight="1" x14ac:dyDescent="0.25">
      <c r="B46" s="4" t="s">
        <v>15</v>
      </c>
      <c r="C46" s="57">
        <v>1.2</v>
      </c>
      <c r="D46" s="10" t="s">
        <v>12</v>
      </c>
      <c r="I46" s="4"/>
      <c r="J46" s="11"/>
      <c r="L46" s="4"/>
      <c r="M46" s="12"/>
    </row>
    <row r="47" spans="1:13" ht="15" customHeight="1" x14ac:dyDescent="0.25">
      <c r="B47" s="4" t="s">
        <v>108</v>
      </c>
      <c r="C47" s="57">
        <v>6</v>
      </c>
      <c r="D47" s="2" t="s">
        <v>12</v>
      </c>
      <c r="I47" s="4"/>
      <c r="J47" s="11"/>
      <c r="L47" s="4"/>
      <c r="M47" s="12"/>
    </row>
    <row r="48" spans="1:13" ht="15" customHeight="1" x14ac:dyDescent="0.25">
      <c r="B48" s="4"/>
      <c r="C48" s="13"/>
      <c r="I48" s="4"/>
      <c r="J48" s="11"/>
      <c r="L48" s="4"/>
      <c r="M48" s="12"/>
    </row>
    <row r="49" spans="1:13" ht="15" customHeight="1" x14ac:dyDescent="0.25">
      <c r="B49" s="14" t="s">
        <v>51</v>
      </c>
      <c r="C49" s="15"/>
      <c r="D49" s="10"/>
      <c r="I49" s="4"/>
      <c r="J49" s="11"/>
      <c r="L49" s="4"/>
      <c r="M49" s="12"/>
    </row>
    <row r="50" spans="1:13" ht="15" customHeight="1" x14ac:dyDescent="0.25">
      <c r="B50" s="9" t="s">
        <v>36</v>
      </c>
      <c r="F50" s="9" t="s">
        <v>37</v>
      </c>
      <c r="I50" s="4"/>
      <c r="J50" s="11"/>
      <c r="L50" s="4"/>
      <c r="M50" s="12"/>
    </row>
    <row r="51" spans="1:13" ht="15" customHeight="1" x14ac:dyDescent="0.25">
      <c r="B51" s="4" t="s">
        <v>109</v>
      </c>
      <c r="C51" s="57">
        <v>70</v>
      </c>
      <c r="D51" s="10" t="s">
        <v>19</v>
      </c>
      <c r="F51" s="4" t="s">
        <v>111</v>
      </c>
      <c r="G51" s="57">
        <v>120</v>
      </c>
      <c r="H51" s="10" t="s">
        <v>19</v>
      </c>
      <c r="I51" s="4"/>
      <c r="J51" s="11"/>
      <c r="L51" s="4"/>
      <c r="M51" s="12"/>
    </row>
    <row r="52" spans="1:13" ht="15" customHeight="1" x14ac:dyDescent="0.25">
      <c r="B52" s="4" t="s">
        <v>110</v>
      </c>
      <c r="C52" s="57">
        <v>25</v>
      </c>
      <c r="D52" s="10" t="s">
        <v>19</v>
      </c>
      <c r="F52" s="4" t="s">
        <v>112</v>
      </c>
      <c r="G52" s="57">
        <v>40</v>
      </c>
      <c r="H52" s="10" t="s">
        <v>19</v>
      </c>
      <c r="I52" s="4"/>
      <c r="J52" s="11"/>
      <c r="L52" s="4"/>
      <c r="M52" s="12"/>
    </row>
    <row r="53" spans="1:13" ht="15" customHeight="1" x14ac:dyDescent="0.25">
      <c r="B53" s="4" t="s">
        <v>20</v>
      </c>
      <c r="C53" s="17">
        <f>+C52+C51</f>
        <v>95</v>
      </c>
      <c r="D53" s="10" t="s">
        <v>19</v>
      </c>
      <c r="F53" s="4" t="s">
        <v>21</v>
      </c>
      <c r="G53" s="17">
        <f>+G52+G51</f>
        <v>160</v>
      </c>
      <c r="H53" s="10" t="s">
        <v>19</v>
      </c>
      <c r="I53" s="4"/>
      <c r="J53" s="11"/>
      <c r="L53" s="4"/>
      <c r="M53" s="12"/>
    </row>
    <row r="54" spans="1:13" ht="15" customHeight="1" x14ac:dyDescent="0.25">
      <c r="B54" s="4" t="s">
        <v>96</v>
      </c>
      <c r="C54" s="17">
        <f>+C53+G53</f>
        <v>255</v>
      </c>
      <c r="D54" s="10" t="s">
        <v>19</v>
      </c>
      <c r="I54" s="4"/>
      <c r="J54" s="11"/>
      <c r="L54" s="4"/>
      <c r="M54" s="12"/>
    </row>
    <row r="55" spans="1:13" ht="15" customHeight="1" x14ac:dyDescent="0.25">
      <c r="I55" s="4"/>
      <c r="J55" s="11"/>
      <c r="L55" s="4"/>
      <c r="M55" s="12"/>
    </row>
    <row r="56" spans="1:13" ht="15" customHeight="1" x14ac:dyDescent="0.25">
      <c r="A56" s="7" t="s">
        <v>11</v>
      </c>
      <c r="B56" s="8" t="s">
        <v>14</v>
      </c>
      <c r="C56" s="15"/>
      <c r="D56" s="10"/>
      <c r="I56" s="4"/>
      <c r="J56" s="11"/>
      <c r="L56" s="4"/>
      <c r="M56" s="12"/>
    </row>
    <row r="57" spans="1:13" ht="15" customHeight="1" x14ac:dyDescent="0.25">
      <c r="A57" s="7"/>
      <c r="B57" s="8"/>
      <c r="C57" s="15"/>
      <c r="D57" s="10"/>
      <c r="I57" s="4"/>
      <c r="J57" s="11"/>
      <c r="L57" s="4"/>
      <c r="M57" s="12"/>
    </row>
    <row r="58" spans="1:13" ht="15" customHeight="1" x14ac:dyDescent="0.25">
      <c r="A58" s="41"/>
      <c r="B58" s="44" t="s">
        <v>113</v>
      </c>
      <c r="C58" s="41"/>
      <c r="D58" s="41"/>
      <c r="E58" s="41"/>
      <c r="I58" s="4"/>
      <c r="J58" s="11"/>
      <c r="L58" s="4"/>
      <c r="M58" s="12"/>
    </row>
    <row r="59" spans="1:13" ht="15" customHeight="1" x14ac:dyDescent="0.25">
      <c r="A59" s="41"/>
      <c r="B59" s="41"/>
      <c r="C59" s="41"/>
      <c r="D59" s="41"/>
      <c r="E59" s="41"/>
      <c r="I59" s="4"/>
      <c r="J59" s="11"/>
      <c r="L59" s="4"/>
      <c r="M59" s="12"/>
    </row>
    <row r="60" spans="1:13" ht="15" customHeight="1" x14ac:dyDescent="0.25">
      <c r="A60" s="41"/>
      <c r="B60" s="41"/>
      <c r="C60" s="41"/>
      <c r="D60" s="41"/>
      <c r="E60" s="41"/>
      <c r="I60" s="4"/>
      <c r="J60" s="11"/>
      <c r="L60" s="4"/>
      <c r="M60" s="12"/>
    </row>
    <row r="61" spans="1:13" ht="15" customHeight="1" x14ac:dyDescent="0.25">
      <c r="A61" s="41"/>
      <c r="B61" s="30" t="s">
        <v>172</v>
      </c>
      <c r="C61" s="17">
        <f>10*C42-(((C44+C45)/2)*C46+C43/1000)</f>
        <v>22.28</v>
      </c>
      <c r="D61" s="41" t="s">
        <v>151</v>
      </c>
      <c r="E61" s="41"/>
      <c r="I61" s="4"/>
      <c r="J61" s="11"/>
      <c r="L61" s="4"/>
      <c r="M61" s="12"/>
    </row>
    <row r="62" spans="1:13" ht="7.5" customHeight="1" x14ac:dyDescent="0.25">
      <c r="A62" s="41"/>
      <c r="B62" s="41"/>
      <c r="C62" s="41"/>
      <c r="D62" s="41"/>
      <c r="E62" s="41"/>
      <c r="I62" s="4"/>
      <c r="J62" s="11"/>
      <c r="L62" s="4"/>
      <c r="M62" s="12"/>
    </row>
    <row r="63" spans="1:13" ht="15" customHeight="1" x14ac:dyDescent="0.25">
      <c r="A63" s="41"/>
      <c r="B63" s="44" t="s">
        <v>114</v>
      </c>
      <c r="C63" s="41"/>
      <c r="D63" s="41"/>
      <c r="E63" s="41"/>
      <c r="I63" s="4"/>
      <c r="J63" s="11"/>
      <c r="L63" s="4"/>
      <c r="M63" s="12"/>
    </row>
    <row r="64" spans="1:13" ht="6.75" customHeight="1" x14ac:dyDescent="0.25">
      <c r="A64" s="41"/>
      <c r="B64" s="44"/>
      <c r="C64" s="41"/>
      <c r="D64" s="41"/>
      <c r="E64" s="41"/>
      <c r="I64" s="4"/>
      <c r="J64" s="11"/>
      <c r="L64" s="4"/>
      <c r="M64" s="12"/>
    </row>
    <row r="65" spans="1:13" ht="15" customHeight="1" x14ac:dyDescent="0.25">
      <c r="A65" s="41"/>
      <c r="B65" s="10"/>
      <c r="C65" s="41"/>
      <c r="D65" s="41"/>
      <c r="E65" s="41"/>
      <c r="F65" s="10"/>
      <c r="G65" s="41"/>
      <c r="H65" s="41"/>
      <c r="I65" s="4"/>
      <c r="J65" s="11"/>
      <c r="L65" s="4"/>
      <c r="M65" s="12"/>
    </row>
    <row r="66" spans="1:13" ht="15" customHeight="1" x14ac:dyDescent="0.25">
      <c r="A66" s="41"/>
      <c r="B66" s="30" t="s">
        <v>115</v>
      </c>
      <c r="C66" s="32">
        <f>C53/C61</f>
        <v>4.2639138240574503</v>
      </c>
      <c r="D66" s="41" t="s">
        <v>2</v>
      </c>
      <c r="E66" s="41"/>
      <c r="F66" s="30" t="s">
        <v>116</v>
      </c>
      <c r="G66" s="32">
        <f>+G53/C61</f>
        <v>7.1813285457809695</v>
      </c>
      <c r="H66" s="41" t="s">
        <v>2</v>
      </c>
      <c r="I66" s="4"/>
      <c r="J66" s="11"/>
      <c r="L66" s="4"/>
      <c r="M66" s="12"/>
    </row>
    <row r="67" spans="1:13" ht="15" customHeight="1" x14ac:dyDescent="0.25">
      <c r="A67" s="41"/>
      <c r="B67" s="30"/>
      <c r="C67" s="32"/>
      <c r="D67" s="41"/>
      <c r="E67" s="41"/>
      <c r="I67" s="4"/>
      <c r="J67" s="11"/>
      <c r="L67" s="4"/>
      <c r="M67" s="12"/>
    </row>
    <row r="68" spans="1:13" ht="15" customHeight="1" x14ac:dyDescent="0.25">
      <c r="A68" s="41"/>
      <c r="B68" s="30"/>
      <c r="C68" s="32">
        <f>+C66</f>
        <v>4.2639138240574503</v>
      </c>
      <c r="D68" s="41" t="s">
        <v>2</v>
      </c>
      <c r="E68" s="41"/>
      <c r="F68" s="30"/>
      <c r="G68" s="32">
        <f>+G66</f>
        <v>7.1813285457809695</v>
      </c>
      <c r="H68" s="41" t="s">
        <v>2</v>
      </c>
      <c r="I68" s="4"/>
      <c r="J68" s="11"/>
      <c r="L68" s="4"/>
      <c r="M68" s="12"/>
    </row>
    <row r="69" spans="1:13" ht="15" customHeight="1" x14ac:dyDescent="0.25">
      <c r="A69" s="41"/>
      <c r="B69" s="30" t="s">
        <v>134</v>
      </c>
      <c r="C69" s="32">
        <f>SQRT(C68/2)</f>
        <v>1.4601222250307422</v>
      </c>
      <c r="D69" s="41" t="s">
        <v>117</v>
      </c>
      <c r="F69" s="30" t="s">
        <v>135</v>
      </c>
      <c r="G69" s="32">
        <f>SQRT(G68)</f>
        <v>2.679800094369162</v>
      </c>
      <c r="H69" s="41" t="s">
        <v>117</v>
      </c>
      <c r="I69" s="4"/>
      <c r="J69" s="11"/>
      <c r="L69" s="4"/>
      <c r="M69" s="12"/>
    </row>
    <row r="70" spans="1:13" ht="15" customHeight="1" x14ac:dyDescent="0.25">
      <c r="A70" s="41"/>
      <c r="B70" s="30"/>
      <c r="C70" s="32"/>
      <c r="D70" s="41"/>
      <c r="E70" s="41"/>
      <c r="F70" s="30"/>
      <c r="G70" s="32"/>
      <c r="H70" s="41"/>
      <c r="I70" s="4"/>
      <c r="J70" s="11"/>
      <c r="L70" s="4"/>
      <c r="M70" s="12"/>
    </row>
    <row r="71" spans="1:13" ht="15" customHeight="1" x14ac:dyDescent="0.25">
      <c r="A71" s="41"/>
      <c r="B71" s="30" t="s">
        <v>136</v>
      </c>
      <c r="C71" s="89">
        <v>1.5</v>
      </c>
      <c r="D71" s="41" t="s">
        <v>117</v>
      </c>
      <c r="E71" s="41"/>
      <c r="F71" s="30" t="s">
        <v>137</v>
      </c>
      <c r="G71" s="89">
        <v>2.7</v>
      </c>
      <c r="H71" s="41" t="s">
        <v>117</v>
      </c>
      <c r="I71" s="4"/>
      <c r="J71" s="11"/>
      <c r="L71" s="4"/>
      <c r="M71" s="12"/>
    </row>
    <row r="72" spans="1:13" ht="15" customHeight="1" x14ac:dyDescent="0.25">
      <c r="A72" s="41"/>
      <c r="B72" s="30"/>
      <c r="C72" s="32"/>
      <c r="D72" s="41"/>
      <c r="E72" s="41"/>
      <c r="F72" s="30"/>
      <c r="G72" s="32"/>
      <c r="H72" s="41"/>
      <c r="I72" s="4"/>
      <c r="J72" s="11"/>
      <c r="L72" s="4"/>
      <c r="M72" s="12"/>
    </row>
    <row r="73" spans="1:13" ht="15" customHeight="1" x14ac:dyDescent="0.25">
      <c r="A73" s="41"/>
      <c r="B73" s="30"/>
      <c r="C73" s="32"/>
      <c r="D73" s="41"/>
      <c r="E73" s="41"/>
      <c r="I73" s="4"/>
      <c r="J73" s="11"/>
      <c r="L73" s="4"/>
      <c r="M73" s="12"/>
    </row>
    <row r="74" spans="1:13" ht="15" customHeight="1" x14ac:dyDescent="0.25">
      <c r="A74" s="41"/>
      <c r="B74" s="30" t="s">
        <v>138</v>
      </c>
      <c r="C74" s="32">
        <f>+C71*2</f>
        <v>3</v>
      </c>
      <c r="D74" s="41" t="s">
        <v>12</v>
      </c>
      <c r="E74" s="41"/>
      <c r="F74" s="30" t="s">
        <v>141</v>
      </c>
      <c r="G74" s="32">
        <f>+G71</f>
        <v>2.7</v>
      </c>
      <c r="H74" s="41" t="s">
        <v>12</v>
      </c>
      <c r="I74" s="4"/>
      <c r="J74" s="11"/>
      <c r="L74" s="4"/>
      <c r="M74" s="12"/>
    </row>
    <row r="75" spans="1:13" ht="15" customHeight="1" x14ac:dyDescent="0.25">
      <c r="A75" s="41"/>
      <c r="B75" s="30"/>
      <c r="C75" s="32"/>
      <c r="D75" s="41"/>
      <c r="E75" s="41"/>
      <c r="F75" s="30"/>
      <c r="G75" s="32"/>
      <c r="H75" s="41"/>
      <c r="I75" s="4"/>
      <c r="J75" s="11"/>
      <c r="L75" s="4"/>
      <c r="M75" s="12"/>
    </row>
    <row r="76" spans="1:13" ht="15" customHeight="1" x14ac:dyDescent="0.25">
      <c r="A76" s="41"/>
      <c r="B76" s="30" t="s">
        <v>115</v>
      </c>
      <c r="C76" s="32">
        <f>+C74*C71</f>
        <v>4.5</v>
      </c>
      <c r="D76" s="41" t="str">
        <f>IF(C66&lt;C76,"OK","Aumentar L1")</f>
        <v>OK</v>
      </c>
      <c r="F76" s="30" t="s">
        <v>116</v>
      </c>
      <c r="G76" s="32">
        <f>G74*G71</f>
        <v>7.2900000000000009</v>
      </c>
      <c r="H76" s="41" t="str">
        <f>IF(G66&lt;G76,"OK","Aumentar L1")</f>
        <v>OK</v>
      </c>
      <c r="I76" s="4"/>
      <c r="J76" s="11"/>
      <c r="L76" s="4"/>
      <c r="M76" s="12"/>
    </row>
    <row r="77" spans="1:13" ht="15" customHeight="1" x14ac:dyDescent="0.25">
      <c r="A77" s="41"/>
      <c r="B77" s="30"/>
      <c r="C77" s="32"/>
      <c r="D77" s="41"/>
      <c r="E77" s="41"/>
      <c r="F77" s="30"/>
      <c r="G77" s="32"/>
      <c r="H77" s="41"/>
      <c r="I77" s="4"/>
      <c r="J77" s="11"/>
      <c r="L77" s="4"/>
      <c r="M77" s="12"/>
    </row>
    <row r="78" spans="1:13" ht="15" customHeight="1" x14ac:dyDescent="0.25">
      <c r="A78" s="41"/>
      <c r="B78" s="44" t="s">
        <v>119</v>
      </c>
      <c r="C78" s="32"/>
      <c r="D78" s="41"/>
      <c r="E78" s="41"/>
      <c r="F78" s="30"/>
      <c r="G78" s="32"/>
      <c r="H78" s="41"/>
      <c r="I78" s="4"/>
      <c r="J78" s="11"/>
      <c r="L78" s="4"/>
      <c r="M78" s="12"/>
    </row>
    <row r="79" spans="1:13" ht="15" customHeight="1" x14ac:dyDescent="0.25">
      <c r="A79" s="41"/>
      <c r="B79" s="44"/>
      <c r="C79" s="32"/>
      <c r="D79" s="41"/>
      <c r="E79" s="41"/>
      <c r="F79" s="30"/>
      <c r="G79" s="32"/>
      <c r="H79" s="41"/>
      <c r="I79" s="4"/>
      <c r="J79" s="11"/>
      <c r="L79" s="4"/>
      <c r="M79" s="12"/>
    </row>
    <row r="80" spans="1:13" ht="15" customHeight="1" x14ac:dyDescent="0.25">
      <c r="A80" s="41"/>
      <c r="B80" s="30"/>
      <c r="C80" s="32"/>
      <c r="D80" s="41"/>
      <c r="E80" s="41"/>
      <c r="F80" s="30"/>
      <c r="G80" s="32"/>
      <c r="H80" s="41"/>
      <c r="I80" s="4"/>
      <c r="J80" s="11"/>
      <c r="L80" s="4"/>
      <c r="M80" s="12"/>
    </row>
    <row r="81" spans="1:14" ht="15" customHeight="1" x14ac:dyDescent="0.25">
      <c r="A81" s="41"/>
      <c r="B81" s="30"/>
      <c r="C81" s="32"/>
      <c r="D81" s="41"/>
      <c r="E81" s="41"/>
      <c r="F81" s="30"/>
      <c r="G81" s="32"/>
      <c r="H81" s="41"/>
      <c r="I81" s="4"/>
      <c r="J81" s="11"/>
      <c r="L81" s="4"/>
      <c r="M81" s="12"/>
    </row>
    <row r="82" spans="1:14" ht="15" customHeight="1" x14ac:dyDescent="0.25">
      <c r="A82" s="41"/>
      <c r="B82" s="30"/>
      <c r="C82" s="32"/>
      <c r="D82" s="41"/>
      <c r="E82" s="41"/>
      <c r="F82" s="30"/>
      <c r="G82" s="32"/>
      <c r="H82" s="41"/>
      <c r="I82" s="4"/>
      <c r="J82" s="11"/>
      <c r="L82" s="4"/>
      <c r="M82" s="12"/>
    </row>
    <row r="83" spans="1:14" ht="15" customHeight="1" x14ac:dyDescent="0.25">
      <c r="A83" s="41"/>
      <c r="B83" s="30" t="s">
        <v>120</v>
      </c>
      <c r="C83" s="32">
        <f>(C47+C37/2+G37/2)/9</f>
        <v>0.73333333333333328</v>
      </c>
      <c r="D83" s="41" t="s">
        <v>12</v>
      </c>
      <c r="E83" s="30" t="s">
        <v>121</v>
      </c>
      <c r="F83" s="32">
        <f>(C47+C37/2+G37/2)/7</f>
        <v>0.94285714285714284</v>
      </c>
      <c r="G83" s="56" t="s">
        <v>12</v>
      </c>
      <c r="H83" s="52"/>
      <c r="I83" s="4"/>
      <c r="J83" s="11"/>
      <c r="L83" s="4"/>
      <c r="M83" s="12"/>
    </row>
    <row r="84" spans="1:14" ht="15" customHeight="1" x14ac:dyDescent="0.25">
      <c r="A84" s="41"/>
      <c r="B84" s="30"/>
      <c r="C84" s="32"/>
      <c r="D84" s="41"/>
      <c r="E84" s="41"/>
      <c r="F84" s="30"/>
      <c r="G84" s="32"/>
      <c r="H84" s="41"/>
      <c r="I84" s="4"/>
      <c r="J84" s="11"/>
      <c r="L84" s="4"/>
      <c r="M84" s="12"/>
    </row>
    <row r="85" spans="1:14" ht="15" customHeight="1" x14ac:dyDescent="0.25">
      <c r="A85" s="41"/>
      <c r="B85" s="30" t="s">
        <v>122</v>
      </c>
      <c r="C85" s="89">
        <v>0.9</v>
      </c>
      <c r="D85" s="41" t="s">
        <v>117</v>
      </c>
      <c r="E85" s="2" t="s">
        <v>125</v>
      </c>
      <c r="F85" s="30"/>
      <c r="G85" s="32"/>
      <c r="H85" s="41"/>
      <c r="I85" s="4"/>
      <c r="J85" s="11"/>
      <c r="L85" s="4"/>
      <c r="M85" s="12"/>
    </row>
    <row r="86" spans="1:14" ht="15" customHeight="1" x14ac:dyDescent="0.25">
      <c r="A86" s="41"/>
      <c r="B86" s="30" t="s">
        <v>123</v>
      </c>
      <c r="C86" s="89">
        <v>0.4</v>
      </c>
      <c r="D86" s="41" t="s">
        <v>117</v>
      </c>
      <c r="E86" s="2" t="s">
        <v>124</v>
      </c>
      <c r="F86" s="30"/>
      <c r="G86" s="32"/>
      <c r="H86" s="41"/>
      <c r="I86" s="4"/>
      <c r="J86" s="11"/>
      <c r="L86" s="4"/>
      <c r="M86" s="12"/>
    </row>
    <row r="87" spans="1:14" ht="15" customHeight="1" x14ac:dyDescent="0.25">
      <c r="A87" s="41"/>
      <c r="B87" s="30"/>
      <c r="C87" s="32"/>
      <c r="D87" s="41"/>
      <c r="E87" s="41"/>
      <c r="F87" s="30"/>
      <c r="G87" s="32"/>
      <c r="H87" s="41"/>
      <c r="I87" s="4"/>
      <c r="J87" s="11"/>
      <c r="L87" s="4"/>
      <c r="M87" s="12"/>
    </row>
    <row r="88" spans="1:14" ht="15" customHeight="1" x14ac:dyDescent="0.25">
      <c r="A88" s="41"/>
      <c r="B88" s="14" t="s">
        <v>127</v>
      </c>
      <c r="C88" s="32"/>
      <c r="D88" s="41"/>
      <c r="E88" s="41"/>
      <c r="F88" s="30"/>
      <c r="G88" s="32"/>
      <c r="H88" s="41"/>
      <c r="I88" s="4"/>
      <c r="J88" s="11"/>
      <c r="L88" s="4"/>
      <c r="M88" s="12"/>
    </row>
    <row r="89" spans="1:14" ht="15" customHeight="1" x14ac:dyDescent="0.25">
      <c r="A89" s="41"/>
      <c r="B89" s="30"/>
      <c r="C89" s="32"/>
      <c r="D89" s="41"/>
      <c r="E89" s="41"/>
      <c r="F89" s="30"/>
      <c r="G89" s="32"/>
      <c r="H89" s="41"/>
      <c r="I89" s="4"/>
      <c r="J89" s="11"/>
      <c r="L89" s="4"/>
      <c r="M89" s="12"/>
    </row>
    <row r="90" spans="1:14" ht="15" customHeight="1" x14ac:dyDescent="0.25">
      <c r="A90" s="41"/>
      <c r="B90" s="30" t="s">
        <v>126</v>
      </c>
      <c r="C90" s="23">
        <f>C45*C85*C86</f>
        <v>0.8640000000000001</v>
      </c>
      <c r="D90" s="41" t="s">
        <v>150</v>
      </c>
      <c r="E90" s="41"/>
      <c r="F90" s="30"/>
      <c r="G90" s="32"/>
      <c r="H90" s="41"/>
      <c r="I90" s="4"/>
      <c r="J90" s="11"/>
      <c r="L90" s="4"/>
      <c r="M90" s="12"/>
    </row>
    <row r="91" spans="1:14" ht="15" customHeight="1" x14ac:dyDescent="0.25">
      <c r="A91" s="41"/>
      <c r="B91" s="30"/>
      <c r="C91" s="32"/>
      <c r="D91" s="41"/>
      <c r="E91" s="41"/>
      <c r="F91" s="30"/>
      <c r="G91" s="32"/>
      <c r="H91" s="41"/>
      <c r="I91" s="4"/>
      <c r="J91" s="11"/>
      <c r="L91" s="4"/>
      <c r="M91" s="12"/>
    </row>
    <row r="92" spans="1:14" ht="17.399999999999999" customHeight="1" x14ac:dyDescent="0.25">
      <c r="F92" s="6"/>
      <c r="J92" s="6"/>
    </row>
    <row r="93" spans="1:14" ht="17.399999999999999" customHeight="1" x14ac:dyDescent="0.25">
      <c r="C93" s="6" t="str">
        <f>CONCATENATE(C53," ton")</f>
        <v>95 ton</v>
      </c>
      <c r="D93" s="42"/>
      <c r="E93" s="106" t="str">
        <f>CONCATENATE(C43," kg/m2")</f>
        <v>200 kg/m2</v>
      </c>
      <c r="F93" s="106"/>
      <c r="G93" s="106"/>
      <c r="H93" s="106"/>
      <c r="I93" s="106"/>
      <c r="K93" s="6" t="str">
        <f>CONCATENATE(G53," ton")</f>
        <v>160 ton</v>
      </c>
      <c r="M93" s="105" t="s">
        <v>43</v>
      </c>
      <c r="N93" s="105"/>
    </row>
    <row r="94" spans="1:14" ht="17.399999999999999" customHeight="1" x14ac:dyDescent="0.25">
      <c r="J94" s="41"/>
    </row>
    <row r="95" spans="1:14" ht="17.399999999999999" customHeight="1" x14ac:dyDescent="0.25">
      <c r="C95" s="6"/>
      <c r="K95" s="6"/>
      <c r="N95" s="122" t="s">
        <v>46</v>
      </c>
    </row>
    <row r="96" spans="1:14" ht="17.399999999999999" customHeight="1" x14ac:dyDescent="0.25">
      <c r="M96" s="2" t="s">
        <v>47</v>
      </c>
      <c r="N96" s="122"/>
    </row>
    <row r="97" spans="1:17" ht="17.399999999999999" customHeight="1" x14ac:dyDescent="0.25">
      <c r="M97" s="10"/>
    </row>
    <row r="98" spans="1:17" ht="17.399999999999999" customHeight="1" x14ac:dyDescent="0.25">
      <c r="O98" s="4"/>
      <c r="P98" s="101"/>
      <c r="Q98" s="4"/>
    </row>
    <row r="99" spans="1:17" ht="17.399999999999999" customHeight="1" x14ac:dyDescent="0.25">
      <c r="M99" s="6" t="s">
        <v>45</v>
      </c>
      <c r="N99" s="4" t="s">
        <v>44</v>
      </c>
    </row>
    <row r="101" spans="1:17" ht="17.399999999999999" customHeight="1" x14ac:dyDescent="0.25">
      <c r="G101" s="6" t="str">
        <f>CONCATENATE(C85," m")</f>
        <v>0.9 m</v>
      </c>
      <c r="M101" s="6" t="s">
        <v>52</v>
      </c>
      <c r="N101" s="4"/>
    </row>
    <row r="103" spans="1:17" ht="17.399999999999999" customHeight="1" x14ac:dyDescent="0.25">
      <c r="C103" s="105"/>
      <c r="D103" s="6"/>
      <c r="G103" s="105" t="str">
        <f>CONCATENATE(C47," m")</f>
        <v>6 m</v>
      </c>
      <c r="J103" s="6"/>
    </row>
    <row r="104" spans="1:17" ht="17.399999999999999" customHeight="1" x14ac:dyDescent="0.25">
      <c r="C104" s="105"/>
      <c r="D104" s="6"/>
      <c r="G104" s="105"/>
      <c r="J104" s="6"/>
      <c r="K104" s="6"/>
    </row>
    <row r="105" spans="1:17" ht="17.399999999999999" customHeight="1" x14ac:dyDescent="0.25">
      <c r="C105" s="6"/>
      <c r="D105" s="6"/>
      <c r="G105" s="6"/>
      <c r="J105" s="6"/>
      <c r="K105" s="6"/>
    </row>
    <row r="106" spans="1:17" ht="17.399999999999999" customHeight="1" x14ac:dyDescent="0.25">
      <c r="B106" s="4" t="s">
        <v>20</v>
      </c>
      <c r="C106" s="16">
        <f>+C53</f>
        <v>95</v>
      </c>
      <c r="D106" s="10" t="s">
        <v>128</v>
      </c>
      <c r="G106" s="6"/>
      <c r="J106" s="4" t="s">
        <v>21</v>
      </c>
      <c r="K106" s="16">
        <f>+G53</f>
        <v>160</v>
      </c>
      <c r="L106" s="2" t="s">
        <v>128</v>
      </c>
    </row>
    <row r="107" spans="1:17" ht="17.399999999999999" customHeight="1" x14ac:dyDescent="0.25">
      <c r="C107" s="6"/>
      <c r="D107" s="6"/>
      <c r="G107" s="6"/>
      <c r="J107" s="6"/>
      <c r="K107" s="6"/>
    </row>
    <row r="108" spans="1:17" ht="17.399999999999999" customHeight="1" x14ac:dyDescent="0.25">
      <c r="C108" s="10">
        <f>C37/2</f>
        <v>0.25</v>
      </c>
      <c r="D108" s="6"/>
      <c r="G108" s="4">
        <f>+(C47+C37/2+G37/2)</f>
        <v>6.6</v>
      </c>
      <c r="H108" s="2" t="s">
        <v>12</v>
      </c>
      <c r="J108" s="6"/>
      <c r="K108" s="6"/>
    </row>
    <row r="109" spans="1:17" ht="15" customHeight="1" x14ac:dyDescent="0.25">
      <c r="A109" s="41"/>
      <c r="B109" s="30"/>
      <c r="C109" s="32"/>
      <c r="D109" s="41"/>
      <c r="E109" s="4"/>
      <c r="F109" s="11"/>
      <c r="H109" s="41"/>
      <c r="I109" s="4"/>
      <c r="J109" s="11"/>
      <c r="L109" s="4"/>
      <c r="M109" s="12"/>
    </row>
    <row r="110" spans="1:17" ht="15" customHeight="1" x14ac:dyDescent="0.25">
      <c r="A110" s="41"/>
      <c r="B110" s="30"/>
      <c r="C110" s="32"/>
      <c r="E110" s="4"/>
      <c r="F110" s="11"/>
      <c r="I110" s="4"/>
      <c r="J110" s="11"/>
      <c r="L110" s="4"/>
      <c r="M110" s="12"/>
    </row>
    <row r="111" spans="1:17" ht="15" customHeight="1" x14ac:dyDescent="0.25">
      <c r="A111" s="41"/>
      <c r="B111" s="30"/>
      <c r="C111" s="32"/>
      <c r="E111" s="4"/>
      <c r="F111" s="11"/>
      <c r="I111" s="4"/>
      <c r="J111" s="11"/>
      <c r="K111" s="7" t="s">
        <v>129</v>
      </c>
      <c r="L111" s="4"/>
      <c r="M111" s="12"/>
    </row>
    <row r="112" spans="1:17" ht="15" customHeight="1" x14ac:dyDescent="0.25">
      <c r="A112" s="41"/>
      <c r="B112" s="30"/>
      <c r="C112" s="32"/>
      <c r="E112" s="4"/>
      <c r="F112" s="11"/>
      <c r="I112" s="4"/>
      <c r="J112" s="11"/>
      <c r="L112" s="14"/>
      <c r="M112" s="12"/>
    </row>
    <row r="113" spans="1:13" ht="15" customHeight="1" x14ac:dyDescent="0.25">
      <c r="A113" s="41"/>
      <c r="B113" s="30"/>
      <c r="C113" s="32"/>
      <c r="D113" s="41"/>
      <c r="E113" s="41"/>
      <c r="F113" s="30"/>
      <c r="G113" s="32"/>
      <c r="I113" s="4"/>
      <c r="J113" s="11"/>
      <c r="L113" s="4"/>
      <c r="M113" s="12"/>
    </row>
    <row r="114" spans="1:13" ht="15" customHeight="1" x14ac:dyDescent="0.25">
      <c r="A114" s="41"/>
      <c r="B114" s="30"/>
      <c r="D114" s="4"/>
      <c r="E114" s="41"/>
      <c r="F114" s="30"/>
      <c r="G114" s="32"/>
      <c r="I114" s="4"/>
      <c r="J114" s="11"/>
      <c r="L114" s="4"/>
      <c r="M114" s="12"/>
    </row>
    <row r="115" spans="1:13" ht="15" customHeight="1" x14ac:dyDescent="0.25">
      <c r="A115" s="41"/>
      <c r="B115" s="30"/>
      <c r="C115" s="58">
        <f>+C71</f>
        <v>1.5</v>
      </c>
      <c r="D115" s="2" t="s">
        <v>12</v>
      </c>
      <c r="E115" s="41"/>
      <c r="F115" s="30"/>
      <c r="G115" s="32"/>
      <c r="I115" s="4"/>
      <c r="J115" s="11"/>
      <c r="K115" s="6" t="s">
        <v>131</v>
      </c>
      <c r="L115" s="4"/>
      <c r="M115" s="12"/>
    </row>
    <row r="116" spans="1:13" ht="15" customHeight="1" x14ac:dyDescent="0.25">
      <c r="A116" s="41"/>
      <c r="B116" s="30"/>
      <c r="C116" s="41"/>
      <c r="D116" s="41"/>
      <c r="E116" s="41"/>
      <c r="F116" s="30"/>
      <c r="G116" s="32"/>
      <c r="I116" s="4"/>
      <c r="J116" s="11"/>
      <c r="L116" s="4"/>
      <c r="M116" s="12"/>
    </row>
    <row r="117" spans="1:13" ht="15" customHeight="1" x14ac:dyDescent="0.25">
      <c r="A117" s="41"/>
      <c r="B117" s="30"/>
      <c r="C117" s="123" t="s">
        <v>130</v>
      </c>
      <c r="D117" s="123"/>
      <c r="E117" s="41"/>
      <c r="F117" s="30"/>
      <c r="G117" s="32"/>
      <c r="I117" s="4"/>
      <c r="J117" s="11"/>
      <c r="L117" s="4"/>
      <c r="M117" s="12"/>
    </row>
    <row r="118" spans="1:13" ht="15" customHeight="1" x14ac:dyDescent="0.25">
      <c r="A118" s="41"/>
      <c r="B118" s="30"/>
      <c r="C118" s="32"/>
      <c r="D118" s="32"/>
      <c r="E118" s="41"/>
      <c r="F118" s="30"/>
      <c r="G118" s="32"/>
      <c r="I118" s="4"/>
      <c r="J118" s="11"/>
      <c r="L118" s="4"/>
      <c r="M118" s="12"/>
    </row>
    <row r="119" spans="1:13" ht="15" customHeight="1" x14ac:dyDescent="0.25">
      <c r="A119" s="41"/>
      <c r="B119" s="30"/>
      <c r="C119" s="32"/>
      <c r="D119" s="32"/>
      <c r="E119" s="41"/>
      <c r="F119" s="30"/>
      <c r="G119" s="32"/>
      <c r="I119" s="4"/>
      <c r="J119" s="11"/>
      <c r="L119" s="4"/>
      <c r="M119" s="12"/>
    </row>
    <row r="120" spans="1:13" ht="15" customHeight="1" x14ac:dyDescent="0.25">
      <c r="A120" s="41"/>
      <c r="B120" s="30"/>
      <c r="C120" s="32"/>
      <c r="D120" s="32"/>
      <c r="E120" s="41"/>
      <c r="F120" s="30"/>
      <c r="G120" s="32"/>
      <c r="I120" s="4"/>
      <c r="J120" s="11"/>
      <c r="L120" s="4"/>
      <c r="M120" s="12"/>
    </row>
    <row r="121" spans="1:13" ht="15" customHeight="1" x14ac:dyDescent="0.25">
      <c r="A121" s="41"/>
      <c r="B121" s="30"/>
      <c r="C121" s="32"/>
      <c r="D121" s="59">
        <f>+(C47+C37+G37/2)-C71/2</f>
        <v>6.1</v>
      </c>
      <c r="E121" s="60"/>
      <c r="F121" s="59"/>
      <c r="G121" s="61">
        <f>C106*(C47+G37/2+C37/2)</f>
        <v>627</v>
      </c>
      <c r="H121" s="60"/>
      <c r="I121" s="59"/>
      <c r="J121" s="61">
        <f>C90*(C47+C37+G37/2)*(C47+C37+G37/2)/2</f>
        <v>20.270519999999998</v>
      </c>
      <c r="L121" s="4"/>
    </row>
    <row r="122" spans="1:13" ht="15" customHeight="1" x14ac:dyDescent="0.25">
      <c r="A122" s="41"/>
      <c r="B122" s="30"/>
      <c r="C122" s="32"/>
      <c r="D122" s="32"/>
      <c r="E122" s="41"/>
      <c r="F122" s="30"/>
      <c r="G122" s="32"/>
      <c r="I122" s="4"/>
      <c r="J122" s="11"/>
    </row>
    <row r="123" spans="1:13" ht="15" customHeight="1" x14ac:dyDescent="0.25">
      <c r="B123" s="4" t="s">
        <v>132</v>
      </c>
      <c r="C123" s="17">
        <f>(J121+G121)/D121</f>
        <v>106.10992131147542</v>
      </c>
      <c r="D123" s="10" t="s">
        <v>128</v>
      </c>
      <c r="F123" s="6"/>
      <c r="G123" s="6"/>
      <c r="I123" s="10"/>
      <c r="J123" s="6"/>
      <c r="K123" s="6"/>
      <c r="M123" s="12"/>
    </row>
    <row r="124" spans="1:13" ht="15" customHeight="1" x14ac:dyDescent="0.25">
      <c r="B124" s="10"/>
      <c r="C124" s="16"/>
      <c r="D124" s="10"/>
      <c r="F124" s="6"/>
      <c r="G124" s="6"/>
      <c r="I124" s="10"/>
      <c r="J124" s="6"/>
      <c r="K124" s="6"/>
      <c r="L124" s="4"/>
      <c r="M124" s="12"/>
    </row>
    <row r="125" spans="1:13" ht="15" customHeight="1" x14ac:dyDescent="0.25">
      <c r="B125" s="6"/>
      <c r="C125" s="16"/>
      <c r="D125" s="10"/>
      <c r="F125" s="6"/>
      <c r="G125" s="6"/>
      <c r="I125" s="10"/>
      <c r="J125" s="6"/>
      <c r="K125" s="6"/>
      <c r="L125" s="4"/>
      <c r="M125" s="12"/>
    </row>
    <row r="126" spans="1:13" ht="15" customHeight="1" x14ac:dyDescent="0.25">
      <c r="A126" s="2" t="s">
        <v>133</v>
      </c>
      <c r="B126" s="4" t="s">
        <v>115</v>
      </c>
      <c r="C126" s="17">
        <f>C123/C61</f>
        <v>4.7625637931541931</v>
      </c>
      <c r="D126" s="10" t="s">
        <v>2</v>
      </c>
      <c r="F126" s="6"/>
      <c r="G126" s="6"/>
      <c r="I126" s="10"/>
      <c r="J126" s="6"/>
      <c r="K126" s="6"/>
      <c r="L126" s="4"/>
      <c r="M126" s="12"/>
    </row>
    <row r="127" spans="1:13" ht="15" customHeight="1" x14ac:dyDescent="0.25">
      <c r="B127" s="4"/>
      <c r="C127" s="17"/>
      <c r="D127" s="10"/>
      <c r="F127" s="6"/>
      <c r="G127" s="6"/>
      <c r="I127" s="10"/>
      <c r="J127" s="6"/>
      <c r="K127" s="6"/>
      <c r="L127" s="4"/>
      <c r="M127" s="12"/>
    </row>
    <row r="128" spans="1:13" ht="15" customHeight="1" x14ac:dyDescent="0.25">
      <c r="B128" s="30" t="s">
        <v>134</v>
      </c>
      <c r="C128" s="17">
        <f>C71</f>
        <v>1.5</v>
      </c>
      <c r="D128" s="41" t="s">
        <v>117</v>
      </c>
      <c r="E128" s="10" t="s">
        <v>144</v>
      </c>
      <c r="F128" s="6"/>
      <c r="G128" s="6"/>
      <c r="I128" s="10"/>
      <c r="J128" s="6"/>
      <c r="K128" s="6"/>
      <c r="L128" s="4"/>
      <c r="M128" s="12"/>
    </row>
    <row r="129" spans="1:13" ht="15" customHeight="1" x14ac:dyDescent="0.25">
      <c r="A129" s="41"/>
      <c r="B129" s="30" t="s">
        <v>136</v>
      </c>
      <c r="C129" s="89">
        <v>1.5</v>
      </c>
      <c r="D129" s="41" t="s">
        <v>117</v>
      </c>
      <c r="E129" s="41"/>
      <c r="F129" s="30"/>
      <c r="G129" s="6"/>
      <c r="H129" s="6"/>
      <c r="I129" s="4"/>
      <c r="J129" s="11"/>
      <c r="L129" s="4"/>
      <c r="M129" s="12"/>
    </row>
    <row r="130" spans="1:13" ht="15" customHeight="1" x14ac:dyDescent="0.25">
      <c r="A130" s="41"/>
      <c r="B130" s="30"/>
      <c r="C130" s="32"/>
      <c r="D130" s="41"/>
      <c r="E130" s="41"/>
      <c r="F130" s="30"/>
      <c r="G130" s="6"/>
      <c r="H130" s="6"/>
      <c r="I130" s="4"/>
      <c r="J130" s="11"/>
      <c r="L130" s="4"/>
      <c r="M130" s="12"/>
    </row>
    <row r="131" spans="1:13" ht="15" customHeight="1" x14ac:dyDescent="0.25">
      <c r="A131" s="41"/>
      <c r="B131" s="30" t="s">
        <v>138</v>
      </c>
      <c r="C131" s="32">
        <f>+C126/C129</f>
        <v>3.1750425287694619</v>
      </c>
      <c r="D131" s="41" t="s">
        <v>12</v>
      </c>
      <c r="E131" s="41"/>
      <c r="F131" s="30"/>
      <c r="G131" s="32"/>
      <c r="H131" s="41"/>
      <c r="I131" s="4"/>
      <c r="J131" s="11"/>
      <c r="L131" s="4"/>
      <c r="M131" s="12"/>
    </row>
    <row r="132" spans="1:13" ht="15" customHeight="1" x14ac:dyDescent="0.25">
      <c r="A132" s="41"/>
      <c r="B132" s="30" t="s">
        <v>139</v>
      </c>
      <c r="C132" s="89">
        <v>3.2</v>
      </c>
      <c r="D132" s="41" t="s">
        <v>117</v>
      </c>
      <c r="E132" s="41"/>
      <c r="F132" s="30"/>
      <c r="G132" s="32"/>
      <c r="H132" s="41"/>
      <c r="I132" s="4"/>
      <c r="J132" s="11"/>
      <c r="L132" s="4"/>
      <c r="M132" s="12"/>
    </row>
    <row r="133" spans="1:13" ht="15" customHeight="1" x14ac:dyDescent="0.25">
      <c r="A133" s="41"/>
      <c r="B133" s="30"/>
      <c r="C133" s="32"/>
      <c r="D133" s="41"/>
      <c r="E133" s="41"/>
      <c r="F133" s="30"/>
      <c r="G133" s="32"/>
      <c r="H133" s="41"/>
      <c r="I133" s="4"/>
      <c r="J133" s="11"/>
      <c r="L133" s="4"/>
      <c r="M133" s="12"/>
    </row>
    <row r="134" spans="1:13" ht="15" customHeight="1" x14ac:dyDescent="0.25">
      <c r="A134" s="41"/>
      <c r="B134" s="30"/>
      <c r="C134" s="32"/>
      <c r="D134" s="32"/>
      <c r="E134" s="41"/>
      <c r="F134" s="30"/>
      <c r="G134" s="32"/>
      <c r="I134" s="4"/>
      <c r="J134" s="11"/>
      <c r="L134" s="4"/>
      <c r="M134" s="12"/>
    </row>
    <row r="135" spans="1:13" ht="15" customHeight="1" x14ac:dyDescent="0.25">
      <c r="A135" s="41"/>
      <c r="B135" s="30"/>
      <c r="C135" s="32"/>
      <c r="D135" s="32"/>
      <c r="E135" s="41"/>
      <c r="F135" s="30"/>
      <c r="G135" s="32"/>
      <c r="I135" s="4"/>
      <c r="J135" s="11"/>
      <c r="L135" s="4"/>
      <c r="M135" s="12"/>
    </row>
    <row r="136" spans="1:13" ht="15" customHeight="1" x14ac:dyDescent="0.25">
      <c r="A136" s="41"/>
      <c r="B136" s="61">
        <f>+C123</f>
        <v>106.10992131147542</v>
      </c>
      <c r="C136" s="60"/>
      <c r="D136" s="63">
        <f>+C106</f>
        <v>95</v>
      </c>
      <c r="E136" s="62">
        <f>+K106</f>
        <v>160</v>
      </c>
      <c r="F136" s="59">
        <f>C90*(C47+C37+G37/2)</f>
        <v>5.9184000000000001</v>
      </c>
      <c r="G136" s="21"/>
      <c r="H136" s="60"/>
      <c r="I136" s="59"/>
      <c r="J136" s="61">
        <f>C104*(C60+C48+G48/2)*(C60+C48+G48/2)/2</f>
        <v>0</v>
      </c>
      <c r="L136" s="4"/>
    </row>
    <row r="137" spans="1:13" ht="15" customHeight="1" x14ac:dyDescent="0.25">
      <c r="A137" s="41"/>
      <c r="B137" s="30"/>
      <c r="C137" s="32"/>
      <c r="D137" s="32"/>
      <c r="E137" s="41"/>
      <c r="F137" s="30"/>
      <c r="G137" s="32"/>
      <c r="I137" s="4"/>
      <c r="J137" s="11"/>
    </row>
    <row r="138" spans="1:13" ht="15" customHeight="1" x14ac:dyDescent="0.25">
      <c r="B138" s="4" t="s">
        <v>140</v>
      </c>
      <c r="C138" s="17">
        <f>+(D136+E136+F136)-B136</f>
        <v>154.80847868852459</v>
      </c>
      <c r="D138" s="10" t="s">
        <v>128</v>
      </c>
      <c r="F138" s="6"/>
      <c r="G138" s="6"/>
      <c r="I138" s="10"/>
      <c r="J138" s="6"/>
      <c r="K138" s="6"/>
      <c r="M138" s="12"/>
    </row>
    <row r="139" spans="1:13" ht="15" customHeight="1" x14ac:dyDescent="0.25">
      <c r="B139" s="10"/>
      <c r="C139" s="16"/>
      <c r="D139" s="10"/>
      <c r="F139" s="6"/>
      <c r="G139" s="6"/>
      <c r="I139" s="10"/>
      <c r="J139" s="6"/>
      <c r="K139" s="6"/>
      <c r="L139" s="4"/>
      <c r="M139" s="12"/>
    </row>
    <row r="140" spans="1:13" ht="15" customHeight="1" x14ac:dyDescent="0.25">
      <c r="B140" s="6"/>
      <c r="C140" s="16"/>
      <c r="D140" s="10"/>
      <c r="F140" s="6"/>
      <c r="G140" s="6"/>
      <c r="I140" s="10"/>
      <c r="J140" s="6"/>
      <c r="K140" s="6"/>
      <c r="L140" s="4"/>
      <c r="M140" s="12"/>
    </row>
    <row r="141" spans="1:13" ht="15" customHeight="1" x14ac:dyDescent="0.25">
      <c r="A141" s="2" t="s">
        <v>133</v>
      </c>
      <c r="B141" s="4" t="s">
        <v>116</v>
      </c>
      <c r="C141" s="17">
        <f>+C138/C61</f>
        <v>6.9483159195926651</v>
      </c>
      <c r="D141" s="10" t="s">
        <v>2</v>
      </c>
      <c r="F141" s="6"/>
      <c r="G141" s="6"/>
      <c r="I141" s="10"/>
      <c r="J141" s="6"/>
      <c r="K141" s="6"/>
      <c r="L141" s="4"/>
      <c r="M141" s="12"/>
    </row>
    <row r="142" spans="1:13" ht="15" customHeight="1" x14ac:dyDescent="0.25">
      <c r="B142" s="4"/>
      <c r="C142" s="17"/>
      <c r="D142" s="10"/>
      <c r="F142" s="6"/>
      <c r="G142" s="6"/>
      <c r="I142" s="10"/>
      <c r="J142" s="6"/>
      <c r="K142" s="6"/>
      <c r="L142" s="4"/>
      <c r="M142" s="12"/>
    </row>
    <row r="143" spans="1:13" ht="15" customHeight="1" x14ac:dyDescent="0.25">
      <c r="B143" s="4" t="s">
        <v>135</v>
      </c>
      <c r="C143" s="17">
        <f>+G71</f>
        <v>2.7</v>
      </c>
      <c r="D143" s="2" t="s">
        <v>117</v>
      </c>
      <c r="E143" s="10" t="s">
        <v>143</v>
      </c>
      <c r="F143" s="6"/>
      <c r="G143" s="6"/>
      <c r="I143" s="10"/>
      <c r="J143" s="6"/>
      <c r="K143" s="6"/>
      <c r="L143" s="4"/>
      <c r="M143" s="12"/>
    </row>
    <row r="144" spans="1:13" ht="15" customHeight="1" x14ac:dyDescent="0.25">
      <c r="A144" s="41"/>
      <c r="B144" s="30" t="s">
        <v>137</v>
      </c>
      <c r="C144" s="89">
        <v>2.8</v>
      </c>
      <c r="D144" s="41" t="s">
        <v>117</v>
      </c>
      <c r="E144" s="41"/>
      <c r="F144" s="30"/>
      <c r="G144" s="6"/>
      <c r="H144" s="6"/>
      <c r="I144" s="4"/>
      <c r="J144" s="11"/>
      <c r="L144" s="4"/>
      <c r="M144" s="12"/>
    </row>
    <row r="145" spans="1:13" ht="15" customHeight="1" x14ac:dyDescent="0.25">
      <c r="A145" s="41"/>
      <c r="B145" s="30"/>
      <c r="C145" s="32"/>
      <c r="D145" s="41"/>
      <c r="E145" s="41"/>
      <c r="F145" s="30"/>
      <c r="G145" s="6"/>
      <c r="H145" s="6"/>
      <c r="I145" s="4"/>
      <c r="J145" s="11"/>
      <c r="L145" s="4"/>
      <c r="M145" s="12"/>
    </row>
    <row r="146" spans="1:13" ht="15" customHeight="1" x14ac:dyDescent="0.25">
      <c r="A146" s="41"/>
      <c r="B146" s="30" t="s">
        <v>141</v>
      </c>
      <c r="C146" s="32">
        <f>+C141/C144</f>
        <v>2.4815413998545233</v>
      </c>
      <c r="D146" s="41" t="s">
        <v>12</v>
      </c>
      <c r="E146" s="41"/>
      <c r="F146" s="30"/>
      <c r="G146" s="32"/>
      <c r="H146" s="41"/>
      <c r="I146" s="4"/>
      <c r="J146" s="11"/>
      <c r="L146" s="4"/>
      <c r="M146" s="12"/>
    </row>
    <row r="147" spans="1:13" ht="15" customHeight="1" x14ac:dyDescent="0.25">
      <c r="A147" s="41"/>
      <c r="B147" s="30" t="s">
        <v>142</v>
      </c>
      <c r="C147" s="89">
        <v>2.5</v>
      </c>
      <c r="D147" s="41" t="s">
        <v>117</v>
      </c>
      <c r="E147" s="41"/>
      <c r="F147" s="30"/>
      <c r="G147" s="32"/>
      <c r="H147" s="41"/>
      <c r="I147" s="4"/>
      <c r="J147" s="11"/>
      <c r="L147" s="4"/>
      <c r="M147" s="12"/>
    </row>
    <row r="149" spans="1:13" ht="15" customHeight="1" x14ac:dyDescent="0.25">
      <c r="A149" s="41"/>
      <c r="B149" s="44" t="s">
        <v>145</v>
      </c>
      <c r="C149" s="32"/>
      <c r="D149" s="41"/>
      <c r="E149" s="41"/>
      <c r="F149" s="30"/>
      <c r="G149" s="32"/>
      <c r="H149" s="41"/>
      <c r="I149" s="4"/>
      <c r="J149" s="11"/>
      <c r="L149" s="4"/>
      <c r="M149" s="12"/>
    </row>
    <row r="150" spans="1:13" ht="15" customHeight="1" x14ac:dyDescent="0.25">
      <c r="A150" s="41"/>
      <c r="B150" s="64" t="s">
        <v>146</v>
      </c>
      <c r="C150" s="32"/>
      <c r="D150" s="41"/>
      <c r="E150" s="41"/>
      <c r="F150" s="30"/>
      <c r="G150" s="32"/>
      <c r="H150" s="41"/>
      <c r="I150" s="4"/>
      <c r="J150" s="11"/>
      <c r="L150" s="4"/>
      <c r="M150" s="12"/>
    </row>
    <row r="151" spans="1:13" ht="15" customHeight="1" x14ac:dyDescent="0.25">
      <c r="A151" s="41"/>
      <c r="B151" s="30"/>
      <c r="C151" s="32"/>
      <c r="D151" s="41"/>
      <c r="E151" s="41"/>
      <c r="F151" s="30"/>
      <c r="G151" s="32"/>
      <c r="H151" s="41"/>
      <c r="I151" s="4"/>
      <c r="J151" s="11"/>
      <c r="L151" s="4"/>
      <c r="M151" s="12"/>
    </row>
    <row r="152" spans="1:13" ht="15" customHeight="1" x14ac:dyDescent="0.25">
      <c r="A152" s="41"/>
      <c r="B152" s="30"/>
      <c r="C152" s="32"/>
      <c r="D152" s="41"/>
      <c r="E152" s="41"/>
      <c r="F152" s="30"/>
      <c r="G152" s="32"/>
      <c r="H152" s="41"/>
      <c r="I152" s="4"/>
      <c r="J152" s="11"/>
      <c r="L152" s="4"/>
      <c r="M152" s="12"/>
    </row>
    <row r="153" spans="1:13" ht="15" customHeight="1" x14ac:dyDescent="0.25">
      <c r="A153" s="41"/>
      <c r="B153" s="30" t="s">
        <v>147</v>
      </c>
      <c r="C153" s="32">
        <f>1.4*C51+1.7*C52</f>
        <v>140.5</v>
      </c>
      <c r="D153" s="41" t="s">
        <v>128</v>
      </c>
      <c r="E153" s="41"/>
      <c r="F153" s="30"/>
      <c r="G153" s="32"/>
      <c r="H153" s="41"/>
      <c r="I153" s="4"/>
      <c r="J153" s="11"/>
      <c r="L153" s="4"/>
      <c r="M153" s="12"/>
    </row>
    <row r="154" spans="1:13" ht="15" customHeight="1" x14ac:dyDescent="0.25">
      <c r="A154" s="41"/>
      <c r="B154" s="30"/>
      <c r="C154" s="32"/>
      <c r="D154" s="41"/>
      <c r="E154" s="41"/>
      <c r="F154" s="30"/>
      <c r="G154" s="32"/>
      <c r="H154" s="41"/>
      <c r="I154" s="4"/>
      <c r="J154" s="11"/>
      <c r="L154" s="4"/>
      <c r="M154" s="12"/>
    </row>
    <row r="155" spans="1:13" ht="15" customHeight="1" x14ac:dyDescent="0.25">
      <c r="A155" s="41"/>
      <c r="B155" s="30"/>
      <c r="C155" s="32"/>
      <c r="D155" s="41"/>
      <c r="E155" s="41"/>
      <c r="F155" s="30"/>
      <c r="G155" s="32"/>
      <c r="H155" s="41"/>
      <c r="I155" s="4"/>
      <c r="J155" s="11"/>
      <c r="L155" s="4"/>
      <c r="M155" s="12"/>
    </row>
    <row r="156" spans="1:13" ht="15" customHeight="1" x14ac:dyDescent="0.25">
      <c r="A156" s="41"/>
      <c r="B156" s="30" t="s">
        <v>148</v>
      </c>
      <c r="C156" s="32">
        <f>1.4*G51+1.7*G52</f>
        <v>236</v>
      </c>
      <c r="D156" s="41" t="s">
        <v>128</v>
      </c>
      <c r="E156" s="41"/>
      <c r="F156" s="30"/>
      <c r="G156" s="32"/>
      <c r="H156" s="41"/>
      <c r="I156" s="4"/>
      <c r="J156" s="11"/>
      <c r="L156" s="4"/>
      <c r="M156" s="12"/>
    </row>
    <row r="157" spans="1:13" ht="15" customHeight="1" x14ac:dyDescent="0.25">
      <c r="A157" s="41"/>
      <c r="B157" s="30"/>
      <c r="C157" s="32"/>
      <c r="D157" s="41"/>
      <c r="E157" s="41"/>
      <c r="F157" s="30"/>
      <c r="G157" s="32"/>
      <c r="H157" s="41"/>
      <c r="I157" s="4"/>
      <c r="J157" s="11"/>
      <c r="L157" s="4"/>
      <c r="M157" s="12"/>
    </row>
    <row r="158" spans="1:13" ht="15" customHeight="1" x14ac:dyDescent="0.25">
      <c r="A158" s="41"/>
      <c r="B158" s="30"/>
      <c r="C158" s="32"/>
      <c r="D158" s="41"/>
      <c r="E158" s="41"/>
      <c r="F158" s="30"/>
      <c r="G158" s="32"/>
      <c r="H158" s="41"/>
      <c r="I158" s="4"/>
      <c r="J158" s="11"/>
      <c r="L158" s="4"/>
      <c r="M158" s="12"/>
    </row>
    <row r="159" spans="1:13" ht="15" customHeight="1" x14ac:dyDescent="0.25">
      <c r="A159" s="41"/>
      <c r="B159" s="30" t="s">
        <v>149</v>
      </c>
      <c r="C159" s="32">
        <f>1.4*C90</f>
        <v>1.2096</v>
      </c>
      <c r="D159" s="41" t="s">
        <v>150</v>
      </c>
      <c r="E159" s="41"/>
      <c r="F159" s="30"/>
      <c r="G159" s="32"/>
      <c r="H159" s="41"/>
      <c r="I159" s="4"/>
      <c r="J159" s="11"/>
      <c r="L159" s="4"/>
      <c r="M159" s="12"/>
    </row>
    <row r="160" spans="1:13" ht="15" customHeight="1" x14ac:dyDescent="0.25">
      <c r="A160" s="41"/>
      <c r="B160" s="30"/>
      <c r="C160" s="32"/>
      <c r="D160" s="41"/>
      <c r="E160" s="41"/>
      <c r="F160" s="30"/>
      <c r="G160" s="32"/>
      <c r="H160" s="41"/>
      <c r="I160" s="4"/>
      <c r="J160" s="11"/>
      <c r="L160" s="4"/>
      <c r="M160" s="12"/>
    </row>
    <row r="161" spans="1:13" ht="17.399999999999999" customHeight="1" x14ac:dyDescent="0.25">
      <c r="B161" s="4" t="s">
        <v>147</v>
      </c>
      <c r="C161" s="16">
        <f>+C153</f>
        <v>140.5</v>
      </c>
      <c r="D161" s="10" t="s">
        <v>128</v>
      </c>
      <c r="G161" s="6"/>
      <c r="J161" s="4" t="s">
        <v>148</v>
      </c>
      <c r="K161" s="16">
        <f>+C156</f>
        <v>236</v>
      </c>
      <c r="L161" s="2" t="s">
        <v>128</v>
      </c>
    </row>
    <row r="162" spans="1:13" ht="17.399999999999999" customHeight="1" x14ac:dyDescent="0.25">
      <c r="C162" s="6"/>
      <c r="D162" s="6"/>
      <c r="G162" s="6"/>
      <c r="J162" s="6"/>
      <c r="K162" s="6"/>
    </row>
    <row r="163" spans="1:13" ht="17.399999999999999" customHeight="1" x14ac:dyDescent="0.25">
      <c r="C163" s="10">
        <f>+C108</f>
        <v>0.25</v>
      </c>
      <c r="D163" s="6"/>
      <c r="G163" s="4">
        <f>+G108</f>
        <v>6.6</v>
      </c>
      <c r="H163" s="2" t="s">
        <v>12</v>
      </c>
      <c r="J163" s="6"/>
      <c r="K163" s="6"/>
    </row>
    <row r="164" spans="1:13" ht="15" customHeight="1" x14ac:dyDescent="0.25">
      <c r="A164" s="41"/>
      <c r="B164" s="30"/>
      <c r="C164" s="32"/>
      <c r="D164" s="41"/>
      <c r="E164" s="4"/>
      <c r="F164" s="11"/>
      <c r="H164" s="41"/>
      <c r="I164" s="4"/>
      <c r="J164" s="11"/>
      <c r="L164" s="4"/>
      <c r="M164" s="12"/>
    </row>
    <row r="165" spans="1:13" ht="15" customHeight="1" x14ac:dyDescent="0.25">
      <c r="A165" s="41"/>
      <c r="B165" s="30"/>
      <c r="C165" s="32"/>
      <c r="E165" s="4"/>
      <c r="F165" s="11"/>
      <c r="I165" s="4"/>
      <c r="J165" s="11"/>
      <c r="L165" s="4"/>
      <c r="M165" s="12"/>
    </row>
    <row r="166" spans="1:13" ht="15" customHeight="1" x14ac:dyDescent="0.25">
      <c r="A166" s="41"/>
      <c r="B166" s="30"/>
      <c r="C166" s="32"/>
      <c r="E166" s="4"/>
      <c r="F166" s="11"/>
      <c r="I166" s="4"/>
      <c r="J166" s="11"/>
      <c r="K166" s="7" t="s">
        <v>129</v>
      </c>
      <c r="L166" s="4"/>
      <c r="M166" s="12"/>
    </row>
    <row r="167" spans="1:13" ht="15" customHeight="1" x14ac:dyDescent="0.25">
      <c r="A167" s="41"/>
      <c r="B167" s="30"/>
      <c r="C167" s="32"/>
      <c r="E167" s="4"/>
      <c r="F167" s="11"/>
      <c r="I167" s="4"/>
      <c r="J167" s="11"/>
      <c r="L167" s="14"/>
      <c r="M167" s="12"/>
    </row>
    <row r="168" spans="1:13" ht="15" customHeight="1" x14ac:dyDescent="0.25">
      <c r="A168" s="41"/>
      <c r="B168" s="30"/>
      <c r="C168" s="32"/>
      <c r="D168" s="41"/>
      <c r="E168" s="41"/>
      <c r="F168" s="30"/>
      <c r="G168" s="32"/>
      <c r="I168" s="4"/>
      <c r="J168" s="11"/>
      <c r="L168" s="4"/>
      <c r="M168" s="12"/>
    </row>
    <row r="169" spans="1:13" ht="15" customHeight="1" x14ac:dyDescent="0.25">
      <c r="A169" s="41"/>
      <c r="B169" s="30"/>
      <c r="D169" s="4"/>
      <c r="E169" s="41"/>
      <c r="F169" s="30"/>
      <c r="G169" s="32"/>
      <c r="I169" s="4"/>
      <c r="J169" s="11"/>
      <c r="L169" s="4"/>
      <c r="M169" s="12"/>
    </row>
    <row r="170" spans="1:13" ht="15" customHeight="1" x14ac:dyDescent="0.25">
      <c r="A170" s="41"/>
      <c r="B170" s="30"/>
      <c r="C170" s="58">
        <f>+C129</f>
        <v>1.5</v>
      </c>
      <c r="D170" s="2" t="s">
        <v>12</v>
      </c>
      <c r="E170" s="41"/>
      <c r="F170" s="30"/>
      <c r="G170" s="32"/>
      <c r="I170" s="4"/>
      <c r="J170" s="11"/>
      <c r="K170" s="6" t="s">
        <v>131</v>
      </c>
      <c r="L170" s="4"/>
      <c r="M170" s="12"/>
    </row>
    <row r="171" spans="1:13" ht="15" customHeight="1" x14ac:dyDescent="0.25">
      <c r="A171" s="41"/>
      <c r="B171" s="30"/>
      <c r="C171" s="41"/>
      <c r="D171" s="41"/>
      <c r="E171" s="41"/>
      <c r="F171" s="30"/>
      <c r="G171" s="32"/>
      <c r="I171" s="4"/>
      <c r="J171" s="11"/>
      <c r="L171" s="4"/>
      <c r="M171" s="12"/>
    </row>
    <row r="172" spans="1:13" ht="15" customHeight="1" x14ac:dyDescent="0.25">
      <c r="A172" s="41"/>
      <c r="B172" s="30"/>
      <c r="C172" s="123" t="s">
        <v>130</v>
      </c>
      <c r="D172" s="123"/>
      <c r="E172" s="41"/>
      <c r="F172" s="30"/>
      <c r="G172" s="32"/>
      <c r="I172" s="4"/>
      <c r="J172" s="11"/>
      <c r="L172" s="4"/>
      <c r="M172" s="12"/>
    </row>
    <row r="173" spans="1:13" ht="15" customHeight="1" x14ac:dyDescent="0.25">
      <c r="A173" s="41"/>
      <c r="B173" s="30"/>
      <c r="C173" s="32"/>
      <c r="D173" s="32"/>
      <c r="E173" s="41"/>
      <c r="F173" s="30"/>
      <c r="G173" s="32"/>
      <c r="I173" s="4"/>
      <c r="J173" s="11"/>
      <c r="L173" s="4"/>
      <c r="M173" s="12"/>
    </row>
    <row r="174" spans="1:13" ht="15" customHeight="1" x14ac:dyDescent="0.25">
      <c r="A174" s="41"/>
      <c r="B174" s="30"/>
      <c r="C174" s="32"/>
      <c r="D174" s="32"/>
      <c r="E174" s="41"/>
      <c r="F174" s="30"/>
      <c r="G174" s="32"/>
      <c r="I174" s="4"/>
      <c r="J174" s="11"/>
      <c r="L174" s="4"/>
      <c r="M174" s="12"/>
    </row>
    <row r="175" spans="1:13" ht="15" customHeight="1" x14ac:dyDescent="0.25">
      <c r="A175" s="41"/>
      <c r="B175" s="30"/>
      <c r="C175" s="32"/>
      <c r="D175" s="32"/>
      <c r="E175" s="41"/>
      <c r="F175" s="30"/>
      <c r="G175" s="32"/>
      <c r="I175" s="4"/>
      <c r="J175" s="11"/>
      <c r="L175" s="4"/>
      <c r="M175" s="12"/>
    </row>
    <row r="176" spans="1:13" ht="15" customHeight="1" x14ac:dyDescent="0.25">
      <c r="A176" s="41"/>
      <c r="B176" s="4"/>
      <c r="C176" s="63"/>
      <c r="D176" s="59">
        <f>(C47+C37+G37/2)-C71/2</f>
        <v>6.1</v>
      </c>
      <c r="E176" s="60"/>
      <c r="F176" s="59"/>
      <c r="G176" s="61">
        <f>C153*(C47+G37/2+C37/2)</f>
        <v>927.3</v>
      </c>
      <c r="H176" s="60"/>
      <c r="I176" s="59"/>
      <c r="J176" s="61">
        <f>C159*(C47+C37+G37/2)*(C47+C37+G37/2)/2</f>
        <v>28.378727999999999</v>
      </c>
      <c r="K176" s="60"/>
      <c r="L176" s="4"/>
    </row>
    <row r="177" spans="1:13" ht="15" customHeight="1" x14ac:dyDescent="0.25">
      <c r="A177" s="41"/>
      <c r="B177" s="30"/>
      <c r="C177" s="32"/>
      <c r="D177" s="32"/>
      <c r="E177" s="41"/>
      <c r="F177" s="30"/>
      <c r="G177" s="32"/>
      <c r="I177" s="4"/>
      <c r="J177" s="11"/>
    </row>
    <row r="178" spans="1:13" ht="15" customHeight="1" x14ac:dyDescent="0.25">
      <c r="B178" s="4" t="s">
        <v>152</v>
      </c>
      <c r="C178" s="17">
        <f>(J176+G176)/D176</f>
        <v>156.66864393442623</v>
      </c>
      <c r="D178" s="10" t="s">
        <v>128</v>
      </c>
      <c r="F178" s="6"/>
      <c r="G178" s="6"/>
      <c r="I178" s="10"/>
      <c r="J178" s="6"/>
      <c r="K178" s="6"/>
      <c r="M178" s="12"/>
    </row>
    <row r="179" spans="1:13" ht="15" customHeight="1" x14ac:dyDescent="0.25">
      <c r="B179" s="4"/>
      <c r="C179" s="17"/>
      <c r="D179" s="10"/>
      <c r="F179" s="6"/>
      <c r="G179" s="6"/>
      <c r="I179" s="10"/>
      <c r="J179" s="6"/>
      <c r="K179" s="6"/>
      <c r="M179" s="12"/>
    </row>
    <row r="180" spans="1:13" ht="15" customHeight="1" x14ac:dyDescent="0.25">
      <c r="B180" s="4"/>
      <c r="C180" s="17"/>
      <c r="D180" s="10"/>
      <c r="F180" s="6"/>
      <c r="G180" s="6"/>
      <c r="I180" s="10"/>
      <c r="J180" s="6"/>
      <c r="K180" s="6"/>
      <c r="M180" s="12"/>
    </row>
    <row r="181" spans="1:13" ht="15" customHeight="1" x14ac:dyDescent="0.25">
      <c r="B181" s="4" t="s">
        <v>153</v>
      </c>
      <c r="C181" s="17">
        <f>C178/C129</f>
        <v>104.44576262295082</v>
      </c>
      <c r="D181" s="10" t="s">
        <v>150</v>
      </c>
      <c r="F181" s="6"/>
      <c r="G181" s="6"/>
      <c r="I181" s="10"/>
      <c r="J181" s="6"/>
      <c r="K181" s="6"/>
      <c r="M181" s="12"/>
    </row>
    <row r="182" spans="1:13" ht="15" customHeight="1" x14ac:dyDescent="0.25">
      <c r="A182" s="41"/>
      <c r="B182" s="30"/>
      <c r="C182" s="32"/>
      <c r="D182" s="32"/>
      <c r="E182" s="41"/>
      <c r="F182" s="30"/>
      <c r="G182" s="32"/>
      <c r="I182" s="4"/>
      <c r="J182" s="11"/>
      <c r="L182" s="4"/>
      <c r="M182" s="12"/>
    </row>
    <row r="183" spans="1:13" ht="15" customHeight="1" x14ac:dyDescent="0.25">
      <c r="A183" s="41"/>
      <c r="B183" s="30"/>
      <c r="C183" s="32"/>
      <c r="D183" s="32"/>
      <c r="E183" s="41"/>
      <c r="F183" s="30"/>
      <c r="G183" s="32"/>
      <c r="I183" s="4"/>
      <c r="J183" s="11"/>
      <c r="L183" s="4"/>
      <c r="M183" s="12"/>
    </row>
    <row r="184" spans="1:13" ht="15" customHeight="1" x14ac:dyDescent="0.25">
      <c r="A184" s="60"/>
      <c r="B184" s="61">
        <f>C178</f>
        <v>156.66864393442623</v>
      </c>
      <c r="C184" s="60"/>
      <c r="D184" s="63">
        <f>C153</f>
        <v>140.5</v>
      </c>
      <c r="E184" s="62">
        <f>C156</f>
        <v>236</v>
      </c>
      <c r="F184" s="59">
        <f>C159*(C47+C37+G37/2)</f>
        <v>8.2857599999999998</v>
      </c>
      <c r="G184" s="61"/>
      <c r="H184" s="60"/>
      <c r="I184" s="59"/>
      <c r="J184" s="61">
        <f>C159*(C116+C104+G104/2)*(C116+C104+G104/2)/2</f>
        <v>0</v>
      </c>
      <c r="L184" s="4"/>
    </row>
    <row r="185" spans="1:13" ht="15" customHeight="1" x14ac:dyDescent="0.25">
      <c r="A185" s="41"/>
      <c r="B185" s="30"/>
      <c r="C185" s="32"/>
      <c r="D185" s="32"/>
      <c r="E185" s="41"/>
      <c r="F185" s="30"/>
      <c r="G185" s="32"/>
      <c r="I185" s="4"/>
      <c r="J185" s="11"/>
    </row>
    <row r="186" spans="1:13" ht="15" customHeight="1" x14ac:dyDescent="0.25">
      <c r="B186" s="4" t="s">
        <v>206</v>
      </c>
      <c r="C186" s="17">
        <f>+(D184+E184+F184)-B184</f>
        <v>228.11711606557375</v>
      </c>
      <c r="D186" s="10" t="s">
        <v>128</v>
      </c>
      <c r="F186" s="6"/>
      <c r="G186" s="6"/>
      <c r="I186" s="10"/>
      <c r="J186" s="6"/>
      <c r="K186" s="6"/>
      <c r="M186" s="12"/>
    </row>
    <row r="187" spans="1:13" ht="15" customHeight="1" x14ac:dyDescent="0.25">
      <c r="B187" s="10"/>
      <c r="C187" s="16"/>
      <c r="D187" s="10"/>
      <c r="F187" s="6"/>
      <c r="G187" s="6"/>
      <c r="I187" s="10"/>
      <c r="J187" s="6"/>
      <c r="K187" s="6"/>
      <c r="L187" s="4"/>
      <c r="M187" s="12"/>
    </row>
    <row r="188" spans="1:13" ht="15" customHeight="1" x14ac:dyDescent="0.25">
      <c r="A188" s="41"/>
      <c r="B188" s="64" t="s">
        <v>154</v>
      </c>
      <c r="C188" s="32"/>
      <c r="D188" s="41"/>
      <c r="E188" s="41"/>
      <c r="F188" s="30"/>
      <c r="G188" s="32"/>
      <c r="H188" s="41"/>
      <c r="I188" s="4"/>
      <c r="J188" s="11"/>
      <c r="L188" s="4"/>
      <c r="M188" s="12"/>
    </row>
    <row r="189" spans="1:13" ht="15" customHeight="1" x14ac:dyDescent="0.25">
      <c r="A189" s="41"/>
      <c r="B189" s="30"/>
      <c r="C189" s="32"/>
      <c r="D189" s="41"/>
      <c r="E189" s="41"/>
      <c r="F189" s="30"/>
      <c r="G189" s="32"/>
      <c r="H189" s="41"/>
      <c r="I189" s="4"/>
      <c r="J189" s="11"/>
      <c r="L189" s="4"/>
      <c r="M189" s="12"/>
    </row>
    <row r="190" spans="1:13" ht="15" customHeight="1" x14ac:dyDescent="0.25">
      <c r="A190" s="41"/>
      <c r="B190" s="30"/>
      <c r="C190" s="32"/>
      <c r="D190" s="41"/>
      <c r="E190" s="41"/>
      <c r="F190" s="30"/>
      <c r="G190" s="32"/>
      <c r="H190" s="41"/>
      <c r="I190" s="4"/>
      <c r="J190" s="11"/>
      <c r="L190" s="4"/>
      <c r="M190" s="12"/>
    </row>
    <row r="191" spans="1:13" ht="15" customHeight="1" x14ac:dyDescent="0.25">
      <c r="A191" s="41"/>
      <c r="B191" s="30" t="s">
        <v>155</v>
      </c>
      <c r="C191" s="32">
        <f>C153/(C181-C159)</f>
        <v>1.3609572114099959</v>
      </c>
      <c r="D191" s="41" t="s">
        <v>12</v>
      </c>
      <c r="E191" s="41"/>
      <c r="F191" s="30"/>
      <c r="G191" s="32"/>
      <c r="H191" s="41"/>
      <c r="I191" s="4"/>
      <c r="J191" s="11"/>
      <c r="L191" s="4"/>
      <c r="M191" s="12"/>
    </row>
    <row r="192" spans="1:13" ht="15" customHeight="1" x14ac:dyDescent="0.25">
      <c r="A192" s="41"/>
      <c r="B192" s="30"/>
      <c r="C192" s="32"/>
      <c r="D192" s="41"/>
      <c r="E192" s="41"/>
      <c r="F192" s="30"/>
      <c r="G192" s="32"/>
      <c r="H192" s="41"/>
      <c r="I192" s="4"/>
      <c r="J192" s="11"/>
      <c r="L192" s="4"/>
      <c r="M192" s="12"/>
    </row>
    <row r="193" spans="1:13" ht="15" customHeight="1" x14ac:dyDescent="0.25">
      <c r="A193" s="41"/>
      <c r="B193" s="30"/>
      <c r="C193" s="32"/>
      <c r="D193" s="41"/>
      <c r="E193" s="41"/>
      <c r="F193" s="30"/>
      <c r="G193" s="32"/>
      <c r="H193" s="41"/>
      <c r="I193" s="4"/>
      <c r="J193" s="11"/>
      <c r="L193" s="4"/>
      <c r="M193" s="12"/>
    </row>
    <row r="194" spans="1:13" ht="15" customHeight="1" x14ac:dyDescent="0.25">
      <c r="A194" s="41"/>
      <c r="B194" s="30" t="s">
        <v>22</v>
      </c>
      <c r="C194" s="32">
        <f>-C181*C191*C191/2+C153*(C191-C37/2)+C159*C191*C191/2</f>
        <v>60.482244101552219</v>
      </c>
      <c r="D194" s="41" t="s">
        <v>156</v>
      </c>
      <c r="E194" s="41"/>
      <c r="F194" s="30"/>
      <c r="G194" s="32"/>
      <c r="H194" s="41"/>
      <c r="I194" s="4"/>
      <c r="J194" s="11"/>
      <c r="L194" s="4"/>
      <c r="M194" s="12"/>
    </row>
    <row r="195" spans="1:13" ht="15" customHeight="1" x14ac:dyDescent="0.25">
      <c r="A195" s="41"/>
      <c r="B195" s="30"/>
      <c r="C195" s="32"/>
      <c r="D195" s="41"/>
      <c r="E195" s="41"/>
      <c r="F195" s="30"/>
      <c r="G195" s="32"/>
      <c r="H195" s="41"/>
      <c r="I195" s="4"/>
      <c r="J195" s="11"/>
      <c r="L195" s="4"/>
      <c r="M195" s="12"/>
    </row>
    <row r="196" spans="1:13" ht="15" customHeight="1" x14ac:dyDescent="0.25">
      <c r="A196" s="41"/>
      <c r="B196" s="64" t="s">
        <v>157</v>
      </c>
      <c r="C196" s="32"/>
      <c r="D196" s="41"/>
      <c r="E196" s="41"/>
      <c r="F196" s="30"/>
      <c r="G196" s="32"/>
      <c r="H196" s="41"/>
      <c r="I196" s="4"/>
      <c r="J196" s="11"/>
      <c r="L196" s="4"/>
      <c r="M196" s="12"/>
    </row>
    <row r="197" spans="1:13" ht="15" customHeight="1" x14ac:dyDescent="0.25">
      <c r="A197" s="41"/>
      <c r="B197" s="30"/>
      <c r="C197" s="32"/>
      <c r="D197" s="41"/>
      <c r="E197" s="41"/>
      <c r="F197" s="30"/>
      <c r="G197" s="32"/>
      <c r="H197" s="41"/>
      <c r="I197" s="4"/>
      <c r="J197" s="11"/>
      <c r="L197" s="4"/>
      <c r="M197" s="12"/>
    </row>
    <row r="198" spans="1:13" ht="15" customHeight="1" x14ac:dyDescent="0.25">
      <c r="A198" s="41"/>
      <c r="B198" s="30" t="s">
        <v>158</v>
      </c>
      <c r="C198" s="32" t="str">
        <f>_xlfn.CONCAT(ROUND(C86,2), " X ",ROUND(C85,2))</f>
        <v>0.4 X 0.9</v>
      </c>
      <c r="D198" s="24"/>
      <c r="E198" s="52"/>
      <c r="F198" s="30"/>
      <c r="G198" s="32"/>
      <c r="H198" s="41"/>
      <c r="I198" s="4"/>
      <c r="J198" s="11"/>
      <c r="L198" s="4"/>
      <c r="M198" s="12"/>
    </row>
    <row r="199" spans="1:13" ht="15" customHeight="1" x14ac:dyDescent="0.25">
      <c r="A199" s="41"/>
      <c r="B199" s="30"/>
      <c r="C199" s="32"/>
      <c r="D199" s="41"/>
      <c r="E199" s="41"/>
      <c r="F199" s="30"/>
      <c r="G199" s="32"/>
      <c r="H199" s="41"/>
      <c r="I199" s="4"/>
      <c r="J199" s="11"/>
      <c r="L199" s="4"/>
      <c r="M199" s="12"/>
    </row>
    <row r="200" spans="1:13" ht="15" customHeight="1" x14ac:dyDescent="0.25">
      <c r="A200" s="41"/>
      <c r="B200" s="30" t="s">
        <v>78</v>
      </c>
      <c r="C200" s="89">
        <v>6</v>
      </c>
      <c r="D200" s="41" t="s">
        <v>0</v>
      </c>
      <c r="E200" s="41" t="s">
        <v>182</v>
      </c>
      <c r="F200" s="30"/>
      <c r="G200" s="32"/>
      <c r="H200" s="41"/>
      <c r="I200" s="4"/>
      <c r="J200" s="11"/>
      <c r="L200" s="4"/>
      <c r="M200" s="12"/>
    </row>
    <row r="201" spans="1:13" ht="15" customHeight="1" x14ac:dyDescent="0.25">
      <c r="A201" s="41"/>
      <c r="B201" s="30" t="s">
        <v>3</v>
      </c>
      <c r="C201" s="32">
        <f>C85*100-C200</f>
        <v>84</v>
      </c>
      <c r="D201" s="41" t="s">
        <v>0</v>
      </c>
      <c r="E201" s="41"/>
      <c r="F201" s="30"/>
      <c r="G201" s="32"/>
      <c r="H201" s="41"/>
      <c r="I201" s="4"/>
      <c r="J201" s="11"/>
      <c r="L201" s="4"/>
      <c r="M201" s="12"/>
    </row>
    <row r="202" spans="1:13" ht="15" customHeight="1" x14ac:dyDescent="0.25">
      <c r="B202" s="6"/>
      <c r="C202" s="16"/>
      <c r="D202" s="10"/>
      <c r="F202" s="6"/>
      <c r="G202" s="6"/>
      <c r="I202" s="10"/>
      <c r="J202" s="6"/>
      <c r="K202" s="6"/>
      <c r="L202" s="4"/>
      <c r="M202" s="12"/>
    </row>
    <row r="203" spans="1:13" ht="15" customHeight="1" x14ac:dyDescent="0.25">
      <c r="B203" s="64" t="s">
        <v>159</v>
      </c>
      <c r="C203" s="16"/>
      <c r="D203" s="10"/>
      <c r="F203" s="6"/>
      <c r="G203" s="6"/>
      <c r="I203" s="10"/>
      <c r="J203" s="6"/>
      <c r="K203" s="6"/>
      <c r="L203" s="4"/>
      <c r="M203" s="12"/>
    </row>
    <row r="204" spans="1:13" ht="15" customHeight="1" x14ac:dyDescent="0.25">
      <c r="A204" s="4"/>
      <c r="B204" s="6" t="s">
        <v>176</v>
      </c>
      <c r="C204" s="17">
        <f>C194</f>
        <v>60.482244101552219</v>
      </c>
      <c r="D204" s="41" t="s">
        <v>156</v>
      </c>
      <c r="F204" s="6"/>
      <c r="G204" s="6"/>
      <c r="I204" s="10"/>
      <c r="J204" s="6"/>
      <c r="K204" s="6"/>
      <c r="L204" s="4"/>
      <c r="M204" s="12"/>
    </row>
    <row r="205" spans="1:13" ht="15" customHeight="1" x14ac:dyDescent="0.25">
      <c r="B205" s="6"/>
      <c r="C205" s="16"/>
      <c r="D205" s="10"/>
      <c r="F205" s="6"/>
      <c r="G205" s="6"/>
      <c r="I205" s="10"/>
      <c r="J205" s="6"/>
      <c r="K205" s="6"/>
      <c r="L205" s="4"/>
      <c r="M205" s="12"/>
    </row>
    <row r="206" spans="1:13" ht="15" customHeight="1" x14ac:dyDescent="0.25">
      <c r="B206" s="64" t="s">
        <v>160</v>
      </c>
      <c r="C206" s="16"/>
      <c r="D206" s="10"/>
      <c r="F206" s="6"/>
      <c r="G206" s="6"/>
      <c r="I206" s="10"/>
      <c r="J206" s="6"/>
      <c r="K206" s="6"/>
      <c r="L206" s="4"/>
      <c r="M206" s="12"/>
    </row>
    <row r="207" spans="1:13" ht="15" customHeight="1" x14ac:dyDescent="0.25">
      <c r="B207" s="25" t="s">
        <v>161</v>
      </c>
      <c r="F207" s="4"/>
      <c r="G207" s="17"/>
    </row>
    <row r="208" spans="1:13" ht="15" customHeight="1" x14ac:dyDescent="0.25">
      <c r="F208" s="6"/>
      <c r="H208" s="10"/>
    </row>
    <row r="209" spans="2:21" ht="15" customHeight="1" x14ac:dyDescent="0.25">
      <c r="B209" s="34" t="s">
        <v>53</v>
      </c>
      <c r="C209" s="35">
        <v>0.9</v>
      </c>
      <c r="D209" s="41" t="s">
        <v>82</v>
      </c>
      <c r="F209" s="6"/>
      <c r="G209" s="17"/>
      <c r="H209" s="10"/>
    </row>
    <row r="210" spans="2:21" ht="15" customHeight="1" x14ac:dyDescent="0.25">
      <c r="B210" s="4" t="s">
        <v>177</v>
      </c>
      <c r="C210" s="17">
        <f>C204</f>
        <v>60.482244101552219</v>
      </c>
      <c r="D210" s="2" t="s">
        <v>23</v>
      </c>
      <c r="G210" s="17"/>
      <c r="R210" s="78" t="s">
        <v>26</v>
      </c>
      <c r="S210" s="79">
        <f>C213</f>
        <v>16.8</v>
      </c>
      <c r="T210" s="10" t="s">
        <v>0</v>
      </c>
    </row>
    <row r="211" spans="2:21" ht="15" customHeight="1" x14ac:dyDescent="0.25">
      <c r="B211" s="4"/>
      <c r="C211" s="6"/>
      <c r="G211" s="17"/>
      <c r="R211" s="4" t="s">
        <v>27</v>
      </c>
      <c r="S211" s="17">
        <f>(C210*100000)/(C209*C41*(C201-C213/2))</f>
        <v>21.164806451930314</v>
      </c>
      <c r="T211" s="2" t="s">
        <v>1</v>
      </c>
    </row>
    <row r="212" spans="2:21" ht="15" customHeight="1" x14ac:dyDescent="0.25">
      <c r="B212" s="4"/>
      <c r="F212" s="4"/>
      <c r="G212" s="17"/>
      <c r="R212" s="78" t="s">
        <v>26</v>
      </c>
      <c r="S212" s="80">
        <f xml:space="preserve"> S211*C41/(0.85*C40*C86*100)</f>
        <v>12.449886148194301</v>
      </c>
      <c r="T212" s="10" t="s">
        <v>0</v>
      </c>
    </row>
    <row r="213" spans="2:21" ht="15" customHeight="1" x14ac:dyDescent="0.25">
      <c r="B213" s="4" t="s">
        <v>26</v>
      </c>
      <c r="C213" s="17">
        <f>C201/5</f>
        <v>16.8</v>
      </c>
      <c r="D213" s="2" t="s">
        <v>0</v>
      </c>
      <c r="R213" s="4" t="s">
        <v>27</v>
      </c>
      <c r="S213" s="17">
        <f>(C210*100000)/(C209*C41*(C201-S212/2))</f>
        <v>20.572911560711887</v>
      </c>
      <c r="T213" s="2" t="s">
        <v>1</v>
      </c>
    </row>
    <row r="214" spans="2:21" ht="15" customHeight="1" x14ac:dyDescent="0.25">
      <c r="B214" s="4"/>
      <c r="C214" s="17"/>
      <c r="R214" s="78" t="s">
        <v>26</v>
      </c>
      <c r="S214" s="17">
        <f xml:space="preserve"> S213*C41/(0.85*C40*C86*100)</f>
        <v>12.101712682771696</v>
      </c>
      <c r="T214" s="10" t="s">
        <v>0</v>
      </c>
    </row>
    <row r="215" spans="2:21" ht="15" customHeight="1" x14ac:dyDescent="0.25">
      <c r="B215" s="4"/>
      <c r="C215" s="6"/>
      <c r="F215" s="20"/>
      <c r="G215" s="4"/>
      <c r="H215" s="6"/>
      <c r="R215" s="4" t="s">
        <v>27</v>
      </c>
      <c r="S215" s="17">
        <f>(C210*100000)/(C209*C41*(C201-S214/2))</f>
        <v>20.526965309247618</v>
      </c>
      <c r="T215" s="2" t="s">
        <v>1</v>
      </c>
    </row>
    <row r="216" spans="2:21" ht="15" customHeight="1" x14ac:dyDescent="0.25">
      <c r="B216" s="4"/>
      <c r="C216" s="6"/>
      <c r="G216" s="4"/>
      <c r="H216" s="6"/>
      <c r="R216" s="78" t="s">
        <v>26</v>
      </c>
      <c r="S216" s="17">
        <f xml:space="preserve"> S215*C41/(0.85*C40*C86*100)</f>
        <v>12.074685476028009</v>
      </c>
      <c r="T216" s="10" t="s">
        <v>0</v>
      </c>
    </row>
    <row r="217" spans="2:21" ht="15" customHeight="1" x14ac:dyDescent="0.25">
      <c r="B217" s="4" t="s">
        <v>27</v>
      </c>
      <c r="C217" s="17">
        <f>(C210*100000)/(C209*C41*(C201-C213/2))</f>
        <v>21.164806451930314</v>
      </c>
      <c r="D217" s="2" t="s">
        <v>1</v>
      </c>
      <c r="G217" s="4"/>
      <c r="H217" s="6"/>
      <c r="R217" s="4" t="s">
        <v>27</v>
      </c>
      <c r="S217" s="17">
        <f>(C210*100000)/(C209*C41*(C201-S216/2))</f>
        <v>20.523407281887359</v>
      </c>
      <c r="T217" s="2" t="s">
        <v>1</v>
      </c>
    </row>
    <row r="218" spans="2:21" ht="15" customHeight="1" x14ac:dyDescent="0.25">
      <c r="B218" s="4"/>
      <c r="F218" s="17"/>
    </row>
    <row r="219" spans="2:21" ht="15" customHeight="1" x14ac:dyDescent="0.25">
      <c r="B219" s="4"/>
      <c r="F219" s="17"/>
    </row>
    <row r="220" spans="2:21" ht="15" customHeight="1" x14ac:dyDescent="0.25">
      <c r="B220" s="4" t="s">
        <v>26</v>
      </c>
      <c r="C220" s="17">
        <f>S216</f>
        <v>12.074685476028009</v>
      </c>
      <c r="D220" s="2" t="s">
        <v>0</v>
      </c>
    </row>
    <row r="221" spans="2:21" ht="15" customHeight="1" x14ac:dyDescent="0.25">
      <c r="B221" s="4"/>
      <c r="C221" s="17"/>
    </row>
    <row r="222" spans="2:21" ht="15" customHeight="1" x14ac:dyDescent="0.25">
      <c r="B222" s="4"/>
      <c r="C222" s="6"/>
      <c r="F222" s="4"/>
      <c r="G222" s="6"/>
      <c r="R222" s="117" t="s">
        <v>54</v>
      </c>
      <c r="S222" s="117"/>
      <c r="T222" s="117"/>
      <c r="U222" s="117"/>
    </row>
    <row r="223" spans="2:21" ht="15" customHeight="1" x14ac:dyDescent="0.25">
      <c r="B223" s="4"/>
      <c r="C223" s="6"/>
      <c r="F223" s="4"/>
      <c r="G223" s="6"/>
      <c r="R223" s="117" t="s">
        <v>55</v>
      </c>
      <c r="S223" s="117"/>
      <c r="T223" s="117"/>
      <c r="U223" s="117"/>
    </row>
    <row r="224" spans="2:21" ht="15" customHeight="1" x14ac:dyDescent="0.25">
      <c r="B224" s="4" t="s">
        <v>27</v>
      </c>
      <c r="C224" s="17">
        <f>S217</f>
        <v>20.523407281887359</v>
      </c>
      <c r="D224" s="2" t="s">
        <v>1</v>
      </c>
      <c r="F224" s="4"/>
      <c r="G224" s="6"/>
      <c r="R224" s="22" t="s">
        <v>56</v>
      </c>
      <c r="S224" s="22" t="s">
        <v>57</v>
      </c>
      <c r="T224" s="22" t="s">
        <v>57</v>
      </c>
      <c r="U224" s="22" t="s">
        <v>58</v>
      </c>
    </row>
    <row r="225" spans="1:21" ht="15" customHeight="1" x14ac:dyDescent="0.25">
      <c r="B225" s="4"/>
      <c r="C225" s="17"/>
      <c r="F225" s="4"/>
      <c r="G225" s="6"/>
      <c r="R225" s="22"/>
      <c r="S225" s="22" t="s">
        <v>173</v>
      </c>
      <c r="T225" s="22" t="s">
        <v>0</v>
      </c>
      <c r="U225" s="22" t="s">
        <v>1</v>
      </c>
    </row>
    <row r="226" spans="1:21" ht="15" customHeight="1" x14ac:dyDescent="0.25">
      <c r="A226" s="41"/>
      <c r="B226" s="44"/>
      <c r="C226" s="24"/>
      <c r="D226" s="41"/>
      <c r="R226" s="22">
        <v>3</v>
      </c>
      <c r="S226" s="45" t="s">
        <v>59</v>
      </c>
      <c r="T226" s="46">
        <v>0.95250000000000001</v>
      </c>
      <c r="U226" s="47">
        <v>0.71255739248085614</v>
      </c>
    </row>
    <row r="227" spans="1:21" ht="15" customHeight="1" x14ac:dyDescent="0.25">
      <c r="A227" s="30"/>
      <c r="B227" s="23" t="s">
        <v>34</v>
      </c>
      <c r="C227" s="32">
        <f>0.0033*C86*100*C201</f>
        <v>11.088000000000001</v>
      </c>
      <c r="D227" s="33" t="s">
        <v>1</v>
      </c>
      <c r="R227" s="22">
        <v>4</v>
      </c>
      <c r="S227" s="45" t="s">
        <v>60</v>
      </c>
      <c r="T227" s="46">
        <v>1.27</v>
      </c>
      <c r="U227" s="47">
        <v>1.2667686977437445</v>
      </c>
    </row>
    <row r="228" spans="1:21" ht="15" customHeight="1" x14ac:dyDescent="0.25">
      <c r="A228" s="30"/>
      <c r="B228" s="23"/>
      <c r="C228" s="23"/>
      <c r="D228" s="33"/>
      <c r="R228" s="22">
        <v>5</v>
      </c>
      <c r="S228" s="45" t="s">
        <v>61</v>
      </c>
      <c r="T228" s="46">
        <v>1.5874999999999999</v>
      </c>
      <c r="U228" s="47">
        <v>1.9793260902246004</v>
      </c>
    </row>
    <row r="229" spans="1:21" ht="15" customHeight="1" x14ac:dyDescent="0.25">
      <c r="B229" s="7" t="s">
        <v>88</v>
      </c>
      <c r="C229" s="29">
        <f>MAX(C224,C227)</f>
        <v>20.523407281887359</v>
      </c>
      <c r="D229" s="9" t="s">
        <v>1</v>
      </c>
      <c r="F229" s="4"/>
      <c r="G229" s="6"/>
      <c r="R229" s="22">
        <v>6</v>
      </c>
      <c r="S229" s="45" t="s">
        <v>62</v>
      </c>
      <c r="T229" s="46">
        <v>1.905</v>
      </c>
      <c r="U229" s="47">
        <v>2.8502295699234246</v>
      </c>
    </row>
    <row r="230" spans="1:21" ht="15" customHeight="1" x14ac:dyDescent="0.25">
      <c r="B230" s="30"/>
      <c r="C230" s="51"/>
      <c r="D230" s="52"/>
      <c r="E230" s="41"/>
      <c r="G230" s="41"/>
      <c r="H230" s="41"/>
      <c r="I230" s="41"/>
      <c r="J230" s="41"/>
      <c r="R230" s="22">
        <v>7</v>
      </c>
      <c r="S230" s="45" t="s">
        <v>63</v>
      </c>
      <c r="T230" s="46">
        <v>2.2225000000000001</v>
      </c>
      <c r="U230" s="47">
        <v>3.8794791368402173</v>
      </c>
    </row>
    <row r="231" spans="1:21" ht="15" customHeight="1" x14ac:dyDescent="0.25">
      <c r="B231" s="30"/>
      <c r="C231" s="53" t="s">
        <v>79</v>
      </c>
      <c r="D231" s="37">
        <v>6</v>
      </c>
      <c r="E231" s="24" t="str">
        <f>+LOOKUP(D231,R226:R235,S226:S235)</f>
        <v>3/4"</v>
      </c>
      <c r="F231" s="54" t="s">
        <v>80</v>
      </c>
      <c r="G231" s="23">
        <f>LOOKUP(D231,R226:R235,T226:T235)</f>
        <v>1.905</v>
      </c>
      <c r="H231" s="41" t="s">
        <v>0</v>
      </c>
      <c r="I231" s="30" t="s">
        <v>81</v>
      </c>
      <c r="J231" s="23">
        <f>LOOKUP(D231,R226:R235,U226:U235)</f>
        <v>2.8502295699234246</v>
      </c>
      <c r="K231" s="41" t="s">
        <v>1</v>
      </c>
      <c r="R231" s="22">
        <v>8</v>
      </c>
      <c r="S231" s="45" t="s">
        <v>64</v>
      </c>
      <c r="T231" s="46">
        <v>2.54</v>
      </c>
      <c r="U231" s="47">
        <v>5.0670747909749778</v>
      </c>
    </row>
    <row r="232" spans="1:21" ht="15" customHeight="1" x14ac:dyDescent="0.25">
      <c r="B232" s="30"/>
      <c r="C232" s="53" t="s">
        <v>79</v>
      </c>
      <c r="D232" s="37">
        <v>8</v>
      </c>
      <c r="E232" s="24" t="str">
        <f>+LOOKUP(D232,R226:R235,S226:S235)</f>
        <v>1"</v>
      </c>
      <c r="F232" s="54" t="s">
        <v>80</v>
      </c>
      <c r="G232" s="23">
        <f>LOOKUP(D232,R226:R235,T226:T235)</f>
        <v>2.54</v>
      </c>
      <c r="H232" s="41" t="s">
        <v>0</v>
      </c>
      <c r="I232" s="30" t="s">
        <v>81</v>
      </c>
      <c r="J232" s="23">
        <f>LOOKUP(D232,R226:R235,U226:U235)</f>
        <v>5.0670747909749778</v>
      </c>
      <c r="K232" s="41" t="s">
        <v>1</v>
      </c>
      <c r="R232" s="22">
        <v>9</v>
      </c>
      <c r="S232" s="45" t="s">
        <v>65</v>
      </c>
      <c r="T232" s="46">
        <v>2.8574999999999999</v>
      </c>
      <c r="U232" s="47">
        <v>6.4130165323277053</v>
      </c>
    </row>
    <row r="233" spans="1:21" ht="15" customHeight="1" x14ac:dyDescent="0.25">
      <c r="B233" s="30"/>
      <c r="C233" s="51"/>
      <c r="D233" s="52"/>
      <c r="E233" s="41"/>
      <c r="F233" s="24"/>
      <c r="G233" s="41"/>
      <c r="H233" s="41"/>
      <c r="I233" s="41"/>
      <c r="J233" s="41"/>
      <c r="R233" s="22">
        <v>10</v>
      </c>
      <c r="S233" s="45" t="s">
        <v>66</v>
      </c>
      <c r="T233" s="46">
        <v>3.1749999999999998</v>
      </c>
      <c r="U233" s="47">
        <v>7.9173043608984015</v>
      </c>
    </row>
    <row r="234" spans="1:21" ht="15" customHeight="1" x14ac:dyDescent="0.25">
      <c r="A234" s="30"/>
      <c r="C234" s="31" t="s">
        <v>163</v>
      </c>
      <c r="D234" s="68">
        <v>4</v>
      </c>
      <c r="E234" s="38" t="s">
        <v>90</v>
      </c>
      <c r="F234" s="39" t="str">
        <f>E231</f>
        <v>3/4"</v>
      </c>
      <c r="G234" s="39" t="s">
        <v>162</v>
      </c>
      <c r="H234" s="69">
        <v>2</v>
      </c>
      <c r="I234" s="38" t="s">
        <v>90</v>
      </c>
      <c r="J234" s="65" t="str">
        <f>E232</f>
        <v>1"</v>
      </c>
      <c r="R234" s="22">
        <v>11</v>
      </c>
      <c r="S234" s="45" t="s">
        <v>67</v>
      </c>
      <c r="T234" s="46">
        <v>3.4925000000000002</v>
      </c>
      <c r="U234" s="47">
        <v>9.5799382766870682</v>
      </c>
    </row>
    <row r="235" spans="1:21" ht="15" customHeight="1" x14ac:dyDescent="0.25">
      <c r="A235" s="30"/>
      <c r="B235" s="30"/>
      <c r="C235" s="4"/>
      <c r="D235" s="70"/>
      <c r="E235" s="60"/>
      <c r="F235" s="60">
        <f>+D234*J231</f>
        <v>11.400918279693698</v>
      </c>
      <c r="G235" s="60"/>
      <c r="H235" s="60"/>
      <c r="I235" s="60"/>
      <c r="J235" s="60">
        <f>+H234*J232</f>
        <v>10.134149581949956</v>
      </c>
    </row>
    <row r="236" spans="1:21" ht="15" customHeight="1" x14ac:dyDescent="0.25">
      <c r="A236" s="30"/>
      <c r="C236" s="7" t="s">
        <v>27</v>
      </c>
      <c r="D236" s="66">
        <f>+F235+J235</f>
        <v>21.535067861643654</v>
      </c>
      <c r="E236" s="67" t="s">
        <v>1</v>
      </c>
      <c r="F236" s="2" t="str">
        <f>IF(C229&lt;D236,"OK","Aumentar mas acero")</f>
        <v>OK</v>
      </c>
    </row>
    <row r="237" spans="1:21" ht="15" customHeight="1" x14ac:dyDescent="0.25">
      <c r="A237" s="30"/>
      <c r="B237" s="23"/>
      <c r="C237" s="29"/>
      <c r="D237" s="9"/>
      <c r="F237" s="4"/>
      <c r="G237" s="6"/>
      <c r="I237" s="41"/>
      <c r="R237" s="107" t="s">
        <v>68</v>
      </c>
      <c r="S237" s="108"/>
      <c r="T237" s="108"/>
      <c r="U237" s="109"/>
    </row>
    <row r="238" spans="1:21" ht="15" customHeight="1" x14ac:dyDescent="0.25">
      <c r="A238" s="30"/>
      <c r="B238" s="23"/>
      <c r="C238" s="71" t="s">
        <v>164</v>
      </c>
      <c r="D238" s="72">
        <f>+D234</f>
        <v>4</v>
      </c>
      <c r="E238" s="75" t="s">
        <v>90</v>
      </c>
      <c r="F238" s="76" t="str">
        <f>F234</f>
        <v>3/4"</v>
      </c>
      <c r="G238" s="76" t="s">
        <v>162</v>
      </c>
      <c r="H238" s="73">
        <f>+H234</f>
        <v>2</v>
      </c>
      <c r="I238" s="75" t="s">
        <v>90</v>
      </c>
      <c r="J238" s="77" t="str">
        <f>J234</f>
        <v>1"</v>
      </c>
      <c r="R238" s="110" t="s">
        <v>69</v>
      </c>
      <c r="S238" s="111"/>
      <c r="T238" s="111"/>
      <c r="U238" s="112"/>
    </row>
    <row r="239" spans="1:21" ht="15" customHeight="1" x14ac:dyDescent="0.25">
      <c r="A239" s="30"/>
      <c r="B239" s="23"/>
      <c r="C239" s="29"/>
      <c r="D239" s="9"/>
      <c r="F239" s="4"/>
      <c r="G239" s="6"/>
      <c r="I239" s="41"/>
      <c r="R239" s="18" t="s">
        <v>70</v>
      </c>
      <c r="S239" s="19"/>
      <c r="T239" s="48" t="s">
        <v>71</v>
      </c>
      <c r="U239" s="48" t="s">
        <v>72</v>
      </c>
    </row>
    <row r="240" spans="1:21" ht="15" customHeight="1" x14ac:dyDescent="0.25">
      <c r="B240" s="14" t="s">
        <v>28</v>
      </c>
      <c r="C240" s="29"/>
      <c r="D240" s="9"/>
      <c r="F240" s="4"/>
      <c r="G240" s="6"/>
      <c r="R240" s="18" t="s">
        <v>73</v>
      </c>
      <c r="S240" s="19"/>
      <c r="T240" s="49">
        <v>0.9</v>
      </c>
      <c r="U240" s="50">
        <v>0.9</v>
      </c>
    </row>
    <row r="241" spans="1:21" ht="13.8" x14ac:dyDescent="0.25">
      <c r="A241" s="26"/>
      <c r="R241" s="18" t="s">
        <v>74</v>
      </c>
      <c r="S241" s="19"/>
      <c r="T241" s="50">
        <v>0.7</v>
      </c>
      <c r="U241" s="50">
        <v>0.65</v>
      </c>
    </row>
    <row r="242" spans="1:21" ht="15" customHeight="1" x14ac:dyDescent="0.25">
      <c r="A242" s="26"/>
      <c r="H242" s="4"/>
      <c r="K242" s="4"/>
      <c r="R242" s="18" t="s">
        <v>75</v>
      </c>
      <c r="S242" s="19"/>
      <c r="T242" s="50">
        <v>0.85</v>
      </c>
      <c r="U242" s="50">
        <v>0.75</v>
      </c>
    </row>
    <row r="243" spans="1:21" ht="15" customHeight="1" x14ac:dyDescent="0.25">
      <c r="A243" s="26"/>
      <c r="B243" s="4" t="s">
        <v>29</v>
      </c>
      <c r="C243" s="28">
        <f>D236/(C86*100*C201)</f>
        <v>6.4092463873939446E-3</v>
      </c>
      <c r="E243" s="4" t="s">
        <v>30</v>
      </c>
      <c r="F243" s="27">
        <f>14/C41</f>
        <v>3.3333333333333335E-3</v>
      </c>
      <c r="R243" s="18" t="s">
        <v>76</v>
      </c>
      <c r="S243" s="19"/>
      <c r="T243" s="50">
        <v>0.7</v>
      </c>
      <c r="U243" s="22"/>
    </row>
    <row r="244" spans="1:21" ht="15" customHeight="1" x14ac:dyDescent="0.25">
      <c r="A244" s="26"/>
      <c r="B244" s="27"/>
      <c r="C244" s="27"/>
      <c r="D244" s="27"/>
      <c r="E244" s="27"/>
      <c r="G244" s="27"/>
      <c r="H244" s="27"/>
      <c r="I244" s="27"/>
      <c r="J244" s="27"/>
      <c r="K244" s="27"/>
      <c r="L244" s="27"/>
      <c r="M244" s="27"/>
      <c r="N244" s="27"/>
      <c r="R244" s="18" t="s">
        <v>77</v>
      </c>
      <c r="S244" s="19"/>
      <c r="T244" s="50">
        <v>0.75</v>
      </c>
      <c r="U244" s="22"/>
    </row>
    <row r="245" spans="1:21" ht="15" customHeight="1" x14ac:dyDescent="0.25">
      <c r="A245" s="26"/>
      <c r="B245" s="6" t="s">
        <v>91</v>
      </c>
      <c r="D245" s="6" t="s">
        <v>92</v>
      </c>
      <c r="E245" s="17"/>
      <c r="F245" s="4"/>
      <c r="G245" s="27"/>
      <c r="H245" s="27"/>
      <c r="I245" s="27"/>
      <c r="J245" s="27"/>
      <c r="K245" s="27"/>
      <c r="L245" s="27"/>
      <c r="M245" s="27"/>
      <c r="N245" s="27"/>
    </row>
    <row r="246" spans="1:21" ht="15" customHeight="1" x14ac:dyDescent="0.25">
      <c r="A246" s="26"/>
      <c r="B246" s="28">
        <f>F243</f>
        <v>3.3333333333333335E-3</v>
      </c>
      <c r="C246" s="6" t="str">
        <f>IF(B246&lt;D246,"&lt;",IF(B246&gt;D246,"&gt;"))</f>
        <v>&lt;</v>
      </c>
      <c r="D246" s="28">
        <f>C243</f>
        <v>6.4092463873939446E-3</v>
      </c>
      <c r="F246" s="6" t="str">
        <f>IF(B246&gt;D246,"…..VERIFICAR","…..CONFORME")</f>
        <v>…..CONFORME</v>
      </c>
      <c r="G246" s="27"/>
      <c r="H246" s="27"/>
      <c r="I246" s="27"/>
      <c r="J246" s="27"/>
      <c r="K246" s="27"/>
      <c r="L246" s="27"/>
      <c r="M246" s="27"/>
      <c r="N246" s="27"/>
    </row>
    <row r="247" spans="1:21" ht="15" customHeight="1" x14ac:dyDescent="0.25">
      <c r="A247" s="26"/>
      <c r="B247" s="28"/>
      <c r="C247" s="6"/>
      <c r="D247" s="28"/>
      <c r="F247" s="6"/>
      <c r="G247" s="27"/>
      <c r="H247" s="27"/>
      <c r="I247" s="27"/>
      <c r="J247" s="27"/>
      <c r="K247" s="27"/>
      <c r="L247" s="27"/>
      <c r="M247" s="27"/>
      <c r="N247" s="27"/>
    </row>
    <row r="248" spans="1:21" ht="15" customHeight="1" x14ac:dyDescent="0.25">
      <c r="B248" s="64" t="s">
        <v>174</v>
      </c>
      <c r="C248" s="16"/>
      <c r="D248" s="10"/>
      <c r="F248" s="6"/>
      <c r="G248" s="27"/>
      <c r="H248" s="27"/>
      <c r="I248" s="27"/>
      <c r="J248" s="27"/>
      <c r="K248" s="27"/>
      <c r="L248" s="27"/>
      <c r="M248" s="27"/>
      <c r="N248" s="27"/>
    </row>
    <row r="249" spans="1:21" ht="15" customHeight="1" x14ac:dyDescent="0.25">
      <c r="B249" s="25" t="s">
        <v>175</v>
      </c>
      <c r="F249" s="6"/>
      <c r="G249" s="27"/>
      <c r="H249" s="27"/>
      <c r="I249" s="27"/>
      <c r="J249" s="27"/>
      <c r="K249" s="27"/>
      <c r="L249" s="27"/>
      <c r="M249" s="27"/>
      <c r="N249" s="27"/>
    </row>
    <row r="250" spans="1:21" ht="15" customHeight="1" x14ac:dyDescent="0.25">
      <c r="A250" s="26"/>
      <c r="B250" s="28"/>
      <c r="C250" s="6"/>
      <c r="D250" s="28"/>
      <c r="F250" s="6"/>
      <c r="G250" s="27"/>
      <c r="H250" s="27"/>
      <c r="I250" s="27"/>
      <c r="J250" s="27"/>
      <c r="K250" s="27"/>
      <c r="L250" s="27"/>
      <c r="M250" s="27"/>
      <c r="N250" s="27"/>
    </row>
    <row r="251" spans="1:21" ht="15" customHeight="1" x14ac:dyDescent="0.25">
      <c r="A251" s="26"/>
      <c r="B251" s="28"/>
      <c r="C251" s="6"/>
      <c r="D251" s="28"/>
      <c r="F251" s="6"/>
      <c r="G251" s="27"/>
      <c r="H251" s="27"/>
      <c r="I251" s="27"/>
      <c r="J251" s="27"/>
      <c r="K251" s="27"/>
      <c r="L251" s="27"/>
      <c r="M251" s="27"/>
      <c r="N251" s="27"/>
    </row>
    <row r="252" spans="1:21" ht="15" customHeight="1" x14ac:dyDescent="0.25">
      <c r="A252" s="26"/>
      <c r="B252" s="28"/>
      <c r="C252" s="6"/>
      <c r="D252" s="28"/>
      <c r="F252" s="6"/>
      <c r="G252" s="27"/>
      <c r="H252" s="27"/>
      <c r="I252" s="27"/>
      <c r="J252" s="27"/>
      <c r="K252" s="27"/>
      <c r="L252" s="27"/>
      <c r="M252" s="27"/>
      <c r="N252" s="27"/>
    </row>
    <row r="253" spans="1:21" ht="15" customHeight="1" x14ac:dyDescent="0.25">
      <c r="A253" s="26"/>
      <c r="B253" s="82" t="s">
        <v>178</v>
      </c>
      <c r="C253" s="17">
        <f>C229/2</f>
        <v>10.261703640943679</v>
      </c>
      <c r="D253" s="83" t="s">
        <v>1</v>
      </c>
      <c r="F253" s="6"/>
      <c r="G253" s="27"/>
      <c r="H253" s="27"/>
      <c r="I253" s="27"/>
      <c r="J253" s="27"/>
      <c r="K253" s="27"/>
      <c r="L253" s="27"/>
      <c r="M253" s="27"/>
      <c r="N253" s="27"/>
    </row>
    <row r="254" spans="1:21" ht="15" customHeight="1" x14ac:dyDescent="0.25">
      <c r="A254" s="26"/>
      <c r="B254" s="4"/>
      <c r="C254" s="17"/>
      <c r="F254" s="4"/>
      <c r="G254" s="27"/>
      <c r="H254" s="27"/>
      <c r="I254" s="27"/>
      <c r="J254" s="27"/>
      <c r="K254" s="27"/>
      <c r="L254" s="27"/>
      <c r="M254" s="27"/>
      <c r="N254" s="27"/>
    </row>
    <row r="255" spans="1:21" ht="15" customHeight="1" x14ac:dyDescent="0.25">
      <c r="A255" s="26"/>
      <c r="B255" s="44"/>
      <c r="C255" s="24"/>
      <c r="D255" s="41"/>
      <c r="G255" s="27"/>
      <c r="H255" s="27"/>
      <c r="I255" s="27"/>
      <c r="J255" s="27"/>
      <c r="K255" s="27"/>
      <c r="L255" s="27"/>
      <c r="M255" s="27"/>
      <c r="N255" s="27"/>
    </row>
    <row r="256" spans="1:21" ht="15" customHeight="1" x14ac:dyDescent="0.25">
      <c r="A256" s="26"/>
      <c r="B256" s="23" t="s">
        <v>34</v>
      </c>
      <c r="C256" s="32">
        <f>0.0033*C86*100*C201</f>
        <v>11.088000000000001</v>
      </c>
      <c r="D256" s="33" t="s">
        <v>1</v>
      </c>
      <c r="G256" s="27"/>
      <c r="H256" s="27"/>
      <c r="I256" s="27"/>
      <c r="J256" s="27"/>
      <c r="K256" s="27"/>
      <c r="L256" s="27"/>
      <c r="M256" s="27"/>
      <c r="N256" s="27"/>
    </row>
    <row r="257" spans="1:14" ht="15" customHeight="1" x14ac:dyDescent="0.25">
      <c r="A257" s="26"/>
      <c r="B257" s="28"/>
      <c r="C257" s="6"/>
      <c r="D257" s="28"/>
      <c r="F257" s="6"/>
      <c r="G257" s="27"/>
      <c r="H257" s="27"/>
      <c r="I257" s="27"/>
      <c r="J257" s="27"/>
      <c r="K257" s="27"/>
      <c r="L257" s="27"/>
      <c r="M257" s="27"/>
      <c r="N257" s="27"/>
    </row>
    <row r="258" spans="1:14" ht="15" customHeight="1" x14ac:dyDescent="0.25">
      <c r="B258" s="7" t="s">
        <v>88</v>
      </c>
      <c r="C258" s="29">
        <f>MAX(C253,C256)</f>
        <v>11.088000000000001</v>
      </c>
      <c r="D258" s="9" t="s">
        <v>1</v>
      </c>
      <c r="F258" s="4"/>
      <c r="G258" s="6"/>
      <c r="M258" s="27"/>
      <c r="N258" s="27"/>
    </row>
    <row r="259" spans="1:14" ht="15" customHeight="1" x14ac:dyDescent="0.25">
      <c r="B259" s="30"/>
      <c r="C259" s="51"/>
      <c r="D259" s="52"/>
      <c r="E259" s="41"/>
      <c r="G259" s="41"/>
      <c r="H259" s="41"/>
      <c r="I259" s="41"/>
      <c r="J259" s="41"/>
      <c r="M259" s="27"/>
      <c r="N259" s="27"/>
    </row>
    <row r="260" spans="1:14" ht="15" customHeight="1" x14ac:dyDescent="0.25">
      <c r="B260" s="30"/>
      <c r="C260" s="53" t="s">
        <v>79</v>
      </c>
      <c r="D260" s="37">
        <v>6</v>
      </c>
      <c r="E260" s="24" t="str">
        <f>LOOKUP(D260,R226:R235,S226:S235)</f>
        <v>3/4"</v>
      </c>
      <c r="F260" s="54" t="s">
        <v>80</v>
      </c>
      <c r="G260" s="23">
        <f>LOOKUP(D260,R226:R235,T226:T235)</f>
        <v>1.905</v>
      </c>
      <c r="H260" s="41" t="s">
        <v>0</v>
      </c>
      <c r="I260" s="30" t="s">
        <v>81</v>
      </c>
      <c r="J260" s="23">
        <f>LOOKUP(D260,R226:R235,U226:U235)</f>
        <v>2.8502295699234246</v>
      </c>
      <c r="K260" s="41" t="s">
        <v>1</v>
      </c>
      <c r="M260" s="27"/>
      <c r="N260" s="27"/>
    </row>
    <row r="261" spans="1:14" ht="15" customHeight="1" x14ac:dyDescent="0.25">
      <c r="B261" s="30"/>
      <c r="C261" s="53" t="s">
        <v>79</v>
      </c>
      <c r="D261" s="37">
        <v>6</v>
      </c>
      <c r="E261" s="24" t="str">
        <f>LOOKUP(D261,R226:R235,S226:S235)</f>
        <v>3/4"</v>
      </c>
      <c r="F261" s="54" t="s">
        <v>80</v>
      </c>
      <c r="G261" s="23">
        <f>LOOKUP(D261,R226:R235,T226:T235)</f>
        <v>1.905</v>
      </c>
      <c r="H261" s="41" t="s">
        <v>0</v>
      </c>
      <c r="I261" s="30" t="s">
        <v>81</v>
      </c>
      <c r="J261" s="23">
        <f>LOOKUP(D261,R226:R235,U226:U235)</f>
        <v>2.8502295699234246</v>
      </c>
      <c r="K261" s="41" t="s">
        <v>1</v>
      </c>
      <c r="M261" s="27"/>
      <c r="N261" s="27"/>
    </row>
    <row r="262" spans="1:14" ht="15" customHeight="1" x14ac:dyDescent="0.25">
      <c r="B262" s="30"/>
      <c r="C262" s="51"/>
      <c r="D262" s="52"/>
      <c r="E262" s="41"/>
      <c r="F262" s="24"/>
      <c r="G262" s="41"/>
      <c r="H262" s="41"/>
      <c r="I262" s="41"/>
      <c r="J262" s="41"/>
      <c r="M262" s="27"/>
      <c r="N262" s="27"/>
    </row>
    <row r="263" spans="1:14" ht="15" customHeight="1" x14ac:dyDescent="0.25">
      <c r="A263" s="30"/>
      <c r="C263" s="31" t="s">
        <v>163</v>
      </c>
      <c r="D263" s="68">
        <v>2</v>
      </c>
      <c r="E263" s="38" t="s">
        <v>90</v>
      </c>
      <c r="F263" s="39" t="str">
        <f>E260</f>
        <v>3/4"</v>
      </c>
      <c r="G263" s="39" t="s">
        <v>162</v>
      </c>
      <c r="H263" s="69">
        <v>2</v>
      </c>
      <c r="I263" s="38" t="s">
        <v>90</v>
      </c>
      <c r="J263" s="65" t="str">
        <f>E261</f>
        <v>3/4"</v>
      </c>
      <c r="M263" s="27"/>
      <c r="N263" s="27"/>
    </row>
    <row r="264" spans="1:14" ht="15" customHeight="1" x14ac:dyDescent="0.25">
      <c r="A264" s="30"/>
      <c r="B264" s="30"/>
      <c r="C264" s="4"/>
      <c r="D264" s="70"/>
      <c r="E264" s="60"/>
      <c r="F264" s="60">
        <f>+D263*J260</f>
        <v>5.7004591398468492</v>
      </c>
      <c r="G264" s="60"/>
      <c r="H264" s="60"/>
      <c r="I264" s="60"/>
      <c r="J264" s="60">
        <f>H263*J261</f>
        <v>5.7004591398468492</v>
      </c>
      <c r="M264" s="27"/>
      <c r="N264" s="27"/>
    </row>
    <row r="265" spans="1:14" ht="15" customHeight="1" x14ac:dyDescent="0.25">
      <c r="A265" s="30"/>
      <c r="C265" s="7" t="s">
        <v>27</v>
      </c>
      <c r="D265" s="66">
        <f>+F264+J264</f>
        <v>11.400918279693698</v>
      </c>
      <c r="E265" s="67" t="s">
        <v>1</v>
      </c>
      <c r="F265" s="2" t="str">
        <f>IF(C258&lt;D265,"OK","Aumentar mas acero")</f>
        <v>OK</v>
      </c>
      <c r="M265" s="27"/>
      <c r="N265" s="27"/>
    </row>
    <row r="266" spans="1:14" ht="15" customHeight="1" x14ac:dyDescent="0.25">
      <c r="A266" s="30"/>
      <c r="B266" s="23"/>
      <c r="C266" s="29"/>
      <c r="D266" s="9"/>
      <c r="F266" s="4"/>
      <c r="G266" s="6"/>
      <c r="I266" s="41"/>
      <c r="M266" s="27"/>
      <c r="N266" s="27"/>
    </row>
    <row r="267" spans="1:14" ht="15" customHeight="1" x14ac:dyDescent="0.25">
      <c r="A267" s="30"/>
      <c r="B267" s="23"/>
      <c r="C267" s="71" t="s">
        <v>164</v>
      </c>
      <c r="D267" s="72">
        <f>+D263</f>
        <v>2</v>
      </c>
      <c r="E267" s="75" t="s">
        <v>90</v>
      </c>
      <c r="F267" s="76" t="str">
        <f>F263</f>
        <v>3/4"</v>
      </c>
      <c r="G267" s="76" t="s">
        <v>162</v>
      </c>
      <c r="H267" s="73">
        <f>+H263</f>
        <v>2</v>
      </c>
      <c r="I267" s="75" t="s">
        <v>90</v>
      </c>
      <c r="J267" s="77" t="str">
        <f>J263</f>
        <v>3/4"</v>
      </c>
      <c r="M267" s="27"/>
      <c r="N267" s="27"/>
    </row>
    <row r="268" spans="1:14" ht="15" customHeight="1" x14ac:dyDescent="0.25">
      <c r="A268" s="30"/>
      <c r="B268" s="23"/>
      <c r="C268" s="29"/>
      <c r="D268" s="9"/>
      <c r="F268" s="4"/>
      <c r="G268" s="6"/>
      <c r="I268" s="41"/>
      <c r="M268" s="27"/>
      <c r="N268" s="27"/>
    </row>
    <row r="269" spans="1:14" ht="15" customHeight="1" x14ac:dyDescent="0.25">
      <c r="B269" s="14" t="s">
        <v>28</v>
      </c>
      <c r="C269" s="29"/>
      <c r="D269" s="9"/>
      <c r="F269" s="4"/>
      <c r="G269" s="6"/>
      <c r="M269" s="27"/>
      <c r="N269" s="27"/>
    </row>
    <row r="270" spans="1:14" ht="15" customHeight="1" x14ac:dyDescent="0.25">
      <c r="A270" s="26"/>
      <c r="M270" s="27"/>
      <c r="N270" s="27"/>
    </row>
    <row r="271" spans="1:14" ht="15" customHeight="1" x14ac:dyDescent="0.25">
      <c r="A271" s="26"/>
      <c r="H271" s="4"/>
      <c r="K271" s="4"/>
      <c r="M271" s="27"/>
      <c r="N271" s="27"/>
    </row>
    <row r="272" spans="1:14" ht="15" customHeight="1" x14ac:dyDescent="0.25">
      <c r="A272" s="26"/>
      <c r="B272" s="4" t="s">
        <v>29</v>
      </c>
      <c r="C272" s="28">
        <f>D265/(C86*100*C201)</f>
        <v>3.3931304403850291E-3</v>
      </c>
      <c r="E272" s="4" t="s">
        <v>30</v>
      </c>
      <c r="F272" s="27">
        <f>14/C41</f>
        <v>3.3333333333333335E-3</v>
      </c>
      <c r="M272" s="27"/>
      <c r="N272" s="27"/>
    </row>
    <row r="273" spans="1:14" ht="15" customHeight="1" x14ac:dyDescent="0.25">
      <c r="A273" s="26"/>
      <c r="B273" s="27"/>
      <c r="C273" s="27"/>
      <c r="D273" s="27"/>
      <c r="E273" s="27"/>
      <c r="G273" s="27"/>
      <c r="H273" s="27"/>
      <c r="I273" s="27"/>
      <c r="J273" s="27"/>
      <c r="K273" s="27"/>
      <c r="L273" s="27"/>
      <c r="M273" s="27"/>
      <c r="N273" s="27"/>
    </row>
    <row r="274" spans="1:14" ht="15" customHeight="1" x14ac:dyDescent="0.25">
      <c r="A274" s="26"/>
      <c r="B274" s="6" t="s">
        <v>91</v>
      </c>
      <c r="D274" s="6" t="s">
        <v>92</v>
      </c>
      <c r="E274" s="17"/>
      <c r="F274" s="4"/>
      <c r="G274" s="27"/>
      <c r="H274" s="27"/>
      <c r="I274" s="27"/>
      <c r="J274" s="27"/>
      <c r="K274" s="27"/>
      <c r="L274" s="27"/>
      <c r="M274" s="27"/>
      <c r="N274" s="27"/>
    </row>
    <row r="275" spans="1:14" ht="15" customHeight="1" x14ac:dyDescent="0.25">
      <c r="A275" s="26"/>
      <c r="B275" s="28">
        <f>F272</f>
        <v>3.3333333333333335E-3</v>
      </c>
      <c r="C275" s="6" t="str">
        <f>IF(B275&lt;D275,"&lt;",IF(B275&gt;D275,"&gt;"))</f>
        <v>&lt;</v>
      </c>
      <c r="D275" s="28">
        <f>C272</f>
        <v>3.3931304403850291E-3</v>
      </c>
      <c r="F275" s="6" t="str">
        <f>IF(B275&gt;D275,"…..VERIFICAR","…..CONFORME")</f>
        <v>…..CONFORME</v>
      </c>
      <c r="G275" s="27"/>
      <c r="H275" s="27"/>
      <c r="I275" s="27"/>
      <c r="J275" s="27"/>
      <c r="K275" s="27"/>
      <c r="L275" s="27"/>
      <c r="M275" s="27"/>
      <c r="N275" s="27"/>
    </row>
    <row r="276" spans="1:14" ht="15" customHeight="1" x14ac:dyDescent="0.25">
      <c r="A276" s="26"/>
      <c r="B276" s="28"/>
      <c r="C276" s="6"/>
      <c r="D276" s="28"/>
      <c r="F276" s="6"/>
      <c r="G276" s="27"/>
      <c r="H276" s="27"/>
      <c r="I276" s="27"/>
      <c r="J276" s="27"/>
      <c r="K276" s="27"/>
      <c r="L276" s="27"/>
      <c r="M276" s="27"/>
      <c r="N276" s="27"/>
    </row>
    <row r="277" spans="1:14" ht="15" customHeight="1" x14ac:dyDescent="0.25">
      <c r="A277" s="26"/>
      <c r="B277" s="44" t="s">
        <v>209</v>
      </c>
      <c r="C277" s="6"/>
      <c r="D277" s="28"/>
      <c r="F277" s="6"/>
      <c r="G277" s="27"/>
      <c r="H277" s="27"/>
      <c r="I277" s="27"/>
      <c r="J277" s="27"/>
      <c r="K277" s="27"/>
      <c r="L277" s="27"/>
      <c r="M277" s="27"/>
      <c r="N277" s="27"/>
    </row>
    <row r="278" spans="1:14" ht="15" customHeight="1" x14ac:dyDescent="0.25">
      <c r="A278" s="26"/>
      <c r="B278" s="28"/>
      <c r="C278" s="6"/>
      <c r="D278" s="28"/>
      <c r="F278" s="6"/>
      <c r="G278" s="27"/>
      <c r="H278" s="27"/>
      <c r="I278" s="27"/>
      <c r="J278" s="27"/>
      <c r="K278" s="27"/>
      <c r="L278" s="27"/>
      <c r="M278" s="27"/>
      <c r="N278" s="27"/>
    </row>
    <row r="279" spans="1:14" ht="15" customHeight="1" x14ac:dyDescent="0.25">
      <c r="A279" s="26"/>
      <c r="B279" s="28"/>
      <c r="C279" s="6"/>
      <c r="D279" s="28"/>
      <c r="F279" s="6"/>
      <c r="G279" s="27"/>
      <c r="H279" s="27"/>
      <c r="I279" s="27"/>
      <c r="J279" s="27"/>
      <c r="K279" s="27"/>
      <c r="L279" s="27"/>
      <c r="M279" s="27"/>
      <c r="N279" s="27"/>
    </row>
    <row r="280" spans="1:14" ht="15" customHeight="1" x14ac:dyDescent="0.25">
      <c r="A280" s="26"/>
      <c r="B280" s="28" t="s">
        <v>179</v>
      </c>
      <c r="C280" s="17">
        <f>(C181-C159)*(C37+C201/100)-C153</f>
        <v>-2.1635420852458935</v>
      </c>
      <c r="D280" s="83" t="s">
        <v>128</v>
      </c>
      <c r="F280" s="6"/>
      <c r="G280" s="27"/>
      <c r="H280" s="27"/>
      <c r="I280" s="27"/>
      <c r="J280" s="27"/>
      <c r="K280" s="27"/>
      <c r="L280" s="27"/>
      <c r="M280" s="27"/>
      <c r="N280" s="27"/>
    </row>
    <row r="281" spans="1:14" ht="15" customHeight="1" x14ac:dyDescent="0.25">
      <c r="A281" s="26"/>
      <c r="B281" s="28"/>
      <c r="C281" s="6"/>
      <c r="D281" s="28"/>
      <c r="F281" s="6"/>
      <c r="G281" s="27"/>
      <c r="H281" s="27"/>
      <c r="I281" s="27"/>
      <c r="J281" s="27"/>
      <c r="K281" s="27"/>
      <c r="L281" s="27"/>
      <c r="M281" s="27"/>
      <c r="N281" s="27"/>
    </row>
    <row r="282" spans="1:14" ht="15" customHeight="1" x14ac:dyDescent="0.25">
      <c r="A282" s="26"/>
      <c r="B282" s="28"/>
      <c r="C282" s="6"/>
      <c r="D282" s="28"/>
      <c r="F282" s="6"/>
      <c r="G282" s="27"/>
      <c r="H282" s="27"/>
      <c r="I282" s="27"/>
      <c r="J282" s="27"/>
      <c r="K282" s="27"/>
      <c r="L282" s="27"/>
      <c r="M282" s="27"/>
      <c r="N282" s="27"/>
    </row>
    <row r="283" spans="1:14" ht="15" customHeight="1" x14ac:dyDescent="0.25">
      <c r="A283" s="26"/>
      <c r="B283" s="28" t="s">
        <v>180</v>
      </c>
      <c r="C283" s="17">
        <f>(C181-C159)*(C129)-C153</f>
        <v>14.35424393442625</v>
      </c>
      <c r="D283" s="83" t="s">
        <v>128</v>
      </c>
      <c r="F283" s="6"/>
      <c r="G283" s="27"/>
      <c r="H283" s="27"/>
      <c r="I283" s="27"/>
      <c r="J283" s="27"/>
      <c r="K283" s="27"/>
      <c r="L283" s="27"/>
      <c r="M283" s="27"/>
      <c r="N283" s="27"/>
    </row>
    <row r="284" spans="1:14" ht="15" customHeight="1" x14ac:dyDescent="0.25">
      <c r="A284" s="26"/>
      <c r="B284" s="28"/>
      <c r="C284" s="17"/>
      <c r="D284" s="83"/>
      <c r="F284" s="6"/>
      <c r="G284" s="27"/>
      <c r="H284" s="27"/>
      <c r="I284" s="27"/>
      <c r="J284" s="27"/>
      <c r="K284" s="27"/>
      <c r="L284" s="27"/>
      <c r="M284" s="27"/>
      <c r="N284" s="27"/>
    </row>
    <row r="285" spans="1:14" ht="15" customHeight="1" x14ac:dyDescent="0.25">
      <c r="A285" s="26"/>
      <c r="B285" s="82" t="s">
        <v>181</v>
      </c>
      <c r="C285" s="17">
        <f>MAX(C283,C280)</f>
        <v>14.35424393442625</v>
      </c>
      <c r="D285" s="83" t="s">
        <v>128</v>
      </c>
      <c r="F285" s="6"/>
      <c r="G285" s="27"/>
      <c r="H285" s="27"/>
      <c r="I285" s="27"/>
      <c r="J285" s="27"/>
      <c r="K285" s="27"/>
      <c r="L285" s="27"/>
      <c r="M285" s="27"/>
      <c r="N285" s="27"/>
    </row>
    <row r="286" spans="1:14" ht="15" customHeight="1" x14ac:dyDescent="0.25">
      <c r="A286" s="26"/>
      <c r="B286" s="28"/>
      <c r="C286" s="6"/>
      <c r="D286" s="28"/>
      <c r="F286" s="6"/>
      <c r="G286" s="27"/>
      <c r="H286" s="27"/>
      <c r="I286" s="27"/>
      <c r="J286" s="27"/>
      <c r="K286" s="27"/>
      <c r="L286" s="27"/>
      <c r="M286" s="27"/>
      <c r="N286" s="27"/>
    </row>
    <row r="287" spans="1:14" ht="15" customHeight="1" x14ac:dyDescent="0.25">
      <c r="A287" s="26"/>
      <c r="B287" s="82" t="s">
        <v>78</v>
      </c>
      <c r="C287" s="35">
        <v>14</v>
      </c>
      <c r="D287" s="83" t="s">
        <v>0</v>
      </c>
      <c r="E287" s="41" t="s">
        <v>183</v>
      </c>
      <c r="F287" s="6"/>
      <c r="G287" s="27"/>
      <c r="H287" s="27"/>
      <c r="I287" s="27"/>
      <c r="J287" s="27"/>
      <c r="K287" s="27"/>
      <c r="L287" s="27"/>
      <c r="M287" s="27"/>
      <c r="N287" s="27"/>
    </row>
    <row r="288" spans="1:14" ht="15" customHeight="1" x14ac:dyDescent="0.25">
      <c r="A288" s="26"/>
      <c r="B288" s="34" t="s">
        <v>53</v>
      </c>
      <c r="C288" s="36">
        <v>0.85</v>
      </c>
      <c r="D288" s="41" t="s">
        <v>83</v>
      </c>
      <c r="F288" s="6"/>
      <c r="G288" s="27"/>
      <c r="H288" s="27"/>
      <c r="I288" s="27"/>
      <c r="J288" s="27"/>
      <c r="K288" s="27"/>
      <c r="L288" s="27"/>
      <c r="M288" s="27"/>
      <c r="N288" s="27"/>
    </row>
    <row r="289" spans="1:14" ht="15" customHeight="1" x14ac:dyDescent="0.25">
      <c r="A289" s="26"/>
      <c r="B289" s="34"/>
      <c r="C289" s="6"/>
      <c r="D289" s="41"/>
      <c r="F289" s="6"/>
      <c r="G289" s="27"/>
      <c r="H289" s="27"/>
      <c r="I289" s="27"/>
      <c r="J289" s="27"/>
      <c r="K289" s="27"/>
      <c r="L289" s="27"/>
      <c r="M289" s="27"/>
      <c r="N289" s="27"/>
    </row>
    <row r="290" spans="1:14" ht="15" customHeight="1" x14ac:dyDescent="0.25">
      <c r="A290" s="26"/>
      <c r="B290" s="1" t="s">
        <v>3</v>
      </c>
      <c r="C290" s="17">
        <f>C85*100-C287</f>
        <v>76</v>
      </c>
      <c r="D290" s="83" t="s">
        <v>0</v>
      </c>
      <c r="F290" s="6"/>
      <c r="G290" s="27"/>
      <c r="H290" s="27"/>
      <c r="I290" s="27"/>
      <c r="J290" s="27"/>
      <c r="K290" s="27"/>
      <c r="L290" s="27"/>
      <c r="M290" s="27"/>
      <c r="N290" s="27"/>
    </row>
    <row r="291" spans="1:14" ht="15" customHeight="1" x14ac:dyDescent="0.25">
      <c r="A291" s="26"/>
      <c r="B291" s="28"/>
      <c r="C291" s="6"/>
      <c r="D291" s="28"/>
      <c r="F291" s="6"/>
      <c r="G291" s="27"/>
      <c r="H291" s="27"/>
      <c r="I291" s="27"/>
      <c r="J291" s="27"/>
      <c r="K291" s="27"/>
      <c r="L291" s="27"/>
      <c r="M291" s="27"/>
      <c r="N291" s="27"/>
    </row>
    <row r="292" spans="1:14" ht="15" customHeight="1" x14ac:dyDescent="0.25">
      <c r="A292" s="26"/>
      <c r="B292" s="28"/>
      <c r="C292" s="6"/>
      <c r="D292" s="28"/>
      <c r="F292" s="6"/>
      <c r="G292" s="27"/>
      <c r="H292" s="27"/>
      <c r="I292" s="27"/>
      <c r="J292" s="27"/>
      <c r="K292" s="27"/>
      <c r="L292" s="27"/>
      <c r="M292" s="27"/>
      <c r="N292" s="27"/>
    </row>
    <row r="293" spans="1:14" ht="15" customHeight="1" x14ac:dyDescent="0.25">
      <c r="A293" s="26"/>
      <c r="B293" s="82" t="s">
        <v>86</v>
      </c>
      <c r="C293" s="17">
        <f>C285/C288</f>
        <v>16.887345805207353</v>
      </c>
      <c r="D293" s="83" t="s">
        <v>128</v>
      </c>
      <c r="F293" s="6"/>
      <c r="G293" s="27"/>
      <c r="H293" s="27"/>
      <c r="I293" s="27"/>
      <c r="J293" s="27"/>
      <c r="K293" s="27"/>
      <c r="L293" s="27"/>
      <c r="M293" s="27"/>
      <c r="N293" s="27"/>
    </row>
    <row r="294" spans="1:14" ht="15" customHeight="1" x14ac:dyDescent="0.25">
      <c r="A294" s="26"/>
      <c r="B294" s="28"/>
      <c r="C294" s="6"/>
      <c r="D294" s="28"/>
      <c r="F294" s="6"/>
      <c r="G294" s="27"/>
      <c r="H294" s="27"/>
      <c r="I294" s="27"/>
      <c r="J294" s="27"/>
      <c r="K294" s="27"/>
      <c r="L294" s="27"/>
      <c r="M294" s="27"/>
      <c r="N294" s="27"/>
    </row>
    <row r="295" spans="1:14" ht="15" customHeight="1" x14ac:dyDescent="0.25">
      <c r="A295" s="26"/>
      <c r="B295" s="28"/>
      <c r="C295" s="6"/>
      <c r="D295" s="28"/>
      <c r="F295" s="6"/>
      <c r="G295" s="27"/>
      <c r="H295" s="27"/>
      <c r="I295" s="27"/>
      <c r="J295" s="27"/>
      <c r="K295" s="27"/>
      <c r="L295" s="27"/>
      <c r="M295" s="27"/>
      <c r="N295" s="27"/>
    </row>
    <row r="296" spans="1:14" ht="15" customHeight="1" x14ac:dyDescent="0.25">
      <c r="A296" s="26"/>
      <c r="B296" s="82" t="s">
        <v>25</v>
      </c>
      <c r="C296" s="17">
        <f>0.53*SQRT(C40)*10*C86*C290/100</f>
        <v>23.348506213460428</v>
      </c>
      <c r="D296" s="83" t="s">
        <v>128</v>
      </c>
      <c r="F296" s="6"/>
      <c r="G296" s="27"/>
      <c r="H296" s="27"/>
      <c r="I296" s="27"/>
      <c r="J296" s="27"/>
      <c r="K296" s="27"/>
      <c r="L296" s="27"/>
      <c r="M296" s="27"/>
      <c r="N296" s="27"/>
    </row>
    <row r="297" spans="1:14" ht="15" customHeight="1" x14ac:dyDescent="0.25">
      <c r="A297" s="26"/>
      <c r="B297" s="28"/>
      <c r="C297" s="6"/>
      <c r="D297" s="28"/>
      <c r="F297" s="6"/>
      <c r="G297" s="27"/>
      <c r="H297" s="27"/>
      <c r="I297" s="27"/>
      <c r="J297" s="27"/>
      <c r="K297" s="27"/>
      <c r="L297" s="27"/>
      <c r="M297" s="27"/>
      <c r="N297" s="27"/>
    </row>
    <row r="298" spans="1:14" ht="15" customHeight="1" x14ac:dyDescent="0.25">
      <c r="B298" s="6" t="s">
        <v>87</v>
      </c>
      <c r="D298" s="6" t="s">
        <v>84</v>
      </c>
      <c r="E298" s="17"/>
      <c r="F298" s="4"/>
      <c r="G298" s="27"/>
      <c r="H298" s="27"/>
      <c r="I298" s="27"/>
      <c r="J298" s="27"/>
      <c r="K298" s="27"/>
      <c r="L298" s="27"/>
      <c r="M298" s="27"/>
      <c r="N298" s="27"/>
    </row>
    <row r="299" spans="1:14" ht="15" customHeight="1" x14ac:dyDescent="0.25">
      <c r="B299" s="17">
        <f>C293</f>
        <v>16.887345805207353</v>
      </c>
      <c r="C299" s="55" t="str">
        <f>IF(B299&lt;D299,"&lt;",IF(B299&gt;D299,"&gt;"))</f>
        <v>&lt;</v>
      </c>
      <c r="D299" s="17">
        <f>C296</f>
        <v>23.348506213460428</v>
      </c>
      <c r="E299" s="14" t="str">
        <f>IF(B299&gt;D299,"…..VERIFICAR, Diseñar estribos como viga ductil",IF(B299&lt;D299,"…..CONFORME, Solo en necesario usar estribos por montaje"))</f>
        <v>…..CONFORME, Solo en necesario usar estribos por montaje</v>
      </c>
      <c r="G299" s="27"/>
      <c r="H299" s="27"/>
      <c r="I299" s="27"/>
      <c r="J299" s="27"/>
      <c r="K299" s="27"/>
      <c r="L299" s="27"/>
      <c r="M299" s="27"/>
      <c r="N299" s="27"/>
    </row>
    <row r="300" spans="1:14" ht="15" customHeight="1" x14ac:dyDescent="0.25">
      <c r="A300" s="26"/>
      <c r="B300" s="28"/>
      <c r="C300" s="6"/>
      <c r="D300" s="28"/>
      <c r="F300" s="6"/>
      <c r="G300" s="27"/>
      <c r="H300" s="27"/>
      <c r="I300" s="27"/>
      <c r="J300" s="27"/>
      <c r="K300" s="27"/>
      <c r="L300" s="27"/>
      <c r="M300" s="27"/>
      <c r="N300" s="27"/>
    </row>
    <row r="301" spans="1:14" ht="15" customHeight="1" x14ac:dyDescent="0.25">
      <c r="A301" s="26"/>
      <c r="B301" s="90" t="s">
        <v>210</v>
      </c>
      <c r="C301" s="6"/>
      <c r="D301" s="28"/>
      <c r="F301" s="6"/>
      <c r="G301" s="27"/>
      <c r="H301" s="27"/>
      <c r="I301" s="27"/>
      <c r="J301" s="27"/>
      <c r="K301" s="27"/>
      <c r="L301" s="27"/>
      <c r="M301" s="27"/>
      <c r="N301" s="27"/>
    </row>
    <row r="302" spans="1:14" ht="15" customHeight="1" x14ac:dyDescent="0.25">
      <c r="A302" s="26"/>
      <c r="B302" s="28"/>
      <c r="C302" s="6"/>
      <c r="D302" s="28"/>
      <c r="F302" s="6"/>
      <c r="G302" s="27"/>
      <c r="H302" s="27"/>
      <c r="I302" s="27"/>
      <c r="J302" s="27"/>
      <c r="K302" s="27"/>
      <c r="L302" s="27"/>
      <c r="M302" s="27"/>
      <c r="N302" s="27"/>
    </row>
    <row r="303" spans="1:14" ht="15" customHeight="1" x14ac:dyDescent="0.25">
      <c r="B303" s="30"/>
      <c r="C303" s="53" t="s">
        <v>79</v>
      </c>
      <c r="D303" s="37">
        <v>3</v>
      </c>
      <c r="E303" s="24" t="str">
        <f>LOOKUP(D303,R226:R235,S226:S235)</f>
        <v>3/8"</v>
      </c>
      <c r="F303" s="54" t="s">
        <v>80</v>
      </c>
      <c r="G303" s="23">
        <f>LOOKUP(D303,R226:R235,T226:T235)</f>
        <v>0.95250000000000001</v>
      </c>
      <c r="H303" s="41" t="s">
        <v>0</v>
      </c>
      <c r="I303" s="30" t="s">
        <v>81</v>
      </c>
      <c r="J303" s="23">
        <f>LOOKUP(D303,R226:R235,U226:U235)</f>
        <v>0.71255739248085614</v>
      </c>
      <c r="K303" s="41" t="s">
        <v>1</v>
      </c>
      <c r="L303" s="27"/>
      <c r="M303" s="27"/>
      <c r="N303" s="27"/>
    </row>
    <row r="304" spans="1:14" ht="15" customHeight="1" x14ac:dyDescent="0.25">
      <c r="A304" s="26"/>
      <c r="C304" s="6"/>
      <c r="D304" s="28"/>
      <c r="F304" s="6"/>
      <c r="G304" s="27"/>
      <c r="H304" s="27"/>
      <c r="I304" s="27"/>
      <c r="J304" s="27"/>
      <c r="K304" s="27"/>
      <c r="L304" s="27"/>
      <c r="M304" s="27"/>
      <c r="N304" s="27"/>
    </row>
    <row r="305" spans="1:14" ht="15" customHeight="1" x14ac:dyDescent="0.25">
      <c r="B305" s="82" t="s">
        <v>13</v>
      </c>
      <c r="C305" s="6">
        <f>36*G303</f>
        <v>34.29</v>
      </c>
      <c r="D305" s="2" t="s">
        <v>0</v>
      </c>
      <c r="L305" s="27"/>
      <c r="M305" s="27"/>
      <c r="N305" s="27"/>
    </row>
    <row r="306" spans="1:14" ht="15" customHeight="1" x14ac:dyDescent="0.25">
      <c r="A306" s="26"/>
      <c r="B306" s="28"/>
      <c r="C306" s="6"/>
      <c r="D306" s="28"/>
      <c r="F306" s="6"/>
      <c r="G306" s="27"/>
      <c r="H306" s="27"/>
      <c r="I306" s="27"/>
      <c r="J306" s="27"/>
      <c r="K306" s="27"/>
      <c r="L306" s="27"/>
      <c r="M306" s="27"/>
      <c r="N306" s="27"/>
    </row>
    <row r="307" spans="1:14" ht="15" customHeight="1" x14ac:dyDescent="0.25">
      <c r="A307" s="26"/>
      <c r="B307" s="28"/>
      <c r="C307" s="71" t="s">
        <v>164</v>
      </c>
      <c r="D307" s="72" t="s">
        <v>90</v>
      </c>
      <c r="E307" s="75" t="str">
        <f>E303</f>
        <v>3/8"</v>
      </c>
      <c r="F307" s="76" t="s">
        <v>31</v>
      </c>
      <c r="G307" s="76">
        <f>+C305</f>
        <v>34.29</v>
      </c>
      <c r="H307" s="102" t="str">
        <f>+H303</f>
        <v>cm</v>
      </c>
      <c r="I307" s="27"/>
      <c r="J307" s="27"/>
      <c r="K307" s="27"/>
      <c r="L307" s="27"/>
      <c r="M307" s="27"/>
      <c r="N307" s="27"/>
    </row>
    <row r="308" spans="1:14" ht="15" customHeight="1" x14ac:dyDescent="0.25">
      <c r="A308" s="26"/>
      <c r="B308" s="28"/>
      <c r="C308" s="6"/>
      <c r="D308" s="28"/>
      <c r="F308" s="6"/>
      <c r="G308" s="27"/>
      <c r="H308" s="27"/>
      <c r="I308" s="27"/>
      <c r="J308" s="27"/>
      <c r="K308" s="27"/>
      <c r="L308" s="27"/>
      <c r="M308" s="27"/>
      <c r="N308" s="27"/>
    </row>
    <row r="309" spans="1:14" ht="15" customHeight="1" x14ac:dyDescent="0.25">
      <c r="A309" s="26"/>
      <c r="B309" s="83" t="s">
        <v>211</v>
      </c>
      <c r="C309" s="6"/>
      <c r="D309" s="28"/>
      <c r="F309" s="6"/>
      <c r="G309" s="27"/>
      <c r="H309" s="27"/>
      <c r="I309" s="27"/>
      <c r="J309" s="27"/>
      <c r="K309" s="27"/>
      <c r="L309" s="27"/>
      <c r="M309" s="27"/>
      <c r="N309" s="27"/>
    </row>
    <row r="310" spans="1:14" ht="15" customHeight="1" x14ac:dyDescent="0.25">
      <c r="A310" s="26"/>
      <c r="B310" s="28"/>
      <c r="C310" s="6"/>
      <c r="D310" s="28"/>
      <c r="F310" s="6"/>
      <c r="G310" s="27"/>
      <c r="H310" s="27"/>
      <c r="I310" s="27"/>
      <c r="J310" s="27"/>
      <c r="K310" s="27"/>
      <c r="L310" s="27"/>
      <c r="M310" s="27"/>
      <c r="N310" s="27"/>
    </row>
    <row r="311" spans="1:14" ht="15" customHeight="1" x14ac:dyDescent="0.25">
      <c r="A311" s="26"/>
      <c r="B311" s="44" t="s">
        <v>184</v>
      </c>
      <c r="C311" s="6"/>
      <c r="D311" s="28"/>
      <c r="F311" s="6"/>
      <c r="G311" s="27"/>
      <c r="H311" s="27"/>
      <c r="I311" s="27"/>
      <c r="J311" s="27"/>
      <c r="K311" s="27"/>
      <c r="L311" s="27"/>
      <c r="M311" s="27"/>
      <c r="N311" s="27"/>
    </row>
    <row r="312" spans="1:14" ht="15" customHeight="1" x14ac:dyDescent="0.25">
      <c r="A312" s="26"/>
      <c r="B312" s="28"/>
      <c r="C312" s="6"/>
      <c r="D312" s="28"/>
      <c r="F312" s="6"/>
      <c r="G312" s="27"/>
      <c r="H312" s="27"/>
      <c r="I312" s="27"/>
      <c r="J312" s="27"/>
      <c r="K312" s="27"/>
      <c r="L312" s="27"/>
      <c r="M312" s="27"/>
      <c r="N312" s="27"/>
    </row>
    <row r="313" spans="1:14" ht="15" customHeight="1" x14ac:dyDescent="0.25">
      <c r="A313" s="26"/>
      <c r="B313" s="28"/>
      <c r="C313" s="6"/>
      <c r="D313" s="28"/>
      <c r="F313" s="6"/>
      <c r="G313" s="27"/>
      <c r="H313" s="27"/>
      <c r="I313" s="27"/>
      <c r="J313" s="27"/>
      <c r="K313" s="27"/>
      <c r="L313" s="27"/>
      <c r="M313" s="27"/>
      <c r="N313" s="27"/>
    </row>
    <row r="314" spans="1:14" ht="15" customHeight="1" x14ac:dyDescent="0.25">
      <c r="A314" s="26"/>
      <c r="B314" s="28"/>
      <c r="C314" s="6"/>
      <c r="D314" s="28"/>
      <c r="F314" s="6"/>
      <c r="G314" s="27"/>
      <c r="H314" s="27"/>
      <c r="I314" s="27"/>
      <c r="J314" s="27"/>
      <c r="K314" s="27"/>
      <c r="L314" s="27"/>
      <c r="M314" s="27"/>
      <c r="N314" s="27"/>
    </row>
    <row r="315" spans="1:14" ht="15" customHeight="1" x14ac:dyDescent="0.25">
      <c r="A315" s="26"/>
      <c r="B315" s="82" t="s">
        <v>153</v>
      </c>
      <c r="C315" s="17">
        <f>C178/C132</f>
        <v>48.958951229508195</v>
      </c>
      <c r="D315" s="83" t="s">
        <v>150</v>
      </c>
      <c r="F315" s="6"/>
      <c r="G315" s="27"/>
      <c r="H315" s="27"/>
      <c r="I315" s="27"/>
      <c r="J315" s="27"/>
      <c r="K315" s="27"/>
      <c r="L315" s="27"/>
      <c r="M315" s="27"/>
      <c r="N315" s="27"/>
    </row>
    <row r="316" spans="1:14" ht="15" customHeight="1" x14ac:dyDescent="0.25">
      <c r="A316" s="26"/>
      <c r="B316" s="28"/>
      <c r="C316" s="6"/>
      <c r="D316" s="28"/>
      <c r="F316" s="6"/>
      <c r="G316" s="27"/>
      <c r="H316" s="27"/>
      <c r="I316" s="27"/>
      <c r="J316" s="27"/>
      <c r="K316" s="27"/>
      <c r="L316" s="27"/>
      <c r="M316" s="27"/>
      <c r="N316" s="27"/>
    </row>
    <row r="317" spans="1:14" ht="15" customHeight="1" x14ac:dyDescent="0.25">
      <c r="A317" s="26"/>
      <c r="B317" s="28"/>
      <c r="C317" s="6"/>
      <c r="D317" s="28"/>
      <c r="F317" s="6"/>
      <c r="G317" s="27"/>
      <c r="H317" s="27"/>
      <c r="I317" s="27"/>
      <c r="J317" s="27"/>
      <c r="K317" s="27"/>
      <c r="L317" s="27"/>
      <c r="M317" s="27"/>
      <c r="N317" s="27"/>
    </row>
    <row r="318" spans="1:14" ht="15" customHeight="1" x14ac:dyDescent="0.25">
      <c r="A318" s="26"/>
      <c r="B318" s="82" t="s">
        <v>186</v>
      </c>
      <c r="C318" s="17">
        <f>(C132-C36)/2</f>
        <v>1.4000000000000001</v>
      </c>
      <c r="D318" s="83" t="s">
        <v>12</v>
      </c>
      <c r="F318" s="6"/>
      <c r="G318" s="27"/>
      <c r="H318" s="27"/>
      <c r="I318" s="27"/>
      <c r="J318" s="27"/>
      <c r="K318" s="27"/>
      <c r="L318" s="27"/>
      <c r="M318" s="27"/>
      <c r="N318" s="27"/>
    </row>
    <row r="319" spans="1:14" ht="15" customHeight="1" x14ac:dyDescent="0.25">
      <c r="A319" s="26"/>
      <c r="B319" s="82"/>
      <c r="C319" s="6"/>
      <c r="D319" s="83"/>
      <c r="F319" s="6"/>
      <c r="G319" s="27"/>
      <c r="H319" s="27"/>
      <c r="I319" s="27"/>
      <c r="J319" s="27"/>
      <c r="K319" s="27"/>
      <c r="L319" s="27"/>
      <c r="M319" s="27"/>
      <c r="N319" s="27"/>
    </row>
    <row r="320" spans="1:14" ht="15" customHeight="1" x14ac:dyDescent="0.25">
      <c r="A320" s="26"/>
      <c r="B320" s="28"/>
      <c r="C320" s="6"/>
      <c r="D320" s="28"/>
      <c r="F320" s="6"/>
      <c r="G320" s="27"/>
      <c r="H320" s="27"/>
      <c r="I320" s="27"/>
      <c r="J320" s="27"/>
      <c r="K320" s="27"/>
      <c r="L320" s="27"/>
      <c r="M320" s="27"/>
      <c r="N320" s="27"/>
    </row>
    <row r="321" spans="1:14" ht="15" customHeight="1" x14ac:dyDescent="0.25">
      <c r="A321" s="26"/>
      <c r="B321" s="28"/>
      <c r="C321" s="6"/>
      <c r="D321" s="28"/>
      <c r="F321" s="6"/>
      <c r="G321" s="91">
        <f>+C323*0.53*SQRT(C40)*10*C129</f>
        <v>97.925478362375117</v>
      </c>
      <c r="H321" s="27"/>
      <c r="I321" s="27"/>
      <c r="J321" s="27"/>
      <c r="K321" s="27"/>
      <c r="L321" s="27"/>
      <c r="M321" s="27"/>
      <c r="N321" s="27"/>
    </row>
    <row r="322" spans="1:14" ht="15" customHeight="1" x14ac:dyDescent="0.25">
      <c r="A322" s="26"/>
      <c r="B322" s="28"/>
      <c r="C322" s="6"/>
      <c r="D322" s="28"/>
      <c r="F322" s="6"/>
      <c r="G322" s="91">
        <f>+G321/C315</f>
        <v>2.0001547399028876</v>
      </c>
      <c r="H322" s="27"/>
      <c r="I322" s="27"/>
      <c r="J322" s="27"/>
      <c r="K322" s="27"/>
      <c r="L322" s="27"/>
      <c r="M322" s="27"/>
      <c r="N322" s="27"/>
    </row>
    <row r="323" spans="1:14" ht="15" customHeight="1" x14ac:dyDescent="0.25">
      <c r="A323" s="26"/>
      <c r="B323" s="34" t="s">
        <v>53</v>
      </c>
      <c r="C323" s="36">
        <v>0.85</v>
      </c>
      <c r="D323" s="41" t="s">
        <v>83</v>
      </c>
      <c r="F323" s="6"/>
      <c r="G323" s="27"/>
      <c r="H323" s="27"/>
      <c r="I323" s="27"/>
      <c r="J323" s="27"/>
      <c r="K323" s="27"/>
      <c r="L323" s="27"/>
      <c r="M323" s="27"/>
      <c r="N323" s="27"/>
    </row>
    <row r="324" spans="1:14" ht="15" customHeight="1" x14ac:dyDescent="0.25">
      <c r="A324" s="26"/>
      <c r="B324" s="28"/>
      <c r="C324" s="6"/>
      <c r="D324" s="28"/>
      <c r="F324" s="6"/>
      <c r="G324" s="27"/>
      <c r="H324" s="27"/>
      <c r="I324" s="27"/>
      <c r="J324" s="27"/>
      <c r="K324" s="27"/>
      <c r="L324" s="27"/>
      <c r="M324" s="27"/>
      <c r="N324" s="27"/>
    </row>
    <row r="325" spans="1:14" ht="15" customHeight="1" x14ac:dyDescent="0.25">
      <c r="B325" s="84">
        <f>+G322+1</f>
        <v>3.0001547399028876</v>
      </c>
      <c r="C325" s="85" t="s">
        <v>187</v>
      </c>
      <c r="D325" s="86" t="s">
        <v>188</v>
      </c>
      <c r="E325" s="88">
        <f>C318</f>
        <v>1.4000000000000001</v>
      </c>
      <c r="F325" s="87" t="s">
        <v>12</v>
      </c>
      <c r="G325" s="27"/>
      <c r="H325" s="27"/>
      <c r="I325" s="27"/>
      <c r="J325" s="27"/>
      <c r="K325" s="27"/>
      <c r="L325" s="27"/>
      <c r="M325" s="27"/>
      <c r="N325" s="27"/>
    </row>
    <row r="326" spans="1:14" ht="15" customHeight="1" x14ac:dyDescent="0.25">
      <c r="A326" s="26"/>
      <c r="F326" s="6"/>
      <c r="G326" s="27"/>
      <c r="H326" s="27"/>
      <c r="I326" s="27"/>
      <c r="J326" s="27"/>
      <c r="K326" s="27"/>
      <c r="L326" s="27"/>
      <c r="M326" s="27"/>
      <c r="N326" s="27"/>
    </row>
    <row r="327" spans="1:14" ht="15" customHeight="1" x14ac:dyDescent="0.25">
      <c r="A327" s="26"/>
      <c r="B327" s="4" t="s">
        <v>189</v>
      </c>
      <c r="C327" s="17">
        <f>E325/B325</f>
        <v>0.46664259725660578</v>
      </c>
      <c r="D327" s="2" t="s">
        <v>12</v>
      </c>
      <c r="F327" s="6"/>
      <c r="G327" s="27"/>
      <c r="H327" s="27"/>
      <c r="I327" s="27"/>
      <c r="J327" s="27"/>
      <c r="K327" s="27"/>
      <c r="L327" s="27"/>
      <c r="M327" s="27"/>
      <c r="N327" s="27"/>
    </row>
    <row r="328" spans="1:14" ht="15" customHeight="1" x14ac:dyDescent="0.25">
      <c r="A328" s="26"/>
      <c r="B328" s="28"/>
      <c r="C328" s="6" t="s">
        <v>191</v>
      </c>
      <c r="D328" s="28"/>
      <c r="E328" s="6" t="s">
        <v>194</v>
      </c>
      <c r="F328" s="6"/>
      <c r="H328" s="27"/>
      <c r="I328" s="27"/>
      <c r="J328" s="27"/>
      <c r="K328" s="27"/>
      <c r="L328" s="27"/>
      <c r="M328" s="27"/>
      <c r="N328" s="27"/>
    </row>
    <row r="329" spans="1:14" ht="15" customHeight="1" x14ac:dyDescent="0.25">
      <c r="A329" s="26"/>
      <c r="B329" s="82" t="s">
        <v>78</v>
      </c>
      <c r="C329" s="89">
        <v>8</v>
      </c>
      <c r="D329" s="28" t="s">
        <v>162</v>
      </c>
      <c r="E329" s="89">
        <f>1.91/2</f>
        <v>0.95499999999999996</v>
      </c>
      <c r="F329" s="6"/>
      <c r="H329" s="27"/>
      <c r="I329" s="10" t="s">
        <v>195</v>
      </c>
      <c r="J329" s="27"/>
      <c r="K329" s="27"/>
      <c r="L329" s="27"/>
      <c r="M329" s="27"/>
      <c r="N329" s="27"/>
    </row>
    <row r="330" spans="1:14" ht="15" customHeight="1" x14ac:dyDescent="0.25">
      <c r="A330" s="26"/>
      <c r="B330" s="82" t="s">
        <v>78</v>
      </c>
      <c r="C330" s="17">
        <f>C329+E329</f>
        <v>8.9550000000000001</v>
      </c>
      <c r="D330" s="83" t="s">
        <v>0</v>
      </c>
      <c r="F330" s="6"/>
      <c r="G330" s="27"/>
      <c r="H330" s="27"/>
      <c r="I330" s="27"/>
      <c r="J330" s="27"/>
      <c r="K330" s="27"/>
      <c r="L330" s="27"/>
      <c r="M330" s="27"/>
      <c r="N330" s="27"/>
    </row>
    <row r="331" spans="1:14" ht="15" customHeight="1" x14ac:dyDescent="0.25">
      <c r="A331" s="26"/>
      <c r="B331" s="28"/>
      <c r="C331" s="6"/>
      <c r="D331" s="28"/>
      <c r="F331" s="6"/>
      <c r="G331" s="27"/>
      <c r="H331" s="27"/>
      <c r="I331" s="27"/>
      <c r="J331" s="27"/>
      <c r="K331" s="27"/>
      <c r="L331" s="27"/>
      <c r="M331" s="27"/>
      <c r="N331" s="27"/>
    </row>
    <row r="332" spans="1:14" ht="15" customHeight="1" x14ac:dyDescent="0.25">
      <c r="A332" s="26"/>
      <c r="B332" s="28"/>
      <c r="C332" s="6"/>
      <c r="D332" s="28"/>
      <c r="F332" s="6"/>
      <c r="G332" s="27"/>
      <c r="H332" s="27"/>
      <c r="I332" s="27"/>
      <c r="J332" s="27"/>
      <c r="K332" s="27"/>
      <c r="L332" s="27"/>
      <c r="M332" s="27"/>
      <c r="N332" s="27"/>
    </row>
    <row r="333" spans="1:14" ht="15" customHeight="1" x14ac:dyDescent="0.25">
      <c r="A333" s="26"/>
      <c r="B333" s="82" t="s">
        <v>190</v>
      </c>
      <c r="C333" s="17">
        <f>C327+C330/100</f>
        <v>0.55619259725660575</v>
      </c>
      <c r="D333" s="83" t="s">
        <v>12</v>
      </c>
      <c r="F333" s="6"/>
      <c r="G333" s="27"/>
      <c r="H333" s="27"/>
      <c r="I333" s="27"/>
      <c r="J333" s="27"/>
      <c r="K333" s="27"/>
      <c r="L333" s="27"/>
      <c r="M333" s="27"/>
      <c r="N333" s="27"/>
    </row>
    <row r="334" spans="1:14" ht="15" customHeight="1" x14ac:dyDescent="0.25">
      <c r="A334" s="26"/>
      <c r="B334" s="28"/>
      <c r="C334" s="6"/>
      <c r="D334" s="28"/>
      <c r="F334" s="6"/>
      <c r="G334" s="27"/>
      <c r="H334" s="27"/>
      <c r="I334" s="27"/>
      <c r="J334" s="27"/>
      <c r="K334" s="27"/>
      <c r="L334" s="27"/>
      <c r="M334" s="27"/>
      <c r="N334" s="27"/>
    </row>
    <row r="335" spans="1:14" ht="15" customHeight="1" x14ac:dyDescent="0.25">
      <c r="A335" s="26"/>
      <c r="B335" s="90" t="s">
        <v>192</v>
      </c>
      <c r="C335" s="6"/>
      <c r="D335" s="28"/>
      <c r="F335" s="6"/>
      <c r="G335" s="27"/>
      <c r="H335" s="27"/>
      <c r="I335" s="27"/>
      <c r="J335" s="27"/>
      <c r="K335" s="27"/>
      <c r="L335" s="27"/>
      <c r="M335" s="27"/>
      <c r="N335" s="27"/>
    </row>
    <row r="336" spans="1:14" ht="15" customHeight="1" x14ac:dyDescent="0.25">
      <c r="A336" s="26"/>
      <c r="B336" s="28"/>
      <c r="C336" s="6"/>
      <c r="D336" s="28"/>
      <c r="F336" s="6"/>
      <c r="G336" s="27"/>
      <c r="H336" s="27"/>
      <c r="I336" s="27"/>
      <c r="J336" s="27"/>
      <c r="K336" s="27"/>
      <c r="L336" s="27"/>
      <c r="M336" s="27"/>
      <c r="N336" s="27"/>
    </row>
    <row r="337" spans="1:32" ht="15" customHeight="1" x14ac:dyDescent="0.25">
      <c r="A337" s="26"/>
      <c r="B337" s="28" t="s">
        <v>193</v>
      </c>
      <c r="C337" s="35">
        <v>0.6</v>
      </c>
      <c r="D337" s="83" t="s">
        <v>12</v>
      </c>
      <c r="F337" s="6"/>
      <c r="G337" s="27"/>
      <c r="H337" s="27"/>
      <c r="I337" s="27"/>
      <c r="J337" s="27"/>
      <c r="K337" s="27"/>
      <c r="L337" s="27"/>
      <c r="M337" s="27"/>
      <c r="N337" s="27"/>
    </row>
    <row r="338" spans="1:32" ht="15" customHeight="1" x14ac:dyDescent="0.25">
      <c r="A338" s="26"/>
      <c r="B338" s="28"/>
      <c r="C338" s="6"/>
      <c r="D338" s="28"/>
      <c r="F338" s="6"/>
      <c r="G338" s="27"/>
      <c r="H338" s="27"/>
      <c r="I338" s="27"/>
      <c r="J338" s="27"/>
      <c r="K338" s="27"/>
      <c r="L338" s="27"/>
      <c r="M338" s="27"/>
      <c r="N338" s="27"/>
    </row>
    <row r="339" spans="1:32" ht="15" customHeight="1" x14ac:dyDescent="0.25">
      <c r="A339" s="26"/>
      <c r="B339" s="82" t="s">
        <v>3</v>
      </c>
      <c r="C339" s="17">
        <f>C337-C330/100</f>
        <v>0.51044999999999996</v>
      </c>
      <c r="D339" s="83" t="s">
        <v>12</v>
      </c>
      <c r="F339" s="6"/>
      <c r="G339" s="27"/>
      <c r="H339" s="27"/>
      <c r="I339" s="27"/>
      <c r="J339" s="27"/>
      <c r="K339" s="27"/>
      <c r="L339" s="27"/>
      <c r="M339" s="27"/>
      <c r="N339" s="27"/>
    </row>
    <row r="340" spans="1:32" ht="15" customHeight="1" x14ac:dyDescent="0.25">
      <c r="A340" s="26"/>
      <c r="B340" s="28"/>
      <c r="C340" s="6"/>
      <c r="D340" s="28"/>
      <c r="F340" s="6"/>
      <c r="G340" s="27"/>
      <c r="H340" s="27"/>
      <c r="I340" s="27"/>
      <c r="J340" s="27"/>
      <c r="K340" s="27"/>
      <c r="L340" s="27"/>
      <c r="M340" s="27"/>
      <c r="N340" s="27"/>
    </row>
    <row r="342" spans="1:32" ht="17.399999999999999" customHeight="1" x14ac:dyDescent="0.25"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</row>
    <row r="343" spans="1:32" ht="17.399999999999999" customHeight="1" x14ac:dyDescent="0.25">
      <c r="C343" s="118">
        <f>C352</f>
        <v>1.5</v>
      </c>
      <c r="D343" s="115"/>
      <c r="K343" s="92">
        <f>(K351-G37)/2+G37+C339</f>
        <v>2.2604499999999996</v>
      </c>
      <c r="L343" s="4"/>
    </row>
    <row r="344" spans="1:32" ht="17.399999999999999" customHeight="1" x14ac:dyDescent="0.25">
      <c r="C344" s="4"/>
      <c r="K344" s="10"/>
    </row>
    <row r="345" spans="1:32" ht="17.399999999999999" customHeight="1" x14ac:dyDescent="0.25">
      <c r="C345" s="113" t="s">
        <v>98</v>
      </c>
      <c r="D345" s="119"/>
      <c r="E345" s="120">
        <f>C339+C36</f>
        <v>0.91044999999999998</v>
      </c>
      <c r="G345" s="105"/>
      <c r="I345" s="121">
        <f>C339+G36</f>
        <v>0.91044999999999998</v>
      </c>
      <c r="K345" s="113" t="s">
        <v>99</v>
      </c>
      <c r="L345" s="105"/>
      <c r="M345" s="120">
        <f>C147</f>
        <v>2.5</v>
      </c>
    </row>
    <row r="346" spans="1:32" ht="17.399999999999999" customHeight="1" x14ac:dyDescent="0.25">
      <c r="B346" s="74">
        <f>C132</f>
        <v>3.2</v>
      </c>
      <c r="C346" s="113"/>
      <c r="D346" s="119"/>
      <c r="E346" s="114"/>
      <c r="G346" s="105"/>
      <c r="I346" s="122"/>
      <c r="K346" s="113"/>
      <c r="L346" s="105"/>
      <c r="M346" s="114"/>
    </row>
    <row r="347" spans="1:32" ht="17.399999999999999" customHeight="1" x14ac:dyDescent="0.25">
      <c r="C347" s="105"/>
      <c r="K347" s="105"/>
    </row>
    <row r="348" spans="1:32" ht="17.399999999999999" customHeight="1" x14ac:dyDescent="0.25">
      <c r="C348" s="105"/>
      <c r="G348" s="6"/>
      <c r="K348" s="105"/>
    </row>
    <row r="351" spans="1:32" ht="17.399999999999999" customHeight="1" x14ac:dyDescent="0.25">
      <c r="K351" s="17">
        <f>C144</f>
        <v>2.8</v>
      </c>
    </row>
    <row r="352" spans="1:32" ht="17.399999999999999" customHeight="1" x14ac:dyDescent="0.25">
      <c r="C352" s="116">
        <f>C129</f>
        <v>1.5</v>
      </c>
      <c r="D352" s="105"/>
      <c r="K352" s="6"/>
    </row>
    <row r="353" spans="1:14" ht="17.399999999999999" customHeight="1" x14ac:dyDescent="0.25">
      <c r="C353" s="17"/>
      <c r="D353" s="6"/>
      <c r="K353" s="6"/>
    </row>
    <row r="354" spans="1:14" ht="15" customHeight="1" x14ac:dyDescent="0.25">
      <c r="A354" s="26"/>
      <c r="B354" s="90" t="s">
        <v>196</v>
      </c>
      <c r="D354" s="28"/>
      <c r="F354" s="6"/>
      <c r="G354" s="27"/>
      <c r="H354" s="27"/>
      <c r="I354" s="27"/>
      <c r="J354" s="27"/>
      <c r="K354" s="27"/>
      <c r="L354" s="27"/>
      <c r="M354" s="27"/>
      <c r="N354" s="27"/>
    </row>
    <row r="355" spans="1:14" ht="15" customHeight="1" x14ac:dyDescent="0.25">
      <c r="A355" s="26"/>
      <c r="B355" s="28"/>
      <c r="C355" s="6"/>
      <c r="D355" s="28"/>
      <c r="F355" s="6"/>
      <c r="G355" s="27"/>
      <c r="H355" s="27"/>
      <c r="I355" s="27"/>
      <c r="J355" s="27"/>
      <c r="K355" s="27"/>
      <c r="L355" s="27"/>
      <c r="M355" s="27"/>
      <c r="N355" s="27"/>
    </row>
    <row r="356" spans="1:14" ht="15" customHeight="1" x14ac:dyDescent="0.25">
      <c r="A356" s="26"/>
      <c r="B356" s="28"/>
      <c r="C356" s="6"/>
      <c r="D356" s="28"/>
      <c r="F356" s="6"/>
      <c r="G356" s="27"/>
      <c r="H356" s="27"/>
      <c r="I356" s="27"/>
      <c r="J356" s="27"/>
      <c r="K356" s="27"/>
      <c r="L356" s="27"/>
      <c r="M356" s="27"/>
      <c r="N356" s="27"/>
    </row>
    <row r="357" spans="1:14" ht="15" customHeight="1" x14ac:dyDescent="0.25">
      <c r="A357" s="26"/>
      <c r="B357" s="28"/>
      <c r="C357" s="6"/>
      <c r="D357" s="28"/>
      <c r="F357" s="6"/>
      <c r="G357" s="27"/>
      <c r="H357" s="27"/>
      <c r="I357" s="27"/>
      <c r="J357" s="27"/>
      <c r="K357" s="27"/>
      <c r="L357" s="27"/>
      <c r="M357" s="27"/>
      <c r="N357" s="27"/>
    </row>
    <row r="358" spans="1:14" ht="15" customHeight="1" x14ac:dyDescent="0.25">
      <c r="A358" s="26"/>
      <c r="B358" s="28"/>
      <c r="C358" s="6"/>
      <c r="D358" s="28"/>
      <c r="F358" s="6"/>
      <c r="G358" s="27"/>
      <c r="H358" s="27"/>
      <c r="I358" s="27"/>
      <c r="J358" s="27"/>
      <c r="K358" s="27"/>
      <c r="L358" s="27"/>
      <c r="M358" s="27"/>
      <c r="N358" s="27"/>
    </row>
    <row r="359" spans="1:14" ht="15" customHeight="1" x14ac:dyDescent="0.25">
      <c r="A359" s="26"/>
      <c r="B359" s="82" t="s">
        <v>197</v>
      </c>
      <c r="C359" s="17">
        <f>C178/(B346*C352)</f>
        <v>32.639300819672123</v>
      </c>
      <c r="D359" s="83" t="s">
        <v>151</v>
      </c>
      <c r="F359" s="6"/>
      <c r="G359" s="27"/>
      <c r="H359" s="27"/>
      <c r="I359" s="27"/>
      <c r="J359" s="27"/>
      <c r="K359" s="27"/>
      <c r="L359" s="27"/>
      <c r="M359" s="27"/>
      <c r="N359" s="27"/>
    </row>
    <row r="360" spans="1:14" ht="15" customHeight="1" x14ac:dyDescent="0.25">
      <c r="A360" s="26"/>
      <c r="B360" s="28"/>
      <c r="C360" s="6"/>
      <c r="D360" s="28"/>
      <c r="F360" s="6"/>
      <c r="G360" s="27"/>
      <c r="H360" s="27"/>
      <c r="I360" s="27"/>
      <c r="J360" s="27"/>
      <c r="K360" s="27"/>
      <c r="L360" s="27"/>
      <c r="M360" s="27"/>
      <c r="N360" s="27"/>
    </row>
    <row r="361" spans="1:14" ht="15" customHeight="1" x14ac:dyDescent="0.25">
      <c r="A361" s="26"/>
      <c r="B361" s="82" t="s">
        <v>198</v>
      </c>
      <c r="C361" s="17">
        <f>C178-C359*C352*(C339+C36)</f>
        <v>112.0939667875205</v>
      </c>
      <c r="D361" s="83" t="s">
        <v>128</v>
      </c>
      <c r="F361" s="6"/>
      <c r="G361" s="27"/>
      <c r="H361" s="27"/>
      <c r="I361" s="27"/>
      <c r="J361" s="27"/>
      <c r="K361" s="27"/>
      <c r="L361" s="27"/>
      <c r="M361" s="27"/>
      <c r="N361" s="27"/>
    </row>
    <row r="362" spans="1:14" ht="15" customHeight="1" x14ac:dyDescent="0.25">
      <c r="A362" s="26"/>
      <c r="B362" s="82"/>
      <c r="C362" s="82"/>
      <c r="D362" s="28"/>
      <c r="F362" s="6"/>
      <c r="G362" s="27"/>
      <c r="H362" s="27"/>
      <c r="I362" s="27"/>
      <c r="J362" s="27"/>
      <c r="K362" s="27"/>
      <c r="L362" s="27"/>
      <c r="M362" s="27"/>
      <c r="N362" s="27"/>
    </row>
    <row r="363" spans="1:14" ht="15" customHeight="1" x14ac:dyDescent="0.25">
      <c r="A363" s="26"/>
      <c r="B363" s="82"/>
      <c r="C363" s="82"/>
      <c r="D363" s="28"/>
      <c r="F363" s="6"/>
      <c r="G363" s="27"/>
      <c r="H363" s="27"/>
      <c r="I363" s="27"/>
      <c r="J363" s="27"/>
      <c r="K363" s="27"/>
      <c r="L363" s="27"/>
      <c r="M363" s="27"/>
      <c r="N363" s="27"/>
    </row>
    <row r="364" spans="1:14" ht="15" customHeight="1" x14ac:dyDescent="0.25">
      <c r="A364" s="26"/>
      <c r="B364" s="82"/>
      <c r="C364" s="82"/>
      <c r="D364" s="28"/>
      <c r="F364" s="6"/>
      <c r="G364" s="27"/>
      <c r="H364" s="27"/>
      <c r="I364" s="27"/>
      <c r="J364" s="27"/>
      <c r="K364" s="27"/>
      <c r="L364" s="27"/>
      <c r="M364" s="27"/>
      <c r="N364" s="27"/>
    </row>
    <row r="365" spans="1:14" ht="15" customHeight="1" x14ac:dyDescent="0.25">
      <c r="A365" s="26"/>
      <c r="B365" s="82" t="s">
        <v>85</v>
      </c>
      <c r="C365" s="17">
        <f>C343*2</f>
        <v>3</v>
      </c>
      <c r="D365" s="28"/>
      <c r="F365" s="6"/>
      <c r="G365" s="27"/>
      <c r="H365" s="27"/>
      <c r="I365" s="27"/>
      <c r="J365" s="27"/>
      <c r="K365" s="27"/>
      <c r="L365" s="27"/>
      <c r="M365" s="27"/>
      <c r="N365" s="27"/>
    </row>
    <row r="366" spans="1:14" ht="15" customHeight="1" x14ac:dyDescent="0.25">
      <c r="A366" s="26"/>
      <c r="B366" s="82" t="s">
        <v>199</v>
      </c>
      <c r="C366" s="17">
        <f>0.85*1.06*SQRT(C40)*10*C365*C339</f>
        <v>199.9442417202975</v>
      </c>
      <c r="D366" s="83" t="s">
        <v>128</v>
      </c>
      <c r="F366" s="6"/>
      <c r="G366" s="27"/>
      <c r="H366" s="27"/>
      <c r="I366" s="27"/>
      <c r="J366" s="27"/>
      <c r="K366" s="27"/>
      <c r="L366" s="27"/>
      <c r="M366" s="27"/>
      <c r="N366" s="27"/>
    </row>
    <row r="367" spans="1:14" ht="15" customHeight="1" x14ac:dyDescent="0.25">
      <c r="A367" s="26"/>
      <c r="B367" s="82"/>
      <c r="C367" s="17"/>
      <c r="D367" s="28"/>
      <c r="F367" s="6"/>
      <c r="G367" s="27"/>
      <c r="H367" s="27"/>
      <c r="I367" s="27"/>
      <c r="J367" s="27"/>
      <c r="K367" s="27"/>
      <c r="L367" s="27"/>
      <c r="M367" s="27"/>
      <c r="N367" s="27"/>
    </row>
    <row r="368" spans="1:14" ht="15" customHeight="1" x14ac:dyDescent="0.25">
      <c r="A368" s="26"/>
      <c r="B368" s="6" t="s">
        <v>201</v>
      </c>
      <c r="D368" s="6" t="s">
        <v>200</v>
      </c>
      <c r="E368" s="17"/>
      <c r="F368" s="4"/>
      <c r="G368" s="27"/>
      <c r="H368" s="27"/>
      <c r="I368" s="27"/>
      <c r="J368" s="27"/>
      <c r="K368" s="27"/>
      <c r="L368" s="27"/>
      <c r="M368" s="27"/>
      <c r="N368" s="27"/>
    </row>
    <row r="369" spans="1:20" ht="15" customHeight="1" x14ac:dyDescent="0.25">
      <c r="A369" s="26"/>
      <c r="B369" s="17">
        <f>C361</f>
        <v>112.0939667875205</v>
      </c>
      <c r="C369" s="55" t="str">
        <f>IF(B369&lt;D369,"&lt;",IF(B369&gt;D369,"&gt;"))</f>
        <v>&lt;</v>
      </c>
      <c r="D369" s="17">
        <f>C366</f>
        <v>199.9442417202975</v>
      </c>
      <c r="E369" s="14" t="str">
        <f>IF(B369&gt;D369,"…..VERIFICAR",IF(B369&lt;D369,"….. EL PERALTE ES CONFORME"))</f>
        <v>….. EL PERALTE ES CONFORME</v>
      </c>
      <c r="G369" s="27"/>
      <c r="H369" s="27"/>
      <c r="I369" s="27"/>
      <c r="J369" s="27"/>
      <c r="K369" s="27"/>
      <c r="L369" s="27"/>
      <c r="M369" s="27"/>
      <c r="N369" s="27"/>
    </row>
    <row r="370" spans="1:20" ht="15" customHeight="1" x14ac:dyDescent="0.25">
      <c r="A370" s="26"/>
      <c r="B370" s="82"/>
      <c r="C370" s="17"/>
      <c r="D370" s="28"/>
      <c r="F370" s="6"/>
      <c r="G370" s="27"/>
      <c r="H370" s="27"/>
      <c r="I370" s="27"/>
      <c r="J370" s="27"/>
      <c r="K370" s="27"/>
      <c r="L370" s="27"/>
      <c r="M370" s="27"/>
      <c r="N370" s="27"/>
    </row>
    <row r="371" spans="1:20" ht="15" customHeight="1" x14ac:dyDescent="0.25">
      <c r="A371" s="26"/>
      <c r="B371" s="90" t="s">
        <v>202</v>
      </c>
      <c r="C371" s="17"/>
      <c r="D371" s="28"/>
      <c r="F371" s="6"/>
      <c r="G371" s="27"/>
      <c r="H371" s="27"/>
      <c r="I371" s="27"/>
      <c r="J371" s="27"/>
      <c r="K371" s="27"/>
      <c r="L371" s="27"/>
      <c r="M371" s="27"/>
      <c r="N371" s="27"/>
    </row>
    <row r="372" spans="1:20" ht="15" customHeight="1" x14ac:dyDescent="0.25">
      <c r="A372" s="26"/>
      <c r="B372" s="82"/>
      <c r="C372" s="17"/>
      <c r="D372" s="28"/>
      <c r="F372" s="6"/>
      <c r="G372" s="27"/>
      <c r="H372" s="27"/>
      <c r="I372" s="27"/>
      <c r="J372" s="27"/>
      <c r="K372" s="27"/>
      <c r="L372" s="27"/>
      <c r="M372" s="27"/>
      <c r="N372" s="27"/>
    </row>
    <row r="373" spans="1:20" ht="15" customHeight="1" x14ac:dyDescent="0.25">
      <c r="A373" s="26"/>
      <c r="B373" s="82"/>
      <c r="C373" s="17"/>
      <c r="D373" s="28"/>
      <c r="F373" s="6"/>
      <c r="G373" s="27"/>
      <c r="H373" s="27"/>
      <c r="I373" s="27"/>
      <c r="J373" s="27"/>
      <c r="K373" s="27"/>
      <c r="L373" s="27"/>
      <c r="M373" s="27"/>
      <c r="N373" s="27"/>
    </row>
    <row r="374" spans="1:20" ht="15" customHeight="1" x14ac:dyDescent="0.25">
      <c r="A374" s="26"/>
      <c r="B374" s="82"/>
      <c r="C374" s="17"/>
      <c r="D374" s="28"/>
      <c r="F374" s="6"/>
      <c r="G374" s="27"/>
      <c r="H374" s="27"/>
      <c r="I374" s="27"/>
      <c r="J374" s="27"/>
      <c r="K374" s="27"/>
      <c r="L374" s="27"/>
      <c r="M374" s="27"/>
      <c r="N374" s="27"/>
    </row>
    <row r="375" spans="1:20" ht="15" customHeight="1" x14ac:dyDescent="0.25">
      <c r="A375" s="26"/>
      <c r="B375" s="82" t="s">
        <v>95</v>
      </c>
      <c r="C375" s="17">
        <f>C359*1*C318*C318/2</f>
        <v>31.986514803278688</v>
      </c>
      <c r="D375" s="83" t="s">
        <v>156</v>
      </c>
      <c r="F375" s="6"/>
      <c r="G375" s="27"/>
      <c r="H375" s="27"/>
      <c r="I375" s="27"/>
      <c r="J375" s="27"/>
      <c r="K375" s="27"/>
      <c r="L375" s="27"/>
      <c r="M375" s="27"/>
      <c r="N375" s="27"/>
    </row>
    <row r="376" spans="1:20" ht="15" customHeight="1" x14ac:dyDescent="0.25">
      <c r="F376" s="6"/>
      <c r="H376" s="10"/>
    </row>
    <row r="377" spans="1:20" ht="15" customHeight="1" x14ac:dyDescent="0.25">
      <c r="B377" s="34" t="s">
        <v>53</v>
      </c>
      <c r="C377" s="35">
        <v>0.9</v>
      </c>
      <c r="D377" s="41" t="s">
        <v>82</v>
      </c>
      <c r="F377" s="6"/>
      <c r="G377" s="17"/>
      <c r="H377" s="10"/>
    </row>
    <row r="378" spans="1:20" ht="15" customHeight="1" x14ac:dyDescent="0.25">
      <c r="B378" s="4" t="s">
        <v>24</v>
      </c>
      <c r="C378" s="17">
        <f>+C375</f>
        <v>31.986514803278688</v>
      </c>
      <c r="D378" s="2" t="s">
        <v>23</v>
      </c>
      <c r="G378" s="17"/>
      <c r="R378" s="78" t="s">
        <v>26</v>
      </c>
      <c r="S378" s="79">
        <f>C381</f>
        <v>10.209</v>
      </c>
      <c r="T378" s="10" t="s">
        <v>0</v>
      </c>
    </row>
    <row r="379" spans="1:20" ht="15" customHeight="1" x14ac:dyDescent="0.25">
      <c r="B379" s="4"/>
      <c r="C379" s="6"/>
      <c r="G379" s="17"/>
      <c r="R379" s="4" t="s">
        <v>27</v>
      </c>
      <c r="S379" s="17">
        <f>(C378*100000)/(C377*C41*(C339*100-C381/2))</f>
        <v>18.419566511571123</v>
      </c>
      <c r="T379" s="2" t="s">
        <v>1</v>
      </c>
    </row>
    <row r="380" spans="1:20" ht="15" customHeight="1" x14ac:dyDescent="0.25">
      <c r="B380" s="4"/>
      <c r="F380" s="4"/>
      <c r="G380" s="17"/>
      <c r="R380" s="78" t="s">
        <v>26</v>
      </c>
      <c r="S380" s="80">
        <f xml:space="preserve"> S379*C41/(0.85*C40*1*100)</f>
        <v>4.3340156497814402</v>
      </c>
      <c r="T380" s="10" t="s">
        <v>0</v>
      </c>
    </row>
    <row r="381" spans="1:20" ht="15" customHeight="1" x14ac:dyDescent="0.25">
      <c r="B381" s="4" t="s">
        <v>26</v>
      </c>
      <c r="C381" s="17">
        <f>C339*100/5</f>
        <v>10.209</v>
      </c>
      <c r="D381" s="2" t="s">
        <v>0</v>
      </c>
      <c r="R381" s="4" t="s">
        <v>27</v>
      </c>
      <c r="S381" s="17">
        <f>(C378*100000)/(C377*C41*(C339*100-S380/2))</f>
        <v>17.312578886081077</v>
      </c>
      <c r="T381" s="2" t="s">
        <v>1</v>
      </c>
    </row>
    <row r="382" spans="1:20" ht="15" customHeight="1" x14ac:dyDescent="0.25">
      <c r="B382" s="4"/>
      <c r="C382" s="17"/>
      <c r="R382" s="78" t="s">
        <v>26</v>
      </c>
      <c r="S382" s="17">
        <f xml:space="preserve"> S381*C41/(0.85*C40*1*100)</f>
        <v>4.0735479731955477</v>
      </c>
      <c r="T382" s="10" t="s">
        <v>0</v>
      </c>
    </row>
    <row r="383" spans="1:20" ht="15" customHeight="1" x14ac:dyDescent="0.25">
      <c r="B383" s="4"/>
      <c r="C383" s="6"/>
      <c r="F383" s="20"/>
      <c r="G383" s="4"/>
      <c r="H383" s="6"/>
      <c r="R383" s="4" t="s">
        <v>27</v>
      </c>
      <c r="S383" s="17">
        <f>(C378*100000)/(C377*C41*(C339*100-S382/2))</f>
        <v>17.266572658504771</v>
      </c>
      <c r="T383" s="2" t="s">
        <v>1</v>
      </c>
    </row>
    <row r="384" spans="1:20" ht="15" customHeight="1" x14ac:dyDescent="0.25">
      <c r="B384" s="4"/>
      <c r="C384" s="6"/>
      <c r="G384" s="4"/>
      <c r="H384" s="6"/>
      <c r="R384" s="78" t="s">
        <v>26</v>
      </c>
      <c r="S384" s="17">
        <f xml:space="preserve"> S383*C41/(0.85*C40*1*100)</f>
        <v>4.0627229784717116</v>
      </c>
      <c r="T384" s="10" t="s">
        <v>0</v>
      </c>
    </row>
    <row r="385" spans="1:21" ht="15" customHeight="1" x14ac:dyDescent="0.25">
      <c r="B385" s="4" t="s">
        <v>27</v>
      </c>
      <c r="C385" s="17">
        <f>(C378*100000)/(C377*C41*(C339*100-C381/2))</f>
        <v>18.419566511571123</v>
      </c>
      <c r="D385" s="2" t="s">
        <v>1</v>
      </c>
      <c r="G385" s="4"/>
      <c r="H385" s="6"/>
      <c r="R385" s="4" t="s">
        <v>27</v>
      </c>
      <c r="S385" s="17">
        <f>(C378*100000)/(C377*C41*(C339*100-S384/2))</f>
        <v>17.264665938624283</v>
      </c>
      <c r="T385" s="2" t="s">
        <v>1</v>
      </c>
    </row>
    <row r="386" spans="1:21" ht="15" customHeight="1" x14ac:dyDescent="0.25">
      <c r="B386" s="4"/>
      <c r="F386" s="17"/>
    </row>
    <row r="387" spans="1:21" ht="15" customHeight="1" x14ac:dyDescent="0.25">
      <c r="B387" s="4"/>
      <c r="F387" s="17"/>
    </row>
    <row r="388" spans="1:21" ht="15" customHeight="1" x14ac:dyDescent="0.25">
      <c r="B388" s="4" t="s">
        <v>26</v>
      </c>
      <c r="C388" s="17">
        <f>S384</f>
        <v>4.0627229784717116</v>
      </c>
      <c r="D388" s="2" t="s">
        <v>0</v>
      </c>
    </row>
    <row r="389" spans="1:21" ht="15" customHeight="1" x14ac:dyDescent="0.25">
      <c r="B389" s="4"/>
      <c r="C389" s="17"/>
    </row>
    <row r="390" spans="1:21" ht="15" customHeight="1" x14ac:dyDescent="0.25">
      <c r="B390" s="4"/>
      <c r="C390" s="6"/>
      <c r="F390" s="4"/>
      <c r="G390" s="6"/>
      <c r="R390" s="117" t="s">
        <v>54</v>
      </c>
      <c r="S390" s="117"/>
      <c r="T390" s="117"/>
      <c r="U390" s="117"/>
    </row>
    <row r="391" spans="1:21" ht="15" customHeight="1" x14ac:dyDescent="0.25">
      <c r="B391" s="4"/>
      <c r="C391" s="6"/>
      <c r="F391" s="4"/>
      <c r="G391" s="6"/>
      <c r="R391" s="117" t="s">
        <v>55</v>
      </c>
      <c r="S391" s="117"/>
      <c r="T391" s="117"/>
      <c r="U391" s="117"/>
    </row>
    <row r="392" spans="1:21" ht="15" customHeight="1" x14ac:dyDescent="0.25">
      <c r="B392" s="4" t="s">
        <v>27</v>
      </c>
      <c r="C392" s="17">
        <f>S385</f>
        <v>17.264665938624283</v>
      </c>
      <c r="D392" s="2" t="s">
        <v>1</v>
      </c>
      <c r="F392" s="4"/>
      <c r="G392" s="6"/>
      <c r="R392" s="22" t="s">
        <v>56</v>
      </c>
      <c r="S392" s="22" t="s">
        <v>57</v>
      </c>
      <c r="T392" s="22" t="s">
        <v>57</v>
      </c>
      <c r="U392" s="22" t="s">
        <v>58</v>
      </c>
    </row>
    <row r="393" spans="1:21" ht="15" customHeight="1" x14ac:dyDescent="0.25">
      <c r="B393" s="4"/>
      <c r="C393" s="17"/>
      <c r="F393" s="4"/>
      <c r="G393" s="6"/>
      <c r="R393" s="22"/>
      <c r="S393" s="22" t="s">
        <v>173</v>
      </c>
      <c r="T393" s="22" t="s">
        <v>0</v>
      </c>
      <c r="U393" s="22" t="s">
        <v>1</v>
      </c>
    </row>
    <row r="394" spans="1:21" ht="15" customHeight="1" x14ac:dyDescent="0.25">
      <c r="A394" s="41"/>
      <c r="B394" s="44"/>
      <c r="C394" s="24"/>
      <c r="D394" s="41"/>
      <c r="R394" s="22">
        <v>3</v>
      </c>
      <c r="S394" s="45" t="s">
        <v>59</v>
      </c>
      <c r="T394" s="46">
        <v>0.95250000000000001</v>
      </c>
      <c r="U394" s="47">
        <v>0.71255739248085614</v>
      </c>
    </row>
    <row r="395" spans="1:21" ht="15" customHeight="1" x14ac:dyDescent="0.25">
      <c r="A395" s="30"/>
      <c r="B395" s="23" t="s">
        <v>34</v>
      </c>
      <c r="C395" s="32">
        <f>0.0018*1*100*C337*100</f>
        <v>10.8</v>
      </c>
      <c r="D395" s="33" t="s">
        <v>1</v>
      </c>
      <c r="R395" s="22">
        <v>4</v>
      </c>
      <c r="S395" s="45" t="s">
        <v>60</v>
      </c>
      <c r="T395" s="46">
        <v>1.27</v>
      </c>
      <c r="U395" s="47">
        <v>1.2667686977437445</v>
      </c>
    </row>
    <row r="396" spans="1:21" ht="15" customHeight="1" x14ac:dyDescent="0.25">
      <c r="A396" s="30"/>
      <c r="B396" s="23"/>
      <c r="C396" s="23"/>
      <c r="D396" s="33"/>
      <c r="R396" s="22">
        <v>5</v>
      </c>
      <c r="S396" s="45" t="s">
        <v>61</v>
      </c>
      <c r="T396" s="46">
        <v>1.5874999999999999</v>
      </c>
      <c r="U396" s="47">
        <v>1.9793260902246004</v>
      </c>
    </row>
    <row r="397" spans="1:21" ht="15" customHeight="1" x14ac:dyDescent="0.25">
      <c r="B397" s="7" t="s">
        <v>88</v>
      </c>
      <c r="C397" s="29">
        <f>MAX(C392,C395)</f>
        <v>17.264665938624283</v>
      </c>
      <c r="D397" s="9" t="s">
        <v>1</v>
      </c>
      <c r="F397" s="4"/>
      <c r="G397" s="6"/>
      <c r="R397" s="22">
        <v>6</v>
      </c>
      <c r="S397" s="45" t="s">
        <v>62</v>
      </c>
      <c r="T397" s="46">
        <v>1.905</v>
      </c>
      <c r="U397" s="47">
        <v>2.8502295699234246</v>
      </c>
    </row>
    <row r="398" spans="1:21" ht="15" customHeight="1" x14ac:dyDescent="0.25">
      <c r="B398" s="30"/>
      <c r="C398" s="51"/>
      <c r="D398" s="52"/>
      <c r="E398" s="41"/>
      <c r="G398" s="41"/>
      <c r="H398" s="41"/>
      <c r="I398" s="41"/>
      <c r="J398" s="41"/>
      <c r="R398" s="22">
        <v>7</v>
      </c>
      <c r="S398" s="45" t="s">
        <v>63</v>
      </c>
      <c r="T398" s="46">
        <v>2.2225000000000001</v>
      </c>
      <c r="U398" s="47">
        <v>3.8794791368402173</v>
      </c>
    </row>
    <row r="399" spans="1:21" ht="15" customHeight="1" x14ac:dyDescent="0.25">
      <c r="B399" s="30"/>
      <c r="C399" s="53" t="s">
        <v>79</v>
      </c>
      <c r="D399" s="37">
        <v>6</v>
      </c>
      <c r="E399" s="24" t="str">
        <f>LOOKUP(D399,R394:R402,S394:S402)</f>
        <v>3/4"</v>
      </c>
      <c r="F399" s="54" t="s">
        <v>80</v>
      </c>
      <c r="G399" s="23">
        <f>LOOKUP(D399,R394:R402,T394:T402)</f>
        <v>1.905</v>
      </c>
      <c r="H399" s="41" t="s">
        <v>0</v>
      </c>
      <c r="I399" s="30" t="s">
        <v>81</v>
      </c>
      <c r="J399" s="23">
        <f>LOOKUP(D399,R394:R402,U394:U402)</f>
        <v>2.8502295699234246</v>
      </c>
      <c r="K399" s="41" t="s">
        <v>1</v>
      </c>
      <c r="R399" s="22">
        <v>8</v>
      </c>
      <c r="S399" s="45" t="s">
        <v>64</v>
      </c>
      <c r="T399" s="46">
        <v>2.54</v>
      </c>
      <c r="U399" s="47">
        <v>5.0670747909749778</v>
      </c>
    </row>
    <row r="400" spans="1:21" ht="15" customHeight="1" x14ac:dyDescent="0.25">
      <c r="A400" s="30"/>
      <c r="R400" s="22">
        <v>9</v>
      </c>
      <c r="S400" s="45" t="s">
        <v>65</v>
      </c>
      <c r="T400" s="46">
        <v>2.8574999999999999</v>
      </c>
      <c r="U400" s="47">
        <v>6.4130165323277053</v>
      </c>
    </row>
    <row r="401" spans="1:21" ht="15" customHeight="1" x14ac:dyDescent="0.25">
      <c r="B401" s="23"/>
      <c r="C401" s="41"/>
      <c r="D401" s="30"/>
      <c r="E401" s="23"/>
      <c r="F401" s="41"/>
      <c r="G401" s="30"/>
      <c r="H401" s="23"/>
      <c r="I401" s="41"/>
      <c r="J401" s="41"/>
      <c r="R401" s="22">
        <v>10</v>
      </c>
      <c r="S401" s="45" t="s">
        <v>66</v>
      </c>
      <c r="T401" s="46">
        <v>3.1749999999999998</v>
      </c>
      <c r="U401" s="47">
        <v>7.9173043608984015</v>
      </c>
    </row>
    <row r="402" spans="1:21" ht="15" customHeight="1" x14ac:dyDescent="0.25">
      <c r="B402" s="31" t="s">
        <v>13</v>
      </c>
      <c r="C402" s="23">
        <f>J399/C397</f>
        <v>0.16509034000750217</v>
      </c>
      <c r="D402" s="33" t="s">
        <v>12</v>
      </c>
      <c r="E402" s="23"/>
      <c r="F402" s="41"/>
      <c r="G402" s="30"/>
      <c r="H402" s="23"/>
      <c r="I402" s="41"/>
      <c r="J402" s="41"/>
      <c r="R402" s="22">
        <v>11</v>
      </c>
      <c r="S402" s="45" t="s">
        <v>67</v>
      </c>
      <c r="T402" s="46">
        <v>3.4925000000000002</v>
      </c>
      <c r="U402" s="47">
        <v>9.5799382766870682</v>
      </c>
    </row>
    <row r="403" spans="1:21" ht="15" customHeight="1" x14ac:dyDescent="0.25">
      <c r="B403" s="23"/>
      <c r="C403" s="41"/>
      <c r="D403" s="30"/>
      <c r="E403" s="23"/>
      <c r="F403" s="41"/>
      <c r="G403" s="30"/>
      <c r="H403" s="23"/>
      <c r="I403" s="41"/>
      <c r="J403" s="41"/>
    </row>
    <row r="404" spans="1:21" ht="15" customHeight="1" x14ac:dyDescent="0.25">
      <c r="B404" s="23" t="s">
        <v>89</v>
      </c>
      <c r="C404" s="93" t="s">
        <v>90</v>
      </c>
      <c r="D404" s="39" t="str">
        <f>E399</f>
        <v>3/4"</v>
      </c>
      <c r="E404" s="39" t="s">
        <v>31</v>
      </c>
      <c r="F404" s="38">
        <f>C402</f>
        <v>0.16509034000750217</v>
      </c>
      <c r="G404" s="40" t="s">
        <v>12</v>
      </c>
      <c r="I404" s="41"/>
      <c r="J404" s="41"/>
    </row>
    <row r="405" spans="1:21" ht="15" customHeight="1" x14ac:dyDescent="0.25">
      <c r="B405" s="31"/>
      <c r="C405" s="32"/>
      <c r="D405" s="33"/>
      <c r="E405" s="23"/>
      <c r="F405" s="41"/>
      <c r="G405" s="30"/>
      <c r="H405" s="23"/>
      <c r="I405" s="41"/>
      <c r="J405" s="41"/>
      <c r="R405" s="107" t="s">
        <v>68</v>
      </c>
      <c r="S405" s="108"/>
      <c r="T405" s="108"/>
      <c r="U405" s="109"/>
    </row>
    <row r="406" spans="1:21" ht="15" customHeight="1" x14ac:dyDescent="0.25">
      <c r="B406" s="94" t="s">
        <v>203</v>
      </c>
      <c r="C406" s="23"/>
      <c r="D406" s="33"/>
      <c r="E406" s="23"/>
      <c r="F406" s="41"/>
      <c r="G406" s="30"/>
      <c r="H406" s="23"/>
      <c r="I406" s="41"/>
      <c r="J406" s="41"/>
      <c r="R406" s="110" t="s">
        <v>69</v>
      </c>
      <c r="S406" s="111"/>
      <c r="T406" s="111"/>
      <c r="U406" s="112"/>
    </row>
    <row r="407" spans="1:21" ht="15" customHeight="1" x14ac:dyDescent="0.25">
      <c r="I407" s="41"/>
      <c r="J407" s="41"/>
      <c r="R407" s="18" t="s">
        <v>70</v>
      </c>
      <c r="S407" s="19"/>
      <c r="T407" s="48" t="s">
        <v>71</v>
      </c>
      <c r="U407" s="48" t="s">
        <v>72</v>
      </c>
    </row>
    <row r="408" spans="1:21" ht="15" customHeight="1" x14ac:dyDescent="0.25">
      <c r="A408" s="26"/>
      <c r="B408" s="4" t="s">
        <v>34</v>
      </c>
      <c r="C408" s="17">
        <f>C395</f>
        <v>10.8</v>
      </c>
      <c r="D408" s="2" t="s">
        <v>1</v>
      </c>
      <c r="R408" s="18" t="s">
        <v>73</v>
      </c>
      <c r="S408" s="19"/>
      <c r="T408" s="49">
        <v>0.9</v>
      </c>
      <c r="U408" s="50">
        <v>0.9</v>
      </c>
    </row>
    <row r="409" spans="1:21" ht="13.8" x14ac:dyDescent="0.25">
      <c r="A409" s="26"/>
      <c r="R409" s="18" t="s">
        <v>74</v>
      </c>
      <c r="S409" s="19"/>
      <c r="T409" s="50">
        <v>0.7</v>
      </c>
      <c r="U409" s="50">
        <v>0.65</v>
      </c>
    </row>
    <row r="410" spans="1:21" ht="15" customHeight="1" x14ac:dyDescent="0.25">
      <c r="B410" s="30"/>
      <c r="C410" s="53" t="s">
        <v>79</v>
      </c>
      <c r="D410" s="37">
        <v>5</v>
      </c>
      <c r="E410" s="24" t="str">
        <f>LOOKUP(D410,R394:R402,S394:S402)</f>
        <v>5/8"</v>
      </c>
      <c r="F410" s="54" t="s">
        <v>80</v>
      </c>
      <c r="G410" s="23">
        <f>LOOKUP(D410,R394:R402,T394:T402)</f>
        <v>1.5874999999999999</v>
      </c>
      <c r="H410" s="41" t="s">
        <v>0</v>
      </c>
      <c r="I410" s="30" t="s">
        <v>81</v>
      </c>
      <c r="J410" s="23">
        <f>LOOKUP(D410,R394:R402,U394:U402)</f>
        <v>1.9793260902246004</v>
      </c>
      <c r="K410" s="41" t="s">
        <v>1</v>
      </c>
      <c r="R410" s="18" t="s">
        <v>75</v>
      </c>
      <c r="S410" s="19"/>
      <c r="T410" s="50">
        <v>0.85</v>
      </c>
      <c r="U410" s="50">
        <v>0.75</v>
      </c>
    </row>
    <row r="411" spans="1:21" ht="15" customHeight="1" x14ac:dyDescent="0.25">
      <c r="A411" s="30"/>
      <c r="R411" s="18" t="s">
        <v>76</v>
      </c>
      <c r="S411" s="19"/>
      <c r="T411" s="50">
        <v>0.7</v>
      </c>
      <c r="U411" s="22"/>
    </row>
    <row r="412" spans="1:21" ht="15" customHeight="1" x14ac:dyDescent="0.25">
      <c r="B412" s="23"/>
      <c r="C412" s="41"/>
      <c r="D412" s="30"/>
      <c r="E412" s="23"/>
      <c r="F412" s="41"/>
      <c r="G412" s="30"/>
      <c r="H412" s="23"/>
      <c r="I412" s="41"/>
      <c r="J412" s="41"/>
      <c r="R412" s="18" t="s">
        <v>77</v>
      </c>
      <c r="S412" s="19"/>
      <c r="T412" s="50">
        <v>0.75</v>
      </c>
      <c r="U412" s="22"/>
    </row>
    <row r="413" spans="1:21" ht="15" customHeight="1" x14ac:dyDescent="0.25">
      <c r="B413" s="31" t="s">
        <v>13</v>
      </c>
      <c r="C413" s="23">
        <f>J410/C408</f>
        <v>0.18327093428005559</v>
      </c>
      <c r="D413" s="33" t="s">
        <v>12</v>
      </c>
      <c r="E413" s="23"/>
      <c r="F413" s="41"/>
      <c r="G413" s="30"/>
      <c r="H413" s="23"/>
      <c r="I413" s="41"/>
      <c r="J413" s="41"/>
    </row>
    <row r="414" spans="1:21" ht="15" customHeight="1" x14ac:dyDescent="0.25">
      <c r="B414" s="23"/>
      <c r="C414" s="41"/>
      <c r="D414" s="30"/>
      <c r="E414" s="23"/>
      <c r="F414" s="41"/>
      <c r="G414" s="30"/>
      <c r="H414" s="23"/>
      <c r="I414" s="41"/>
      <c r="J414" s="41"/>
    </row>
    <row r="415" spans="1:21" ht="15" customHeight="1" x14ac:dyDescent="0.25">
      <c r="B415" s="23" t="s">
        <v>89</v>
      </c>
      <c r="C415" s="93" t="s">
        <v>90</v>
      </c>
      <c r="D415" s="39" t="str">
        <f>E410</f>
        <v>5/8"</v>
      </c>
      <c r="E415" s="39" t="s">
        <v>31</v>
      </c>
      <c r="F415" s="38">
        <f>C413</f>
        <v>0.18327093428005559</v>
      </c>
      <c r="G415" s="40" t="s">
        <v>12</v>
      </c>
      <c r="I415" s="41"/>
      <c r="J415" s="41"/>
    </row>
    <row r="416" spans="1:21" ht="15" customHeight="1" x14ac:dyDescent="0.25"/>
    <row r="417" spans="1:14" ht="15" customHeight="1" x14ac:dyDescent="0.25">
      <c r="A417" s="26"/>
      <c r="B417" s="44" t="s">
        <v>204</v>
      </c>
      <c r="C417" s="6"/>
      <c r="D417" s="28"/>
      <c r="F417" s="6"/>
      <c r="G417" s="27"/>
      <c r="H417" s="27"/>
      <c r="I417" s="27"/>
      <c r="J417" s="27"/>
      <c r="K417" s="27"/>
      <c r="L417" s="27"/>
      <c r="M417" s="27"/>
      <c r="N417" s="27"/>
    </row>
    <row r="418" spans="1:14" ht="15" customHeight="1" x14ac:dyDescent="0.25">
      <c r="A418" s="26"/>
      <c r="B418" s="28"/>
      <c r="C418" s="6"/>
      <c r="D418" s="28"/>
      <c r="F418" s="6"/>
      <c r="G418" s="27"/>
      <c r="H418" s="27"/>
      <c r="I418" s="27"/>
      <c r="J418" s="27"/>
      <c r="K418" s="27"/>
      <c r="L418" s="27"/>
      <c r="M418" s="27"/>
      <c r="N418" s="27"/>
    </row>
    <row r="419" spans="1:14" ht="15" customHeight="1" x14ac:dyDescent="0.25">
      <c r="A419" s="26"/>
      <c r="B419" s="28"/>
      <c r="C419" s="6"/>
      <c r="D419" s="28"/>
      <c r="F419" s="6"/>
      <c r="G419" s="27"/>
      <c r="H419" s="27"/>
      <c r="I419" s="27"/>
      <c r="J419" s="27"/>
      <c r="K419" s="27"/>
      <c r="L419" s="27"/>
      <c r="M419" s="27"/>
      <c r="N419" s="27"/>
    </row>
    <row r="420" spans="1:14" ht="15" customHeight="1" x14ac:dyDescent="0.25">
      <c r="A420" s="26"/>
      <c r="B420" s="28"/>
      <c r="C420" s="6"/>
      <c r="D420" s="28"/>
      <c r="F420" s="6"/>
      <c r="G420" s="27"/>
      <c r="H420" s="27"/>
      <c r="I420" s="27"/>
      <c r="J420" s="27"/>
      <c r="K420" s="27"/>
      <c r="L420" s="27"/>
      <c r="M420" s="27"/>
      <c r="N420" s="27"/>
    </row>
    <row r="421" spans="1:14" ht="15" customHeight="1" x14ac:dyDescent="0.25">
      <c r="A421" s="26"/>
      <c r="B421" s="82" t="s">
        <v>205</v>
      </c>
      <c r="C421" s="17">
        <f>C186/K351</f>
        <v>81.470398594847779</v>
      </c>
      <c r="D421" s="83" t="s">
        <v>150</v>
      </c>
      <c r="E421" s="20"/>
      <c r="F421" s="6"/>
      <c r="G421" s="27"/>
      <c r="H421" s="27"/>
      <c r="I421" s="27"/>
      <c r="J421" s="27"/>
      <c r="K421" s="27"/>
      <c r="L421" s="27"/>
      <c r="M421" s="27"/>
      <c r="N421" s="27"/>
    </row>
    <row r="422" spans="1:14" ht="15" customHeight="1" x14ac:dyDescent="0.25">
      <c r="A422" s="26"/>
      <c r="B422" s="28"/>
      <c r="C422" s="6"/>
      <c r="D422" s="28"/>
      <c r="F422" s="6"/>
      <c r="G422" s="27"/>
      <c r="H422" s="27"/>
      <c r="I422" s="27"/>
      <c r="J422" s="27"/>
      <c r="K422" s="27"/>
      <c r="L422" s="27"/>
      <c r="M422" s="27"/>
      <c r="N422" s="27"/>
    </row>
    <row r="423" spans="1:14" ht="15" customHeight="1" x14ac:dyDescent="0.25">
      <c r="A423" s="26"/>
      <c r="B423" s="28"/>
      <c r="C423" s="6"/>
      <c r="D423" s="28"/>
      <c r="F423" s="6"/>
      <c r="G423" s="27"/>
      <c r="H423" s="27"/>
      <c r="I423" s="27"/>
      <c r="J423" s="27"/>
      <c r="K423" s="27"/>
      <c r="L423" s="27"/>
      <c r="M423" s="27"/>
      <c r="N423" s="27"/>
    </row>
    <row r="424" spans="1:14" ht="15" customHeight="1" x14ac:dyDescent="0.25">
      <c r="A424" s="26"/>
      <c r="B424" s="82" t="s">
        <v>186</v>
      </c>
      <c r="C424" s="17">
        <f>(K351-G37)/2</f>
        <v>1.0499999999999998</v>
      </c>
      <c r="D424" s="83" t="s">
        <v>12</v>
      </c>
      <c r="F424" s="6"/>
      <c r="G424" s="27"/>
      <c r="H424" s="27"/>
      <c r="I424" s="27"/>
      <c r="J424" s="27"/>
      <c r="K424" s="27"/>
      <c r="L424" s="27"/>
      <c r="M424" s="27"/>
      <c r="N424" s="27"/>
    </row>
    <row r="425" spans="1:14" ht="15" customHeight="1" x14ac:dyDescent="0.25">
      <c r="A425" s="26"/>
      <c r="B425" s="82"/>
      <c r="C425" s="6"/>
      <c r="D425" s="83"/>
      <c r="F425" s="6"/>
      <c r="G425" s="27"/>
      <c r="H425" s="27"/>
      <c r="I425" s="27"/>
      <c r="J425" s="27"/>
      <c r="K425" s="27"/>
      <c r="L425" s="27"/>
      <c r="M425" s="27"/>
      <c r="N425" s="27"/>
    </row>
    <row r="426" spans="1:14" ht="15" customHeight="1" x14ac:dyDescent="0.25">
      <c r="A426" s="26"/>
      <c r="B426" s="28"/>
      <c r="C426" s="6"/>
      <c r="D426" s="28"/>
      <c r="F426" s="6"/>
      <c r="G426" s="91"/>
      <c r="H426" s="27"/>
      <c r="I426" s="27"/>
      <c r="J426" s="27"/>
      <c r="K426" s="27"/>
      <c r="L426" s="27"/>
      <c r="M426" s="27"/>
      <c r="N426" s="27"/>
    </row>
    <row r="427" spans="1:14" ht="15" customHeight="1" x14ac:dyDescent="0.25">
      <c r="A427" s="26"/>
      <c r="B427" s="28"/>
      <c r="C427" s="6"/>
      <c r="D427" s="28"/>
      <c r="F427" s="6"/>
      <c r="G427" s="91">
        <f>+C429*0.53*SQRT(C40)*10*K351</f>
        <v>182.79422627643353</v>
      </c>
      <c r="H427" s="27"/>
      <c r="I427" s="27"/>
      <c r="J427" s="27"/>
      <c r="K427" s="27"/>
      <c r="L427" s="27"/>
      <c r="M427" s="27"/>
      <c r="N427" s="27"/>
    </row>
    <row r="428" spans="1:14" ht="15" customHeight="1" x14ac:dyDescent="0.25">
      <c r="A428" s="26"/>
      <c r="B428" s="28"/>
      <c r="C428" s="6"/>
      <c r="D428" s="28"/>
      <c r="F428" s="6"/>
      <c r="G428" s="91">
        <f>+G427/C421</f>
        <v>2.2436888664982364</v>
      </c>
      <c r="H428" s="27"/>
      <c r="I428" s="27"/>
      <c r="J428" s="27"/>
      <c r="K428" s="27"/>
      <c r="L428" s="27"/>
      <c r="M428" s="27"/>
      <c r="N428" s="27"/>
    </row>
    <row r="429" spans="1:14" ht="15" customHeight="1" x14ac:dyDescent="0.25">
      <c r="A429" s="26"/>
      <c r="B429" s="34" t="s">
        <v>53</v>
      </c>
      <c r="C429" s="36">
        <v>0.85</v>
      </c>
      <c r="D429" s="41" t="s">
        <v>83</v>
      </c>
      <c r="F429" s="6"/>
      <c r="G429" s="27"/>
      <c r="H429" s="27"/>
      <c r="I429" s="27"/>
      <c r="J429" s="27"/>
      <c r="K429" s="27"/>
      <c r="L429" s="27"/>
      <c r="M429" s="27"/>
      <c r="N429" s="27"/>
    </row>
    <row r="430" spans="1:14" ht="15" customHeight="1" x14ac:dyDescent="0.25">
      <c r="A430" s="26"/>
      <c r="B430" s="28"/>
      <c r="C430" s="6"/>
      <c r="D430" s="28"/>
      <c r="F430" s="6"/>
      <c r="G430" s="27"/>
      <c r="H430" s="27"/>
      <c r="I430" s="27"/>
      <c r="J430" s="27"/>
      <c r="K430" s="27"/>
      <c r="L430" s="27"/>
      <c r="M430" s="27"/>
      <c r="N430" s="27"/>
    </row>
    <row r="431" spans="1:14" ht="15" customHeight="1" x14ac:dyDescent="0.25">
      <c r="B431" s="84">
        <f>+G428+1</f>
        <v>3.2436888664982364</v>
      </c>
      <c r="C431" s="85" t="s">
        <v>187</v>
      </c>
      <c r="D431" s="86" t="s">
        <v>188</v>
      </c>
      <c r="E431" s="88">
        <f>C424</f>
        <v>1.0499999999999998</v>
      </c>
      <c r="F431" s="87" t="s">
        <v>12</v>
      </c>
      <c r="G431" s="27"/>
      <c r="H431" s="27"/>
      <c r="I431" s="27"/>
      <c r="J431" s="27"/>
      <c r="K431" s="27"/>
      <c r="L431" s="27"/>
      <c r="M431" s="27"/>
      <c r="N431" s="27"/>
    </row>
    <row r="432" spans="1:14" ht="15" customHeight="1" x14ac:dyDescent="0.25">
      <c r="A432" s="26"/>
      <c r="F432" s="6"/>
      <c r="G432" s="27"/>
      <c r="H432" s="27"/>
      <c r="I432" s="27"/>
      <c r="J432" s="27"/>
      <c r="K432" s="27"/>
      <c r="L432" s="27"/>
      <c r="M432" s="27"/>
      <c r="N432" s="27"/>
    </row>
    <row r="433" spans="1:32" ht="15" customHeight="1" x14ac:dyDescent="0.25">
      <c r="A433" s="26"/>
      <c r="B433" s="4" t="s">
        <v>189</v>
      </c>
      <c r="C433" s="17">
        <f>E431/B431</f>
        <v>0.32370552269815572</v>
      </c>
      <c r="D433" s="2" t="s">
        <v>12</v>
      </c>
      <c r="F433" s="6"/>
      <c r="G433" s="27"/>
      <c r="H433" s="27"/>
      <c r="I433" s="27"/>
      <c r="J433" s="27"/>
      <c r="K433" s="27"/>
      <c r="L433" s="27"/>
      <c r="M433" s="27"/>
      <c r="N433" s="27"/>
    </row>
    <row r="434" spans="1:32" ht="15" customHeight="1" x14ac:dyDescent="0.25">
      <c r="A434" s="26"/>
      <c r="B434" s="28"/>
      <c r="C434" s="6" t="s">
        <v>191</v>
      </c>
      <c r="D434" s="28"/>
      <c r="E434" s="6" t="s">
        <v>194</v>
      </c>
      <c r="F434" s="6"/>
      <c r="H434" s="27"/>
      <c r="I434" s="27"/>
      <c r="J434" s="27"/>
      <c r="K434" s="27"/>
      <c r="L434" s="27"/>
      <c r="M434" s="27"/>
      <c r="N434" s="27"/>
    </row>
    <row r="435" spans="1:32" ht="15" customHeight="1" x14ac:dyDescent="0.25">
      <c r="A435" s="26"/>
      <c r="B435" s="82" t="s">
        <v>78</v>
      </c>
      <c r="C435" s="89">
        <v>8</v>
      </c>
      <c r="D435" s="28" t="s">
        <v>162</v>
      </c>
      <c r="E435" s="89">
        <f>1.91/2</f>
        <v>0.95499999999999996</v>
      </c>
      <c r="F435" s="6"/>
      <c r="H435" s="27"/>
      <c r="I435" s="10" t="s">
        <v>195</v>
      </c>
      <c r="J435" s="27"/>
      <c r="K435" s="27"/>
      <c r="L435" s="27"/>
      <c r="M435" s="27"/>
      <c r="N435" s="27"/>
    </row>
    <row r="436" spans="1:32" ht="15" customHeight="1" x14ac:dyDescent="0.25">
      <c r="A436" s="26"/>
      <c r="B436" s="82" t="s">
        <v>78</v>
      </c>
      <c r="C436" s="17">
        <f>C435+E435</f>
        <v>8.9550000000000001</v>
      </c>
      <c r="D436" s="83" t="s">
        <v>0</v>
      </c>
      <c r="F436" s="6"/>
      <c r="G436" s="27"/>
      <c r="H436" s="27"/>
      <c r="I436" s="27"/>
      <c r="J436" s="27"/>
      <c r="K436" s="27"/>
      <c r="L436" s="27"/>
      <c r="M436" s="27"/>
      <c r="N436" s="27"/>
    </row>
    <row r="437" spans="1:32" ht="15" customHeight="1" x14ac:dyDescent="0.25">
      <c r="A437" s="26"/>
      <c r="B437" s="28"/>
      <c r="C437" s="6"/>
      <c r="D437" s="28"/>
      <c r="F437" s="6"/>
      <c r="G437" s="27"/>
      <c r="H437" s="27"/>
      <c r="I437" s="27"/>
      <c r="J437" s="27"/>
      <c r="K437" s="27"/>
      <c r="L437" s="27"/>
      <c r="M437" s="27"/>
      <c r="N437" s="27"/>
    </row>
    <row r="438" spans="1:32" ht="15" customHeight="1" x14ac:dyDescent="0.25">
      <c r="A438" s="26"/>
      <c r="B438" s="28"/>
      <c r="C438" s="6"/>
      <c r="D438" s="28"/>
      <c r="F438" s="6"/>
      <c r="G438" s="27"/>
      <c r="H438" s="27"/>
      <c r="I438" s="27"/>
      <c r="J438" s="27"/>
      <c r="K438" s="27"/>
      <c r="L438" s="27"/>
      <c r="M438" s="27"/>
      <c r="N438" s="27"/>
    </row>
    <row r="439" spans="1:32" ht="15" customHeight="1" x14ac:dyDescent="0.25">
      <c r="A439" s="26"/>
      <c r="B439" s="82" t="s">
        <v>190</v>
      </c>
      <c r="C439" s="17">
        <f>C433+C436/100</f>
        <v>0.41325552269815574</v>
      </c>
      <c r="D439" s="83" t="s">
        <v>12</v>
      </c>
      <c r="F439" s="6"/>
      <c r="G439" s="27"/>
      <c r="H439" s="27"/>
      <c r="I439" s="27"/>
      <c r="J439" s="27"/>
      <c r="K439" s="27"/>
      <c r="L439" s="27"/>
      <c r="M439" s="27"/>
      <c r="N439" s="27"/>
    </row>
    <row r="440" spans="1:32" ht="15" customHeight="1" x14ac:dyDescent="0.25">
      <c r="A440" s="26"/>
      <c r="B440" s="28"/>
      <c r="C440" s="6"/>
      <c r="D440" s="28"/>
      <c r="F440" s="6"/>
      <c r="G440" s="27"/>
      <c r="H440" s="27"/>
      <c r="I440" s="27"/>
      <c r="J440" s="27"/>
      <c r="K440" s="27"/>
      <c r="L440" s="27"/>
      <c r="M440" s="27"/>
      <c r="N440" s="27"/>
    </row>
    <row r="441" spans="1:32" ht="15" customHeight="1" x14ac:dyDescent="0.25">
      <c r="A441" s="26"/>
      <c r="B441" s="90" t="s">
        <v>208</v>
      </c>
      <c r="C441" s="6"/>
      <c r="D441" s="28"/>
      <c r="F441" s="6"/>
      <c r="G441" s="27"/>
      <c r="H441" s="27"/>
      <c r="I441" s="27"/>
      <c r="J441" s="27"/>
      <c r="K441" s="27"/>
      <c r="L441" s="27"/>
      <c r="M441" s="27"/>
      <c r="N441" s="27"/>
    </row>
    <row r="442" spans="1:32" ht="15" customHeight="1" x14ac:dyDescent="0.25">
      <c r="A442" s="26"/>
      <c r="B442" s="28"/>
      <c r="C442" s="6"/>
      <c r="D442" s="28"/>
      <c r="F442" s="6"/>
      <c r="G442" s="27"/>
      <c r="H442" s="27"/>
      <c r="I442" s="27"/>
      <c r="J442" s="27"/>
      <c r="K442" s="27"/>
      <c r="L442" s="27"/>
      <c r="M442" s="27"/>
      <c r="N442" s="27"/>
    </row>
    <row r="443" spans="1:32" ht="15" customHeight="1" x14ac:dyDescent="0.25">
      <c r="A443" s="26"/>
      <c r="B443" s="28" t="s">
        <v>193</v>
      </c>
      <c r="C443" s="35">
        <v>0.6</v>
      </c>
      <c r="D443" s="83" t="s">
        <v>12</v>
      </c>
      <c r="F443" s="6"/>
      <c r="G443" s="27"/>
      <c r="H443" s="27"/>
      <c r="I443" s="27"/>
      <c r="J443" s="27"/>
      <c r="K443" s="27"/>
      <c r="L443" s="27"/>
      <c r="M443" s="27"/>
      <c r="N443" s="27"/>
    </row>
    <row r="444" spans="1:32" ht="15" customHeight="1" x14ac:dyDescent="0.25">
      <c r="A444" s="26"/>
      <c r="B444" s="28"/>
      <c r="C444" s="6"/>
      <c r="D444" s="28"/>
      <c r="F444" s="6"/>
      <c r="G444" s="27"/>
      <c r="H444" s="27"/>
      <c r="I444" s="27"/>
      <c r="J444" s="27"/>
      <c r="K444" s="27"/>
      <c r="L444" s="27"/>
      <c r="M444" s="27"/>
      <c r="N444" s="27"/>
    </row>
    <row r="445" spans="1:32" ht="15" customHeight="1" x14ac:dyDescent="0.25">
      <c r="A445" s="26"/>
      <c r="B445" s="82" t="s">
        <v>3</v>
      </c>
      <c r="C445" s="17">
        <f>C443-C436/100</f>
        <v>0.51044999999999996</v>
      </c>
      <c r="D445" s="83" t="s">
        <v>12</v>
      </c>
      <c r="F445" s="6"/>
      <c r="G445" s="27"/>
      <c r="H445" s="27"/>
      <c r="I445" s="27"/>
      <c r="J445" s="27"/>
      <c r="K445" s="27"/>
      <c r="L445" s="27"/>
      <c r="M445" s="27"/>
      <c r="N445" s="27"/>
    </row>
    <row r="446" spans="1:32" ht="15" customHeight="1" x14ac:dyDescent="0.25">
      <c r="A446" s="26"/>
      <c r="B446" s="28"/>
      <c r="C446" s="6"/>
      <c r="D446" s="28"/>
      <c r="F446" s="6"/>
      <c r="G446" s="27"/>
      <c r="H446" s="27"/>
      <c r="I446" s="27"/>
      <c r="J446" s="27"/>
      <c r="K446" s="27"/>
      <c r="L446" s="27"/>
      <c r="M446" s="27"/>
      <c r="N446" s="27"/>
    </row>
    <row r="448" spans="1:32" ht="17.399999999999999" customHeight="1" x14ac:dyDescent="0.25"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</row>
    <row r="449" spans="1:14" ht="17.399999999999999" customHeight="1" x14ac:dyDescent="0.25">
      <c r="C449" s="118">
        <f>+C343</f>
        <v>1.5</v>
      </c>
      <c r="D449" s="115"/>
      <c r="K449" s="92">
        <f>+K343</f>
        <v>2.2604499999999996</v>
      </c>
      <c r="L449" s="4"/>
    </row>
    <row r="450" spans="1:14" ht="17.399999999999999" customHeight="1" x14ac:dyDescent="0.25">
      <c r="C450" s="4"/>
      <c r="K450" s="10"/>
    </row>
    <row r="451" spans="1:14" ht="17.399999999999999" customHeight="1" x14ac:dyDescent="0.25">
      <c r="C451" s="113" t="s">
        <v>98</v>
      </c>
      <c r="D451" s="119"/>
      <c r="E451" s="120">
        <f>+E345</f>
        <v>0.91044999999999998</v>
      </c>
      <c r="G451" s="105"/>
      <c r="I451" s="121">
        <f>+I345</f>
        <v>0.91044999999999998</v>
      </c>
      <c r="K451" s="113" t="s">
        <v>99</v>
      </c>
      <c r="L451" s="105"/>
      <c r="M451" s="120">
        <f>+M345</f>
        <v>2.5</v>
      </c>
    </row>
    <row r="452" spans="1:14" ht="17.399999999999999" customHeight="1" x14ac:dyDescent="0.25">
      <c r="B452" s="74">
        <f>+B346</f>
        <v>3.2</v>
      </c>
      <c r="C452" s="113"/>
      <c r="D452" s="119"/>
      <c r="E452" s="114"/>
      <c r="G452" s="105"/>
      <c r="I452" s="122"/>
      <c r="K452" s="113"/>
      <c r="L452" s="105"/>
      <c r="M452" s="114"/>
    </row>
    <row r="453" spans="1:14" ht="17.399999999999999" customHeight="1" x14ac:dyDescent="0.25">
      <c r="C453" s="105"/>
      <c r="K453" s="105"/>
    </row>
    <row r="454" spans="1:14" ht="17.399999999999999" customHeight="1" x14ac:dyDescent="0.25">
      <c r="C454" s="105"/>
      <c r="G454" s="6"/>
      <c r="K454" s="105"/>
    </row>
    <row r="457" spans="1:14" ht="17.399999999999999" customHeight="1" x14ac:dyDescent="0.25">
      <c r="K457" s="17">
        <f>+K351</f>
        <v>2.8</v>
      </c>
    </row>
    <row r="458" spans="1:14" ht="17.399999999999999" customHeight="1" x14ac:dyDescent="0.25">
      <c r="C458" s="116">
        <f>+C352</f>
        <v>1.5</v>
      </c>
      <c r="D458" s="105"/>
      <c r="K458" s="6"/>
    </row>
    <row r="459" spans="1:14" ht="17.399999999999999" customHeight="1" x14ac:dyDescent="0.25">
      <c r="C459" s="17"/>
      <c r="D459" s="6"/>
      <c r="K459" s="6"/>
    </row>
    <row r="460" spans="1:14" ht="15" customHeight="1" x14ac:dyDescent="0.25">
      <c r="A460" s="26"/>
      <c r="B460" s="90" t="s">
        <v>196</v>
      </c>
      <c r="D460" s="28"/>
      <c r="F460" s="6"/>
      <c r="G460" s="27"/>
      <c r="H460" s="27"/>
      <c r="I460" s="27"/>
      <c r="J460" s="27"/>
      <c r="K460" s="27"/>
      <c r="L460" s="27"/>
      <c r="M460" s="27"/>
      <c r="N460" s="27"/>
    </row>
    <row r="461" spans="1:14" ht="15" customHeight="1" x14ac:dyDescent="0.25">
      <c r="A461" s="26"/>
      <c r="B461" s="28"/>
      <c r="C461" s="6"/>
      <c r="D461" s="28"/>
      <c r="F461" s="6"/>
      <c r="G461" s="27"/>
      <c r="H461" s="27"/>
      <c r="I461" s="27"/>
      <c r="J461" s="27"/>
      <c r="K461" s="27"/>
      <c r="L461" s="27"/>
      <c r="M461" s="27"/>
      <c r="N461" s="27"/>
    </row>
    <row r="462" spans="1:14" ht="15" customHeight="1" x14ac:dyDescent="0.25">
      <c r="A462" s="26"/>
      <c r="B462" s="28"/>
      <c r="C462" s="6"/>
      <c r="D462" s="28"/>
      <c r="F462" s="6"/>
      <c r="G462" s="27"/>
      <c r="H462" s="27"/>
      <c r="I462" s="27"/>
      <c r="J462" s="27"/>
      <c r="K462" s="27"/>
      <c r="L462" s="27"/>
      <c r="M462" s="27"/>
      <c r="N462" s="27"/>
    </row>
    <row r="463" spans="1:14" ht="15" customHeight="1" x14ac:dyDescent="0.25">
      <c r="A463" s="26"/>
      <c r="B463" s="28"/>
      <c r="C463" s="6"/>
      <c r="D463" s="28"/>
      <c r="F463" s="6"/>
      <c r="G463" s="27"/>
      <c r="H463" s="27"/>
      <c r="I463" s="27"/>
      <c r="J463" s="27"/>
      <c r="K463" s="27"/>
      <c r="L463" s="27"/>
      <c r="M463" s="27"/>
      <c r="N463" s="27"/>
    </row>
    <row r="464" spans="1:14" ht="15" customHeight="1" x14ac:dyDescent="0.25">
      <c r="A464" s="26"/>
      <c r="B464" s="28"/>
      <c r="C464" s="6"/>
      <c r="D464" s="28"/>
      <c r="F464" s="6"/>
      <c r="G464" s="27"/>
      <c r="H464" s="27"/>
      <c r="I464" s="27"/>
      <c r="J464" s="27"/>
      <c r="K464" s="27"/>
      <c r="L464" s="27"/>
      <c r="M464" s="27"/>
      <c r="N464" s="27"/>
    </row>
    <row r="465" spans="1:14" ht="15" customHeight="1" x14ac:dyDescent="0.25">
      <c r="A465" s="26"/>
      <c r="B465" s="82" t="s">
        <v>207</v>
      </c>
      <c r="C465" s="17">
        <f>C186/(M451*K457)</f>
        <v>32.588159437939105</v>
      </c>
      <c r="D465" s="83" t="s">
        <v>151</v>
      </c>
      <c r="F465" s="6"/>
      <c r="G465" s="27"/>
      <c r="H465" s="27"/>
      <c r="I465" s="27"/>
      <c r="J465" s="27"/>
      <c r="K465" s="27"/>
      <c r="L465" s="27"/>
      <c r="M465" s="27"/>
      <c r="N465" s="27"/>
    </row>
    <row r="466" spans="1:14" ht="15" customHeight="1" x14ac:dyDescent="0.25">
      <c r="A466" s="26"/>
      <c r="B466" s="28"/>
      <c r="C466" s="6"/>
      <c r="D466" s="28"/>
      <c r="F466" s="6"/>
      <c r="G466" s="27"/>
      <c r="H466" s="27"/>
      <c r="I466" s="27"/>
      <c r="J466" s="27"/>
      <c r="K466" s="27"/>
      <c r="L466" s="27"/>
      <c r="M466" s="27"/>
      <c r="N466" s="27"/>
    </row>
    <row r="467" spans="1:14" ht="15" customHeight="1" x14ac:dyDescent="0.25">
      <c r="A467" s="26"/>
      <c r="B467" s="82" t="s">
        <v>198</v>
      </c>
      <c r="C467" s="17">
        <f>C186-C465*K457*(C445+G36)</f>
        <v>145.04142473681313</v>
      </c>
      <c r="D467" s="83" t="s">
        <v>128</v>
      </c>
      <c r="F467" s="6"/>
      <c r="G467" s="27"/>
      <c r="H467" s="27"/>
      <c r="I467" s="27"/>
      <c r="J467" s="27"/>
      <c r="K467" s="27"/>
      <c r="L467" s="27"/>
      <c r="M467" s="27"/>
      <c r="N467" s="27"/>
    </row>
    <row r="468" spans="1:14" ht="15" customHeight="1" x14ac:dyDescent="0.25">
      <c r="A468" s="26"/>
      <c r="B468" s="82"/>
      <c r="C468" s="82"/>
      <c r="D468" s="28"/>
      <c r="F468" s="6"/>
      <c r="G468" s="27"/>
      <c r="H468" s="27"/>
      <c r="I468" s="27"/>
      <c r="J468" s="27"/>
      <c r="K468" s="27"/>
      <c r="L468" s="27"/>
      <c r="M468" s="27"/>
      <c r="N468" s="27"/>
    </row>
    <row r="469" spans="1:14" ht="15" customHeight="1" x14ac:dyDescent="0.25">
      <c r="A469" s="26"/>
      <c r="B469" s="82"/>
      <c r="C469" s="82"/>
      <c r="D469" s="28"/>
      <c r="F469" s="6"/>
      <c r="G469" s="27"/>
      <c r="H469" s="27"/>
      <c r="I469" s="27"/>
      <c r="J469" s="27"/>
      <c r="K469" s="27"/>
      <c r="L469" s="27"/>
      <c r="M469" s="27"/>
      <c r="N469" s="27"/>
    </row>
    <row r="470" spans="1:14" ht="15" customHeight="1" x14ac:dyDescent="0.25">
      <c r="A470" s="26"/>
      <c r="B470" s="82"/>
      <c r="C470" s="82"/>
      <c r="D470" s="28"/>
      <c r="F470" s="6"/>
      <c r="G470" s="27"/>
      <c r="H470" s="27"/>
      <c r="I470" s="27"/>
      <c r="J470" s="27"/>
      <c r="K470" s="27"/>
      <c r="L470" s="27"/>
      <c r="M470" s="27"/>
      <c r="N470" s="27"/>
    </row>
    <row r="471" spans="1:14" ht="15" customHeight="1" x14ac:dyDescent="0.25">
      <c r="A471" s="26"/>
      <c r="B471" s="82" t="s">
        <v>85</v>
      </c>
      <c r="C471" s="17">
        <f>K449*2+I451</f>
        <v>5.4313499999999992</v>
      </c>
      <c r="D471" s="28"/>
      <c r="F471" s="6"/>
      <c r="G471" s="27"/>
      <c r="H471" s="27"/>
      <c r="I471" s="27"/>
      <c r="J471" s="27"/>
      <c r="K471" s="27"/>
      <c r="L471" s="27"/>
      <c r="M471" s="27"/>
      <c r="N471" s="27"/>
    </row>
    <row r="472" spans="1:14" ht="15" customHeight="1" x14ac:dyDescent="0.25">
      <c r="A472" s="26"/>
      <c r="B472" s="82" t="s">
        <v>199</v>
      </c>
      <c r="C472" s="17">
        <f>0.85*1.06*SQRT(C40)*10*C471*C445</f>
        <v>361.9890524225126</v>
      </c>
      <c r="D472" s="83" t="s">
        <v>128</v>
      </c>
      <c r="F472" s="6"/>
      <c r="G472" s="27"/>
      <c r="H472" s="27"/>
      <c r="I472" s="27"/>
      <c r="J472" s="27"/>
      <c r="K472" s="27"/>
      <c r="L472" s="27"/>
      <c r="M472" s="27"/>
      <c r="N472" s="27"/>
    </row>
    <row r="473" spans="1:14" ht="15" customHeight="1" x14ac:dyDescent="0.25">
      <c r="A473" s="26"/>
      <c r="B473" s="82"/>
      <c r="C473" s="17"/>
      <c r="D473" s="28"/>
      <c r="F473" s="6"/>
      <c r="G473" s="27"/>
      <c r="H473" s="27"/>
      <c r="I473" s="27"/>
      <c r="J473" s="27"/>
      <c r="K473" s="27"/>
      <c r="L473" s="27"/>
      <c r="M473" s="27"/>
      <c r="N473" s="27"/>
    </row>
    <row r="474" spans="1:14" ht="15" customHeight="1" x14ac:dyDescent="0.25">
      <c r="A474" s="26"/>
      <c r="B474" s="6" t="s">
        <v>201</v>
      </c>
      <c r="D474" s="6" t="s">
        <v>200</v>
      </c>
      <c r="E474" s="17"/>
      <c r="F474" s="4"/>
      <c r="G474" s="27"/>
      <c r="H474" s="27"/>
      <c r="I474" s="27"/>
      <c r="J474" s="27"/>
      <c r="K474" s="27"/>
      <c r="L474" s="27"/>
      <c r="M474" s="27"/>
      <c r="N474" s="27"/>
    </row>
    <row r="475" spans="1:14" ht="15" customHeight="1" x14ac:dyDescent="0.25">
      <c r="A475" s="26"/>
      <c r="B475" s="17">
        <f>C467</f>
        <v>145.04142473681313</v>
      </c>
      <c r="C475" s="55" t="str">
        <f>IF(B475&lt;D475,"&lt;",IF(B475&gt;D475,"&gt;"))</f>
        <v>&lt;</v>
      </c>
      <c r="D475" s="17">
        <f>C472</f>
        <v>361.9890524225126</v>
      </c>
      <c r="E475" s="14" t="str">
        <f>IF(B475&gt;D475,"…..VERIFICAR",IF(B475&lt;D475,"….. EL PERALTE ES CONFORME"))</f>
        <v>….. EL PERALTE ES CONFORME</v>
      </c>
      <c r="G475" s="27"/>
      <c r="H475" s="27"/>
      <c r="I475" s="27"/>
      <c r="J475" s="27"/>
      <c r="K475" s="27"/>
      <c r="L475" s="27"/>
      <c r="M475" s="27"/>
      <c r="N475" s="27"/>
    </row>
    <row r="476" spans="1:14" ht="15" customHeight="1" x14ac:dyDescent="0.25">
      <c r="A476" s="26"/>
      <c r="B476" s="82"/>
      <c r="C476" s="17"/>
      <c r="D476" s="28"/>
      <c r="F476" s="6"/>
      <c r="G476" s="27"/>
      <c r="H476" s="27"/>
      <c r="I476" s="27"/>
      <c r="J476" s="27"/>
      <c r="K476" s="27"/>
      <c r="L476" s="27"/>
      <c r="M476" s="27"/>
      <c r="N476" s="27"/>
    </row>
    <row r="477" spans="1:14" ht="15" customHeight="1" x14ac:dyDescent="0.25">
      <c r="A477" s="26"/>
      <c r="B477" s="90" t="s">
        <v>202</v>
      </c>
      <c r="C477" s="17"/>
      <c r="D477" s="28"/>
      <c r="F477" s="6"/>
      <c r="G477" s="27"/>
      <c r="H477" s="27"/>
      <c r="I477" s="27"/>
      <c r="J477" s="27"/>
      <c r="K477" s="27"/>
      <c r="L477" s="27"/>
      <c r="M477" s="27"/>
      <c r="N477" s="27"/>
    </row>
    <row r="478" spans="1:14" ht="15" customHeight="1" x14ac:dyDescent="0.25">
      <c r="A478" s="26"/>
      <c r="B478" s="82"/>
      <c r="C478" s="17"/>
      <c r="D478" s="28"/>
      <c r="F478" s="6"/>
      <c r="G478" s="27"/>
      <c r="H478" s="27"/>
      <c r="I478" s="27"/>
      <c r="J478" s="27"/>
      <c r="K478" s="27"/>
      <c r="L478" s="27"/>
      <c r="M478" s="27"/>
      <c r="N478" s="27"/>
    </row>
    <row r="479" spans="1:14" ht="15" customHeight="1" x14ac:dyDescent="0.25">
      <c r="A479" s="26"/>
      <c r="B479" s="82"/>
      <c r="C479" s="17"/>
      <c r="D479" s="28"/>
      <c r="F479" s="6"/>
      <c r="G479" s="27"/>
      <c r="H479" s="27"/>
      <c r="I479" s="27"/>
      <c r="J479" s="27"/>
      <c r="K479" s="27"/>
      <c r="L479" s="27"/>
      <c r="M479" s="27"/>
      <c r="N479" s="27"/>
    </row>
    <row r="480" spans="1:14" ht="15" customHeight="1" x14ac:dyDescent="0.25">
      <c r="A480" s="26"/>
      <c r="B480" s="82"/>
      <c r="C480" s="17"/>
      <c r="D480" s="28"/>
      <c r="F480" s="6"/>
      <c r="G480" s="27"/>
      <c r="H480" s="27"/>
      <c r="I480" s="27"/>
      <c r="J480" s="27"/>
      <c r="K480" s="27"/>
      <c r="L480" s="27"/>
      <c r="M480" s="27"/>
      <c r="N480" s="27"/>
    </row>
    <row r="481" spans="1:21" ht="15" customHeight="1" x14ac:dyDescent="0.25">
      <c r="A481" s="26"/>
      <c r="B481" s="82" t="s">
        <v>95</v>
      </c>
      <c r="C481" s="17">
        <f>C465*1*C424*C424/2</f>
        <v>17.964222890163928</v>
      </c>
      <c r="D481" s="83" t="s">
        <v>156</v>
      </c>
      <c r="F481" s="6"/>
      <c r="G481" s="27"/>
      <c r="H481" s="27"/>
      <c r="I481" s="27"/>
      <c r="J481" s="27"/>
      <c r="K481" s="27"/>
      <c r="L481" s="27"/>
      <c r="M481" s="27"/>
      <c r="N481" s="27"/>
    </row>
    <row r="482" spans="1:21" ht="15" customHeight="1" x14ac:dyDescent="0.25">
      <c r="F482" s="6"/>
      <c r="H482" s="10"/>
    </row>
    <row r="483" spans="1:21" ht="15" customHeight="1" x14ac:dyDescent="0.25">
      <c r="B483" s="34" t="s">
        <v>53</v>
      </c>
      <c r="C483" s="35">
        <v>0.9</v>
      </c>
      <c r="D483" s="41" t="s">
        <v>82</v>
      </c>
      <c r="F483" s="6"/>
      <c r="G483" s="17"/>
      <c r="H483" s="10"/>
    </row>
    <row r="484" spans="1:21" ht="15" customHeight="1" x14ac:dyDescent="0.25">
      <c r="B484" s="4" t="s">
        <v>24</v>
      </c>
      <c r="C484" s="17">
        <f>+C481</f>
        <v>17.964222890163928</v>
      </c>
      <c r="D484" s="2" t="s">
        <v>23</v>
      </c>
      <c r="G484" s="17"/>
      <c r="R484" s="78" t="s">
        <v>26</v>
      </c>
      <c r="S484" s="79">
        <f>C487</f>
        <v>10.209</v>
      </c>
      <c r="T484" s="10" t="s">
        <v>0</v>
      </c>
    </row>
    <row r="485" spans="1:21" ht="15" customHeight="1" x14ac:dyDescent="0.25">
      <c r="B485" s="4"/>
      <c r="C485" s="6"/>
      <c r="G485" s="17"/>
      <c r="R485" s="4" t="s">
        <v>27</v>
      </c>
      <c r="S485" s="17">
        <f>(C484*100000)/(C483*C41*(C445*100-C487/2))</f>
        <v>10.344771863677552</v>
      </c>
      <c r="T485" s="2" t="s">
        <v>1</v>
      </c>
    </row>
    <row r="486" spans="1:21" ht="15" customHeight="1" x14ac:dyDescent="0.25">
      <c r="B486" s="4"/>
      <c r="F486" s="4"/>
      <c r="G486" s="17"/>
      <c r="R486" s="78" t="s">
        <v>26</v>
      </c>
      <c r="S486" s="80">
        <f xml:space="preserve"> S485*C41/(0.85*C40*1*100)</f>
        <v>2.4340639679241298</v>
      </c>
      <c r="T486" s="10" t="s">
        <v>0</v>
      </c>
    </row>
    <row r="487" spans="1:21" ht="15" customHeight="1" x14ac:dyDescent="0.25">
      <c r="B487" s="4" t="s">
        <v>26</v>
      </c>
      <c r="C487" s="17">
        <f>C445*100/5</f>
        <v>10.209</v>
      </c>
      <c r="D487" s="2" t="s">
        <v>0</v>
      </c>
      <c r="R487" s="4" t="s">
        <v>27</v>
      </c>
      <c r="S487" s="17">
        <f>(C484*100000)/(C483*C41*(C445*100-S486/2))</f>
        <v>9.5376956100299672</v>
      </c>
      <c r="T487" s="2" t="s">
        <v>1</v>
      </c>
    </row>
    <row r="488" spans="1:21" ht="15" customHeight="1" x14ac:dyDescent="0.25">
      <c r="B488" s="4"/>
      <c r="C488" s="17"/>
      <c r="R488" s="78" t="s">
        <v>26</v>
      </c>
      <c r="S488" s="17">
        <f xml:space="preserve"> S487*C41/(0.85*C40*1*100)</f>
        <v>2.2441636729482277</v>
      </c>
      <c r="T488" s="10" t="s">
        <v>0</v>
      </c>
    </row>
    <row r="489" spans="1:21" ht="15" customHeight="1" x14ac:dyDescent="0.25">
      <c r="B489" s="4"/>
      <c r="C489" s="6"/>
      <c r="F489" s="20"/>
      <c r="G489" s="4"/>
      <c r="H489" s="6"/>
      <c r="R489" s="4" t="s">
        <v>27</v>
      </c>
      <c r="S489" s="17">
        <f>(C484*100000)/(C483*C41*(C445*100-S488/2))</f>
        <v>9.5195555325228547</v>
      </c>
      <c r="T489" s="2" t="s">
        <v>1</v>
      </c>
    </row>
    <row r="490" spans="1:21" ht="15" customHeight="1" x14ac:dyDescent="0.25">
      <c r="B490" s="4"/>
      <c r="C490" s="6"/>
      <c r="G490" s="4"/>
      <c r="H490" s="6"/>
      <c r="R490" s="78" t="s">
        <v>26</v>
      </c>
      <c r="S490" s="17">
        <f xml:space="preserve"> S489*C41/(0.85*C40*1*100)</f>
        <v>2.2398954194171421</v>
      </c>
      <c r="T490" s="10" t="s">
        <v>0</v>
      </c>
    </row>
    <row r="491" spans="1:21" ht="15" customHeight="1" x14ac:dyDescent="0.25">
      <c r="B491" s="4" t="s">
        <v>27</v>
      </c>
      <c r="C491" s="17">
        <f>(C484*100000)/(C483*C41*(C445*100-C487/2))</f>
        <v>10.344771863677552</v>
      </c>
      <c r="D491" s="2" t="s">
        <v>1</v>
      </c>
      <c r="G491" s="4"/>
      <c r="H491" s="6"/>
      <c r="R491" s="4" t="s">
        <v>27</v>
      </c>
      <c r="S491" s="17">
        <f>(C484*100000)/(C483*C41*(C445*100-S490/2))</f>
        <v>9.519148603790164</v>
      </c>
      <c r="T491" s="2" t="s">
        <v>1</v>
      </c>
    </row>
    <row r="492" spans="1:21" ht="15" customHeight="1" x14ac:dyDescent="0.25">
      <c r="B492" s="4"/>
      <c r="F492" s="17"/>
    </row>
    <row r="493" spans="1:21" ht="15" customHeight="1" x14ac:dyDescent="0.25">
      <c r="B493" s="4"/>
      <c r="F493" s="17"/>
    </row>
    <row r="494" spans="1:21" ht="15" customHeight="1" x14ac:dyDescent="0.25">
      <c r="B494" s="4" t="s">
        <v>26</v>
      </c>
      <c r="C494" s="17">
        <f>S490</f>
        <v>2.2398954194171421</v>
      </c>
      <c r="D494" s="2" t="s">
        <v>0</v>
      </c>
    </row>
    <row r="495" spans="1:21" ht="15" customHeight="1" x14ac:dyDescent="0.25">
      <c r="B495" s="4"/>
      <c r="C495" s="17"/>
    </row>
    <row r="496" spans="1:21" ht="15" customHeight="1" x14ac:dyDescent="0.25">
      <c r="B496" s="4"/>
      <c r="C496" s="6"/>
      <c r="F496" s="4"/>
      <c r="G496" s="6"/>
      <c r="R496" s="117" t="s">
        <v>54</v>
      </c>
      <c r="S496" s="117"/>
      <c r="T496" s="117"/>
      <c r="U496" s="117"/>
    </row>
    <row r="497" spans="1:21" ht="15" customHeight="1" x14ac:dyDescent="0.25">
      <c r="B497" s="4"/>
      <c r="C497" s="6"/>
      <c r="F497" s="4"/>
      <c r="G497" s="6"/>
      <c r="R497" s="117" t="s">
        <v>55</v>
      </c>
      <c r="S497" s="117"/>
      <c r="T497" s="117"/>
      <c r="U497" s="117"/>
    </row>
    <row r="498" spans="1:21" ht="15" customHeight="1" x14ac:dyDescent="0.25">
      <c r="B498" s="4" t="s">
        <v>27</v>
      </c>
      <c r="C498" s="17">
        <f>S491</f>
        <v>9.519148603790164</v>
      </c>
      <c r="D498" s="2" t="s">
        <v>1</v>
      </c>
      <c r="F498" s="4"/>
      <c r="G498" s="6"/>
      <c r="R498" s="22" t="s">
        <v>56</v>
      </c>
      <c r="S498" s="22" t="s">
        <v>57</v>
      </c>
      <c r="T498" s="22" t="s">
        <v>57</v>
      </c>
      <c r="U498" s="22" t="s">
        <v>58</v>
      </c>
    </row>
    <row r="499" spans="1:21" ht="15" customHeight="1" x14ac:dyDescent="0.25">
      <c r="B499" s="4"/>
      <c r="C499" s="17"/>
      <c r="F499" s="4"/>
      <c r="G499" s="6"/>
      <c r="R499" s="22"/>
      <c r="S499" s="22" t="s">
        <v>173</v>
      </c>
      <c r="T499" s="22" t="s">
        <v>0</v>
      </c>
      <c r="U499" s="22" t="s">
        <v>1</v>
      </c>
    </row>
    <row r="500" spans="1:21" ht="15" customHeight="1" x14ac:dyDescent="0.25">
      <c r="A500" s="41"/>
      <c r="B500" s="44"/>
      <c r="C500" s="24"/>
      <c r="D500" s="41"/>
      <c r="R500" s="22">
        <v>3</v>
      </c>
      <c r="S500" s="45" t="s">
        <v>59</v>
      </c>
      <c r="T500" s="46">
        <v>0.95250000000000001</v>
      </c>
      <c r="U500" s="47">
        <v>0.71255739248085614</v>
      </c>
    </row>
    <row r="501" spans="1:21" ht="15" customHeight="1" x14ac:dyDescent="0.25">
      <c r="A501" s="30"/>
      <c r="B501" s="23" t="s">
        <v>34</v>
      </c>
      <c r="C501" s="32">
        <f>0.0018*1*100*C443*100</f>
        <v>10.8</v>
      </c>
      <c r="D501" s="33" t="s">
        <v>1</v>
      </c>
      <c r="R501" s="22">
        <v>4</v>
      </c>
      <c r="S501" s="45" t="s">
        <v>60</v>
      </c>
      <c r="T501" s="46">
        <v>1.27</v>
      </c>
      <c r="U501" s="47">
        <v>1.2667686977437445</v>
      </c>
    </row>
    <row r="502" spans="1:21" ht="15" customHeight="1" x14ac:dyDescent="0.25">
      <c r="A502" s="30"/>
      <c r="B502" s="23"/>
      <c r="C502" s="23"/>
      <c r="D502" s="33"/>
      <c r="R502" s="22">
        <v>5</v>
      </c>
      <c r="S502" s="45" t="s">
        <v>61</v>
      </c>
      <c r="T502" s="46">
        <v>1.5874999999999999</v>
      </c>
      <c r="U502" s="47">
        <v>1.9793260902246004</v>
      </c>
    </row>
    <row r="503" spans="1:21" ht="15" customHeight="1" x14ac:dyDescent="0.25">
      <c r="B503" s="7" t="s">
        <v>88</v>
      </c>
      <c r="C503" s="29">
        <f>MAX(C498,C501)</f>
        <v>10.8</v>
      </c>
      <c r="D503" s="9" t="s">
        <v>1</v>
      </c>
      <c r="F503" s="4"/>
      <c r="G503" s="6"/>
      <c r="R503" s="22">
        <v>6</v>
      </c>
      <c r="S503" s="45" t="s">
        <v>62</v>
      </c>
      <c r="T503" s="46">
        <v>1.905</v>
      </c>
      <c r="U503" s="47">
        <v>2.8502295699234246</v>
      </c>
    </row>
    <row r="504" spans="1:21" ht="15" customHeight="1" x14ac:dyDescent="0.25">
      <c r="B504" s="30"/>
      <c r="C504" s="51"/>
      <c r="D504" s="52"/>
      <c r="E504" s="41"/>
      <c r="G504" s="41"/>
      <c r="H504" s="41"/>
      <c r="I504" s="41"/>
      <c r="J504" s="41"/>
      <c r="R504" s="22">
        <v>7</v>
      </c>
      <c r="S504" s="45" t="s">
        <v>63</v>
      </c>
      <c r="T504" s="46">
        <v>2.2225000000000001</v>
      </c>
      <c r="U504" s="47">
        <v>3.8794791368402173</v>
      </c>
    </row>
    <row r="505" spans="1:21" ht="15" customHeight="1" x14ac:dyDescent="0.25">
      <c r="B505" s="30"/>
      <c r="C505" s="53" t="s">
        <v>79</v>
      </c>
      <c r="D505" s="37">
        <v>5</v>
      </c>
      <c r="E505" s="24" t="str">
        <f>LOOKUP(D505,R500:R508,S500:S508)</f>
        <v>5/8"</v>
      </c>
      <c r="F505" s="54" t="s">
        <v>80</v>
      </c>
      <c r="G505" s="23">
        <f>LOOKUP(D505,R500:R508,T500:T508)</f>
        <v>1.5874999999999999</v>
      </c>
      <c r="H505" s="41" t="s">
        <v>0</v>
      </c>
      <c r="I505" s="30" t="s">
        <v>81</v>
      </c>
      <c r="J505" s="23">
        <f>LOOKUP(D505,R500:R508,U500:U508)</f>
        <v>1.9793260902246004</v>
      </c>
      <c r="K505" s="41" t="s">
        <v>1</v>
      </c>
      <c r="R505" s="22">
        <v>8</v>
      </c>
      <c r="S505" s="45" t="s">
        <v>64</v>
      </c>
      <c r="T505" s="46">
        <v>2.54</v>
      </c>
      <c r="U505" s="47">
        <v>5.0670747909749778</v>
      </c>
    </row>
    <row r="506" spans="1:21" ht="15" customHeight="1" x14ac:dyDescent="0.25">
      <c r="A506" s="30"/>
      <c r="R506" s="22">
        <v>9</v>
      </c>
      <c r="S506" s="45" t="s">
        <v>65</v>
      </c>
      <c r="T506" s="46">
        <v>2.8574999999999999</v>
      </c>
      <c r="U506" s="47">
        <v>6.4130165323277053</v>
      </c>
    </row>
    <row r="507" spans="1:21" ht="15" customHeight="1" x14ac:dyDescent="0.25">
      <c r="B507" s="23"/>
      <c r="C507" s="41"/>
      <c r="D507" s="30"/>
      <c r="E507" s="23"/>
      <c r="F507" s="41"/>
      <c r="G507" s="30"/>
      <c r="H507" s="23"/>
      <c r="I507" s="41"/>
      <c r="J507" s="41"/>
      <c r="R507" s="22">
        <v>10</v>
      </c>
      <c r="S507" s="45" t="s">
        <v>66</v>
      </c>
      <c r="T507" s="46">
        <v>3.1749999999999998</v>
      </c>
      <c r="U507" s="47">
        <v>7.9173043608984015</v>
      </c>
    </row>
    <row r="508" spans="1:21" ht="15" customHeight="1" x14ac:dyDescent="0.25">
      <c r="B508" s="31" t="s">
        <v>13</v>
      </c>
      <c r="C508" s="23">
        <f>J505/C503</f>
        <v>0.18327093428005559</v>
      </c>
      <c r="D508" s="33" t="s">
        <v>12</v>
      </c>
      <c r="E508" s="23"/>
      <c r="F508" s="41"/>
      <c r="G508" s="30"/>
      <c r="H508" s="23"/>
      <c r="I508" s="41"/>
      <c r="J508" s="41"/>
      <c r="R508" s="22">
        <v>11</v>
      </c>
      <c r="S508" s="45" t="s">
        <v>67</v>
      </c>
      <c r="T508" s="46">
        <v>3.4925000000000002</v>
      </c>
      <c r="U508" s="47">
        <v>9.5799382766870682</v>
      </c>
    </row>
    <row r="509" spans="1:21" ht="15" customHeight="1" x14ac:dyDescent="0.25">
      <c r="B509" s="23"/>
      <c r="C509" s="41"/>
      <c r="D509" s="30"/>
      <c r="E509" s="23"/>
      <c r="F509" s="41"/>
      <c r="G509" s="30"/>
      <c r="H509" s="23"/>
      <c r="I509" s="41"/>
      <c r="J509" s="41"/>
    </row>
    <row r="510" spans="1:21" ht="15" customHeight="1" x14ac:dyDescent="0.25">
      <c r="B510" s="23" t="s">
        <v>89</v>
      </c>
      <c r="C510" s="93" t="s">
        <v>90</v>
      </c>
      <c r="D510" s="39" t="str">
        <f>E505</f>
        <v>5/8"</v>
      </c>
      <c r="E510" s="39" t="s">
        <v>31</v>
      </c>
      <c r="F510" s="38">
        <f>C508</f>
        <v>0.18327093428005559</v>
      </c>
      <c r="G510" s="40" t="s">
        <v>12</v>
      </c>
      <c r="I510" s="41"/>
      <c r="J510" s="41"/>
    </row>
    <row r="511" spans="1:21" ht="15" customHeight="1" x14ac:dyDescent="0.25">
      <c r="B511" s="31"/>
      <c r="C511" s="32"/>
      <c r="D511" s="33"/>
      <c r="E511" s="23"/>
      <c r="F511" s="41"/>
      <c r="G511" s="30"/>
      <c r="H511" s="23"/>
      <c r="I511" s="41"/>
      <c r="J511" s="41"/>
      <c r="R511" s="107" t="s">
        <v>68</v>
      </c>
      <c r="S511" s="108"/>
      <c r="T511" s="108"/>
      <c r="U511" s="109"/>
    </row>
    <row r="512" spans="1:21" ht="15" customHeight="1" x14ac:dyDescent="0.25">
      <c r="B512" s="94" t="s">
        <v>203</v>
      </c>
      <c r="C512" s="23"/>
      <c r="D512" s="33"/>
      <c r="E512" s="23"/>
      <c r="F512" s="41"/>
      <c r="G512" s="30"/>
      <c r="H512" s="23"/>
      <c r="I512" s="41"/>
      <c r="J512" s="41"/>
      <c r="R512" s="110" t="s">
        <v>69</v>
      </c>
      <c r="S512" s="111"/>
      <c r="T512" s="111"/>
      <c r="U512" s="112"/>
    </row>
    <row r="513" spans="1:32" ht="15" customHeight="1" x14ac:dyDescent="0.25">
      <c r="I513" s="41"/>
      <c r="J513" s="41"/>
      <c r="R513" s="18" t="s">
        <v>70</v>
      </c>
      <c r="S513" s="19"/>
      <c r="T513" s="48" t="s">
        <v>71</v>
      </c>
      <c r="U513" s="48" t="s">
        <v>72</v>
      </c>
    </row>
    <row r="514" spans="1:32" ht="15" customHeight="1" x14ac:dyDescent="0.25">
      <c r="A514" s="26"/>
      <c r="B514" s="4" t="s">
        <v>34</v>
      </c>
      <c r="C514" s="17">
        <f>C501</f>
        <v>10.8</v>
      </c>
      <c r="D514" s="2" t="s">
        <v>1</v>
      </c>
      <c r="R514" s="18" t="s">
        <v>73</v>
      </c>
      <c r="S514" s="19"/>
      <c r="T514" s="49">
        <v>0.9</v>
      </c>
      <c r="U514" s="50">
        <v>0.9</v>
      </c>
    </row>
    <row r="515" spans="1:32" ht="13.8" x14ac:dyDescent="0.25">
      <c r="A515" s="26"/>
      <c r="R515" s="18" t="s">
        <v>74</v>
      </c>
      <c r="S515" s="19"/>
      <c r="T515" s="50">
        <v>0.7</v>
      </c>
      <c r="U515" s="50">
        <v>0.65</v>
      </c>
    </row>
    <row r="516" spans="1:32" ht="15" customHeight="1" x14ac:dyDescent="0.25">
      <c r="B516" s="30"/>
      <c r="C516" s="53" t="s">
        <v>79</v>
      </c>
      <c r="D516" s="37">
        <v>5</v>
      </c>
      <c r="E516" s="24" t="str">
        <f>LOOKUP(D516,R500:R508,S500:S508)</f>
        <v>5/8"</v>
      </c>
      <c r="F516" s="54" t="s">
        <v>80</v>
      </c>
      <c r="G516" s="23">
        <f>LOOKUP(D516,R500:R508,T500:T508)</f>
        <v>1.5874999999999999</v>
      </c>
      <c r="H516" s="41" t="s">
        <v>0</v>
      </c>
      <c r="I516" s="30" t="s">
        <v>81</v>
      </c>
      <c r="J516" s="23">
        <f>LOOKUP(D516,R500:R508,U500:U508)</f>
        <v>1.9793260902246004</v>
      </c>
      <c r="K516" s="41" t="s">
        <v>1</v>
      </c>
      <c r="R516" s="18" t="s">
        <v>75</v>
      </c>
      <c r="S516" s="19"/>
      <c r="T516" s="50">
        <v>0.85</v>
      </c>
      <c r="U516" s="50">
        <v>0.75</v>
      </c>
    </row>
    <row r="517" spans="1:32" ht="15" customHeight="1" x14ac:dyDescent="0.25">
      <c r="A517" s="30"/>
      <c r="R517" s="18" t="s">
        <v>76</v>
      </c>
      <c r="S517" s="19"/>
      <c r="T517" s="50">
        <v>0.7</v>
      </c>
      <c r="U517" s="22"/>
    </row>
    <row r="518" spans="1:32" ht="15" customHeight="1" x14ac:dyDescent="0.25">
      <c r="B518" s="23"/>
      <c r="C518" s="41"/>
      <c r="D518" s="30"/>
      <c r="E518" s="23"/>
      <c r="F518" s="41"/>
      <c r="G518" s="30"/>
      <c r="H518" s="23"/>
      <c r="I518" s="41"/>
      <c r="J518" s="41"/>
      <c r="R518" s="18" t="s">
        <v>77</v>
      </c>
      <c r="S518" s="19"/>
      <c r="T518" s="50">
        <v>0.75</v>
      </c>
      <c r="U518" s="22"/>
    </row>
    <row r="519" spans="1:32" ht="15" customHeight="1" x14ac:dyDescent="0.25">
      <c r="B519" s="31" t="s">
        <v>13</v>
      </c>
      <c r="C519" s="23">
        <f>J516/C514</f>
        <v>0.18327093428005559</v>
      </c>
      <c r="D519" s="33" t="s">
        <v>12</v>
      </c>
      <c r="E519" s="23"/>
      <c r="F519" s="41"/>
      <c r="G519" s="30"/>
      <c r="H519" s="23"/>
      <c r="I519" s="41"/>
      <c r="J519" s="41"/>
    </row>
    <row r="520" spans="1:32" ht="15" customHeight="1" x14ac:dyDescent="0.25">
      <c r="B520" s="23"/>
      <c r="C520" s="41"/>
      <c r="D520" s="30"/>
      <c r="E520" s="23"/>
      <c r="F520" s="41"/>
      <c r="G520" s="30"/>
      <c r="H520" s="23"/>
      <c r="I520" s="41"/>
      <c r="J520" s="41"/>
    </row>
    <row r="521" spans="1:32" ht="15" customHeight="1" x14ac:dyDescent="0.25">
      <c r="B521" s="23" t="s">
        <v>89</v>
      </c>
      <c r="C521" s="93" t="s">
        <v>90</v>
      </c>
      <c r="D521" s="39" t="str">
        <f>E516</f>
        <v>5/8"</v>
      </c>
      <c r="E521" s="39" t="s">
        <v>31</v>
      </c>
      <c r="F521" s="38">
        <f>C519</f>
        <v>0.18327093428005559</v>
      </c>
      <c r="G521" s="40" t="s">
        <v>12</v>
      </c>
      <c r="I521" s="41"/>
      <c r="J521" s="41"/>
    </row>
    <row r="523" spans="1:32" ht="17.399999999999999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32" ht="17.399999999999999" customHeight="1" x14ac:dyDescent="0.25">
      <c r="G524" s="115" t="str">
        <f>_xlfn.CONCAT(C47+C37/2+G37/2,"m")</f>
        <v>6.6m</v>
      </c>
      <c r="H524" s="115"/>
    </row>
    <row r="526" spans="1:32" ht="17.399999999999999" customHeight="1" x14ac:dyDescent="0.25"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</row>
    <row r="527" spans="1:32" ht="17.399999999999999" customHeight="1" x14ac:dyDescent="0.25">
      <c r="D527" s="4"/>
      <c r="L527" s="4"/>
    </row>
    <row r="528" spans="1:32" ht="17.399999999999999" customHeight="1" x14ac:dyDescent="0.25">
      <c r="C528" s="4"/>
      <c r="K528" s="10"/>
    </row>
    <row r="529" spans="2:17" ht="17.399999999999999" customHeight="1" x14ac:dyDescent="0.25">
      <c r="C529" s="113" t="s">
        <v>98</v>
      </c>
      <c r="D529" s="114" t="str">
        <f>_xlfn.CONCAT(C36,"m")</f>
        <v>0.4m</v>
      </c>
      <c r="F529" s="105" t="str">
        <f>_xlfn.CONCAT("VC (",C86,"m", " x ",C85,"m)")</f>
        <v>VC (0.4m x 0.9m)</v>
      </c>
      <c r="G529" s="105"/>
      <c r="H529" s="105"/>
      <c r="K529" s="113" t="s">
        <v>99</v>
      </c>
      <c r="L529" s="114" t="str">
        <f>_xlfn.CONCAT(G36,"m")</f>
        <v>0.4m</v>
      </c>
      <c r="M529" s="114" t="str">
        <f>_xlfn.CONCAT(C147,"m")</f>
        <v>2.5m</v>
      </c>
    </row>
    <row r="530" spans="2:17" ht="17.399999999999999" customHeight="1" x14ac:dyDescent="0.25">
      <c r="B530" s="10" t="str">
        <f>_xlfn.CONCAT(C132,"m")</f>
        <v>3.2m</v>
      </c>
      <c r="C530" s="113"/>
      <c r="D530" s="114"/>
      <c r="F530" s="105"/>
      <c r="G530" s="105"/>
      <c r="H530" s="105"/>
      <c r="K530" s="113"/>
      <c r="L530" s="114"/>
      <c r="M530" s="114"/>
    </row>
    <row r="531" spans="2:17" ht="17.399999999999999" customHeight="1" x14ac:dyDescent="0.25">
      <c r="C531" s="105" t="str">
        <f>_xlfn.CONCAT(C37,"m")</f>
        <v>0.5m</v>
      </c>
      <c r="K531" s="105" t="str">
        <f>_xlfn.CONCAT(G37,"m")</f>
        <v>0.7m</v>
      </c>
    </row>
    <row r="532" spans="2:17" ht="17.399999999999999" customHeight="1" x14ac:dyDescent="0.25">
      <c r="C532" s="105"/>
      <c r="G532" s="6" t="str">
        <f>_xlfn.CONCAT(C47,"m")</f>
        <v>6m</v>
      </c>
      <c r="K532" s="105"/>
    </row>
    <row r="535" spans="2:17" ht="17.399999999999999" customHeight="1" x14ac:dyDescent="0.25">
      <c r="K535" s="6" t="str">
        <f>_xlfn.CONCAT(C144,"m")</f>
        <v>2.8m</v>
      </c>
    </row>
    <row r="536" spans="2:17" ht="17.399999999999999" customHeight="1" x14ac:dyDescent="0.25">
      <c r="C536" s="105" t="str">
        <f>_xlfn.CONCAT(C129,"m")</f>
        <v>1.5m</v>
      </c>
      <c r="D536" s="105"/>
      <c r="K536" s="6"/>
    </row>
    <row r="537" spans="2:17" ht="17.399999999999999" customHeight="1" x14ac:dyDescent="0.25">
      <c r="K537" s="6"/>
    </row>
    <row r="538" spans="2:17" ht="17.399999999999999" customHeight="1" x14ac:dyDescent="0.25">
      <c r="F538" s="6"/>
      <c r="J538" s="6"/>
    </row>
    <row r="539" spans="2:17" ht="17.399999999999999" customHeight="1" x14ac:dyDescent="0.25">
      <c r="C539" s="6" t="str">
        <f>_xlfn.CONCAT(C53,"Ton")</f>
        <v>95Ton</v>
      </c>
      <c r="D539" s="42"/>
      <c r="E539" s="106" t="str">
        <f>_xlfn.CONCAT(C43,"kg/m2")</f>
        <v>200kg/m2</v>
      </c>
      <c r="F539" s="106"/>
      <c r="G539" s="106"/>
      <c r="H539" s="106"/>
      <c r="I539" s="106"/>
      <c r="K539" s="6" t="str">
        <f>_xlfn.CONCAT(G53,"Ton")</f>
        <v>160Ton</v>
      </c>
      <c r="M539" s="105" t="s">
        <v>47</v>
      </c>
      <c r="N539" s="105"/>
    </row>
    <row r="540" spans="2:17" ht="17.399999999999999" customHeight="1" x14ac:dyDescent="0.25">
      <c r="J540" s="41"/>
    </row>
    <row r="541" spans="2:17" ht="17.399999999999999" customHeight="1" x14ac:dyDescent="0.25">
      <c r="C541" s="6"/>
      <c r="K541" s="6"/>
      <c r="N541" s="122"/>
    </row>
    <row r="542" spans="2:17" ht="17.399999999999999" customHeight="1" x14ac:dyDescent="0.25">
      <c r="N542" s="122"/>
    </row>
    <row r="543" spans="2:17" ht="17.399999999999999" customHeight="1" x14ac:dyDescent="0.25">
      <c r="E543" s="103" t="str">
        <f>_xlfn.CONCAT(" Ø ",E307," @ ",G307," cm ")</f>
        <v xml:space="preserve"> Ø 3/8" @ 34.29 cm </v>
      </c>
      <c r="H543" s="97" t="str">
        <f>_xlfn.CONCAT(D238," Ø ",F238," + ",H238," Ø ",J238)</f>
        <v>4 Ø 3/4" + 2 Ø 1"</v>
      </c>
      <c r="M543" s="10"/>
    </row>
    <row r="544" spans="2:17" ht="17.399999999999999" customHeight="1" x14ac:dyDescent="0.25">
      <c r="O544" s="4"/>
      <c r="P544" s="101"/>
      <c r="Q544" s="4"/>
    </row>
    <row r="545" spans="2:14" ht="17.399999999999999" customHeight="1" x14ac:dyDescent="0.25">
      <c r="M545" s="6"/>
      <c r="N545" s="4" t="str">
        <f>_xlfn.CONCAT(C46,"m")</f>
        <v>1.2m</v>
      </c>
    </row>
    <row r="546" spans="2:14" ht="17.399999999999999" customHeight="1" x14ac:dyDescent="0.25">
      <c r="G546" s="105"/>
    </row>
    <row r="547" spans="2:14" ht="17.399999999999999" customHeight="1" x14ac:dyDescent="0.25">
      <c r="B547" s="10" t="str">
        <f>_xlfn.CONCAT(C337,"m")</f>
        <v>0.6m</v>
      </c>
      <c r="G547" s="105"/>
      <c r="M547" s="4" t="str">
        <f>_xlfn.CONCAT(C443,"m")</f>
        <v>0.6m</v>
      </c>
      <c r="N547" s="4"/>
    </row>
    <row r="549" spans="2:14" ht="17.399999999999999" customHeight="1" x14ac:dyDescent="0.25">
      <c r="C549" s="105"/>
      <c r="D549" s="6"/>
      <c r="J549" s="6"/>
    </row>
    <row r="550" spans="2:14" ht="17.399999999999999" customHeight="1" x14ac:dyDescent="0.25">
      <c r="C550" s="105"/>
      <c r="D550" s="6"/>
      <c r="G550" s="96" t="str">
        <f>_xlfn.CONCAT(D267," Ø ",F267," + ",H267," Ø ",J267)</f>
        <v>2 Ø 3/4" + 2 Ø 3/4"</v>
      </c>
      <c r="J550" s="6"/>
      <c r="K550" s="6"/>
    </row>
    <row r="551" spans="2:14" ht="17.399999999999999" customHeight="1" x14ac:dyDescent="0.25">
      <c r="B551" s="10" t="str">
        <f>_xlfn.CONCAT(" Ø ",D404," @ ",ROUND(F404,3)," m")</f>
        <v xml:space="preserve"> Ø 3/4" @ 0.165 m</v>
      </c>
      <c r="D551" s="6"/>
      <c r="E551" s="98" t="str">
        <f>_xlfn.CONCAT(" Ø ",D415," @ ",ROUND(F415,3)," m")</f>
        <v xml:space="preserve"> Ø 5/8" @ 0.183 m</v>
      </c>
      <c r="H551" s="6"/>
      <c r="J551" s="6" t="str">
        <f>_xlfn.CONCAT(" Ø ",D510," @ ",ROUND(F510,3)," m")</f>
        <v xml:space="preserve"> Ø 5/8" @ 0.183 m</v>
      </c>
      <c r="K551" s="6"/>
      <c r="L551" s="99" t="str">
        <f>_xlfn.CONCAT(" Ø ",D521," @ ",ROUND(F521,3)," m")</f>
        <v xml:space="preserve"> Ø 5/8" @ 0.183 m</v>
      </c>
      <c r="M551" s="98"/>
    </row>
    <row r="552" spans="2:14" ht="17.399999999999999" customHeight="1" x14ac:dyDescent="0.25">
      <c r="C552" s="6"/>
      <c r="D552" s="6"/>
      <c r="E552" s="95"/>
      <c r="H552" s="6"/>
      <c r="J552" s="6"/>
      <c r="K552" s="6"/>
    </row>
    <row r="553" spans="2:14" ht="17.399999999999999" customHeight="1" x14ac:dyDescent="0.25">
      <c r="C553" s="6"/>
      <c r="D553" s="6"/>
      <c r="H553" s="6"/>
      <c r="J553" s="6"/>
      <c r="K553" s="6"/>
    </row>
    <row r="555" spans="2:14" ht="17.399999999999999" customHeight="1" x14ac:dyDescent="0.25">
      <c r="B555" s="81"/>
      <c r="C555" s="81"/>
      <c r="E555" s="81"/>
      <c r="F555" s="81"/>
      <c r="G555" s="81"/>
      <c r="H555" s="81"/>
      <c r="I555" s="81"/>
    </row>
    <row r="556" spans="2:14" ht="17.399999999999999" customHeight="1" x14ac:dyDescent="0.25">
      <c r="B556" s="81"/>
      <c r="C556" s="81"/>
      <c r="D556" s="81"/>
      <c r="E556" s="81"/>
      <c r="F556" s="81"/>
      <c r="G556" s="81"/>
      <c r="H556" s="81"/>
      <c r="I556" s="81"/>
    </row>
    <row r="557" spans="2:14" ht="17.399999999999999" customHeight="1" x14ac:dyDescent="0.25">
      <c r="B557" s="81"/>
      <c r="C557" s="81"/>
      <c r="D557" s="81"/>
      <c r="E557" s="81"/>
      <c r="F557" s="81"/>
      <c r="G557" s="81"/>
      <c r="H557" s="81"/>
      <c r="I557" s="81"/>
    </row>
    <row r="558" spans="2:14" ht="17.399999999999999" customHeight="1" x14ac:dyDescent="0.25">
      <c r="B558" s="81"/>
      <c r="C558" s="81"/>
      <c r="D558" s="81"/>
      <c r="E558" s="81"/>
      <c r="F558" s="81"/>
      <c r="G558" s="81"/>
      <c r="H558" s="81"/>
      <c r="I558" s="81"/>
    </row>
    <row r="559" spans="2:14" ht="17.399999999999999" customHeight="1" x14ac:dyDescent="0.25">
      <c r="B559" s="81"/>
      <c r="C559" s="81"/>
      <c r="D559" s="81"/>
      <c r="E559" s="81"/>
      <c r="F559" s="81"/>
      <c r="G559" s="81"/>
      <c r="H559" s="81"/>
      <c r="I559" s="81"/>
    </row>
    <row r="566" spans="5:5" ht="17.399999999999999" customHeight="1" x14ac:dyDescent="0.25">
      <c r="E566" s="81"/>
    </row>
  </sheetData>
  <mergeCells count="77">
    <mergeCell ref="N541:N542"/>
    <mergeCell ref="M539:N539"/>
    <mergeCell ref="A2:O2"/>
    <mergeCell ref="I451:I452"/>
    <mergeCell ref="K451:K452"/>
    <mergeCell ref="L451:L452"/>
    <mergeCell ref="M451:M452"/>
    <mergeCell ref="C9:C10"/>
    <mergeCell ref="C117:D117"/>
    <mergeCell ref="M19:N19"/>
    <mergeCell ref="N21:N22"/>
    <mergeCell ref="N95:N96"/>
    <mergeCell ref="C103:C104"/>
    <mergeCell ref="G103:G104"/>
    <mergeCell ref="E19:I19"/>
    <mergeCell ref="E93:I93"/>
    <mergeCell ref="M93:N93"/>
    <mergeCell ref="R238:U238"/>
    <mergeCell ref="S6:AF6"/>
    <mergeCell ref="C29:C30"/>
    <mergeCell ref="R223:U223"/>
    <mergeCell ref="R237:U237"/>
    <mergeCell ref="K9:K10"/>
    <mergeCell ref="L9:L10"/>
    <mergeCell ref="K11:K12"/>
    <mergeCell ref="M9:M10"/>
    <mergeCell ref="C16:D16"/>
    <mergeCell ref="R222:U222"/>
    <mergeCell ref="G9:G10"/>
    <mergeCell ref="G29:G30"/>
    <mergeCell ref="C172:D172"/>
    <mergeCell ref="D9:D10"/>
    <mergeCell ref="C11:C12"/>
    <mergeCell ref="S342:AF342"/>
    <mergeCell ref="C345:C346"/>
    <mergeCell ref="D345:D346"/>
    <mergeCell ref="G345:G346"/>
    <mergeCell ref="K345:K346"/>
    <mergeCell ref="L345:L346"/>
    <mergeCell ref="M345:M346"/>
    <mergeCell ref="C347:C348"/>
    <mergeCell ref="K347:K348"/>
    <mergeCell ref="C352:D352"/>
    <mergeCell ref="C343:D343"/>
    <mergeCell ref="E345:E346"/>
    <mergeCell ref="I345:I346"/>
    <mergeCell ref="R390:U390"/>
    <mergeCell ref="R391:U391"/>
    <mergeCell ref="R405:U405"/>
    <mergeCell ref="R406:U406"/>
    <mergeCell ref="S448:AF448"/>
    <mergeCell ref="C449:D449"/>
    <mergeCell ref="C451:C452"/>
    <mergeCell ref="D451:D452"/>
    <mergeCell ref="E451:E452"/>
    <mergeCell ref="G451:G452"/>
    <mergeCell ref="C453:C454"/>
    <mergeCell ref="K453:K454"/>
    <mergeCell ref="C458:D458"/>
    <mergeCell ref="R496:U496"/>
    <mergeCell ref="R497:U497"/>
    <mergeCell ref="R511:U511"/>
    <mergeCell ref="R512:U512"/>
    <mergeCell ref="S526:AF526"/>
    <mergeCell ref="C529:C530"/>
    <mergeCell ref="D529:D530"/>
    <mergeCell ref="K529:K530"/>
    <mergeCell ref="L529:L530"/>
    <mergeCell ref="M529:M530"/>
    <mergeCell ref="G524:H524"/>
    <mergeCell ref="F529:H530"/>
    <mergeCell ref="C549:C550"/>
    <mergeCell ref="C531:C532"/>
    <mergeCell ref="K531:K532"/>
    <mergeCell ref="C536:D536"/>
    <mergeCell ref="E539:I539"/>
    <mergeCell ref="G546:G547"/>
  </mergeCells>
  <phoneticPr fontId="2" type="noConversion"/>
  <dataValidations count="1">
    <dataValidation type="list" allowBlank="1" showInputMessage="1" showErrorMessage="1" sqref="D231:D232 D303 D260:D261 D399 D410 D505 D516" xr:uid="{00000000-0002-0000-0000-000000000000}">
      <formula1>$R$226:$R$235</formula1>
    </dataValidation>
  </dataValidations>
  <pageMargins left="1.1811023622047245" right="0.59055118110236227" top="0.78740157480314965" bottom="0.78740157480314965" header="0.59055118110236227" footer="0"/>
  <pageSetup paperSize="9" scale="56" orientation="portrait" horizontalDpi="300" verticalDpi="300" r:id="rId1"/>
  <headerFooter alignWithMargins="0">
    <oddHeader>&amp;L&amp;"Arial,Cursiva"&amp;8UNFV-FIC Ingenieria Sismoresistente II&amp;C_______________________________________________________________________________________&amp;R&amp;"Arial,Cursiva"&amp;8Mallqui Aguilar, Rusbell Felix</oddHeader>
  </headerFooter>
  <colBreaks count="1" manualBreakCount="1">
    <brk id="14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4" r:id="rId6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4" r:id="rId6"/>
      </mc:Fallback>
    </mc:AlternateContent>
    <mc:AlternateContent xmlns:mc="http://schemas.openxmlformats.org/markup-compatibility/2006">
      <mc:Choice Requires="x14">
        <oleObject progId="Equation.DSMT4" shapeId="8195" r:id="rId7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5" r:id="rId7"/>
      </mc:Fallback>
    </mc:AlternateContent>
    <mc:AlternateContent xmlns:mc="http://schemas.openxmlformats.org/markup-compatibility/2006">
      <mc:Choice Requires="x14">
        <oleObject progId="Equation.DSMT4" shapeId="8196" r:id="rId9">
          <objectPr defaultSize="0" autoPict="0" r:id="rId10">
            <anchor moveWithCells="1" sizeWithCells="1">
              <from>
                <xdr:col>0</xdr:col>
                <xdr:colOff>297180</xdr:colOff>
                <xdr:row>4</xdr:row>
                <xdr:rowOff>0</xdr:rowOff>
              </from>
              <to>
                <xdr:col>4</xdr:col>
                <xdr:colOff>274320</xdr:colOff>
                <xdr:row>4</xdr:row>
                <xdr:rowOff>0</xdr:rowOff>
              </to>
            </anchor>
          </objectPr>
        </oleObject>
      </mc:Choice>
      <mc:Fallback>
        <oleObject progId="Equation.DSMT4" shapeId="8196" r:id="rId9"/>
      </mc:Fallback>
    </mc:AlternateContent>
    <mc:AlternateContent xmlns:mc="http://schemas.openxmlformats.org/markup-compatibility/2006">
      <mc:Choice Requires="x14">
        <oleObject progId="Equation.DSMT4" shapeId="8197" r:id="rId11">
          <objectPr defaultSize="0" autoPict="0" r:id="rId12">
            <anchor moveWithCells="1" sizeWithCells="1">
              <from>
                <xdr:col>12</xdr:col>
                <xdr:colOff>45720</xdr:colOff>
                <xdr:row>4</xdr:row>
                <xdr:rowOff>0</xdr:rowOff>
              </from>
              <to>
                <xdr:col>13</xdr:col>
                <xdr:colOff>137160</xdr:colOff>
                <xdr:row>4</xdr:row>
                <xdr:rowOff>0</xdr:rowOff>
              </to>
            </anchor>
          </objectPr>
        </oleObject>
      </mc:Choice>
      <mc:Fallback>
        <oleObject progId="Equation.DSMT4" shapeId="8197" r:id="rId11"/>
      </mc:Fallback>
    </mc:AlternateContent>
    <mc:AlternateContent xmlns:mc="http://schemas.openxmlformats.org/markup-compatibility/2006">
      <mc:Choice Requires="x14">
        <oleObject progId="Equation.DSMT4" shapeId="8198" r:id="rId13">
          <objectPr defaultSize="0" autoPict="0" r:id="rId14">
            <anchor moveWithCells="1" sizeWithCells="1">
              <from>
                <xdr:col>1</xdr:col>
                <xdr:colOff>60960</xdr:colOff>
                <xdr:row>4</xdr:row>
                <xdr:rowOff>0</xdr:rowOff>
              </from>
              <to>
                <xdr:col>5</xdr:col>
                <xdr:colOff>388620</xdr:colOff>
                <xdr:row>4</xdr:row>
                <xdr:rowOff>0</xdr:rowOff>
              </to>
            </anchor>
          </objectPr>
        </oleObject>
      </mc:Choice>
      <mc:Fallback>
        <oleObject progId="Equation.DSMT4" shapeId="8198" r:id="rId13"/>
      </mc:Fallback>
    </mc:AlternateContent>
    <mc:AlternateContent xmlns:mc="http://schemas.openxmlformats.org/markup-compatibility/2006">
      <mc:Choice Requires="x14">
        <oleObject progId="Equation.DSMT4" shapeId="8199" r:id="rId15">
          <objectPr defaultSize="0" autoPict="0" r:id="rId16">
            <anchor moveWithCells="1" sizeWithCells="1">
              <from>
                <xdr:col>10</xdr:col>
                <xdr:colOff>22860</xdr:colOff>
                <xdr:row>4</xdr:row>
                <xdr:rowOff>0</xdr:rowOff>
              </from>
              <to>
                <xdr:col>13</xdr:col>
                <xdr:colOff>175260</xdr:colOff>
                <xdr:row>4</xdr:row>
                <xdr:rowOff>0</xdr:rowOff>
              </to>
            </anchor>
          </objectPr>
        </oleObject>
      </mc:Choice>
      <mc:Fallback>
        <oleObject progId="Equation.DSMT4" shapeId="8199" r:id="rId15"/>
      </mc:Fallback>
    </mc:AlternateContent>
    <mc:AlternateContent xmlns:mc="http://schemas.openxmlformats.org/markup-compatibility/2006">
      <mc:Choice Requires="x14">
        <oleObject progId="Equation.DSMT4" shapeId="8200" r:id="rId17">
          <objectPr defaultSize="0" autoPict="0" r:id="rId18">
            <anchor moveWithCells="1" sizeWithCells="1">
              <from>
                <xdr:col>1</xdr:col>
                <xdr:colOff>38100</xdr:colOff>
                <xdr:row>4</xdr:row>
                <xdr:rowOff>0</xdr:rowOff>
              </from>
              <to>
                <xdr:col>5</xdr:col>
                <xdr:colOff>22860</xdr:colOff>
                <xdr:row>4</xdr:row>
                <xdr:rowOff>0</xdr:rowOff>
              </to>
            </anchor>
          </objectPr>
        </oleObject>
      </mc:Choice>
      <mc:Fallback>
        <oleObject progId="Equation.DSMT4" shapeId="8200" r:id="rId17"/>
      </mc:Fallback>
    </mc:AlternateContent>
    <mc:AlternateContent xmlns:mc="http://schemas.openxmlformats.org/markup-compatibility/2006">
      <mc:Choice Requires="x14">
        <oleObject progId="Equation.DSMT4" shapeId="8201" r:id="rId19">
          <objectPr defaultSize="0" autoPict="0" r:id="rId20">
            <anchor moveWithCells="1" sizeWithCells="1">
              <from>
                <xdr:col>9</xdr:col>
                <xdr:colOff>312420</xdr:colOff>
                <xdr:row>4</xdr:row>
                <xdr:rowOff>0</xdr:rowOff>
              </from>
              <to>
                <xdr:col>12</xdr:col>
                <xdr:colOff>220980</xdr:colOff>
                <xdr:row>4</xdr:row>
                <xdr:rowOff>0</xdr:rowOff>
              </to>
            </anchor>
          </objectPr>
        </oleObject>
      </mc:Choice>
      <mc:Fallback>
        <oleObject progId="Equation.DSMT4" shapeId="8201" r:id="rId19"/>
      </mc:Fallback>
    </mc:AlternateContent>
    <mc:AlternateContent xmlns:mc="http://schemas.openxmlformats.org/markup-compatibility/2006">
      <mc:Choice Requires="x14">
        <oleObject progId="Equation.DSMT4" shapeId="8202" r:id="rId21">
          <objectPr defaultSize="0" autoPict="0" r:id="rId22">
            <anchor moveWithCells="1" sizeWithCells="1">
              <from>
                <xdr:col>9</xdr:col>
                <xdr:colOff>266700</xdr:colOff>
                <xdr:row>4</xdr:row>
                <xdr:rowOff>0</xdr:rowOff>
              </from>
              <to>
                <xdr:col>13</xdr:col>
                <xdr:colOff>68580</xdr:colOff>
                <xdr:row>4</xdr:row>
                <xdr:rowOff>0</xdr:rowOff>
              </to>
            </anchor>
          </objectPr>
        </oleObject>
      </mc:Choice>
      <mc:Fallback>
        <oleObject progId="Equation.DSMT4" shapeId="8202" r:id="rId21"/>
      </mc:Fallback>
    </mc:AlternateContent>
    <mc:AlternateContent xmlns:mc="http://schemas.openxmlformats.org/markup-compatibility/2006">
      <mc:Choice Requires="x14">
        <oleObject progId="Equation.DSMT4" shapeId="8203" r:id="rId23">
          <objectPr defaultSize="0" autoPict="0" r:id="rId24">
            <anchor moveWithCells="1" sizeWithCells="1">
              <from>
                <xdr:col>9</xdr:col>
                <xdr:colOff>289560</xdr:colOff>
                <xdr:row>4</xdr:row>
                <xdr:rowOff>0</xdr:rowOff>
              </from>
              <to>
                <xdr:col>12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Equation.DSMT4" shapeId="8203" r:id="rId23"/>
      </mc:Fallback>
    </mc:AlternateContent>
    <mc:AlternateContent xmlns:mc="http://schemas.openxmlformats.org/markup-compatibility/2006">
      <mc:Choice Requires="x14">
        <oleObject progId="Equation.DSMT4" shapeId="8204" r:id="rId25">
          <objectPr defaultSize="0" autoPict="0" r:id="rId26">
            <anchor moveWithCells="1" sizeWithCells="1">
              <from>
                <xdr:col>1</xdr:col>
                <xdr:colOff>99060</xdr:colOff>
                <xdr:row>4</xdr:row>
                <xdr:rowOff>0</xdr:rowOff>
              </from>
              <to>
                <xdr:col>5</xdr:col>
                <xdr:colOff>350520</xdr:colOff>
                <xdr:row>4</xdr:row>
                <xdr:rowOff>0</xdr:rowOff>
              </to>
            </anchor>
          </objectPr>
        </oleObject>
      </mc:Choice>
      <mc:Fallback>
        <oleObject progId="Equation.DSMT4" shapeId="8204" r:id="rId25"/>
      </mc:Fallback>
    </mc:AlternateContent>
    <mc:AlternateContent xmlns:mc="http://schemas.openxmlformats.org/markup-compatibility/2006">
      <mc:Choice Requires="x14">
        <oleObject progId="Equation.DSMT4" shapeId="8205" r:id="rId27">
          <objectPr defaultSize="0" autoPict="0" r:id="rId28">
            <anchor moveWithCells="1" sizeWithCells="1">
              <from>
                <xdr:col>11</xdr:col>
                <xdr:colOff>60960</xdr:colOff>
                <xdr:row>4</xdr:row>
                <xdr:rowOff>0</xdr:rowOff>
              </from>
              <to>
                <xdr:col>13</xdr:col>
                <xdr:colOff>213360</xdr:colOff>
                <xdr:row>4</xdr:row>
                <xdr:rowOff>0</xdr:rowOff>
              </to>
            </anchor>
          </objectPr>
        </oleObject>
      </mc:Choice>
      <mc:Fallback>
        <oleObject progId="Equation.DSMT4" shapeId="8205" r:id="rId27"/>
      </mc:Fallback>
    </mc:AlternateContent>
    <mc:AlternateContent xmlns:mc="http://schemas.openxmlformats.org/markup-compatibility/2006">
      <mc:Choice Requires="x14">
        <oleObject progId="Equation.DSMT4" shapeId="8206" r:id="rId29">
          <objectPr defaultSize="0" autoPict="0" r:id="rId30">
            <anchor moveWithCells="1" sizeWithCells="1">
              <from>
                <xdr:col>11</xdr:col>
                <xdr:colOff>266700</xdr:colOff>
                <xdr:row>4</xdr:row>
                <xdr:rowOff>0</xdr:rowOff>
              </from>
              <to>
                <xdr:col>14</xdr:col>
                <xdr:colOff>373380</xdr:colOff>
                <xdr:row>4</xdr:row>
                <xdr:rowOff>0</xdr:rowOff>
              </to>
            </anchor>
          </objectPr>
        </oleObject>
      </mc:Choice>
      <mc:Fallback>
        <oleObject progId="Equation.DSMT4" shapeId="8206" r:id="rId29"/>
      </mc:Fallback>
    </mc:AlternateContent>
    <mc:AlternateContent xmlns:mc="http://schemas.openxmlformats.org/markup-compatibility/2006">
      <mc:Choice Requires="x14">
        <oleObject progId="Equation.DSMT4" shapeId="8207" r:id="rId31">
          <objectPr defaultSize="0" autoPict="0" r:id="rId32">
            <anchor moveWithCells="1" sizeWithCells="1">
              <from>
                <xdr:col>2</xdr:col>
                <xdr:colOff>365760</xdr:colOff>
                <xdr:row>4</xdr:row>
                <xdr:rowOff>0</xdr:rowOff>
              </from>
              <to>
                <xdr:col>3</xdr:col>
                <xdr:colOff>373380</xdr:colOff>
                <xdr:row>4</xdr:row>
                <xdr:rowOff>0</xdr:rowOff>
              </to>
            </anchor>
          </objectPr>
        </oleObject>
      </mc:Choice>
      <mc:Fallback>
        <oleObject progId="Equation.DSMT4" shapeId="8207" r:id="rId31"/>
      </mc:Fallback>
    </mc:AlternateContent>
    <mc:AlternateContent xmlns:mc="http://schemas.openxmlformats.org/markup-compatibility/2006">
      <mc:Choice Requires="x14">
        <oleObject progId="Equation.DSMT4" shapeId="8208" r:id="rId33">
          <objectPr defaultSize="0" autoPict="0" r:id="rId34">
            <anchor moveWithCells="1" sizeWithCells="1">
              <from>
                <xdr:col>1</xdr:col>
                <xdr:colOff>106680</xdr:colOff>
                <xdr:row>4</xdr:row>
                <xdr:rowOff>0</xdr:rowOff>
              </from>
              <to>
                <xdr:col>5</xdr:col>
                <xdr:colOff>22860</xdr:colOff>
                <xdr:row>4</xdr:row>
                <xdr:rowOff>0</xdr:rowOff>
              </to>
            </anchor>
          </objectPr>
        </oleObject>
      </mc:Choice>
      <mc:Fallback>
        <oleObject progId="Equation.DSMT4" shapeId="8208" r:id="rId33"/>
      </mc:Fallback>
    </mc:AlternateContent>
    <mc:AlternateContent xmlns:mc="http://schemas.openxmlformats.org/markup-compatibility/2006">
      <mc:Choice Requires="x14">
        <oleObject progId="Equation.DSMT4" shapeId="8209" r:id="rId35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09" r:id="rId35"/>
      </mc:Fallback>
    </mc:AlternateContent>
    <mc:AlternateContent xmlns:mc="http://schemas.openxmlformats.org/markup-compatibility/2006">
      <mc:Choice Requires="x14">
        <oleObject progId="Equation.DSMT4" shapeId="8210" r:id="rId36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0" r:id="rId36"/>
      </mc:Fallback>
    </mc:AlternateContent>
    <mc:AlternateContent xmlns:mc="http://schemas.openxmlformats.org/markup-compatibility/2006">
      <mc:Choice Requires="x14">
        <oleObject progId="Equation.DSMT4" shapeId="8211" r:id="rId37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1" r:id="rId37"/>
      </mc:Fallback>
    </mc:AlternateContent>
    <mc:AlternateContent xmlns:mc="http://schemas.openxmlformats.org/markup-compatibility/2006">
      <mc:Choice Requires="x14">
        <oleObject progId="Equation.DSMT4" shapeId="8212" r:id="rId38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2" r:id="rId38"/>
      </mc:Fallback>
    </mc:AlternateContent>
    <mc:AlternateContent xmlns:mc="http://schemas.openxmlformats.org/markup-compatibility/2006">
      <mc:Choice Requires="x14">
        <oleObject progId="Equation.DSMT4" shapeId="8213" r:id="rId39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3" r:id="rId39"/>
      </mc:Fallback>
    </mc:AlternateContent>
    <mc:AlternateContent xmlns:mc="http://schemas.openxmlformats.org/markup-compatibility/2006">
      <mc:Choice Requires="x14">
        <oleObject progId="Equation.DSMT4" shapeId="8214" r:id="rId40">
          <objectPr defaultSize="0" autoPict="0" r:id="rId10">
            <anchor moveWithCells="1" sizeWithCells="1">
              <from>
                <xdr:col>8</xdr:col>
                <xdr:colOff>213360</xdr:colOff>
                <xdr:row>4</xdr:row>
                <xdr:rowOff>0</xdr:rowOff>
              </from>
              <to>
                <xdr:col>12</xdr:col>
                <xdr:colOff>114300</xdr:colOff>
                <xdr:row>4</xdr:row>
                <xdr:rowOff>0</xdr:rowOff>
              </to>
            </anchor>
          </objectPr>
        </oleObject>
      </mc:Choice>
      <mc:Fallback>
        <oleObject progId="Equation.DSMT4" shapeId="8214" r:id="rId40"/>
      </mc:Fallback>
    </mc:AlternateContent>
    <mc:AlternateContent xmlns:mc="http://schemas.openxmlformats.org/markup-compatibility/2006">
      <mc:Choice Requires="x14">
        <oleObject progId="Equation.DSMT4" shapeId="8215" r:id="rId41">
          <objectPr defaultSize="0" autoPict="0" r:id="rId42">
            <anchor moveWithCells="1" sizeWithCells="1">
              <from>
                <xdr:col>1</xdr:col>
                <xdr:colOff>38100</xdr:colOff>
                <xdr:row>416</xdr:row>
                <xdr:rowOff>0</xdr:rowOff>
              </from>
              <to>
                <xdr:col>4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8215" r:id="rId41"/>
      </mc:Fallback>
    </mc:AlternateContent>
    <mc:AlternateContent xmlns:mc="http://schemas.openxmlformats.org/markup-compatibility/2006">
      <mc:Choice Requires="x14">
        <oleObject progId="Equation.DSMT4" shapeId="8216" r:id="rId43">
          <objectPr defaultSize="0" autoPict="0" r:id="rId20">
            <anchor moveWithCells="1" sizeWithCells="1">
              <from>
                <xdr:col>6</xdr:col>
                <xdr:colOff>312420</xdr:colOff>
                <xdr:row>416</xdr:row>
                <xdr:rowOff>0</xdr:rowOff>
              </from>
              <to>
                <xdr:col>9</xdr:col>
                <xdr:colOff>220980</xdr:colOff>
                <xdr:row>416</xdr:row>
                <xdr:rowOff>0</xdr:rowOff>
              </to>
            </anchor>
          </objectPr>
        </oleObject>
      </mc:Choice>
      <mc:Fallback>
        <oleObject progId="Equation.DSMT4" shapeId="8216" r:id="rId43"/>
      </mc:Fallback>
    </mc:AlternateContent>
    <mc:AlternateContent xmlns:mc="http://schemas.openxmlformats.org/markup-compatibility/2006">
      <mc:Choice Requires="x14">
        <oleObject progId="Equation.DSMT4" shapeId="8217" r:id="rId44">
          <objectPr defaultSize="0" autoPict="0" r:id="rId22">
            <anchor moveWithCells="1" sizeWithCells="1">
              <from>
                <xdr:col>6</xdr:col>
                <xdr:colOff>266700</xdr:colOff>
                <xdr:row>416</xdr:row>
                <xdr:rowOff>0</xdr:rowOff>
              </from>
              <to>
                <xdr:col>10</xdr:col>
                <xdr:colOff>68580</xdr:colOff>
                <xdr:row>416</xdr:row>
                <xdr:rowOff>0</xdr:rowOff>
              </to>
            </anchor>
          </objectPr>
        </oleObject>
      </mc:Choice>
      <mc:Fallback>
        <oleObject progId="Equation.DSMT4" shapeId="8217" r:id="rId44"/>
      </mc:Fallback>
    </mc:AlternateContent>
    <mc:AlternateContent xmlns:mc="http://schemas.openxmlformats.org/markup-compatibility/2006">
      <mc:Choice Requires="x14">
        <oleObject progId="Equation.DSMT4" shapeId="8218" r:id="rId45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8218" r:id="rId45"/>
      </mc:Fallback>
    </mc:AlternateContent>
    <mc:AlternateContent xmlns:mc="http://schemas.openxmlformats.org/markup-compatibility/2006">
      <mc:Choice Requires="x14">
        <oleObject progId="Equation.DSMT4" shapeId="8219" r:id="rId46">
          <objectPr defaultSize="0" autoPict="0" r:id="rId26">
            <anchor moveWithCells="1" sizeWithCells="1">
              <from>
                <xdr:col>1</xdr:col>
                <xdr:colOff>99060</xdr:colOff>
                <xdr:row>416</xdr:row>
                <xdr:rowOff>0</xdr:rowOff>
              </from>
              <to>
                <xdr:col>5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8219" r:id="rId46"/>
      </mc:Fallback>
    </mc:AlternateContent>
    <mc:AlternateContent xmlns:mc="http://schemas.openxmlformats.org/markup-compatibility/2006">
      <mc:Choice Requires="x14">
        <oleObject progId="Equation.DSMT4" shapeId="8220" r:id="rId47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8220" r:id="rId47"/>
      </mc:Fallback>
    </mc:AlternateContent>
    <mc:AlternateContent xmlns:mc="http://schemas.openxmlformats.org/markup-compatibility/2006">
      <mc:Choice Requires="x14">
        <oleObject progId="Equation.DSMT4" shapeId="8221" r:id="rId48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8221" r:id="rId48"/>
      </mc:Fallback>
    </mc:AlternateContent>
    <mc:AlternateContent xmlns:mc="http://schemas.openxmlformats.org/markup-compatibility/2006">
      <mc:Choice Requires="x14">
        <oleObject progId="Equation.DSMT4" shapeId="8222" r:id="rId49">
          <objectPr defaultSize="0" autoPict="0" r:id="rId20">
            <anchor moveWithCells="1" sizeWithCells="1">
              <from>
                <xdr:col>6</xdr:col>
                <xdr:colOff>335280</xdr:colOff>
                <xdr:row>416</xdr:row>
                <xdr:rowOff>0</xdr:rowOff>
              </from>
              <to>
                <xdr:col>9</xdr:col>
                <xdr:colOff>236220</xdr:colOff>
                <xdr:row>416</xdr:row>
                <xdr:rowOff>0</xdr:rowOff>
              </to>
            </anchor>
          </objectPr>
        </oleObject>
      </mc:Choice>
      <mc:Fallback>
        <oleObject progId="Equation.DSMT4" shapeId="8222" r:id="rId49"/>
      </mc:Fallback>
    </mc:AlternateContent>
    <mc:AlternateContent xmlns:mc="http://schemas.openxmlformats.org/markup-compatibility/2006">
      <mc:Choice Requires="x14">
        <oleObject progId="Equation.DSMT4" shapeId="8223" r:id="rId50">
          <objectPr defaultSize="0" autoPict="0" r:id="rId22">
            <anchor moveWithCells="1" sizeWithCells="1">
              <from>
                <xdr:col>6</xdr:col>
                <xdr:colOff>274320</xdr:colOff>
                <xdr:row>416</xdr:row>
                <xdr:rowOff>0</xdr:rowOff>
              </from>
              <to>
                <xdr:col>10</xdr:col>
                <xdr:colOff>76200</xdr:colOff>
                <xdr:row>416</xdr:row>
                <xdr:rowOff>0</xdr:rowOff>
              </to>
            </anchor>
          </objectPr>
        </oleObject>
      </mc:Choice>
      <mc:Fallback>
        <oleObject progId="Equation.DSMT4" shapeId="8223" r:id="rId50"/>
      </mc:Fallback>
    </mc:AlternateContent>
    <mc:AlternateContent xmlns:mc="http://schemas.openxmlformats.org/markup-compatibility/2006">
      <mc:Choice Requires="x14">
        <oleObject progId="Equation.DSMT4" shapeId="8224" r:id="rId51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8224" r:id="rId51"/>
      </mc:Fallback>
    </mc:AlternateContent>
    <mc:AlternateContent xmlns:mc="http://schemas.openxmlformats.org/markup-compatibility/2006">
      <mc:Choice Requires="x14">
        <oleObject progId="Equation.DSMT4" shapeId="8225" r:id="rId52">
          <objectPr defaultSize="0" autoPict="0" r:id="rId26">
            <anchor moveWithCells="1" sizeWithCells="1">
              <from>
                <xdr:col>1</xdr:col>
                <xdr:colOff>99060</xdr:colOff>
                <xdr:row>416</xdr:row>
                <xdr:rowOff>0</xdr:rowOff>
              </from>
              <to>
                <xdr:col>5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8225" r:id="rId52"/>
      </mc:Fallback>
    </mc:AlternateContent>
    <mc:AlternateContent xmlns:mc="http://schemas.openxmlformats.org/markup-compatibility/2006">
      <mc:Choice Requires="x14">
        <oleObject progId="Equation.DSMT4" shapeId="8226" r:id="rId53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8226" r:id="rId53"/>
      </mc:Fallback>
    </mc:AlternateContent>
    <mc:AlternateContent xmlns:mc="http://schemas.openxmlformats.org/markup-compatibility/2006">
      <mc:Choice Requires="x14">
        <oleObject progId="Equation.DSMT4" shapeId="8227" r:id="rId54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8227" r:id="rId54"/>
      </mc:Fallback>
    </mc:AlternateContent>
    <mc:AlternateContent xmlns:mc="http://schemas.openxmlformats.org/markup-compatibility/2006">
      <mc:Choice Requires="x14">
        <oleObject progId="Equation.DSMT4" shapeId="8228" r:id="rId55">
          <objectPr defaultSize="0" autoPict="0" r:id="rId20">
            <anchor moveWithCells="1" sizeWithCells="1">
              <from>
                <xdr:col>6</xdr:col>
                <xdr:colOff>228600</xdr:colOff>
                <xdr:row>416</xdr:row>
                <xdr:rowOff>0</xdr:rowOff>
              </from>
              <to>
                <xdr:col>9</xdr:col>
                <xdr:colOff>137160</xdr:colOff>
                <xdr:row>416</xdr:row>
                <xdr:rowOff>0</xdr:rowOff>
              </to>
            </anchor>
          </objectPr>
        </oleObject>
      </mc:Choice>
      <mc:Fallback>
        <oleObject progId="Equation.DSMT4" shapeId="8228" r:id="rId55"/>
      </mc:Fallback>
    </mc:AlternateContent>
    <mc:AlternateContent xmlns:mc="http://schemas.openxmlformats.org/markup-compatibility/2006">
      <mc:Choice Requires="x14">
        <oleObject progId="Equation.DSMT4" shapeId="8229" r:id="rId56">
          <objectPr defaultSize="0" autoPict="0" r:id="rId22">
            <anchor moveWithCells="1" sizeWithCells="1">
              <from>
                <xdr:col>9</xdr:col>
                <xdr:colOff>342900</xdr:colOff>
                <xdr:row>416</xdr:row>
                <xdr:rowOff>0</xdr:rowOff>
              </from>
              <to>
                <xdr:col>13</xdr:col>
                <xdr:colOff>144780</xdr:colOff>
                <xdr:row>416</xdr:row>
                <xdr:rowOff>0</xdr:rowOff>
              </to>
            </anchor>
          </objectPr>
        </oleObject>
      </mc:Choice>
      <mc:Fallback>
        <oleObject progId="Equation.DSMT4" shapeId="8229" r:id="rId56"/>
      </mc:Fallback>
    </mc:AlternateContent>
    <mc:AlternateContent xmlns:mc="http://schemas.openxmlformats.org/markup-compatibility/2006">
      <mc:Choice Requires="x14">
        <oleObject progId="Equation.DSMT4" shapeId="8230" r:id="rId57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8230" r:id="rId57"/>
      </mc:Fallback>
    </mc:AlternateContent>
    <mc:AlternateContent xmlns:mc="http://schemas.openxmlformats.org/markup-compatibility/2006">
      <mc:Choice Requires="x14">
        <oleObject progId="Equation.DSMT4" shapeId="8231" r:id="rId58">
          <objectPr defaultSize="0" autoPict="0" r:id="rId26">
            <anchor moveWithCells="1" sizeWithCells="1">
              <from>
                <xdr:col>1</xdr:col>
                <xdr:colOff>99060</xdr:colOff>
                <xdr:row>416</xdr:row>
                <xdr:rowOff>0</xdr:rowOff>
              </from>
              <to>
                <xdr:col>5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8231" r:id="rId58"/>
      </mc:Fallback>
    </mc:AlternateContent>
    <mc:AlternateContent xmlns:mc="http://schemas.openxmlformats.org/markup-compatibility/2006">
      <mc:Choice Requires="x14">
        <oleObject progId="Equation.DSMT4" shapeId="8232" r:id="rId59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8232" r:id="rId59"/>
      </mc:Fallback>
    </mc:AlternateContent>
    <mc:AlternateContent xmlns:mc="http://schemas.openxmlformats.org/markup-compatibility/2006">
      <mc:Choice Requires="x14">
        <oleObject progId="Equation.DSMT4" shapeId="8233" r:id="rId60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8233" r:id="rId60"/>
      </mc:Fallback>
    </mc:AlternateContent>
    <mc:AlternateContent xmlns:mc="http://schemas.openxmlformats.org/markup-compatibility/2006">
      <mc:Choice Requires="x14">
        <oleObject progId="Equation.DSMT4" shapeId="8235" r:id="rId61">
          <objectPr defaultSize="0" autoPict="0" r:id="rId62">
            <anchor moveWithCells="1" sizeWithCells="1">
              <from>
                <xdr:col>1</xdr:col>
                <xdr:colOff>68580</xdr:colOff>
                <xdr:row>416</xdr:row>
                <xdr:rowOff>0</xdr:rowOff>
              </from>
              <to>
                <xdr:col>5</xdr:col>
                <xdr:colOff>30480</xdr:colOff>
                <xdr:row>416</xdr:row>
                <xdr:rowOff>0</xdr:rowOff>
              </to>
            </anchor>
          </objectPr>
        </oleObject>
      </mc:Choice>
      <mc:Fallback>
        <oleObject progId="Equation.DSMT4" shapeId="8235" r:id="rId61"/>
      </mc:Fallback>
    </mc:AlternateContent>
    <mc:AlternateContent xmlns:mc="http://schemas.openxmlformats.org/markup-compatibility/2006">
      <mc:Choice Requires="x14">
        <oleObject progId="Equation.DSMT4" shapeId="8236" r:id="rId63">
          <objectPr defaultSize="0" autoPict="0" r:id="rId64">
            <anchor moveWithCells="1" sizeWithCells="1">
              <from>
                <xdr:col>7</xdr:col>
                <xdr:colOff>228600</xdr:colOff>
                <xdr:row>416</xdr:row>
                <xdr:rowOff>0</xdr:rowOff>
              </from>
              <to>
                <xdr:col>10</xdr:col>
                <xdr:colOff>289560</xdr:colOff>
                <xdr:row>416</xdr:row>
                <xdr:rowOff>0</xdr:rowOff>
              </to>
            </anchor>
          </objectPr>
        </oleObject>
      </mc:Choice>
      <mc:Fallback>
        <oleObject progId="Equation.DSMT4" shapeId="8236" r:id="rId63"/>
      </mc:Fallback>
    </mc:AlternateContent>
    <mc:AlternateContent xmlns:mc="http://schemas.openxmlformats.org/markup-compatibility/2006">
      <mc:Choice Requires="x14">
        <oleObject progId="Equation.DSMT4" shapeId="8237" r:id="rId65">
          <objectPr defaultSize="0" autoPict="0" r:id="rId66">
            <anchor moveWithCells="1" sizeWithCells="1">
              <from>
                <xdr:col>1</xdr:col>
                <xdr:colOff>68580</xdr:colOff>
                <xdr:row>416</xdr:row>
                <xdr:rowOff>0</xdr:rowOff>
              </from>
              <to>
                <xdr:col>3</xdr:col>
                <xdr:colOff>175260</xdr:colOff>
                <xdr:row>416</xdr:row>
                <xdr:rowOff>0</xdr:rowOff>
              </to>
            </anchor>
          </objectPr>
        </oleObject>
      </mc:Choice>
      <mc:Fallback>
        <oleObject progId="Equation.DSMT4" shapeId="8237" r:id="rId65"/>
      </mc:Fallback>
    </mc:AlternateContent>
    <mc:AlternateContent xmlns:mc="http://schemas.openxmlformats.org/markup-compatibility/2006">
      <mc:Choice Requires="x14">
        <oleObject progId="Equation.DSMT4" shapeId="68344" r:id="rId67">
          <objectPr defaultSize="0" autoPict="0" r:id="rId14">
            <anchor moveWithCells="1" sizeWithCells="1">
              <from>
                <xdr:col>2</xdr:col>
                <xdr:colOff>60960</xdr:colOff>
                <xdr:row>19</xdr:row>
                <xdr:rowOff>0</xdr:rowOff>
              </from>
              <to>
                <xdr:col>6</xdr:col>
                <xdr:colOff>388620</xdr:colOff>
                <xdr:row>19</xdr:row>
                <xdr:rowOff>0</xdr:rowOff>
              </to>
            </anchor>
          </objectPr>
        </oleObject>
      </mc:Choice>
      <mc:Fallback>
        <oleObject progId="Equation.DSMT4" shapeId="68344" r:id="rId67"/>
      </mc:Fallback>
    </mc:AlternateContent>
    <mc:AlternateContent xmlns:mc="http://schemas.openxmlformats.org/markup-compatibility/2006">
      <mc:Choice Requires="x14">
        <oleObject progId="Equation.DSMT4" shapeId="68345" r:id="rId68">
          <objectPr defaultSize="0" autoPict="0" r:id="rId18">
            <anchor moveWithCells="1" sizeWithCells="1">
              <from>
                <xdr:col>2</xdr:col>
                <xdr:colOff>38100</xdr:colOff>
                <xdr:row>19</xdr:row>
                <xdr:rowOff>0</xdr:rowOff>
              </from>
              <to>
                <xdr:col>6</xdr:col>
                <xdr:colOff>22860</xdr:colOff>
                <xdr:row>19</xdr:row>
                <xdr:rowOff>0</xdr:rowOff>
              </to>
            </anchor>
          </objectPr>
        </oleObject>
      </mc:Choice>
      <mc:Fallback>
        <oleObject progId="Equation.DSMT4" shapeId="68345" r:id="rId68"/>
      </mc:Fallback>
    </mc:AlternateContent>
    <mc:AlternateContent xmlns:mc="http://schemas.openxmlformats.org/markup-compatibility/2006">
      <mc:Choice Requires="x14">
        <oleObject progId="Equation.DSMT4" shapeId="68346" r:id="rId69">
          <objectPr defaultSize="0" autoPict="0" r:id="rId26">
            <anchor moveWithCells="1" sizeWithCells="1">
              <from>
                <xdr:col>2</xdr:col>
                <xdr:colOff>99060</xdr:colOff>
                <xdr:row>19</xdr:row>
                <xdr:rowOff>0</xdr:rowOff>
              </from>
              <to>
                <xdr:col>6</xdr:col>
                <xdr:colOff>350520</xdr:colOff>
                <xdr:row>19</xdr:row>
                <xdr:rowOff>0</xdr:rowOff>
              </to>
            </anchor>
          </objectPr>
        </oleObject>
      </mc:Choice>
      <mc:Fallback>
        <oleObject progId="Equation.DSMT4" shapeId="68346" r:id="rId69"/>
      </mc:Fallback>
    </mc:AlternateContent>
    <mc:AlternateContent xmlns:mc="http://schemas.openxmlformats.org/markup-compatibility/2006">
      <mc:Choice Requires="x14">
        <oleObject progId="Equation.DSMT4" shapeId="68347" r:id="rId70">
          <objectPr defaultSize="0" autoPict="0" r:id="rId32">
            <anchor moveWithCells="1" sizeWithCells="1">
              <from>
                <xdr:col>3</xdr:col>
                <xdr:colOff>365760</xdr:colOff>
                <xdr:row>19</xdr:row>
                <xdr:rowOff>0</xdr:rowOff>
              </from>
              <to>
                <xdr:col>4</xdr:col>
                <xdr:colOff>373380</xdr:colOff>
                <xdr:row>19</xdr:row>
                <xdr:rowOff>0</xdr:rowOff>
              </to>
            </anchor>
          </objectPr>
        </oleObject>
      </mc:Choice>
      <mc:Fallback>
        <oleObject progId="Equation.DSMT4" shapeId="68347" r:id="rId70"/>
      </mc:Fallback>
    </mc:AlternateContent>
    <mc:AlternateContent xmlns:mc="http://schemas.openxmlformats.org/markup-compatibility/2006">
      <mc:Choice Requires="x14">
        <oleObject progId="Equation.DSMT4" shapeId="68348" r:id="rId71">
          <objectPr defaultSize="0" autoPict="0" r:id="rId34">
            <anchor moveWithCells="1" sizeWithCells="1">
              <from>
                <xdr:col>2</xdr:col>
                <xdr:colOff>106680</xdr:colOff>
                <xdr:row>19</xdr:row>
                <xdr:rowOff>0</xdr:rowOff>
              </from>
              <to>
                <xdr:col>6</xdr:col>
                <xdr:colOff>22860</xdr:colOff>
                <xdr:row>19</xdr:row>
                <xdr:rowOff>0</xdr:rowOff>
              </to>
            </anchor>
          </objectPr>
        </oleObject>
      </mc:Choice>
      <mc:Fallback>
        <oleObject progId="Equation.DSMT4" shapeId="68348" r:id="rId71"/>
      </mc:Fallback>
    </mc:AlternateContent>
    <mc:AlternateContent xmlns:mc="http://schemas.openxmlformats.org/markup-compatibility/2006">
      <mc:Choice Requires="x14">
        <oleObject progId="Equation.DSMT4" shapeId="69993" r:id="rId72">
          <objectPr defaultSize="0" autoPict="0" r:id="rId14">
            <anchor moveWithCells="1" sizeWithCells="1">
              <from>
                <xdr:col>2</xdr:col>
                <xdr:colOff>60960</xdr:colOff>
                <xdr:row>122</xdr:row>
                <xdr:rowOff>0</xdr:rowOff>
              </from>
              <to>
                <xdr:col>6</xdr:col>
                <xdr:colOff>388620</xdr:colOff>
                <xdr:row>122</xdr:row>
                <xdr:rowOff>0</xdr:rowOff>
              </to>
            </anchor>
          </objectPr>
        </oleObject>
      </mc:Choice>
      <mc:Fallback>
        <oleObject progId="Equation.DSMT4" shapeId="69993" r:id="rId72"/>
      </mc:Fallback>
    </mc:AlternateContent>
    <mc:AlternateContent xmlns:mc="http://schemas.openxmlformats.org/markup-compatibility/2006">
      <mc:Choice Requires="x14">
        <oleObject progId="Equation.DSMT4" shapeId="69994" r:id="rId73">
          <objectPr defaultSize="0" autoPict="0" r:id="rId18">
            <anchor moveWithCells="1" sizeWithCells="1">
              <from>
                <xdr:col>2</xdr:col>
                <xdr:colOff>38100</xdr:colOff>
                <xdr:row>122</xdr:row>
                <xdr:rowOff>0</xdr:rowOff>
              </from>
              <to>
                <xdr:col>6</xdr:col>
                <xdr:colOff>22860</xdr:colOff>
                <xdr:row>122</xdr:row>
                <xdr:rowOff>0</xdr:rowOff>
              </to>
            </anchor>
          </objectPr>
        </oleObject>
      </mc:Choice>
      <mc:Fallback>
        <oleObject progId="Equation.DSMT4" shapeId="69994" r:id="rId73"/>
      </mc:Fallback>
    </mc:AlternateContent>
    <mc:AlternateContent xmlns:mc="http://schemas.openxmlformats.org/markup-compatibility/2006">
      <mc:Choice Requires="x14">
        <oleObject progId="Equation.DSMT4" shapeId="69995" r:id="rId74">
          <objectPr defaultSize="0" autoPict="0" r:id="rId26">
            <anchor moveWithCells="1" sizeWithCells="1">
              <from>
                <xdr:col>2</xdr:col>
                <xdr:colOff>99060</xdr:colOff>
                <xdr:row>122</xdr:row>
                <xdr:rowOff>0</xdr:rowOff>
              </from>
              <to>
                <xdr:col>6</xdr:col>
                <xdr:colOff>350520</xdr:colOff>
                <xdr:row>122</xdr:row>
                <xdr:rowOff>0</xdr:rowOff>
              </to>
            </anchor>
          </objectPr>
        </oleObject>
      </mc:Choice>
      <mc:Fallback>
        <oleObject progId="Equation.DSMT4" shapeId="69995" r:id="rId74"/>
      </mc:Fallback>
    </mc:AlternateContent>
    <mc:AlternateContent xmlns:mc="http://schemas.openxmlformats.org/markup-compatibility/2006">
      <mc:Choice Requires="x14">
        <oleObject progId="Equation.DSMT4" shapeId="69996" r:id="rId75">
          <objectPr defaultSize="0" autoPict="0" r:id="rId32">
            <anchor moveWithCells="1" sizeWithCells="1">
              <from>
                <xdr:col>3</xdr:col>
                <xdr:colOff>365760</xdr:colOff>
                <xdr:row>122</xdr:row>
                <xdr:rowOff>0</xdr:rowOff>
              </from>
              <to>
                <xdr:col>4</xdr:col>
                <xdr:colOff>373380</xdr:colOff>
                <xdr:row>122</xdr:row>
                <xdr:rowOff>0</xdr:rowOff>
              </to>
            </anchor>
          </objectPr>
        </oleObject>
      </mc:Choice>
      <mc:Fallback>
        <oleObject progId="Equation.DSMT4" shapeId="69996" r:id="rId75"/>
      </mc:Fallback>
    </mc:AlternateContent>
    <mc:AlternateContent xmlns:mc="http://schemas.openxmlformats.org/markup-compatibility/2006">
      <mc:Choice Requires="x14">
        <oleObject progId="Equation.DSMT4" shapeId="69997" r:id="rId76">
          <objectPr defaultSize="0" autoPict="0" r:id="rId34">
            <anchor moveWithCells="1" sizeWithCells="1">
              <from>
                <xdr:col>2</xdr:col>
                <xdr:colOff>106680</xdr:colOff>
                <xdr:row>122</xdr:row>
                <xdr:rowOff>0</xdr:rowOff>
              </from>
              <to>
                <xdr:col>6</xdr:col>
                <xdr:colOff>22860</xdr:colOff>
                <xdr:row>122</xdr:row>
                <xdr:rowOff>0</xdr:rowOff>
              </to>
            </anchor>
          </objectPr>
        </oleObject>
      </mc:Choice>
      <mc:Fallback>
        <oleObject progId="Equation.DSMT4" shapeId="69997" r:id="rId76"/>
      </mc:Fallback>
    </mc:AlternateContent>
    <mc:AlternateContent xmlns:mc="http://schemas.openxmlformats.org/markup-compatibility/2006">
      <mc:Choice Requires="x14">
        <oleObject progId="Equation.DSMT4" shapeId="72141" r:id="rId77">
          <objectPr defaultSize="0" autoPict="0" r:id="rId14">
            <anchor moveWithCells="1" sizeWithCells="1">
              <from>
                <xdr:col>2</xdr:col>
                <xdr:colOff>60960</xdr:colOff>
                <xdr:row>202</xdr:row>
                <xdr:rowOff>0</xdr:rowOff>
              </from>
              <to>
                <xdr:col>6</xdr:col>
                <xdr:colOff>388620</xdr:colOff>
                <xdr:row>202</xdr:row>
                <xdr:rowOff>0</xdr:rowOff>
              </to>
            </anchor>
          </objectPr>
        </oleObject>
      </mc:Choice>
      <mc:Fallback>
        <oleObject progId="Equation.DSMT4" shapeId="72141" r:id="rId77"/>
      </mc:Fallback>
    </mc:AlternateContent>
    <mc:AlternateContent xmlns:mc="http://schemas.openxmlformats.org/markup-compatibility/2006">
      <mc:Choice Requires="x14">
        <oleObject progId="Equation.DSMT4" shapeId="72142" r:id="rId78">
          <objectPr defaultSize="0" autoPict="0" r:id="rId18">
            <anchor moveWithCells="1" sizeWithCells="1">
              <from>
                <xdr:col>2</xdr:col>
                <xdr:colOff>38100</xdr:colOff>
                <xdr:row>202</xdr:row>
                <xdr:rowOff>0</xdr:rowOff>
              </from>
              <to>
                <xdr:col>6</xdr:col>
                <xdr:colOff>22860</xdr:colOff>
                <xdr:row>202</xdr:row>
                <xdr:rowOff>0</xdr:rowOff>
              </to>
            </anchor>
          </objectPr>
        </oleObject>
      </mc:Choice>
      <mc:Fallback>
        <oleObject progId="Equation.DSMT4" shapeId="72142" r:id="rId78"/>
      </mc:Fallback>
    </mc:AlternateContent>
    <mc:AlternateContent xmlns:mc="http://schemas.openxmlformats.org/markup-compatibility/2006">
      <mc:Choice Requires="x14">
        <oleObject progId="Equation.DSMT4" shapeId="72143" r:id="rId79">
          <objectPr defaultSize="0" autoPict="0" r:id="rId26">
            <anchor moveWithCells="1" sizeWithCells="1">
              <from>
                <xdr:col>2</xdr:col>
                <xdr:colOff>99060</xdr:colOff>
                <xdr:row>202</xdr:row>
                <xdr:rowOff>0</xdr:rowOff>
              </from>
              <to>
                <xdr:col>6</xdr:col>
                <xdr:colOff>350520</xdr:colOff>
                <xdr:row>202</xdr:row>
                <xdr:rowOff>0</xdr:rowOff>
              </to>
            </anchor>
          </objectPr>
        </oleObject>
      </mc:Choice>
      <mc:Fallback>
        <oleObject progId="Equation.DSMT4" shapeId="72143" r:id="rId79"/>
      </mc:Fallback>
    </mc:AlternateContent>
    <mc:AlternateContent xmlns:mc="http://schemas.openxmlformats.org/markup-compatibility/2006">
      <mc:Choice Requires="x14">
        <oleObject progId="Equation.DSMT4" shapeId="72144" r:id="rId80">
          <objectPr defaultSize="0" autoPict="0" r:id="rId32">
            <anchor moveWithCells="1" sizeWithCells="1">
              <from>
                <xdr:col>3</xdr:col>
                <xdr:colOff>365760</xdr:colOff>
                <xdr:row>202</xdr:row>
                <xdr:rowOff>0</xdr:rowOff>
              </from>
              <to>
                <xdr:col>4</xdr:col>
                <xdr:colOff>373380</xdr:colOff>
                <xdr:row>202</xdr:row>
                <xdr:rowOff>0</xdr:rowOff>
              </to>
            </anchor>
          </objectPr>
        </oleObject>
      </mc:Choice>
      <mc:Fallback>
        <oleObject progId="Equation.DSMT4" shapeId="72144" r:id="rId80"/>
      </mc:Fallback>
    </mc:AlternateContent>
    <mc:AlternateContent xmlns:mc="http://schemas.openxmlformats.org/markup-compatibility/2006">
      <mc:Choice Requires="x14">
        <oleObject progId="Equation.DSMT4" shapeId="72145" r:id="rId81">
          <objectPr defaultSize="0" autoPict="0" r:id="rId34">
            <anchor moveWithCells="1" sizeWithCells="1">
              <from>
                <xdr:col>2</xdr:col>
                <xdr:colOff>106680</xdr:colOff>
                <xdr:row>202</xdr:row>
                <xdr:rowOff>0</xdr:rowOff>
              </from>
              <to>
                <xdr:col>6</xdr:col>
                <xdr:colOff>22860</xdr:colOff>
                <xdr:row>202</xdr:row>
                <xdr:rowOff>0</xdr:rowOff>
              </to>
            </anchor>
          </objectPr>
        </oleObject>
      </mc:Choice>
      <mc:Fallback>
        <oleObject progId="Equation.DSMT4" shapeId="72145" r:id="rId81"/>
      </mc:Fallback>
    </mc:AlternateContent>
    <mc:AlternateContent xmlns:mc="http://schemas.openxmlformats.org/markup-compatibility/2006">
      <mc:Choice Requires="x14">
        <oleObject progId="Equation.DSMT4" shapeId="96936" r:id="rId82">
          <objectPr defaultSize="0" autoPict="0" r:id="rId14">
            <anchor moveWithCells="1" sizeWithCells="1">
              <from>
                <xdr:col>2</xdr:col>
                <xdr:colOff>60960</xdr:colOff>
                <xdr:row>416</xdr:row>
                <xdr:rowOff>0</xdr:rowOff>
              </from>
              <to>
                <xdr:col>6</xdr:col>
                <xdr:colOff>388620</xdr:colOff>
                <xdr:row>416</xdr:row>
                <xdr:rowOff>0</xdr:rowOff>
              </to>
            </anchor>
          </objectPr>
        </oleObject>
      </mc:Choice>
      <mc:Fallback>
        <oleObject progId="Equation.DSMT4" shapeId="96936" r:id="rId82"/>
      </mc:Fallback>
    </mc:AlternateContent>
    <mc:AlternateContent xmlns:mc="http://schemas.openxmlformats.org/markup-compatibility/2006">
      <mc:Choice Requires="x14">
        <oleObject progId="Equation.DSMT4" shapeId="96937" r:id="rId83">
          <objectPr defaultSize="0" autoPict="0" r:id="rId18">
            <anchor moveWithCells="1" sizeWithCells="1">
              <from>
                <xdr:col>2</xdr:col>
                <xdr:colOff>38100</xdr:colOff>
                <xdr:row>416</xdr:row>
                <xdr:rowOff>0</xdr:rowOff>
              </from>
              <to>
                <xdr:col>6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96937" r:id="rId83"/>
      </mc:Fallback>
    </mc:AlternateContent>
    <mc:AlternateContent xmlns:mc="http://schemas.openxmlformats.org/markup-compatibility/2006">
      <mc:Choice Requires="x14">
        <oleObject progId="Equation.DSMT4" shapeId="96938" r:id="rId84">
          <objectPr defaultSize="0" autoPict="0" r:id="rId26">
            <anchor moveWithCells="1" sizeWithCells="1">
              <from>
                <xdr:col>2</xdr:col>
                <xdr:colOff>99060</xdr:colOff>
                <xdr:row>416</xdr:row>
                <xdr:rowOff>0</xdr:rowOff>
              </from>
              <to>
                <xdr:col>6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96938" r:id="rId84"/>
      </mc:Fallback>
    </mc:AlternateContent>
    <mc:AlternateContent xmlns:mc="http://schemas.openxmlformats.org/markup-compatibility/2006">
      <mc:Choice Requires="x14">
        <oleObject progId="Equation.DSMT4" shapeId="96939" r:id="rId85">
          <objectPr defaultSize="0" autoPict="0" r:id="rId32">
            <anchor moveWithCells="1" sizeWithCells="1">
              <from>
                <xdr:col>3</xdr:col>
                <xdr:colOff>365760</xdr:colOff>
                <xdr:row>416</xdr:row>
                <xdr:rowOff>0</xdr:rowOff>
              </from>
              <to>
                <xdr:col>4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96939" r:id="rId85"/>
      </mc:Fallback>
    </mc:AlternateContent>
    <mc:AlternateContent xmlns:mc="http://schemas.openxmlformats.org/markup-compatibility/2006">
      <mc:Choice Requires="x14">
        <oleObject progId="Equation.DSMT4" shapeId="96940" r:id="rId86">
          <objectPr defaultSize="0" autoPict="0" r:id="rId34">
            <anchor moveWithCells="1" sizeWithCells="1">
              <from>
                <xdr:col>2</xdr:col>
                <xdr:colOff>106680</xdr:colOff>
                <xdr:row>416</xdr:row>
                <xdr:rowOff>0</xdr:rowOff>
              </from>
              <to>
                <xdr:col>6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96940" r:id="rId86"/>
      </mc:Fallback>
    </mc:AlternateContent>
    <mc:AlternateContent xmlns:mc="http://schemas.openxmlformats.org/markup-compatibility/2006">
      <mc:Choice Requires="x14">
        <oleObject progId="Equation.DSMT4" shapeId="105431" r:id="rId87">
          <objectPr defaultSize="0" autoPict="0" r:id="rId14">
            <anchor moveWithCells="1" sizeWithCells="1">
              <from>
                <xdr:col>2</xdr:col>
                <xdr:colOff>60960</xdr:colOff>
                <xdr:row>416</xdr:row>
                <xdr:rowOff>0</xdr:rowOff>
              </from>
              <to>
                <xdr:col>6</xdr:col>
                <xdr:colOff>388620</xdr:colOff>
                <xdr:row>416</xdr:row>
                <xdr:rowOff>0</xdr:rowOff>
              </to>
            </anchor>
          </objectPr>
        </oleObject>
      </mc:Choice>
      <mc:Fallback>
        <oleObject progId="Equation.DSMT4" shapeId="105431" r:id="rId87"/>
      </mc:Fallback>
    </mc:AlternateContent>
    <mc:AlternateContent xmlns:mc="http://schemas.openxmlformats.org/markup-compatibility/2006">
      <mc:Choice Requires="x14">
        <oleObject progId="Equation.DSMT4" shapeId="105432" r:id="rId88">
          <objectPr defaultSize="0" autoPict="0" r:id="rId18">
            <anchor moveWithCells="1" sizeWithCells="1">
              <from>
                <xdr:col>2</xdr:col>
                <xdr:colOff>38100</xdr:colOff>
                <xdr:row>416</xdr:row>
                <xdr:rowOff>0</xdr:rowOff>
              </from>
              <to>
                <xdr:col>6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105432" r:id="rId88"/>
      </mc:Fallback>
    </mc:AlternateContent>
    <mc:AlternateContent xmlns:mc="http://schemas.openxmlformats.org/markup-compatibility/2006">
      <mc:Choice Requires="x14">
        <oleObject progId="Equation.DSMT4" shapeId="105433" r:id="rId89">
          <objectPr defaultSize="0" autoPict="0" r:id="rId26">
            <anchor moveWithCells="1" sizeWithCells="1">
              <from>
                <xdr:col>2</xdr:col>
                <xdr:colOff>99060</xdr:colOff>
                <xdr:row>416</xdr:row>
                <xdr:rowOff>0</xdr:rowOff>
              </from>
              <to>
                <xdr:col>6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105433" r:id="rId89"/>
      </mc:Fallback>
    </mc:AlternateContent>
    <mc:AlternateContent xmlns:mc="http://schemas.openxmlformats.org/markup-compatibility/2006">
      <mc:Choice Requires="x14">
        <oleObject progId="Equation.DSMT4" shapeId="105434" r:id="rId90">
          <objectPr defaultSize="0" autoPict="0" r:id="rId32">
            <anchor moveWithCells="1" sizeWithCells="1">
              <from>
                <xdr:col>3</xdr:col>
                <xdr:colOff>365760</xdr:colOff>
                <xdr:row>416</xdr:row>
                <xdr:rowOff>0</xdr:rowOff>
              </from>
              <to>
                <xdr:col>4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05434" r:id="rId90"/>
      </mc:Fallback>
    </mc:AlternateContent>
    <mc:AlternateContent xmlns:mc="http://schemas.openxmlformats.org/markup-compatibility/2006">
      <mc:Choice Requires="x14">
        <oleObject progId="Equation.DSMT4" shapeId="105435" r:id="rId91">
          <objectPr defaultSize="0" autoPict="0" r:id="rId34">
            <anchor moveWithCells="1" sizeWithCells="1">
              <from>
                <xdr:col>2</xdr:col>
                <xdr:colOff>106680</xdr:colOff>
                <xdr:row>416</xdr:row>
                <xdr:rowOff>0</xdr:rowOff>
              </from>
              <to>
                <xdr:col>6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105435" r:id="rId91"/>
      </mc:Fallback>
    </mc:AlternateContent>
    <mc:AlternateContent xmlns:mc="http://schemas.openxmlformats.org/markup-compatibility/2006">
      <mc:Choice Requires="x14">
        <oleObject progId="Equation.DSMT4" shapeId="108244" r:id="rId92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44" r:id="rId92"/>
      </mc:Fallback>
    </mc:AlternateContent>
    <mc:AlternateContent xmlns:mc="http://schemas.openxmlformats.org/markup-compatibility/2006">
      <mc:Choice Requires="x14">
        <oleObject progId="Equation.DSMT4" shapeId="108245" r:id="rId93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45" r:id="rId93"/>
      </mc:Fallback>
    </mc:AlternateContent>
    <mc:AlternateContent xmlns:mc="http://schemas.openxmlformats.org/markup-compatibility/2006">
      <mc:Choice Requires="x14">
        <oleObject progId="Equation.DSMT4" shapeId="108246" r:id="rId94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46" r:id="rId94"/>
      </mc:Fallback>
    </mc:AlternateContent>
    <mc:AlternateContent xmlns:mc="http://schemas.openxmlformats.org/markup-compatibility/2006">
      <mc:Choice Requires="x14">
        <oleObject progId="Equation.DSMT4" shapeId="108247" r:id="rId95">
          <objectPr defaultSize="0" autoPict="0" r:id="rId10">
            <anchor moveWithCells="1" sizeWithCells="1">
              <from>
                <xdr:col>0</xdr:col>
                <xdr:colOff>297180</xdr:colOff>
                <xdr:row>416</xdr:row>
                <xdr:rowOff>0</xdr:rowOff>
              </from>
              <to>
                <xdr:col>4</xdr:col>
                <xdr:colOff>274320</xdr:colOff>
                <xdr:row>416</xdr:row>
                <xdr:rowOff>0</xdr:rowOff>
              </to>
            </anchor>
          </objectPr>
        </oleObject>
      </mc:Choice>
      <mc:Fallback>
        <oleObject progId="Equation.DSMT4" shapeId="108247" r:id="rId95"/>
      </mc:Fallback>
    </mc:AlternateContent>
    <mc:AlternateContent xmlns:mc="http://schemas.openxmlformats.org/markup-compatibility/2006">
      <mc:Choice Requires="x14">
        <oleObject progId="Equation.DSMT4" shapeId="108248" r:id="rId96">
          <objectPr defaultSize="0" autoPict="0" r:id="rId12">
            <anchor moveWithCells="1" sizeWithCells="1">
              <from>
                <xdr:col>9</xdr:col>
                <xdr:colOff>45720</xdr:colOff>
                <xdr:row>416</xdr:row>
                <xdr:rowOff>0</xdr:rowOff>
              </from>
              <to>
                <xdr:col>10</xdr:col>
                <xdr:colOff>137160</xdr:colOff>
                <xdr:row>416</xdr:row>
                <xdr:rowOff>0</xdr:rowOff>
              </to>
            </anchor>
          </objectPr>
        </oleObject>
      </mc:Choice>
      <mc:Fallback>
        <oleObject progId="Equation.DSMT4" shapeId="108248" r:id="rId96"/>
      </mc:Fallback>
    </mc:AlternateContent>
    <mc:AlternateContent xmlns:mc="http://schemas.openxmlformats.org/markup-compatibility/2006">
      <mc:Choice Requires="x14">
        <oleObject progId="Equation.DSMT4" shapeId="108249" r:id="rId97">
          <objectPr defaultSize="0" autoPict="0" r:id="rId14">
            <anchor moveWithCells="1" sizeWithCells="1">
              <from>
                <xdr:col>1</xdr:col>
                <xdr:colOff>60960</xdr:colOff>
                <xdr:row>416</xdr:row>
                <xdr:rowOff>0</xdr:rowOff>
              </from>
              <to>
                <xdr:col>5</xdr:col>
                <xdr:colOff>388620</xdr:colOff>
                <xdr:row>416</xdr:row>
                <xdr:rowOff>0</xdr:rowOff>
              </to>
            </anchor>
          </objectPr>
        </oleObject>
      </mc:Choice>
      <mc:Fallback>
        <oleObject progId="Equation.DSMT4" shapeId="108249" r:id="rId97"/>
      </mc:Fallback>
    </mc:AlternateContent>
    <mc:AlternateContent xmlns:mc="http://schemas.openxmlformats.org/markup-compatibility/2006">
      <mc:Choice Requires="x14">
        <oleObject progId="Equation.DSMT4" shapeId="108250" r:id="rId98">
          <objectPr defaultSize="0" autoPict="0" r:id="rId16">
            <anchor moveWithCells="1" sizeWithCells="1">
              <from>
                <xdr:col>7</xdr:col>
                <xdr:colOff>22860</xdr:colOff>
                <xdr:row>416</xdr:row>
                <xdr:rowOff>0</xdr:rowOff>
              </from>
              <to>
                <xdr:col>10</xdr:col>
                <xdr:colOff>175260</xdr:colOff>
                <xdr:row>416</xdr:row>
                <xdr:rowOff>0</xdr:rowOff>
              </to>
            </anchor>
          </objectPr>
        </oleObject>
      </mc:Choice>
      <mc:Fallback>
        <oleObject progId="Equation.DSMT4" shapeId="108250" r:id="rId98"/>
      </mc:Fallback>
    </mc:AlternateContent>
    <mc:AlternateContent xmlns:mc="http://schemas.openxmlformats.org/markup-compatibility/2006">
      <mc:Choice Requires="x14">
        <oleObject progId="Equation.DSMT4" shapeId="108251" r:id="rId99">
          <objectPr defaultSize="0" autoPict="0" r:id="rId18">
            <anchor moveWithCells="1" sizeWithCells="1">
              <from>
                <xdr:col>1</xdr:col>
                <xdr:colOff>38100</xdr:colOff>
                <xdr:row>416</xdr:row>
                <xdr:rowOff>0</xdr:rowOff>
              </from>
              <to>
                <xdr:col>5</xdr:col>
                <xdr:colOff>22860</xdr:colOff>
                <xdr:row>416</xdr:row>
                <xdr:rowOff>0</xdr:rowOff>
              </to>
            </anchor>
          </objectPr>
        </oleObject>
      </mc:Choice>
      <mc:Fallback>
        <oleObject progId="Equation.DSMT4" shapeId="108251" r:id="rId99"/>
      </mc:Fallback>
    </mc:AlternateContent>
    <mc:AlternateContent xmlns:mc="http://schemas.openxmlformats.org/markup-compatibility/2006">
      <mc:Choice Requires="x14">
        <oleObject progId="Equation.DSMT4" shapeId="108252" r:id="rId100">
          <objectPr defaultSize="0" autoPict="0" r:id="rId20">
            <anchor moveWithCells="1" sizeWithCells="1">
              <from>
                <xdr:col>6</xdr:col>
                <xdr:colOff>312420</xdr:colOff>
                <xdr:row>416</xdr:row>
                <xdr:rowOff>0</xdr:rowOff>
              </from>
              <to>
                <xdr:col>9</xdr:col>
                <xdr:colOff>220980</xdr:colOff>
                <xdr:row>416</xdr:row>
                <xdr:rowOff>0</xdr:rowOff>
              </to>
            </anchor>
          </objectPr>
        </oleObject>
      </mc:Choice>
      <mc:Fallback>
        <oleObject progId="Equation.DSMT4" shapeId="108252" r:id="rId100"/>
      </mc:Fallback>
    </mc:AlternateContent>
    <mc:AlternateContent xmlns:mc="http://schemas.openxmlformats.org/markup-compatibility/2006">
      <mc:Choice Requires="x14">
        <oleObject progId="Equation.DSMT4" shapeId="108253" r:id="rId101">
          <objectPr defaultSize="0" autoPict="0" r:id="rId22">
            <anchor moveWithCells="1" sizeWithCells="1">
              <from>
                <xdr:col>6</xdr:col>
                <xdr:colOff>266700</xdr:colOff>
                <xdr:row>416</xdr:row>
                <xdr:rowOff>0</xdr:rowOff>
              </from>
              <to>
                <xdr:col>10</xdr:col>
                <xdr:colOff>68580</xdr:colOff>
                <xdr:row>416</xdr:row>
                <xdr:rowOff>0</xdr:rowOff>
              </to>
            </anchor>
          </objectPr>
        </oleObject>
      </mc:Choice>
      <mc:Fallback>
        <oleObject progId="Equation.DSMT4" shapeId="108253" r:id="rId101"/>
      </mc:Fallback>
    </mc:AlternateContent>
    <mc:AlternateContent xmlns:mc="http://schemas.openxmlformats.org/markup-compatibility/2006">
      <mc:Choice Requires="x14">
        <oleObject progId="Equation.DSMT4" shapeId="108254" r:id="rId102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08254" r:id="rId102"/>
      </mc:Fallback>
    </mc:AlternateContent>
    <mc:AlternateContent xmlns:mc="http://schemas.openxmlformats.org/markup-compatibility/2006">
      <mc:Choice Requires="x14">
        <oleObject progId="Equation.DSMT4" shapeId="108255" r:id="rId103">
          <objectPr defaultSize="0" autoPict="0" r:id="rId26">
            <anchor moveWithCells="1" sizeWithCells="1">
              <from>
                <xdr:col>1</xdr:col>
                <xdr:colOff>99060</xdr:colOff>
                <xdr:row>416</xdr:row>
                <xdr:rowOff>0</xdr:rowOff>
              </from>
              <to>
                <xdr:col>5</xdr:col>
                <xdr:colOff>350520</xdr:colOff>
                <xdr:row>416</xdr:row>
                <xdr:rowOff>0</xdr:rowOff>
              </to>
            </anchor>
          </objectPr>
        </oleObject>
      </mc:Choice>
      <mc:Fallback>
        <oleObject progId="Equation.DSMT4" shapeId="108255" r:id="rId103"/>
      </mc:Fallback>
    </mc:AlternateContent>
    <mc:AlternateContent xmlns:mc="http://schemas.openxmlformats.org/markup-compatibility/2006">
      <mc:Choice Requires="x14">
        <oleObject progId="Equation.DSMT4" shapeId="108256" r:id="rId104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08256" r:id="rId104"/>
      </mc:Fallback>
    </mc:AlternateContent>
    <mc:AlternateContent xmlns:mc="http://schemas.openxmlformats.org/markup-compatibility/2006">
      <mc:Choice Requires="x14">
        <oleObject progId="Equation.DSMT4" shapeId="108257" r:id="rId105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08257" r:id="rId105"/>
      </mc:Fallback>
    </mc:AlternateContent>
    <mc:AlternateContent xmlns:mc="http://schemas.openxmlformats.org/markup-compatibility/2006">
      <mc:Choice Requires="x14">
        <oleObject progId="Equation.DSMT4" shapeId="108258" r:id="rId106">
          <objectPr defaultSize="0" autoPict="0" r:id="rId32">
            <anchor moveWithCells="1" sizeWithCells="1">
              <from>
                <xdr:col>2</xdr:col>
                <xdr:colOff>365760</xdr:colOff>
                <xdr:row>416</xdr:row>
                <xdr:rowOff>0</xdr:rowOff>
              </from>
              <to>
                <xdr:col>3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08258" r:id="rId106"/>
      </mc:Fallback>
    </mc:AlternateContent>
    <mc:AlternateContent xmlns:mc="http://schemas.openxmlformats.org/markup-compatibility/2006">
      <mc:Choice Requires="x14">
        <oleObject progId="Equation.DSMT4" shapeId="108260" r:id="rId107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60" r:id="rId107"/>
      </mc:Fallback>
    </mc:AlternateContent>
    <mc:AlternateContent xmlns:mc="http://schemas.openxmlformats.org/markup-compatibility/2006">
      <mc:Choice Requires="x14">
        <oleObject progId="Equation.DSMT4" shapeId="108261" r:id="rId108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61" r:id="rId108"/>
      </mc:Fallback>
    </mc:AlternateContent>
    <mc:AlternateContent xmlns:mc="http://schemas.openxmlformats.org/markup-compatibility/2006">
      <mc:Choice Requires="x14">
        <oleObject progId="Equation.DSMT4" shapeId="108262" r:id="rId109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62" r:id="rId109"/>
      </mc:Fallback>
    </mc:AlternateContent>
    <mc:AlternateContent xmlns:mc="http://schemas.openxmlformats.org/markup-compatibility/2006">
      <mc:Choice Requires="x14">
        <oleObject progId="Equation.DSMT4" shapeId="108263" r:id="rId110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63" r:id="rId110"/>
      </mc:Fallback>
    </mc:AlternateContent>
    <mc:AlternateContent xmlns:mc="http://schemas.openxmlformats.org/markup-compatibility/2006">
      <mc:Choice Requires="x14">
        <oleObject progId="Equation.DSMT4" shapeId="108264" r:id="rId111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08264" r:id="rId111"/>
      </mc:Fallback>
    </mc:AlternateContent>
    <mc:AlternateContent xmlns:mc="http://schemas.openxmlformats.org/markup-compatibility/2006">
      <mc:Choice Requires="x14">
        <oleObject progId="Equation.DSMT4" shapeId="108265" r:id="rId112">
          <objectPr defaultSize="0" autoPict="0" r:id="rId10">
            <anchor moveWithCells="1" sizeWithCells="1">
              <from>
                <xdr:col>8</xdr:col>
                <xdr:colOff>213360</xdr:colOff>
                <xdr:row>416</xdr:row>
                <xdr:rowOff>0</xdr:rowOff>
              </from>
              <to>
                <xdr:col>12</xdr:col>
                <xdr:colOff>114300</xdr:colOff>
                <xdr:row>416</xdr:row>
                <xdr:rowOff>0</xdr:rowOff>
              </to>
            </anchor>
          </objectPr>
        </oleObject>
      </mc:Choice>
      <mc:Fallback>
        <oleObject progId="Equation.DSMT4" shapeId="108265" r:id="rId112"/>
      </mc:Fallback>
    </mc:AlternateContent>
    <mc:AlternateContent xmlns:mc="http://schemas.openxmlformats.org/markup-compatibility/2006">
      <mc:Choice Requires="x14">
        <oleObject progId="Equation.DSMT4" shapeId="124546" r:id="rId113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46" r:id="rId113"/>
      </mc:Fallback>
    </mc:AlternateContent>
    <mc:AlternateContent xmlns:mc="http://schemas.openxmlformats.org/markup-compatibility/2006">
      <mc:Choice Requires="x14">
        <oleObject progId="Equation.DSMT4" shapeId="124547" r:id="rId114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47" r:id="rId114"/>
      </mc:Fallback>
    </mc:AlternateContent>
    <mc:AlternateContent xmlns:mc="http://schemas.openxmlformats.org/markup-compatibility/2006">
      <mc:Choice Requires="x14">
        <oleObject progId="Equation.DSMT4" shapeId="124548" r:id="rId115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48" r:id="rId115"/>
      </mc:Fallback>
    </mc:AlternateContent>
    <mc:AlternateContent xmlns:mc="http://schemas.openxmlformats.org/markup-compatibility/2006">
      <mc:Choice Requires="x14">
        <oleObject progId="Equation.DSMT4" shapeId="124550" r:id="rId116">
          <objectPr defaultSize="0" autoPict="0" r:id="rId12">
            <anchor moveWithCells="1" sizeWithCells="1">
              <from>
                <xdr:col>9</xdr:col>
                <xdr:colOff>45720</xdr:colOff>
                <xdr:row>416</xdr:row>
                <xdr:rowOff>0</xdr:rowOff>
              </from>
              <to>
                <xdr:col>10</xdr:col>
                <xdr:colOff>137160</xdr:colOff>
                <xdr:row>416</xdr:row>
                <xdr:rowOff>0</xdr:rowOff>
              </to>
            </anchor>
          </objectPr>
        </oleObject>
      </mc:Choice>
      <mc:Fallback>
        <oleObject progId="Equation.DSMT4" shapeId="124550" r:id="rId116"/>
      </mc:Fallback>
    </mc:AlternateContent>
    <mc:AlternateContent xmlns:mc="http://schemas.openxmlformats.org/markup-compatibility/2006">
      <mc:Choice Requires="x14">
        <oleObject progId="Equation.DSMT4" shapeId="124552" r:id="rId117">
          <objectPr defaultSize="0" autoPict="0" r:id="rId16">
            <anchor moveWithCells="1" sizeWithCells="1">
              <from>
                <xdr:col>7</xdr:col>
                <xdr:colOff>22860</xdr:colOff>
                <xdr:row>416</xdr:row>
                <xdr:rowOff>0</xdr:rowOff>
              </from>
              <to>
                <xdr:col>10</xdr:col>
                <xdr:colOff>175260</xdr:colOff>
                <xdr:row>416</xdr:row>
                <xdr:rowOff>0</xdr:rowOff>
              </to>
            </anchor>
          </objectPr>
        </oleObject>
      </mc:Choice>
      <mc:Fallback>
        <oleObject progId="Equation.DSMT4" shapeId="124552" r:id="rId117"/>
      </mc:Fallback>
    </mc:AlternateContent>
    <mc:AlternateContent xmlns:mc="http://schemas.openxmlformats.org/markup-compatibility/2006">
      <mc:Choice Requires="x14">
        <oleObject progId="Equation.DSMT4" shapeId="124554" r:id="rId118">
          <objectPr defaultSize="0" autoPict="0" r:id="rId20">
            <anchor moveWithCells="1" sizeWithCells="1">
              <from>
                <xdr:col>6</xdr:col>
                <xdr:colOff>312420</xdr:colOff>
                <xdr:row>416</xdr:row>
                <xdr:rowOff>0</xdr:rowOff>
              </from>
              <to>
                <xdr:col>9</xdr:col>
                <xdr:colOff>220980</xdr:colOff>
                <xdr:row>416</xdr:row>
                <xdr:rowOff>0</xdr:rowOff>
              </to>
            </anchor>
          </objectPr>
        </oleObject>
      </mc:Choice>
      <mc:Fallback>
        <oleObject progId="Equation.DSMT4" shapeId="124554" r:id="rId118"/>
      </mc:Fallback>
    </mc:AlternateContent>
    <mc:AlternateContent xmlns:mc="http://schemas.openxmlformats.org/markup-compatibility/2006">
      <mc:Choice Requires="x14">
        <oleObject progId="Equation.DSMT4" shapeId="124555" r:id="rId119">
          <objectPr defaultSize="0" autoPict="0" r:id="rId22">
            <anchor moveWithCells="1" sizeWithCells="1">
              <from>
                <xdr:col>6</xdr:col>
                <xdr:colOff>266700</xdr:colOff>
                <xdr:row>416</xdr:row>
                <xdr:rowOff>0</xdr:rowOff>
              </from>
              <to>
                <xdr:col>10</xdr:col>
                <xdr:colOff>68580</xdr:colOff>
                <xdr:row>416</xdr:row>
                <xdr:rowOff>0</xdr:rowOff>
              </to>
            </anchor>
          </objectPr>
        </oleObject>
      </mc:Choice>
      <mc:Fallback>
        <oleObject progId="Equation.DSMT4" shapeId="124555" r:id="rId119"/>
      </mc:Fallback>
    </mc:AlternateContent>
    <mc:AlternateContent xmlns:mc="http://schemas.openxmlformats.org/markup-compatibility/2006">
      <mc:Choice Requires="x14">
        <oleObject progId="Equation.DSMT4" shapeId="124556" r:id="rId120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24556" r:id="rId120"/>
      </mc:Fallback>
    </mc:AlternateContent>
    <mc:AlternateContent xmlns:mc="http://schemas.openxmlformats.org/markup-compatibility/2006">
      <mc:Choice Requires="x14">
        <oleObject progId="Equation.DSMT4" shapeId="124558" r:id="rId121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24558" r:id="rId121"/>
      </mc:Fallback>
    </mc:AlternateContent>
    <mc:AlternateContent xmlns:mc="http://schemas.openxmlformats.org/markup-compatibility/2006">
      <mc:Choice Requires="x14">
        <oleObject progId="Equation.DSMT4" shapeId="124559" r:id="rId122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24559" r:id="rId122"/>
      </mc:Fallback>
    </mc:AlternateContent>
    <mc:AlternateContent xmlns:mc="http://schemas.openxmlformats.org/markup-compatibility/2006">
      <mc:Choice Requires="x14">
        <oleObject progId="Equation.DSMT4" shapeId="124562" r:id="rId123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62" r:id="rId123"/>
      </mc:Fallback>
    </mc:AlternateContent>
    <mc:AlternateContent xmlns:mc="http://schemas.openxmlformats.org/markup-compatibility/2006">
      <mc:Choice Requires="x14">
        <oleObject progId="Equation.DSMT4" shapeId="124563" r:id="rId124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63" r:id="rId124"/>
      </mc:Fallback>
    </mc:AlternateContent>
    <mc:AlternateContent xmlns:mc="http://schemas.openxmlformats.org/markup-compatibility/2006">
      <mc:Choice Requires="x14">
        <oleObject progId="Equation.DSMT4" shapeId="124564" r:id="rId125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64" r:id="rId125"/>
      </mc:Fallback>
    </mc:AlternateContent>
    <mc:AlternateContent xmlns:mc="http://schemas.openxmlformats.org/markup-compatibility/2006">
      <mc:Choice Requires="x14">
        <oleObject progId="Equation.DSMT4" shapeId="124565" r:id="rId126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65" r:id="rId126"/>
      </mc:Fallback>
    </mc:AlternateContent>
    <mc:AlternateContent xmlns:mc="http://schemas.openxmlformats.org/markup-compatibility/2006">
      <mc:Choice Requires="x14">
        <oleObject progId="Equation.DSMT4" shapeId="124566" r:id="rId127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566" r:id="rId127"/>
      </mc:Fallback>
    </mc:AlternateContent>
    <mc:AlternateContent xmlns:mc="http://schemas.openxmlformats.org/markup-compatibility/2006">
      <mc:Choice Requires="x14">
        <oleObject progId="Equation.DSMT4" shapeId="124567" r:id="rId128">
          <objectPr defaultSize="0" autoPict="0" r:id="rId10">
            <anchor moveWithCells="1" sizeWithCells="1">
              <from>
                <xdr:col>8</xdr:col>
                <xdr:colOff>213360</xdr:colOff>
                <xdr:row>416</xdr:row>
                <xdr:rowOff>0</xdr:rowOff>
              </from>
              <to>
                <xdr:col>12</xdr:col>
                <xdr:colOff>114300</xdr:colOff>
                <xdr:row>416</xdr:row>
                <xdr:rowOff>0</xdr:rowOff>
              </to>
            </anchor>
          </objectPr>
        </oleObject>
      </mc:Choice>
      <mc:Fallback>
        <oleObject progId="Equation.DSMT4" shapeId="124567" r:id="rId128"/>
      </mc:Fallback>
    </mc:AlternateContent>
    <mc:AlternateContent xmlns:mc="http://schemas.openxmlformats.org/markup-compatibility/2006">
      <mc:Choice Requires="x14">
        <oleObject progId="Equation.DSMT4" shapeId="124998" r:id="rId129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998" r:id="rId129"/>
      </mc:Fallback>
    </mc:AlternateContent>
    <mc:AlternateContent xmlns:mc="http://schemas.openxmlformats.org/markup-compatibility/2006">
      <mc:Choice Requires="x14">
        <oleObject progId="Equation.DSMT4" shapeId="124999" r:id="rId130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4999" r:id="rId130"/>
      </mc:Fallback>
    </mc:AlternateContent>
    <mc:AlternateContent xmlns:mc="http://schemas.openxmlformats.org/markup-compatibility/2006">
      <mc:Choice Requires="x14">
        <oleObject progId="Equation.DSMT4" shapeId="125000" r:id="rId131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00" r:id="rId131"/>
      </mc:Fallback>
    </mc:AlternateContent>
    <mc:AlternateContent xmlns:mc="http://schemas.openxmlformats.org/markup-compatibility/2006">
      <mc:Choice Requires="x14">
        <oleObject progId="Equation.DSMT4" shapeId="125002" r:id="rId132">
          <objectPr defaultSize="0" autoPict="0" r:id="rId12">
            <anchor moveWithCells="1" sizeWithCells="1">
              <from>
                <xdr:col>9</xdr:col>
                <xdr:colOff>45720</xdr:colOff>
                <xdr:row>416</xdr:row>
                <xdr:rowOff>0</xdr:rowOff>
              </from>
              <to>
                <xdr:col>10</xdr:col>
                <xdr:colOff>137160</xdr:colOff>
                <xdr:row>416</xdr:row>
                <xdr:rowOff>0</xdr:rowOff>
              </to>
            </anchor>
          </objectPr>
        </oleObject>
      </mc:Choice>
      <mc:Fallback>
        <oleObject progId="Equation.DSMT4" shapeId="125002" r:id="rId132"/>
      </mc:Fallback>
    </mc:AlternateContent>
    <mc:AlternateContent xmlns:mc="http://schemas.openxmlformats.org/markup-compatibility/2006">
      <mc:Choice Requires="x14">
        <oleObject progId="Equation.DSMT4" shapeId="125004" r:id="rId133">
          <objectPr defaultSize="0" autoPict="0" r:id="rId16">
            <anchor moveWithCells="1" sizeWithCells="1">
              <from>
                <xdr:col>7</xdr:col>
                <xdr:colOff>22860</xdr:colOff>
                <xdr:row>416</xdr:row>
                <xdr:rowOff>0</xdr:rowOff>
              </from>
              <to>
                <xdr:col>10</xdr:col>
                <xdr:colOff>175260</xdr:colOff>
                <xdr:row>416</xdr:row>
                <xdr:rowOff>0</xdr:rowOff>
              </to>
            </anchor>
          </objectPr>
        </oleObject>
      </mc:Choice>
      <mc:Fallback>
        <oleObject progId="Equation.DSMT4" shapeId="125004" r:id="rId133"/>
      </mc:Fallback>
    </mc:AlternateContent>
    <mc:AlternateContent xmlns:mc="http://schemas.openxmlformats.org/markup-compatibility/2006">
      <mc:Choice Requires="x14">
        <oleObject progId="Equation.DSMT4" shapeId="125006" r:id="rId134">
          <objectPr defaultSize="0" autoPict="0" r:id="rId20">
            <anchor moveWithCells="1" sizeWithCells="1">
              <from>
                <xdr:col>6</xdr:col>
                <xdr:colOff>312420</xdr:colOff>
                <xdr:row>416</xdr:row>
                <xdr:rowOff>0</xdr:rowOff>
              </from>
              <to>
                <xdr:col>9</xdr:col>
                <xdr:colOff>220980</xdr:colOff>
                <xdr:row>416</xdr:row>
                <xdr:rowOff>0</xdr:rowOff>
              </to>
            </anchor>
          </objectPr>
        </oleObject>
      </mc:Choice>
      <mc:Fallback>
        <oleObject progId="Equation.DSMT4" shapeId="125006" r:id="rId134"/>
      </mc:Fallback>
    </mc:AlternateContent>
    <mc:AlternateContent xmlns:mc="http://schemas.openxmlformats.org/markup-compatibility/2006">
      <mc:Choice Requires="x14">
        <oleObject progId="Equation.DSMT4" shapeId="125007" r:id="rId135">
          <objectPr defaultSize="0" autoPict="0" r:id="rId22">
            <anchor moveWithCells="1" sizeWithCells="1">
              <from>
                <xdr:col>6</xdr:col>
                <xdr:colOff>266700</xdr:colOff>
                <xdr:row>416</xdr:row>
                <xdr:rowOff>0</xdr:rowOff>
              </from>
              <to>
                <xdr:col>10</xdr:col>
                <xdr:colOff>68580</xdr:colOff>
                <xdr:row>416</xdr:row>
                <xdr:rowOff>0</xdr:rowOff>
              </to>
            </anchor>
          </objectPr>
        </oleObject>
      </mc:Choice>
      <mc:Fallback>
        <oleObject progId="Equation.DSMT4" shapeId="125007" r:id="rId135"/>
      </mc:Fallback>
    </mc:AlternateContent>
    <mc:AlternateContent xmlns:mc="http://schemas.openxmlformats.org/markup-compatibility/2006">
      <mc:Choice Requires="x14">
        <oleObject progId="Equation.DSMT4" shapeId="125008" r:id="rId136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25008" r:id="rId136"/>
      </mc:Fallback>
    </mc:AlternateContent>
    <mc:AlternateContent xmlns:mc="http://schemas.openxmlformats.org/markup-compatibility/2006">
      <mc:Choice Requires="x14">
        <oleObject progId="Equation.DSMT4" shapeId="125010" r:id="rId137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25010" r:id="rId137"/>
      </mc:Fallback>
    </mc:AlternateContent>
    <mc:AlternateContent xmlns:mc="http://schemas.openxmlformats.org/markup-compatibility/2006">
      <mc:Choice Requires="x14">
        <oleObject progId="Equation.DSMT4" shapeId="125011" r:id="rId138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25011" r:id="rId138"/>
      </mc:Fallback>
    </mc:AlternateContent>
    <mc:AlternateContent xmlns:mc="http://schemas.openxmlformats.org/markup-compatibility/2006">
      <mc:Choice Requires="x14">
        <oleObject progId="Equation.DSMT4" shapeId="125014" r:id="rId139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14" r:id="rId139"/>
      </mc:Fallback>
    </mc:AlternateContent>
    <mc:AlternateContent xmlns:mc="http://schemas.openxmlformats.org/markup-compatibility/2006">
      <mc:Choice Requires="x14">
        <oleObject progId="Equation.DSMT4" shapeId="125015" r:id="rId140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15" r:id="rId140"/>
      </mc:Fallback>
    </mc:AlternateContent>
    <mc:AlternateContent xmlns:mc="http://schemas.openxmlformats.org/markup-compatibility/2006">
      <mc:Choice Requires="x14">
        <oleObject progId="Equation.DSMT4" shapeId="125016" r:id="rId141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16" r:id="rId141"/>
      </mc:Fallback>
    </mc:AlternateContent>
    <mc:AlternateContent xmlns:mc="http://schemas.openxmlformats.org/markup-compatibility/2006">
      <mc:Choice Requires="x14">
        <oleObject progId="Equation.DSMT4" shapeId="125017" r:id="rId142">
          <objectPr defaultSize="0" autoPict="0" r:id="rId5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17" r:id="rId142"/>
      </mc:Fallback>
    </mc:AlternateContent>
    <mc:AlternateContent xmlns:mc="http://schemas.openxmlformats.org/markup-compatibility/2006">
      <mc:Choice Requires="x14">
        <oleObject progId="Equation.DSMT4" shapeId="125018" r:id="rId143">
          <objectPr defaultSize="0" autoPict="0" r:id="rId8">
            <anchor moveWithCells="1" sizeWithCells="1">
              <from>
                <xdr:col>0</xdr:col>
                <xdr:colOff>83820</xdr:colOff>
                <xdr:row>416</xdr:row>
                <xdr:rowOff>0</xdr:rowOff>
              </from>
              <to>
                <xdr:col>0</xdr:col>
                <xdr:colOff>304800</xdr:colOff>
                <xdr:row>416</xdr:row>
                <xdr:rowOff>0</xdr:rowOff>
              </to>
            </anchor>
          </objectPr>
        </oleObject>
      </mc:Choice>
      <mc:Fallback>
        <oleObject progId="Equation.DSMT4" shapeId="125018" r:id="rId143"/>
      </mc:Fallback>
    </mc:AlternateContent>
    <mc:AlternateContent xmlns:mc="http://schemas.openxmlformats.org/markup-compatibility/2006">
      <mc:Choice Requires="x14">
        <oleObject progId="Equation.DSMT4" shapeId="125019" r:id="rId144">
          <objectPr defaultSize="0" autoPict="0" r:id="rId10">
            <anchor moveWithCells="1" sizeWithCells="1">
              <from>
                <xdr:col>8</xdr:col>
                <xdr:colOff>213360</xdr:colOff>
                <xdr:row>416</xdr:row>
                <xdr:rowOff>0</xdr:rowOff>
              </from>
              <to>
                <xdr:col>12</xdr:col>
                <xdr:colOff>114300</xdr:colOff>
                <xdr:row>416</xdr:row>
                <xdr:rowOff>0</xdr:rowOff>
              </to>
            </anchor>
          </objectPr>
        </oleObject>
      </mc:Choice>
      <mc:Fallback>
        <oleObject progId="Equation.DSMT4" shapeId="125019" r:id="rId144"/>
      </mc:Fallback>
    </mc:AlternateContent>
    <mc:AlternateContent xmlns:mc="http://schemas.openxmlformats.org/markup-compatibility/2006">
      <mc:Choice Requires="x14">
        <oleObject progId="Equation.DSMT4" shapeId="125021" r:id="rId145">
          <objectPr defaultSize="0" autoPict="0" r:id="rId14">
            <anchor moveWithCells="1" sizeWithCells="1">
              <from>
                <xdr:col>2</xdr:col>
                <xdr:colOff>60960</xdr:colOff>
                <xdr:row>93</xdr:row>
                <xdr:rowOff>0</xdr:rowOff>
              </from>
              <to>
                <xdr:col>6</xdr:col>
                <xdr:colOff>388620</xdr:colOff>
                <xdr:row>93</xdr:row>
                <xdr:rowOff>0</xdr:rowOff>
              </to>
            </anchor>
          </objectPr>
        </oleObject>
      </mc:Choice>
      <mc:Fallback>
        <oleObject progId="Equation.DSMT4" shapeId="125021" r:id="rId145"/>
      </mc:Fallback>
    </mc:AlternateContent>
    <mc:AlternateContent xmlns:mc="http://schemas.openxmlformats.org/markup-compatibility/2006">
      <mc:Choice Requires="x14">
        <oleObject progId="Equation.DSMT4" shapeId="125022" r:id="rId146">
          <objectPr defaultSize="0" autoPict="0" r:id="rId18">
            <anchor moveWithCells="1" sizeWithCells="1">
              <from>
                <xdr:col>2</xdr:col>
                <xdr:colOff>38100</xdr:colOff>
                <xdr:row>93</xdr:row>
                <xdr:rowOff>0</xdr:rowOff>
              </from>
              <to>
                <xdr:col>6</xdr:col>
                <xdr:colOff>22860</xdr:colOff>
                <xdr:row>93</xdr:row>
                <xdr:rowOff>0</xdr:rowOff>
              </to>
            </anchor>
          </objectPr>
        </oleObject>
      </mc:Choice>
      <mc:Fallback>
        <oleObject progId="Equation.DSMT4" shapeId="125022" r:id="rId146"/>
      </mc:Fallback>
    </mc:AlternateContent>
    <mc:AlternateContent xmlns:mc="http://schemas.openxmlformats.org/markup-compatibility/2006">
      <mc:Choice Requires="x14">
        <oleObject progId="Equation.DSMT4" shapeId="125023" r:id="rId147">
          <objectPr defaultSize="0" autoPict="0" r:id="rId26">
            <anchor moveWithCells="1" sizeWithCells="1">
              <from>
                <xdr:col>2</xdr:col>
                <xdr:colOff>99060</xdr:colOff>
                <xdr:row>93</xdr:row>
                <xdr:rowOff>0</xdr:rowOff>
              </from>
              <to>
                <xdr:col>6</xdr:col>
                <xdr:colOff>350520</xdr:colOff>
                <xdr:row>93</xdr:row>
                <xdr:rowOff>0</xdr:rowOff>
              </to>
            </anchor>
          </objectPr>
        </oleObject>
      </mc:Choice>
      <mc:Fallback>
        <oleObject progId="Equation.DSMT4" shapeId="125023" r:id="rId147"/>
      </mc:Fallback>
    </mc:AlternateContent>
    <mc:AlternateContent xmlns:mc="http://schemas.openxmlformats.org/markup-compatibility/2006">
      <mc:Choice Requires="x14">
        <oleObject progId="Equation.DSMT4" shapeId="125024" r:id="rId148">
          <objectPr defaultSize="0" autoPict="0" r:id="rId32">
            <anchor moveWithCells="1" sizeWithCells="1">
              <from>
                <xdr:col>3</xdr:col>
                <xdr:colOff>365760</xdr:colOff>
                <xdr:row>93</xdr:row>
                <xdr:rowOff>0</xdr:rowOff>
              </from>
              <to>
                <xdr:col>4</xdr:col>
                <xdr:colOff>373380</xdr:colOff>
                <xdr:row>93</xdr:row>
                <xdr:rowOff>0</xdr:rowOff>
              </to>
            </anchor>
          </objectPr>
        </oleObject>
      </mc:Choice>
      <mc:Fallback>
        <oleObject progId="Equation.DSMT4" shapeId="125024" r:id="rId148"/>
      </mc:Fallback>
    </mc:AlternateContent>
    <mc:AlternateContent xmlns:mc="http://schemas.openxmlformats.org/markup-compatibility/2006">
      <mc:Choice Requires="x14">
        <oleObject progId="Equation.DSMT4" shapeId="125025" r:id="rId149">
          <objectPr defaultSize="0" autoPict="0" r:id="rId34">
            <anchor moveWithCells="1" sizeWithCells="1">
              <from>
                <xdr:col>2</xdr:col>
                <xdr:colOff>106680</xdr:colOff>
                <xdr:row>93</xdr:row>
                <xdr:rowOff>0</xdr:rowOff>
              </from>
              <to>
                <xdr:col>6</xdr:col>
                <xdr:colOff>22860</xdr:colOff>
                <xdr:row>93</xdr:row>
                <xdr:rowOff>0</xdr:rowOff>
              </to>
            </anchor>
          </objectPr>
        </oleObject>
      </mc:Choice>
      <mc:Fallback>
        <oleObject progId="Equation.DSMT4" shapeId="125025" r:id="rId149"/>
      </mc:Fallback>
    </mc:AlternateContent>
    <mc:AlternateContent xmlns:mc="http://schemas.openxmlformats.org/markup-compatibility/2006">
      <mc:Choice Requires="x14">
        <oleObject progId="Equation.DSMT4" shapeId="125026" r:id="rId150">
          <objectPr defaultSize="0" autoPict="0" r:id="rId14">
            <anchor moveWithCells="1" sizeWithCells="1">
              <from>
                <xdr:col>2</xdr:col>
                <xdr:colOff>60960</xdr:colOff>
                <xdr:row>137</xdr:row>
                <xdr:rowOff>0</xdr:rowOff>
              </from>
              <to>
                <xdr:col>6</xdr:col>
                <xdr:colOff>388620</xdr:colOff>
                <xdr:row>137</xdr:row>
                <xdr:rowOff>0</xdr:rowOff>
              </to>
            </anchor>
          </objectPr>
        </oleObject>
      </mc:Choice>
      <mc:Fallback>
        <oleObject progId="Equation.DSMT4" shapeId="125026" r:id="rId150"/>
      </mc:Fallback>
    </mc:AlternateContent>
    <mc:AlternateContent xmlns:mc="http://schemas.openxmlformats.org/markup-compatibility/2006">
      <mc:Choice Requires="x14">
        <oleObject progId="Equation.DSMT4" shapeId="125027" r:id="rId151">
          <objectPr defaultSize="0" autoPict="0" r:id="rId18">
            <anchor moveWithCells="1" sizeWithCells="1">
              <from>
                <xdr:col>2</xdr:col>
                <xdr:colOff>38100</xdr:colOff>
                <xdr:row>137</xdr:row>
                <xdr:rowOff>0</xdr:rowOff>
              </from>
              <to>
                <xdr:col>6</xdr:col>
                <xdr:colOff>22860</xdr:colOff>
                <xdr:row>137</xdr:row>
                <xdr:rowOff>0</xdr:rowOff>
              </to>
            </anchor>
          </objectPr>
        </oleObject>
      </mc:Choice>
      <mc:Fallback>
        <oleObject progId="Equation.DSMT4" shapeId="125027" r:id="rId151"/>
      </mc:Fallback>
    </mc:AlternateContent>
    <mc:AlternateContent xmlns:mc="http://schemas.openxmlformats.org/markup-compatibility/2006">
      <mc:Choice Requires="x14">
        <oleObject progId="Equation.DSMT4" shapeId="125028" r:id="rId152">
          <objectPr defaultSize="0" autoPict="0" r:id="rId26">
            <anchor moveWithCells="1" sizeWithCells="1">
              <from>
                <xdr:col>2</xdr:col>
                <xdr:colOff>99060</xdr:colOff>
                <xdr:row>137</xdr:row>
                <xdr:rowOff>0</xdr:rowOff>
              </from>
              <to>
                <xdr:col>6</xdr:col>
                <xdr:colOff>350520</xdr:colOff>
                <xdr:row>137</xdr:row>
                <xdr:rowOff>0</xdr:rowOff>
              </to>
            </anchor>
          </objectPr>
        </oleObject>
      </mc:Choice>
      <mc:Fallback>
        <oleObject progId="Equation.DSMT4" shapeId="125028" r:id="rId152"/>
      </mc:Fallback>
    </mc:AlternateContent>
    <mc:AlternateContent xmlns:mc="http://schemas.openxmlformats.org/markup-compatibility/2006">
      <mc:Choice Requires="x14">
        <oleObject progId="Equation.DSMT4" shapeId="125029" r:id="rId153">
          <objectPr defaultSize="0" autoPict="0" r:id="rId32">
            <anchor moveWithCells="1" sizeWithCells="1">
              <from>
                <xdr:col>3</xdr:col>
                <xdr:colOff>365760</xdr:colOff>
                <xdr:row>137</xdr:row>
                <xdr:rowOff>0</xdr:rowOff>
              </from>
              <to>
                <xdr:col>4</xdr:col>
                <xdr:colOff>373380</xdr:colOff>
                <xdr:row>137</xdr:row>
                <xdr:rowOff>0</xdr:rowOff>
              </to>
            </anchor>
          </objectPr>
        </oleObject>
      </mc:Choice>
      <mc:Fallback>
        <oleObject progId="Equation.DSMT4" shapeId="125029" r:id="rId153"/>
      </mc:Fallback>
    </mc:AlternateContent>
    <mc:AlternateContent xmlns:mc="http://schemas.openxmlformats.org/markup-compatibility/2006">
      <mc:Choice Requires="x14">
        <oleObject progId="Equation.DSMT4" shapeId="125030" r:id="rId154">
          <objectPr defaultSize="0" autoPict="0" r:id="rId34">
            <anchor moveWithCells="1" sizeWithCells="1">
              <from>
                <xdr:col>2</xdr:col>
                <xdr:colOff>106680</xdr:colOff>
                <xdr:row>137</xdr:row>
                <xdr:rowOff>0</xdr:rowOff>
              </from>
              <to>
                <xdr:col>6</xdr:col>
                <xdr:colOff>22860</xdr:colOff>
                <xdr:row>137</xdr:row>
                <xdr:rowOff>0</xdr:rowOff>
              </to>
            </anchor>
          </objectPr>
        </oleObject>
      </mc:Choice>
      <mc:Fallback>
        <oleObject progId="Equation.DSMT4" shapeId="125030" r:id="rId154"/>
      </mc:Fallback>
    </mc:AlternateContent>
    <mc:AlternateContent xmlns:mc="http://schemas.openxmlformats.org/markup-compatibility/2006">
      <mc:Choice Requires="x14">
        <oleObject progId="Equation.DSMT4" shapeId="125031" r:id="rId155">
          <objectPr defaultSize="0" autoPict="0" r:id="rId14">
            <anchor moveWithCells="1" sizeWithCells="1">
              <from>
                <xdr:col>2</xdr:col>
                <xdr:colOff>60960</xdr:colOff>
                <xdr:row>177</xdr:row>
                <xdr:rowOff>0</xdr:rowOff>
              </from>
              <to>
                <xdr:col>6</xdr:col>
                <xdr:colOff>388620</xdr:colOff>
                <xdr:row>177</xdr:row>
                <xdr:rowOff>0</xdr:rowOff>
              </to>
            </anchor>
          </objectPr>
        </oleObject>
      </mc:Choice>
      <mc:Fallback>
        <oleObject progId="Equation.DSMT4" shapeId="125031" r:id="rId155"/>
      </mc:Fallback>
    </mc:AlternateContent>
    <mc:AlternateContent xmlns:mc="http://schemas.openxmlformats.org/markup-compatibility/2006">
      <mc:Choice Requires="x14">
        <oleObject progId="Equation.DSMT4" shapeId="125032" r:id="rId156">
          <objectPr defaultSize="0" autoPict="0" r:id="rId18">
            <anchor moveWithCells="1" sizeWithCells="1">
              <from>
                <xdr:col>2</xdr:col>
                <xdr:colOff>38100</xdr:colOff>
                <xdr:row>177</xdr:row>
                <xdr:rowOff>0</xdr:rowOff>
              </from>
              <to>
                <xdr:col>6</xdr:col>
                <xdr:colOff>22860</xdr:colOff>
                <xdr:row>177</xdr:row>
                <xdr:rowOff>0</xdr:rowOff>
              </to>
            </anchor>
          </objectPr>
        </oleObject>
      </mc:Choice>
      <mc:Fallback>
        <oleObject progId="Equation.DSMT4" shapeId="125032" r:id="rId156"/>
      </mc:Fallback>
    </mc:AlternateContent>
    <mc:AlternateContent xmlns:mc="http://schemas.openxmlformats.org/markup-compatibility/2006">
      <mc:Choice Requires="x14">
        <oleObject progId="Equation.DSMT4" shapeId="125033" r:id="rId157">
          <objectPr defaultSize="0" autoPict="0" r:id="rId26">
            <anchor moveWithCells="1" sizeWithCells="1">
              <from>
                <xdr:col>2</xdr:col>
                <xdr:colOff>99060</xdr:colOff>
                <xdr:row>177</xdr:row>
                <xdr:rowOff>0</xdr:rowOff>
              </from>
              <to>
                <xdr:col>6</xdr:col>
                <xdr:colOff>350520</xdr:colOff>
                <xdr:row>177</xdr:row>
                <xdr:rowOff>0</xdr:rowOff>
              </to>
            </anchor>
          </objectPr>
        </oleObject>
      </mc:Choice>
      <mc:Fallback>
        <oleObject progId="Equation.DSMT4" shapeId="125033" r:id="rId157"/>
      </mc:Fallback>
    </mc:AlternateContent>
    <mc:AlternateContent xmlns:mc="http://schemas.openxmlformats.org/markup-compatibility/2006">
      <mc:Choice Requires="x14">
        <oleObject progId="Equation.DSMT4" shapeId="125034" r:id="rId158">
          <objectPr defaultSize="0" autoPict="0" r:id="rId32">
            <anchor moveWithCells="1" sizeWithCells="1">
              <from>
                <xdr:col>3</xdr:col>
                <xdr:colOff>365760</xdr:colOff>
                <xdr:row>177</xdr:row>
                <xdr:rowOff>0</xdr:rowOff>
              </from>
              <to>
                <xdr:col>4</xdr:col>
                <xdr:colOff>373380</xdr:colOff>
                <xdr:row>177</xdr:row>
                <xdr:rowOff>0</xdr:rowOff>
              </to>
            </anchor>
          </objectPr>
        </oleObject>
      </mc:Choice>
      <mc:Fallback>
        <oleObject progId="Equation.DSMT4" shapeId="125034" r:id="rId158"/>
      </mc:Fallback>
    </mc:AlternateContent>
    <mc:AlternateContent xmlns:mc="http://schemas.openxmlformats.org/markup-compatibility/2006">
      <mc:Choice Requires="x14">
        <oleObject progId="Equation.DSMT4" shapeId="125035" r:id="rId159">
          <objectPr defaultSize="0" autoPict="0" r:id="rId34">
            <anchor moveWithCells="1" sizeWithCells="1">
              <from>
                <xdr:col>2</xdr:col>
                <xdr:colOff>106680</xdr:colOff>
                <xdr:row>177</xdr:row>
                <xdr:rowOff>0</xdr:rowOff>
              </from>
              <to>
                <xdr:col>6</xdr:col>
                <xdr:colOff>22860</xdr:colOff>
                <xdr:row>177</xdr:row>
                <xdr:rowOff>0</xdr:rowOff>
              </to>
            </anchor>
          </objectPr>
        </oleObject>
      </mc:Choice>
      <mc:Fallback>
        <oleObject progId="Equation.DSMT4" shapeId="125035" r:id="rId159"/>
      </mc:Fallback>
    </mc:AlternateContent>
    <mc:AlternateContent xmlns:mc="http://schemas.openxmlformats.org/markup-compatibility/2006">
      <mc:Choice Requires="x14">
        <oleObject progId="Equation.DSMT4" shapeId="125036" r:id="rId160">
          <objectPr defaultSize="0" autoPict="0" r:id="rId14">
            <anchor moveWithCells="1" sizeWithCells="1">
              <from>
                <xdr:col>2</xdr:col>
                <xdr:colOff>60960</xdr:colOff>
                <xdr:row>185</xdr:row>
                <xdr:rowOff>0</xdr:rowOff>
              </from>
              <to>
                <xdr:col>6</xdr:col>
                <xdr:colOff>388620</xdr:colOff>
                <xdr:row>185</xdr:row>
                <xdr:rowOff>0</xdr:rowOff>
              </to>
            </anchor>
          </objectPr>
        </oleObject>
      </mc:Choice>
      <mc:Fallback>
        <oleObject progId="Equation.DSMT4" shapeId="125036" r:id="rId160"/>
      </mc:Fallback>
    </mc:AlternateContent>
    <mc:AlternateContent xmlns:mc="http://schemas.openxmlformats.org/markup-compatibility/2006">
      <mc:Choice Requires="x14">
        <oleObject progId="Equation.DSMT4" shapeId="125037" r:id="rId161">
          <objectPr defaultSize="0" autoPict="0" r:id="rId18">
            <anchor moveWithCells="1" sizeWithCells="1">
              <from>
                <xdr:col>2</xdr:col>
                <xdr:colOff>38100</xdr:colOff>
                <xdr:row>185</xdr:row>
                <xdr:rowOff>0</xdr:rowOff>
              </from>
              <to>
                <xdr:col>6</xdr:col>
                <xdr:colOff>22860</xdr:colOff>
                <xdr:row>185</xdr:row>
                <xdr:rowOff>0</xdr:rowOff>
              </to>
            </anchor>
          </objectPr>
        </oleObject>
      </mc:Choice>
      <mc:Fallback>
        <oleObject progId="Equation.DSMT4" shapeId="125037" r:id="rId161"/>
      </mc:Fallback>
    </mc:AlternateContent>
    <mc:AlternateContent xmlns:mc="http://schemas.openxmlformats.org/markup-compatibility/2006">
      <mc:Choice Requires="x14">
        <oleObject progId="Equation.DSMT4" shapeId="125038" r:id="rId162">
          <objectPr defaultSize="0" autoPict="0" r:id="rId26">
            <anchor moveWithCells="1" sizeWithCells="1">
              <from>
                <xdr:col>2</xdr:col>
                <xdr:colOff>99060</xdr:colOff>
                <xdr:row>185</xdr:row>
                <xdr:rowOff>0</xdr:rowOff>
              </from>
              <to>
                <xdr:col>6</xdr:col>
                <xdr:colOff>350520</xdr:colOff>
                <xdr:row>185</xdr:row>
                <xdr:rowOff>0</xdr:rowOff>
              </to>
            </anchor>
          </objectPr>
        </oleObject>
      </mc:Choice>
      <mc:Fallback>
        <oleObject progId="Equation.DSMT4" shapeId="125038" r:id="rId162"/>
      </mc:Fallback>
    </mc:AlternateContent>
    <mc:AlternateContent xmlns:mc="http://schemas.openxmlformats.org/markup-compatibility/2006">
      <mc:Choice Requires="x14">
        <oleObject progId="Equation.DSMT4" shapeId="125039" r:id="rId163">
          <objectPr defaultSize="0" autoPict="0" r:id="rId32">
            <anchor moveWithCells="1" sizeWithCells="1">
              <from>
                <xdr:col>3</xdr:col>
                <xdr:colOff>365760</xdr:colOff>
                <xdr:row>185</xdr:row>
                <xdr:rowOff>0</xdr:rowOff>
              </from>
              <to>
                <xdr:col>4</xdr:col>
                <xdr:colOff>373380</xdr:colOff>
                <xdr:row>185</xdr:row>
                <xdr:rowOff>0</xdr:rowOff>
              </to>
            </anchor>
          </objectPr>
        </oleObject>
      </mc:Choice>
      <mc:Fallback>
        <oleObject progId="Equation.DSMT4" shapeId="125039" r:id="rId163"/>
      </mc:Fallback>
    </mc:AlternateContent>
    <mc:AlternateContent xmlns:mc="http://schemas.openxmlformats.org/markup-compatibility/2006">
      <mc:Choice Requires="x14">
        <oleObject progId="Equation.DSMT4" shapeId="125040" r:id="rId164">
          <objectPr defaultSize="0" autoPict="0" r:id="rId34">
            <anchor moveWithCells="1" sizeWithCells="1">
              <from>
                <xdr:col>2</xdr:col>
                <xdr:colOff>106680</xdr:colOff>
                <xdr:row>185</xdr:row>
                <xdr:rowOff>0</xdr:rowOff>
              </from>
              <to>
                <xdr:col>6</xdr:col>
                <xdr:colOff>22860</xdr:colOff>
                <xdr:row>185</xdr:row>
                <xdr:rowOff>0</xdr:rowOff>
              </to>
            </anchor>
          </objectPr>
        </oleObject>
      </mc:Choice>
      <mc:Fallback>
        <oleObject progId="Equation.DSMT4" shapeId="125040" r:id="rId164"/>
      </mc:Fallback>
    </mc:AlternateContent>
    <mc:AlternateContent xmlns:mc="http://schemas.openxmlformats.org/markup-compatibility/2006">
      <mc:Choice Requires="x14">
        <oleObject progId="Equation.DSMT4" shapeId="125042" r:id="rId165">
          <objectPr defaultSize="0" autoPict="0" r:id="rId42">
            <anchor moveWithCells="1" sizeWithCells="1">
              <from>
                <xdr:col>1</xdr:col>
                <xdr:colOff>38100</xdr:colOff>
                <xdr:row>244</xdr:row>
                <xdr:rowOff>0</xdr:rowOff>
              </from>
              <to>
                <xdr:col>4</xdr:col>
                <xdr:colOff>22860</xdr:colOff>
                <xdr:row>244</xdr:row>
                <xdr:rowOff>0</xdr:rowOff>
              </to>
            </anchor>
          </objectPr>
        </oleObject>
      </mc:Choice>
      <mc:Fallback>
        <oleObject progId="Equation.DSMT4" shapeId="125042" r:id="rId165"/>
      </mc:Fallback>
    </mc:AlternateContent>
    <mc:AlternateContent xmlns:mc="http://schemas.openxmlformats.org/markup-compatibility/2006">
      <mc:Choice Requires="x14">
        <oleObject progId="Equation.DSMT4" shapeId="125043" r:id="rId166">
          <objectPr defaultSize="0" autoPict="0" r:id="rId20">
            <anchor moveWithCells="1" sizeWithCells="1">
              <from>
                <xdr:col>6</xdr:col>
                <xdr:colOff>312420</xdr:colOff>
                <xdr:row>244</xdr:row>
                <xdr:rowOff>0</xdr:rowOff>
              </from>
              <to>
                <xdr:col>9</xdr:col>
                <xdr:colOff>220980</xdr:colOff>
                <xdr:row>244</xdr:row>
                <xdr:rowOff>0</xdr:rowOff>
              </to>
            </anchor>
          </objectPr>
        </oleObject>
      </mc:Choice>
      <mc:Fallback>
        <oleObject progId="Equation.DSMT4" shapeId="125043" r:id="rId166"/>
      </mc:Fallback>
    </mc:AlternateContent>
    <mc:AlternateContent xmlns:mc="http://schemas.openxmlformats.org/markup-compatibility/2006">
      <mc:Choice Requires="x14">
        <oleObject progId="Equation.DSMT4" shapeId="125044" r:id="rId167">
          <objectPr defaultSize="0" autoPict="0" r:id="rId22">
            <anchor moveWithCells="1" sizeWithCells="1">
              <from>
                <xdr:col>6</xdr:col>
                <xdr:colOff>266700</xdr:colOff>
                <xdr:row>244</xdr:row>
                <xdr:rowOff>0</xdr:rowOff>
              </from>
              <to>
                <xdr:col>10</xdr:col>
                <xdr:colOff>68580</xdr:colOff>
                <xdr:row>244</xdr:row>
                <xdr:rowOff>0</xdr:rowOff>
              </to>
            </anchor>
          </objectPr>
        </oleObject>
      </mc:Choice>
      <mc:Fallback>
        <oleObject progId="Equation.DSMT4" shapeId="125044" r:id="rId167"/>
      </mc:Fallback>
    </mc:AlternateContent>
    <mc:AlternateContent xmlns:mc="http://schemas.openxmlformats.org/markup-compatibility/2006">
      <mc:Choice Requires="x14">
        <oleObject progId="Equation.DSMT4" shapeId="125045" r:id="rId168">
          <objectPr defaultSize="0" autoPict="0" r:id="rId24">
            <anchor moveWithCells="1" sizeWithCells="1">
              <from>
                <xdr:col>6</xdr:col>
                <xdr:colOff>289560</xdr:colOff>
                <xdr:row>244</xdr:row>
                <xdr:rowOff>0</xdr:rowOff>
              </from>
              <to>
                <xdr:col>9</xdr:col>
                <xdr:colOff>0</xdr:colOff>
                <xdr:row>244</xdr:row>
                <xdr:rowOff>0</xdr:rowOff>
              </to>
            </anchor>
          </objectPr>
        </oleObject>
      </mc:Choice>
      <mc:Fallback>
        <oleObject progId="Equation.DSMT4" shapeId="125045" r:id="rId168"/>
      </mc:Fallback>
    </mc:AlternateContent>
    <mc:AlternateContent xmlns:mc="http://schemas.openxmlformats.org/markup-compatibility/2006">
      <mc:Choice Requires="x14">
        <oleObject progId="Equation.DSMT4" shapeId="125046" r:id="rId169">
          <objectPr defaultSize="0" autoPict="0" r:id="rId26">
            <anchor moveWithCells="1" sizeWithCells="1">
              <from>
                <xdr:col>1</xdr:col>
                <xdr:colOff>99060</xdr:colOff>
                <xdr:row>244</xdr:row>
                <xdr:rowOff>0</xdr:rowOff>
              </from>
              <to>
                <xdr:col>5</xdr:col>
                <xdr:colOff>350520</xdr:colOff>
                <xdr:row>244</xdr:row>
                <xdr:rowOff>0</xdr:rowOff>
              </to>
            </anchor>
          </objectPr>
        </oleObject>
      </mc:Choice>
      <mc:Fallback>
        <oleObject progId="Equation.DSMT4" shapeId="125046" r:id="rId169"/>
      </mc:Fallback>
    </mc:AlternateContent>
    <mc:AlternateContent xmlns:mc="http://schemas.openxmlformats.org/markup-compatibility/2006">
      <mc:Choice Requires="x14">
        <oleObject progId="Equation.DSMT4" shapeId="125047" r:id="rId170">
          <objectPr defaultSize="0" autoPict="0" r:id="rId28">
            <anchor moveWithCells="1" sizeWithCells="1">
              <from>
                <xdr:col>8</xdr:col>
                <xdr:colOff>60960</xdr:colOff>
                <xdr:row>244</xdr:row>
                <xdr:rowOff>0</xdr:rowOff>
              </from>
              <to>
                <xdr:col>10</xdr:col>
                <xdr:colOff>213360</xdr:colOff>
                <xdr:row>244</xdr:row>
                <xdr:rowOff>0</xdr:rowOff>
              </to>
            </anchor>
          </objectPr>
        </oleObject>
      </mc:Choice>
      <mc:Fallback>
        <oleObject progId="Equation.DSMT4" shapeId="125047" r:id="rId170"/>
      </mc:Fallback>
    </mc:AlternateContent>
    <mc:AlternateContent xmlns:mc="http://schemas.openxmlformats.org/markup-compatibility/2006">
      <mc:Choice Requires="x14">
        <oleObject progId="Equation.DSMT4" shapeId="125048" r:id="rId171">
          <objectPr defaultSize="0" autoPict="0" r:id="rId30">
            <anchor moveWithCells="1" sizeWithCells="1">
              <from>
                <xdr:col>8</xdr:col>
                <xdr:colOff>266700</xdr:colOff>
                <xdr:row>244</xdr:row>
                <xdr:rowOff>0</xdr:rowOff>
              </from>
              <to>
                <xdr:col>11</xdr:col>
                <xdr:colOff>373380</xdr:colOff>
                <xdr:row>244</xdr:row>
                <xdr:rowOff>0</xdr:rowOff>
              </to>
            </anchor>
          </objectPr>
        </oleObject>
      </mc:Choice>
      <mc:Fallback>
        <oleObject progId="Equation.DSMT4" shapeId="125048" r:id="rId171"/>
      </mc:Fallback>
    </mc:AlternateContent>
    <mc:AlternateContent xmlns:mc="http://schemas.openxmlformats.org/markup-compatibility/2006">
      <mc:Choice Requires="x14">
        <oleObject progId="Equation.DSMT4" shapeId="125049" r:id="rId172">
          <objectPr defaultSize="0" autoPict="0" r:id="rId20">
            <anchor moveWithCells="1" sizeWithCells="1">
              <from>
                <xdr:col>6</xdr:col>
                <xdr:colOff>335280</xdr:colOff>
                <xdr:row>244</xdr:row>
                <xdr:rowOff>0</xdr:rowOff>
              </from>
              <to>
                <xdr:col>9</xdr:col>
                <xdr:colOff>236220</xdr:colOff>
                <xdr:row>244</xdr:row>
                <xdr:rowOff>0</xdr:rowOff>
              </to>
            </anchor>
          </objectPr>
        </oleObject>
      </mc:Choice>
      <mc:Fallback>
        <oleObject progId="Equation.DSMT4" shapeId="125049" r:id="rId172"/>
      </mc:Fallback>
    </mc:AlternateContent>
    <mc:AlternateContent xmlns:mc="http://schemas.openxmlformats.org/markup-compatibility/2006">
      <mc:Choice Requires="x14">
        <oleObject progId="Equation.DSMT4" shapeId="125050" r:id="rId173">
          <objectPr defaultSize="0" autoPict="0" r:id="rId22">
            <anchor moveWithCells="1" sizeWithCells="1">
              <from>
                <xdr:col>6</xdr:col>
                <xdr:colOff>274320</xdr:colOff>
                <xdr:row>244</xdr:row>
                <xdr:rowOff>0</xdr:rowOff>
              </from>
              <to>
                <xdr:col>10</xdr:col>
                <xdr:colOff>76200</xdr:colOff>
                <xdr:row>244</xdr:row>
                <xdr:rowOff>0</xdr:rowOff>
              </to>
            </anchor>
          </objectPr>
        </oleObject>
      </mc:Choice>
      <mc:Fallback>
        <oleObject progId="Equation.DSMT4" shapeId="125050" r:id="rId173"/>
      </mc:Fallback>
    </mc:AlternateContent>
    <mc:AlternateContent xmlns:mc="http://schemas.openxmlformats.org/markup-compatibility/2006">
      <mc:Choice Requires="x14">
        <oleObject progId="Equation.DSMT4" shapeId="125051" r:id="rId174">
          <objectPr defaultSize="0" autoPict="0" r:id="rId24">
            <anchor moveWithCells="1" sizeWithCells="1">
              <from>
                <xdr:col>6</xdr:col>
                <xdr:colOff>289560</xdr:colOff>
                <xdr:row>244</xdr:row>
                <xdr:rowOff>0</xdr:rowOff>
              </from>
              <to>
                <xdr:col>9</xdr:col>
                <xdr:colOff>0</xdr:colOff>
                <xdr:row>244</xdr:row>
                <xdr:rowOff>0</xdr:rowOff>
              </to>
            </anchor>
          </objectPr>
        </oleObject>
      </mc:Choice>
      <mc:Fallback>
        <oleObject progId="Equation.DSMT4" shapeId="125051" r:id="rId174"/>
      </mc:Fallback>
    </mc:AlternateContent>
    <mc:AlternateContent xmlns:mc="http://schemas.openxmlformats.org/markup-compatibility/2006">
      <mc:Choice Requires="x14">
        <oleObject progId="Equation.DSMT4" shapeId="125052" r:id="rId175">
          <objectPr defaultSize="0" autoPict="0" r:id="rId26">
            <anchor moveWithCells="1" sizeWithCells="1">
              <from>
                <xdr:col>1</xdr:col>
                <xdr:colOff>99060</xdr:colOff>
                <xdr:row>244</xdr:row>
                <xdr:rowOff>0</xdr:rowOff>
              </from>
              <to>
                <xdr:col>5</xdr:col>
                <xdr:colOff>350520</xdr:colOff>
                <xdr:row>244</xdr:row>
                <xdr:rowOff>0</xdr:rowOff>
              </to>
            </anchor>
          </objectPr>
        </oleObject>
      </mc:Choice>
      <mc:Fallback>
        <oleObject progId="Equation.DSMT4" shapeId="125052" r:id="rId175"/>
      </mc:Fallback>
    </mc:AlternateContent>
    <mc:AlternateContent xmlns:mc="http://schemas.openxmlformats.org/markup-compatibility/2006">
      <mc:Choice Requires="x14">
        <oleObject progId="Equation.DSMT4" shapeId="125053" r:id="rId176">
          <objectPr defaultSize="0" autoPict="0" r:id="rId28">
            <anchor moveWithCells="1" sizeWithCells="1">
              <from>
                <xdr:col>8</xdr:col>
                <xdr:colOff>60960</xdr:colOff>
                <xdr:row>244</xdr:row>
                <xdr:rowOff>0</xdr:rowOff>
              </from>
              <to>
                <xdr:col>10</xdr:col>
                <xdr:colOff>213360</xdr:colOff>
                <xdr:row>244</xdr:row>
                <xdr:rowOff>0</xdr:rowOff>
              </to>
            </anchor>
          </objectPr>
        </oleObject>
      </mc:Choice>
      <mc:Fallback>
        <oleObject progId="Equation.DSMT4" shapeId="125053" r:id="rId176"/>
      </mc:Fallback>
    </mc:AlternateContent>
    <mc:AlternateContent xmlns:mc="http://schemas.openxmlformats.org/markup-compatibility/2006">
      <mc:Choice Requires="x14">
        <oleObject progId="Equation.DSMT4" shapeId="125054" r:id="rId177">
          <objectPr defaultSize="0" autoPict="0" r:id="rId30">
            <anchor moveWithCells="1" sizeWithCells="1">
              <from>
                <xdr:col>8</xdr:col>
                <xdr:colOff>266700</xdr:colOff>
                <xdr:row>244</xdr:row>
                <xdr:rowOff>0</xdr:rowOff>
              </from>
              <to>
                <xdr:col>11</xdr:col>
                <xdr:colOff>373380</xdr:colOff>
                <xdr:row>244</xdr:row>
                <xdr:rowOff>0</xdr:rowOff>
              </to>
            </anchor>
          </objectPr>
        </oleObject>
      </mc:Choice>
      <mc:Fallback>
        <oleObject progId="Equation.DSMT4" shapeId="125054" r:id="rId177"/>
      </mc:Fallback>
    </mc:AlternateContent>
    <mc:AlternateContent xmlns:mc="http://schemas.openxmlformats.org/markup-compatibility/2006">
      <mc:Choice Requires="x14">
        <oleObject progId="Equation.DSMT4" shapeId="125055" r:id="rId178">
          <objectPr defaultSize="0" autoPict="0" r:id="rId20">
            <anchor moveWithCells="1" sizeWithCells="1">
              <from>
                <xdr:col>6</xdr:col>
                <xdr:colOff>228600</xdr:colOff>
                <xdr:row>244</xdr:row>
                <xdr:rowOff>0</xdr:rowOff>
              </from>
              <to>
                <xdr:col>9</xdr:col>
                <xdr:colOff>137160</xdr:colOff>
                <xdr:row>244</xdr:row>
                <xdr:rowOff>0</xdr:rowOff>
              </to>
            </anchor>
          </objectPr>
        </oleObject>
      </mc:Choice>
      <mc:Fallback>
        <oleObject progId="Equation.DSMT4" shapeId="125055" r:id="rId178"/>
      </mc:Fallback>
    </mc:AlternateContent>
    <mc:AlternateContent xmlns:mc="http://schemas.openxmlformats.org/markup-compatibility/2006">
      <mc:Choice Requires="x14">
        <oleObject progId="Equation.DSMT4" shapeId="125056" r:id="rId179">
          <objectPr defaultSize="0" autoPict="0" r:id="rId22">
            <anchor moveWithCells="1" sizeWithCells="1">
              <from>
                <xdr:col>9</xdr:col>
                <xdr:colOff>342900</xdr:colOff>
                <xdr:row>244</xdr:row>
                <xdr:rowOff>0</xdr:rowOff>
              </from>
              <to>
                <xdr:col>13</xdr:col>
                <xdr:colOff>144780</xdr:colOff>
                <xdr:row>244</xdr:row>
                <xdr:rowOff>0</xdr:rowOff>
              </to>
            </anchor>
          </objectPr>
        </oleObject>
      </mc:Choice>
      <mc:Fallback>
        <oleObject progId="Equation.DSMT4" shapeId="125056" r:id="rId179"/>
      </mc:Fallback>
    </mc:AlternateContent>
    <mc:AlternateContent xmlns:mc="http://schemas.openxmlformats.org/markup-compatibility/2006">
      <mc:Choice Requires="x14">
        <oleObject progId="Equation.DSMT4" shapeId="125057" r:id="rId180">
          <objectPr defaultSize="0" autoPict="0" r:id="rId24">
            <anchor moveWithCells="1" sizeWithCells="1">
              <from>
                <xdr:col>6</xdr:col>
                <xdr:colOff>289560</xdr:colOff>
                <xdr:row>244</xdr:row>
                <xdr:rowOff>0</xdr:rowOff>
              </from>
              <to>
                <xdr:col>9</xdr:col>
                <xdr:colOff>0</xdr:colOff>
                <xdr:row>244</xdr:row>
                <xdr:rowOff>0</xdr:rowOff>
              </to>
            </anchor>
          </objectPr>
        </oleObject>
      </mc:Choice>
      <mc:Fallback>
        <oleObject progId="Equation.DSMT4" shapeId="125057" r:id="rId180"/>
      </mc:Fallback>
    </mc:AlternateContent>
    <mc:AlternateContent xmlns:mc="http://schemas.openxmlformats.org/markup-compatibility/2006">
      <mc:Choice Requires="x14">
        <oleObject progId="Equation.DSMT4" shapeId="125058" r:id="rId181">
          <objectPr defaultSize="0" autoPict="0" r:id="rId26">
            <anchor moveWithCells="1" sizeWithCells="1">
              <from>
                <xdr:col>1</xdr:col>
                <xdr:colOff>99060</xdr:colOff>
                <xdr:row>244</xdr:row>
                <xdr:rowOff>0</xdr:rowOff>
              </from>
              <to>
                <xdr:col>5</xdr:col>
                <xdr:colOff>350520</xdr:colOff>
                <xdr:row>244</xdr:row>
                <xdr:rowOff>0</xdr:rowOff>
              </to>
            </anchor>
          </objectPr>
        </oleObject>
      </mc:Choice>
      <mc:Fallback>
        <oleObject progId="Equation.DSMT4" shapeId="125058" r:id="rId181"/>
      </mc:Fallback>
    </mc:AlternateContent>
    <mc:AlternateContent xmlns:mc="http://schemas.openxmlformats.org/markup-compatibility/2006">
      <mc:Choice Requires="x14">
        <oleObject progId="Equation.DSMT4" shapeId="125059" r:id="rId182">
          <objectPr defaultSize="0" autoPict="0" r:id="rId28">
            <anchor moveWithCells="1" sizeWithCells="1">
              <from>
                <xdr:col>8</xdr:col>
                <xdr:colOff>60960</xdr:colOff>
                <xdr:row>244</xdr:row>
                <xdr:rowOff>0</xdr:rowOff>
              </from>
              <to>
                <xdr:col>10</xdr:col>
                <xdr:colOff>213360</xdr:colOff>
                <xdr:row>244</xdr:row>
                <xdr:rowOff>0</xdr:rowOff>
              </to>
            </anchor>
          </objectPr>
        </oleObject>
      </mc:Choice>
      <mc:Fallback>
        <oleObject progId="Equation.DSMT4" shapeId="125059" r:id="rId182"/>
      </mc:Fallback>
    </mc:AlternateContent>
    <mc:AlternateContent xmlns:mc="http://schemas.openxmlformats.org/markup-compatibility/2006">
      <mc:Choice Requires="x14">
        <oleObject progId="Equation.DSMT4" shapeId="125060" r:id="rId183">
          <objectPr defaultSize="0" autoPict="0" r:id="rId30">
            <anchor moveWithCells="1" sizeWithCells="1">
              <from>
                <xdr:col>8</xdr:col>
                <xdr:colOff>266700</xdr:colOff>
                <xdr:row>244</xdr:row>
                <xdr:rowOff>0</xdr:rowOff>
              </from>
              <to>
                <xdr:col>11</xdr:col>
                <xdr:colOff>373380</xdr:colOff>
                <xdr:row>244</xdr:row>
                <xdr:rowOff>0</xdr:rowOff>
              </to>
            </anchor>
          </objectPr>
        </oleObject>
      </mc:Choice>
      <mc:Fallback>
        <oleObject progId="Equation.DSMT4" shapeId="125060" r:id="rId183"/>
      </mc:Fallback>
    </mc:AlternateContent>
    <mc:AlternateContent xmlns:mc="http://schemas.openxmlformats.org/markup-compatibility/2006">
      <mc:Choice Requires="x14">
        <oleObject progId="Equation.DSMT4" shapeId="125061" r:id="rId184">
          <objectPr defaultSize="0" autoPict="0" r:id="rId62">
            <anchor moveWithCells="1" sizeWithCells="1">
              <from>
                <xdr:col>1</xdr:col>
                <xdr:colOff>68580</xdr:colOff>
                <xdr:row>244</xdr:row>
                <xdr:rowOff>0</xdr:rowOff>
              </from>
              <to>
                <xdr:col>5</xdr:col>
                <xdr:colOff>30480</xdr:colOff>
                <xdr:row>244</xdr:row>
                <xdr:rowOff>0</xdr:rowOff>
              </to>
            </anchor>
          </objectPr>
        </oleObject>
      </mc:Choice>
      <mc:Fallback>
        <oleObject progId="Equation.DSMT4" shapeId="125061" r:id="rId184"/>
      </mc:Fallback>
    </mc:AlternateContent>
    <mc:AlternateContent xmlns:mc="http://schemas.openxmlformats.org/markup-compatibility/2006">
      <mc:Choice Requires="x14">
        <oleObject progId="Equation.DSMT4" shapeId="125062" r:id="rId185">
          <objectPr defaultSize="0" autoPict="0" r:id="rId64">
            <anchor moveWithCells="1" sizeWithCells="1">
              <from>
                <xdr:col>7</xdr:col>
                <xdr:colOff>228600</xdr:colOff>
                <xdr:row>244</xdr:row>
                <xdr:rowOff>0</xdr:rowOff>
              </from>
              <to>
                <xdr:col>10</xdr:col>
                <xdr:colOff>289560</xdr:colOff>
                <xdr:row>244</xdr:row>
                <xdr:rowOff>0</xdr:rowOff>
              </to>
            </anchor>
          </objectPr>
        </oleObject>
      </mc:Choice>
      <mc:Fallback>
        <oleObject progId="Equation.DSMT4" shapeId="125062" r:id="rId185"/>
      </mc:Fallback>
    </mc:AlternateContent>
    <mc:AlternateContent xmlns:mc="http://schemas.openxmlformats.org/markup-compatibility/2006">
      <mc:Choice Requires="x14">
        <oleObject progId="Equation.DSMT4" shapeId="125063" r:id="rId186">
          <objectPr defaultSize="0" autoPict="0" r:id="rId66">
            <anchor moveWithCells="1" sizeWithCells="1">
              <from>
                <xdr:col>1</xdr:col>
                <xdr:colOff>68580</xdr:colOff>
                <xdr:row>244</xdr:row>
                <xdr:rowOff>0</xdr:rowOff>
              </from>
              <to>
                <xdr:col>3</xdr:col>
                <xdr:colOff>175260</xdr:colOff>
                <xdr:row>244</xdr:row>
                <xdr:rowOff>0</xdr:rowOff>
              </to>
            </anchor>
          </objectPr>
        </oleObject>
      </mc:Choice>
      <mc:Fallback>
        <oleObject progId="Equation.DSMT4" shapeId="125063" r:id="rId186"/>
      </mc:Fallback>
    </mc:AlternateContent>
    <mc:AlternateContent xmlns:mc="http://schemas.openxmlformats.org/markup-compatibility/2006">
      <mc:Choice Requires="x14">
        <oleObject progId="Equation.DSMT4" shapeId="125065" r:id="rId187">
          <objectPr defaultSize="0" autoPict="0" r:id="rId42">
            <anchor moveWithCells="1" sizeWithCells="1">
              <from>
                <xdr:col>1</xdr:col>
                <xdr:colOff>38100</xdr:colOff>
                <xdr:row>273</xdr:row>
                <xdr:rowOff>0</xdr:rowOff>
              </from>
              <to>
                <xdr:col>4</xdr:col>
                <xdr:colOff>22860</xdr:colOff>
                <xdr:row>273</xdr:row>
                <xdr:rowOff>0</xdr:rowOff>
              </to>
            </anchor>
          </objectPr>
        </oleObject>
      </mc:Choice>
      <mc:Fallback>
        <oleObject progId="Equation.DSMT4" shapeId="125065" r:id="rId187"/>
      </mc:Fallback>
    </mc:AlternateContent>
    <mc:AlternateContent xmlns:mc="http://schemas.openxmlformats.org/markup-compatibility/2006">
      <mc:Choice Requires="x14">
        <oleObject progId="Equation.DSMT4" shapeId="125066" r:id="rId188">
          <objectPr defaultSize="0" autoPict="0" r:id="rId20">
            <anchor moveWithCells="1" sizeWithCells="1">
              <from>
                <xdr:col>6</xdr:col>
                <xdr:colOff>312420</xdr:colOff>
                <xdr:row>273</xdr:row>
                <xdr:rowOff>0</xdr:rowOff>
              </from>
              <to>
                <xdr:col>9</xdr:col>
                <xdr:colOff>220980</xdr:colOff>
                <xdr:row>273</xdr:row>
                <xdr:rowOff>0</xdr:rowOff>
              </to>
            </anchor>
          </objectPr>
        </oleObject>
      </mc:Choice>
      <mc:Fallback>
        <oleObject progId="Equation.DSMT4" shapeId="125066" r:id="rId188"/>
      </mc:Fallback>
    </mc:AlternateContent>
    <mc:AlternateContent xmlns:mc="http://schemas.openxmlformats.org/markup-compatibility/2006">
      <mc:Choice Requires="x14">
        <oleObject progId="Equation.DSMT4" shapeId="125067" r:id="rId189">
          <objectPr defaultSize="0" autoPict="0" r:id="rId22">
            <anchor moveWithCells="1" sizeWithCells="1">
              <from>
                <xdr:col>6</xdr:col>
                <xdr:colOff>266700</xdr:colOff>
                <xdr:row>273</xdr:row>
                <xdr:rowOff>0</xdr:rowOff>
              </from>
              <to>
                <xdr:col>10</xdr:col>
                <xdr:colOff>68580</xdr:colOff>
                <xdr:row>273</xdr:row>
                <xdr:rowOff>0</xdr:rowOff>
              </to>
            </anchor>
          </objectPr>
        </oleObject>
      </mc:Choice>
      <mc:Fallback>
        <oleObject progId="Equation.DSMT4" shapeId="125067" r:id="rId189"/>
      </mc:Fallback>
    </mc:AlternateContent>
    <mc:AlternateContent xmlns:mc="http://schemas.openxmlformats.org/markup-compatibility/2006">
      <mc:Choice Requires="x14">
        <oleObject progId="Equation.DSMT4" shapeId="125068" r:id="rId190">
          <objectPr defaultSize="0" autoPict="0" r:id="rId24">
            <anchor moveWithCells="1" sizeWithCells="1">
              <from>
                <xdr:col>6</xdr:col>
                <xdr:colOff>289560</xdr:colOff>
                <xdr:row>273</xdr:row>
                <xdr:rowOff>0</xdr:rowOff>
              </from>
              <to>
                <xdr:col>9</xdr:col>
                <xdr:colOff>0</xdr:colOff>
                <xdr:row>273</xdr:row>
                <xdr:rowOff>0</xdr:rowOff>
              </to>
            </anchor>
          </objectPr>
        </oleObject>
      </mc:Choice>
      <mc:Fallback>
        <oleObject progId="Equation.DSMT4" shapeId="125068" r:id="rId190"/>
      </mc:Fallback>
    </mc:AlternateContent>
    <mc:AlternateContent xmlns:mc="http://schemas.openxmlformats.org/markup-compatibility/2006">
      <mc:Choice Requires="x14">
        <oleObject progId="Equation.DSMT4" shapeId="125069" r:id="rId191">
          <objectPr defaultSize="0" autoPict="0" r:id="rId26">
            <anchor moveWithCells="1" sizeWithCells="1">
              <from>
                <xdr:col>1</xdr:col>
                <xdr:colOff>99060</xdr:colOff>
                <xdr:row>273</xdr:row>
                <xdr:rowOff>0</xdr:rowOff>
              </from>
              <to>
                <xdr:col>5</xdr:col>
                <xdr:colOff>350520</xdr:colOff>
                <xdr:row>273</xdr:row>
                <xdr:rowOff>0</xdr:rowOff>
              </to>
            </anchor>
          </objectPr>
        </oleObject>
      </mc:Choice>
      <mc:Fallback>
        <oleObject progId="Equation.DSMT4" shapeId="125069" r:id="rId191"/>
      </mc:Fallback>
    </mc:AlternateContent>
    <mc:AlternateContent xmlns:mc="http://schemas.openxmlformats.org/markup-compatibility/2006">
      <mc:Choice Requires="x14">
        <oleObject progId="Equation.DSMT4" shapeId="125070" r:id="rId192">
          <objectPr defaultSize="0" autoPict="0" r:id="rId28">
            <anchor moveWithCells="1" sizeWithCells="1">
              <from>
                <xdr:col>8</xdr:col>
                <xdr:colOff>60960</xdr:colOff>
                <xdr:row>273</xdr:row>
                <xdr:rowOff>0</xdr:rowOff>
              </from>
              <to>
                <xdr:col>10</xdr:col>
                <xdr:colOff>213360</xdr:colOff>
                <xdr:row>273</xdr:row>
                <xdr:rowOff>0</xdr:rowOff>
              </to>
            </anchor>
          </objectPr>
        </oleObject>
      </mc:Choice>
      <mc:Fallback>
        <oleObject progId="Equation.DSMT4" shapeId="125070" r:id="rId192"/>
      </mc:Fallback>
    </mc:AlternateContent>
    <mc:AlternateContent xmlns:mc="http://schemas.openxmlformats.org/markup-compatibility/2006">
      <mc:Choice Requires="x14">
        <oleObject progId="Equation.DSMT4" shapeId="125071" r:id="rId193">
          <objectPr defaultSize="0" autoPict="0" r:id="rId30">
            <anchor moveWithCells="1" sizeWithCells="1">
              <from>
                <xdr:col>8</xdr:col>
                <xdr:colOff>266700</xdr:colOff>
                <xdr:row>273</xdr:row>
                <xdr:rowOff>0</xdr:rowOff>
              </from>
              <to>
                <xdr:col>11</xdr:col>
                <xdr:colOff>373380</xdr:colOff>
                <xdr:row>273</xdr:row>
                <xdr:rowOff>0</xdr:rowOff>
              </to>
            </anchor>
          </objectPr>
        </oleObject>
      </mc:Choice>
      <mc:Fallback>
        <oleObject progId="Equation.DSMT4" shapeId="125071" r:id="rId193"/>
      </mc:Fallback>
    </mc:AlternateContent>
    <mc:AlternateContent xmlns:mc="http://schemas.openxmlformats.org/markup-compatibility/2006">
      <mc:Choice Requires="x14">
        <oleObject progId="Equation.DSMT4" shapeId="125072" r:id="rId194">
          <objectPr defaultSize="0" autoPict="0" r:id="rId20">
            <anchor moveWithCells="1" sizeWithCells="1">
              <from>
                <xdr:col>6</xdr:col>
                <xdr:colOff>335280</xdr:colOff>
                <xdr:row>273</xdr:row>
                <xdr:rowOff>0</xdr:rowOff>
              </from>
              <to>
                <xdr:col>9</xdr:col>
                <xdr:colOff>236220</xdr:colOff>
                <xdr:row>273</xdr:row>
                <xdr:rowOff>0</xdr:rowOff>
              </to>
            </anchor>
          </objectPr>
        </oleObject>
      </mc:Choice>
      <mc:Fallback>
        <oleObject progId="Equation.DSMT4" shapeId="125072" r:id="rId194"/>
      </mc:Fallback>
    </mc:AlternateContent>
    <mc:AlternateContent xmlns:mc="http://schemas.openxmlformats.org/markup-compatibility/2006">
      <mc:Choice Requires="x14">
        <oleObject progId="Equation.DSMT4" shapeId="125073" r:id="rId195">
          <objectPr defaultSize="0" autoPict="0" r:id="rId22">
            <anchor moveWithCells="1" sizeWithCells="1">
              <from>
                <xdr:col>6</xdr:col>
                <xdr:colOff>274320</xdr:colOff>
                <xdr:row>273</xdr:row>
                <xdr:rowOff>0</xdr:rowOff>
              </from>
              <to>
                <xdr:col>10</xdr:col>
                <xdr:colOff>76200</xdr:colOff>
                <xdr:row>273</xdr:row>
                <xdr:rowOff>0</xdr:rowOff>
              </to>
            </anchor>
          </objectPr>
        </oleObject>
      </mc:Choice>
      <mc:Fallback>
        <oleObject progId="Equation.DSMT4" shapeId="125073" r:id="rId195"/>
      </mc:Fallback>
    </mc:AlternateContent>
    <mc:AlternateContent xmlns:mc="http://schemas.openxmlformats.org/markup-compatibility/2006">
      <mc:Choice Requires="x14">
        <oleObject progId="Equation.DSMT4" shapeId="125074" r:id="rId196">
          <objectPr defaultSize="0" autoPict="0" r:id="rId24">
            <anchor moveWithCells="1" sizeWithCells="1">
              <from>
                <xdr:col>6</xdr:col>
                <xdr:colOff>289560</xdr:colOff>
                <xdr:row>273</xdr:row>
                <xdr:rowOff>0</xdr:rowOff>
              </from>
              <to>
                <xdr:col>9</xdr:col>
                <xdr:colOff>0</xdr:colOff>
                <xdr:row>273</xdr:row>
                <xdr:rowOff>0</xdr:rowOff>
              </to>
            </anchor>
          </objectPr>
        </oleObject>
      </mc:Choice>
      <mc:Fallback>
        <oleObject progId="Equation.DSMT4" shapeId="125074" r:id="rId196"/>
      </mc:Fallback>
    </mc:AlternateContent>
    <mc:AlternateContent xmlns:mc="http://schemas.openxmlformats.org/markup-compatibility/2006">
      <mc:Choice Requires="x14">
        <oleObject progId="Equation.DSMT4" shapeId="125075" r:id="rId197">
          <objectPr defaultSize="0" autoPict="0" r:id="rId26">
            <anchor moveWithCells="1" sizeWithCells="1">
              <from>
                <xdr:col>1</xdr:col>
                <xdr:colOff>99060</xdr:colOff>
                <xdr:row>273</xdr:row>
                <xdr:rowOff>0</xdr:rowOff>
              </from>
              <to>
                <xdr:col>5</xdr:col>
                <xdr:colOff>350520</xdr:colOff>
                <xdr:row>273</xdr:row>
                <xdr:rowOff>0</xdr:rowOff>
              </to>
            </anchor>
          </objectPr>
        </oleObject>
      </mc:Choice>
      <mc:Fallback>
        <oleObject progId="Equation.DSMT4" shapeId="125075" r:id="rId197"/>
      </mc:Fallback>
    </mc:AlternateContent>
    <mc:AlternateContent xmlns:mc="http://schemas.openxmlformats.org/markup-compatibility/2006">
      <mc:Choice Requires="x14">
        <oleObject progId="Equation.DSMT4" shapeId="125076" r:id="rId198">
          <objectPr defaultSize="0" autoPict="0" r:id="rId28">
            <anchor moveWithCells="1" sizeWithCells="1">
              <from>
                <xdr:col>8</xdr:col>
                <xdr:colOff>60960</xdr:colOff>
                <xdr:row>273</xdr:row>
                <xdr:rowOff>0</xdr:rowOff>
              </from>
              <to>
                <xdr:col>10</xdr:col>
                <xdr:colOff>213360</xdr:colOff>
                <xdr:row>273</xdr:row>
                <xdr:rowOff>0</xdr:rowOff>
              </to>
            </anchor>
          </objectPr>
        </oleObject>
      </mc:Choice>
      <mc:Fallback>
        <oleObject progId="Equation.DSMT4" shapeId="125076" r:id="rId198"/>
      </mc:Fallback>
    </mc:AlternateContent>
    <mc:AlternateContent xmlns:mc="http://schemas.openxmlformats.org/markup-compatibility/2006">
      <mc:Choice Requires="x14">
        <oleObject progId="Equation.DSMT4" shapeId="125077" r:id="rId199">
          <objectPr defaultSize="0" autoPict="0" r:id="rId30">
            <anchor moveWithCells="1" sizeWithCells="1">
              <from>
                <xdr:col>8</xdr:col>
                <xdr:colOff>266700</xdr:colOff>
                <xdr:row>273</xdr:row>
                <xdr:rowOff>0</xdr:rowOff>
              </from>
              <to>
                <xdr:col>11</xdr:col>
                <xdr:colOff>373380</xdr:colOff>
                <xdr:row>273</xdr:row>
                <xdr:rowOff>0</xdr:rowOff>
              </to>
            </anchor>
          </objectPr>
        </oleObject>
      </mc:Choice>
      <mc:Fallback>
        <oleObject progId="Equation.DSMT4" shapeId="125077" r:id="rId199"/>
      </mc:Fallback>
    </mc:AlternateContent>
    <mc:AlternateContent xmlns:mc="http://schemas.openxmlformats.org/markup-compatibility/2006">
      <mc:Choice Requires="x14">
        <oleObject progId="Equation.DSMT4" shapeId="125078" r:id="rId200">
          <objectPr defaultSize="0" autoPict="0" r:id="rId20">
            <anchor moveWithCells="1" sizeWithCells="1">
              <from>
                <xdr:col>6</xdr:col>
                <xdr:colOff>228600</xdr:colOff>
                <xdr:row>273</xdr:row>
                <xdr:rowOff>0</xdr:rowOff>
              </from>
              <to>
                <xdr:col>9</xdr:col>
                <xdr:colOff>137160</xdr:colOff>
                <xdr:row>273</xdr:row>
                <xdr:rowOff>0</xdr:rowOff>
              </to>
            </anchor>
          </objectPr>
        </oleObject>
      </mc:Choice>
      <mc:Fallback>
        <oleObject progId="Equation.DSMT4" shapeId="125078" r:id="rId200"/>
      </mc:Fallback>
    </mc:AlternateContent>
    <mc:AlternateContent xmlns:mc="http://schemas.openxmlformats.org/markup-compatibility/2006">
      <mc:Choice Requires="x14">
        <oleObject progId="Equation.DSMT4" shapeId="125079" r:id="rId201">
          <objectPr defaultSize="0" autoPict="0" r:id="rId24">
            <anchor moveWithCells="1" sizeWithCells="1">
              <from>
                <xdr:col>6</xdr:col>
                <xdr:colOff>289560</xdr:colOff>
                <xdr:row>273</xdr:row>
                <xdr:rowOff>0</xdr:rowOff>
              </from>
              <to>
                <xdr:col>9</xdr:col>
                <xdr:colOff>0</xdr:colOff>
                <xdr:row>273</xdr:row>
                <xdr:rowOff>0</xdr:rowOff>
              </to>
            </anchor>
          </objectPr>
        </oleObject>
      </mc:Choice>
      <mc:Fallback>
        <oleObject progId="Equation.DSMT4" shapeId="125079" r:id="rId201"/>
      </mc:Fallback>
    </mc:AlternateContent>
    <mc:AlternateContent xmlns:mc="http://schemas.openxmlformats.org/markup-compatibility/2006">
      <mc:Choice Requires="x14">
        <oleObject progId="Equation.DSMT4" shapeId="125080" r:id="rId202">
          <objectPr defaultSize="0" autoPict="0" r:id="rId26">
            <anchor moveWithCells="1" sizeWithCells="1">
              <from>
                <xdr:col>1</xdr:col>
                <xdr:colOff>99060</xdr:colOff>
                <xdr:row>273</xdr:row>
                <xdr:rowOff>0</xdr:rowOff>
              </from>
              <to>
                <xdr:col>5</xdr:col>
                <xdr:colOff>350520</xdr:colOff>
                <xdr:row>273</xdr:row>
                <xdr:rowOff>0</xdr:rowOff>
              </to>
            </anchor>
          </objectPr>
        </oleObject>
      </mc:Choice>
      <mc:Fallback>
        <oleObject progId="Equation.DSMT4" shapeId="125080" r:id="rId202"/>
      </mc:Fallback>
    </mc:AlternateContent>
    <mc:AlternateContent xmlns:mc="http://schemas.openxmlformats.org/markup-compatibility/2006">
      <mc:Choice Requires="x14">
        <oleObject progId="Equation.DSMT4" shapeId="125081" r:id="rId203">
          <objectPr defaultSize="0" autoPict="0" r:id="rId28">
            <anchor moveWithCells="1" sizeWithCells="1">
              <from>
                <xdr:col>8</xdr:col>
                <xdr:colOff>60960</xdr:colOff>
                <xdr:row>273</xdr:row>
                <xdr:rowOff>0</xdr:rowOff>
              </from>
              <to>
                <xdr:col>10</xdr:col>
                <xdr:colOff>213360</xdr:colOff>
                <xdr:row>273</xdr:row>
                <xdr:rowOff>0</xdr:rowOff>
              </to>
            </anchor>
          </objectPr>
        </oleObject>
      </mc:Choice>
      <mc:Fallback>
        <oleObject progId="Equation.DSMT4" shapeId="125081" r:id="rId203"/>
      </mc:Fallback>
    </mc:AlternateContent>
    <mc:AlternateContent xmlns:mc="http://schemas.openxmlformats.org/markup-compatibility/2006">
      <mc:Choice Requires="x14">
        <oleObject progId="Equation.DSMT4" shapeId="125082" r:id="rId204">
          <objectPr defaultSize="0" autoPict="0" r:id="rId30">
            <anchor moveWithCells="1" sizeWithCells="1">
              <from>
                <xdr:col>8</xdr:col>
                <xdr:colOff>266700</xdr:colOff>
                <xdr:row>273</xdr:row>
                <xdr:rowOff>0</xdr:rowOff>
              </from>
              <to>
                <xdr:col>11</xdr:col>
                <xdr:colOff>373380</xdr:colOff>
                <xdr:row>273</xdr:row>
                <xdr:rowOff>0</xdr:rowOff>
              </to>
            </anchor>
          </objectPr>
        </oleObject>
      </mc:Choice>
      <mc:Fallback>
        <oleObject progId="Equation.DSMT4" shapeId="125082" r:id="rId204"/>
      </mc:Fallback>
    </mc:AlternateContent>
    <mc:AlternateContent xmlns:mc="http://schemas.openxmlformats.org/markup-compatibility/2006">
      <mc:Choice Requires="x14">
        <oleObject progId="Equation.DSMT4" shapeId="125083" r:id="rId205">
          <objectPr defaultSize="0" autoPict="0" r:id="rId62">
            <anchor moveWithCells="1" sizeWithCells="1">
              <from>
                <xdr:col>1</xdr:col>
                <xdr:colOff>68580</xdr:colOff>
                <xdr:row>273</xdr:row>
                <xdr:rowOff>0</xdr:rowOff>
              </from>
              <to>
                <xdr:col>5</xdr:col>
                <xdr:colOff>30480</xdr:colOff>
                <xdr:row>273</xdr:row>
                <xdr:rowOff>0</xdr:rowOff>
              </to>
            </anchor>
          </objectPr>
        </oleObject>
      </mc:Choice>
      <mc:Fallback>
        <oleObject progId="Equation.DSMT4" shapeId="125083" r:id="rId205"/>
      </mc:Fallback>
    </mc:AlternateContent>
    <mc:AlternateContent xmlns:mc="http://schemas.openxmlformats.org/markup-compatibility/2006">
      <mc:Choice Requires="x14">
        <oleObject progId="Equation.DSMT4" shapeId="125084" r:id="rId206">
          <objectPr defaultSize="0" autoPict="0" r:id="rId64">
            <anchor moveWithCells="1" sizeWithCells="1">
              <from>
                <xdr:col>7</xdr:col>
                <xdr:colOff>228600</xdr:colOff>
                <xdr:row>273</xdr:row>
                <xdr:rowOff>0</xdr:rowOff>
              </from>
              <to>
                <xdr:col>10</xdr:col>
                <xdr:colOff>289560</xdr:colOff>
                <xdr:row>273</xdr:row>
                <xdr:rowOff>0</xdr:rowOff>
              </to>
            </anchor>
          </objectPr>
        </oleObject>
      </mc:Choice>
      <mc:Fallback>
        <oleObject progId="Equation.DSMT4" shapeId="125084" r:id="rId206"/>
      </mc:Fallback>
    </mc:AlternateContent>
    <mc:AlternateContent xmlns:mc="http://schemas.openxmlformats.org/markup-compatibility/2006">
      <mc:Choice Requires="x14">
        <oleObject progId="Equation.DSMT4" shapeId="125085" r:id="rId207">
          <objectPr defaultSize="0" autoPict="0" r:id="rId66">
            <anchor moveWithCells="1" sizeWithCells="1">
              <from>
                <xdr:col>1</xdr:col>
                <xdr:colOff>68580</xdr:colOff>
                <xdr:row>273</xdr:row>
                <xdr:rowOff>0</xdr:rowOff>
              </from>
              <to>
                <xdr:col>3</xdr:col>
                <xdr:colOff>175260</xdr:colOff>
                <xdr:row>273</xdr:row>
                <xdr:rowOff>0</xdr:rowOff>
              </to>
            </anchor>
          </objectPr>
        </oleObject>
      </mc:Choice>
      <mc:Fallback>
        <oleObject progId="Equation.DSMT4" shapeId="125085" r:id="rId207"/>
      </mc:Fallback>
    </mc:AlternateContent>
    <mc:AlternateContent xmlns:mc="http://schemas.openxmlformats.org/markup-compatibility/2006">
      <mc:Choice Requires="x14">
        <oleObject progId="Equation.DSMT4" shapeId="125086" r:id="rId208">
          <objectPr defaultSize="0" autoPict="0" r:id="rId5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086" r:id="rId208"/>
      </mc:Fallback>
    </mc:AlternateContent>
    <mc:AlternateContent xmlns:mc="http://schemas.openxmlformats.org/markup-compatibility/2006">
      <mc:Choice Requires="x14">
        <oleObject progId="Equation.DSMT4" shapeId="125087" r:id="rId209">
          <objectPr defaultSize="0" autoPict="0" r:id="rId5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087" r:id="rId209"/>
      </mc:Fallback>
    </mc:AlternateContent>
    <mc:AlternateContent xmlns:mc="http://schemas.openxmlformats.org/markup-compatibility/2006">
      <mc:Choice Requires="x14">
        <oleObject progId="Equation.DSMT4" shapeId="125088" r:id="rId210">
          <objectPr defaultSize="0" autoPict="0" r:id="rId8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088" r:id="rId210"/>
      </mc:Fallback>
    </mc:AlternateContent>
    <mc:AlternateContent xmlns:mc="http://schemas.openxmlformats.org/markup-compatibility/2006">
      <mc:Choice Requires="x14">
        <oleObject progId="Equation.DSMT4" shapeId="125089" r:id="rId211">
          <objectPr defaultSize="0" autoPict="0" r:id="rId10">
            <anchor moveWithCells="1" sizeWithCells="1">
              <from>
                <xdr:col>0</xdr:col>
                <xdr:colOff>297180</xdr:colOff>
                <xdr:row>340</xdr:row>
                <xdr:rowOff>0</xdr:rowOff>
              </from>
              <to>
                <xdr:col>4</xdr:col>
                <xdr:colOff>274320</xdr:colOff>
                <xdr:row>340</xdr:row>
                <xdr:rowOff>0</xdr:rowOff>
              </to>
            </anchor>
          </objectPr>
        </oleObject>
      </mc:Choice>
      <mc:Fallback>
        <oleObject progId="Equation.DSMT4" shapeId="125089" r:id="rId211"/>
      </mc:Fallback>
    </mc:AlternateContent>
    <mc:AlternateContent xmlns:mc="http://schemas.openxmlformats.org/markup-compatibility/2006">
      <mc:Choice Requires="x14">
        <oleObject progId="Equation.DSMT4" shapeId="125090" r:id="rId212">
          <objectPr defaultSize="0" autoPict="0" r:id="rId12">
            <anchor moveWithCells="1" sizeWithCells="1">
              <from>
                <xdr:col>12</xdr:col>
                <xdr:colOff>45720</xdr:colOff>
                <xdr:row>340</xdr:row>
                <xdr:rowOff>0</xdr:rowOff>
              </from>
              <to>
                <xdr:col>13</xdr:col>
                <xdr:colOff>137160</xdr:colOff>
                <xdr:row>340</xdr:row>
                <xdr:rowOff>0</xdr:rowOff>
              </to>
            </anchor>
          </objectPr>
        </oleObject>
      </mc:Choice>
      <mc:Fallback>
        <oleObject progId="Equation.DSMT4" shapeId="125090" r:id="rId212"/>
      </mc:Fallback>
    </mc:AlternateContent>
    <mc:AlternateContent xmlns:mc="http://schemas.openxmlformats.org/markup-compatibility/2006">
      <mc:Choice Requires="x14">
        <oleObject progId="Equation.DSMT4" shapeId="125091" r:id="rId213">
          <objectPr defaultSize="0" autoPict="0" r:id="rId14">
            <anchor moveWithCells="1" sizeWithCells="1">
              <from>
                <xdr:col>1</xdr:col>
                <xdr:colOff>60960</xdr:colOff>
                <xdr:row>340</xdr:row>
                <xdr:rowOff>0</xdr:rowOff>
              </from>
              <to>
                <xdr:col>5</xdr:col>
                <xdr:colOff>388620</xdr:colOff>
                <xdr:row>340</xdr:row>
                <xdr:rowOff>0</xdr:rowOff>
              </to>
            </anchor>
          </objectPr>
        </oleObject>
      </mc:Choice>
      <mc:Fallback>
        <oleObject progId="Equation.DSMT4" shapeId="125091" r:id="rId213"/>
      </mc:Fallback>
    </mc:AlternateContent>
    <mc:AlternateContent xmlns:mc="http://schemas.openxmlformats.org/markup-compatibility/2006">
      <mc:Choice Requires="x14">
        <oleObject progId="Equation.DSMT4" shapeId="125092" r:id="rId214">
          <objectPr defaultSize="0" autoPict="0" r:id="rId16">
            <anchor moveWithCells="1" sizeWithCells="1">
              <from>
                <xdr:col>10</xdr:col>
                <xdr:colOff>22860</xdr:colOff>
                <xdr:row>340</xdr:row>
                <xdr:rowOff>0</xdr:rowOff>
              </from>
              <to>
                <xdr:col>13</xdr:col>
                <xdr:colOff>175260</xdr:colOff>
                <xdr:row>340</xdr:row>
                <xdr:rowOff>0</xdr:rowOff>
              </to>
            </anchor>
          </objectPr>
        </oleObject>
      </mc:Choice>
      <mc:Fallback>
        <oleObject progId="Equation.DSMT4" shapeId="125092" r:id="rId214"/>
      </mc:Fallback>
    </mc:AlternateContent>
    <mc:AlternateContent xmlns:mc="http://schemas.openxmlformats.org/markup-compatibility/2006">
      <mc:Choice Requires="x14">
        <oleObject progId="Equation.DSMT4" shapeId="125093" r:id="rId215">
          <objectPr defaultSize="0" autoPict="0" r:id="rId18">
            <anchor moveWithCells="1" sizeWithCells="1">
              <from>
                <xdr:col>1</xdr:col>
                <xdr:colOff>38100</xdr:colOff>
                <xdr:row>340</xdr:row>
                <xdr:rowOff>0</xdr:rowOff>
              </from>
              <to>
                <xdr:col>5</xdr:col>
                <xdr:colOff>22860</xdr:colOff>
                <xdr:row>340</xdr:row>
                <xdr:rowOff>0</xdr:rowOff>
              </to>
            </anchor>
          </objectPr>
        </oleObject>
      </mc:Choice>
      <mc:Fallback>
        <oleObject progId="Equation.DSMT4" shapeId="125093" r:id="rId215"/>
      </mc:Fallback>
    </mc:AlternateContent>
    <mc:AlternateContent xmlns:mc="http://schemas.openxmlformats.org/markup-compatibility/2006">
      <mc:Choice Requires="x14">
        <oleObject progId="Equation.DSMT4" shapeId="125094" r:id="rId216">
          <objectPr defaultSize="0" autoPict="0" r:id="rId20">
            <anchor moveWithCells="1" sizeWithCells="1">
              <from>
                <xdr:col>9</xdr:col>
                <xdr:colOff>312420</xdr:colOff>
                <xdr:row>340</xdr:row>
                <xdr:rowOff>0</xdr:rowOff>
              </from>
              <to>
                <xdr:col>12</xdr:col>
                <xdr:colOff>220980</xdr:colOff>
                <xdr:row>340</xdr:row>
                <xdr:rowOff>0</xdr:rowOff>
              </to>
            </anchor>
          </objectPr>
        </oleObject>
      </mc:Choice>
      <mc:Fallback>
        <oleObject progId="Equation.DSMT4" shapeId="125094" r:id="rId216"/>
      </mc:Fallback>
    </mc:AlternateContent>
    <mc:AlternateContent xmlns:mc="http://schemas.openxmlformats.org/markup-compatibility/2006">
      <mc:Choice Requires="x14">
        <oleObject progId="Equation.DSMT4" shapeId="125095" r:id="rId217">
          <objectPr defaultSize="0" autoPict="0" r:id="rId22">
            <anchor moveWithCells="1" sizeWithCells="1">
              <from>
                <xdr:col>9</xdr:col>
                <xdr:colOff>266700</xdr:colOff>
                <xdr:row>340</xdr:row>
                <xdr:rowOff>0</xdr:rowOff>
              </from>
              <to>
                <xdr:col>13</xdr:col>
                <xdr:colOff>68580</xdr:colOff>
                <xdr:row>340</xdr:row>
                <xdr:rowOff>0</xdr:rowOff>
              </to>
            </anchor>
          </objectPr>
        </oleObject>
      </mc:Choice>
      <mc:Fallback>
        <oleObject progId="Equation.DSMT4" shapeId="125095" r:id="rId217"/>
      </mc:Fallback>
    </mc:AlternateContent>
    <mc:AlternateContent xmlns:mc="http://schemas.openxmlformats.org/markup-compatibility/2006">
      <mc:Choice Requires="x14">
        <oleObject progId="Equation.DSMT4" shapeId="125096" r:id="rId218">
          <objectPr defaultSize="0" autoPict="0" r:id="rId24">
            <anchor moveWithCells="1" sizeWithCells="1">
              <from>
                <xdr:col>9</xdr:col>
                <xdr:colOff>289560</xdr:colOff>
                <xdr:row>340</xdr:row>
                <xdr:rowOff>0</xdr:rowOff>
              </from>
              <to>
                <xdr:col>12</xdr:col>
                <xdr:colOff>0</xdr:colOff>
                <xdr:row>340</xdr:row>
                <xdr:rowOff>0</xdr:rowOff>
              </to>
            </anchor>
          </objectPr>
        </oleObject>
      </mc:Choice>
      <mc:Fallback>
        <oleObject progId="Equation.DSMT4" shapeId="125096" r:id="rId218"/>
      </mc:Fallback>
    </mc:AlternateContent>
    <mc:AlternateContent xmlns:mc="http://schemas.openxmlformats.org/markup-compatibility/2006">
      <mc:Choice Requires="x14">
        <oleObject progId="Equation.DSMT4" shapeId="125097" r:id="rId219">
          <objectPr defaultSize="0" autoPict="0" r:id="rId26">
            <anchor moveWithCells="1" sizeWithCells="1">
              <from>
                <xdr:col>1</xdr:col>
                <xdr:colOff>99060</xdr:colOff>
                <xdr:row>340</xdr:row>
                <xdr:rowOff>0</xdr:rowOff>
              </from>
              <to>
                <xdr:col>5</xdr:col>
                <xdr:colOff>350520</xdr:colOff>
                <xdr:row>340</xdr:row>
                <xdr:rowOff>0</xdr:rowOff>
              </to>
            </anchor>
          </objectPr>
        </oleObject>
      </mc:Choice>
      <mc:Fallback>
        <oleObject progId="Equation.DSMT4" shapeId="125097" r:id="rId219"/>
      </mc:Fallback>
    </mc:AlternateContent>
    <mc:AlternateContent xmlns:mc="http://schemas.openxmlformats.org/markup-compatibility/2006">
      <mc:Choice Requires="x14">
        <oleObject progId="Equation.DSMT4" shapeId="125098" r:id="rId220">
          <objectPr defaultSize="0" autoPict="0" r:id="rId28">
            <anchor moveWithCells="1" sizeWithCells="1">
              <from>
                <xdr:col>11</xdr:col>
                <xdr:colOff>60960</xdr:colOff>
                <xdr:row>340</xdr:row>
                <xdr:rowOff>0</xdr:rowOff>
              </from>
              <to>
                <xdr:col>13</xdr:col>
                <xdr:colOff>213360</xdr:colOff>
                <xdr:row>340</xdr:row>
                <xdr:rowOff>0</xdr:rowOff>
              </to>
            </anchor>
          </objectPr>
        </oleObject>
      </mc:Choice>
      <mc:Fallback>
        <oleObject progId="Equation.DSMT4" shapeId="125098" r:id="rId220"/>
      </mc:Fallback>
    </mc:AlternateContent>
    <mc:AlternateContent xmlns:mc="http://schemas.openxmlformats.org/markup-compatibility/2006">
      <mc:Choice Requires="x14">
        <oleObject progId="Equation.DSMT4" shapeId="125099" r:id="rId221">
          <objectPr defaultSize="0" autoPict="0" r:id="rId30">
            <anchor moveWithCells="1" sizeWithCells="1">
              <from>
                <xdr:col>11</xdr:col>
                <xdr:colOff>266700</xdr:colOff>
                <xdr:row>340</xdr:row>
                <xdr:rowOff>0</xdr:rowOff>
              </from>
              <to>
                <xdr:col>14</xdr:col>
                <xdr:colOff>373380</xdr:colOff>
                <xdr:row>340</xdr:row>
                <xdr:rowOff>0</xdr:rowOff>
              </to>
            </anchor>
          </objectPr>
        </oleObject>
      </mc:Choice>
      <mc:Fallback>
        <oleObject progId="Equation.DSMT4" shapeId="125099" r:id="rId221"/>
      </mc:Fallback>
    </mc:AlternateContent>
    <mc:AlternateContent xmlns:mc="http://schemas.openxmlformats.org/markup-compatibility/2006">
      <mc:Choice Requires="x14">
        <oleObject progId="Equation.DSMT4" shapeId="125100" r:id="rId222">
          <objectPr defaultSize="0" autoPict="0" r:id="rId32">
            <anchor moveWithCells="1" sizeWithCells="1">
              <from>
                <xdr:col>2</xdr:col>
                <xdr:colOff>365760</xdr:colOff>
                <xdr:row>340</xdr:row>
                <xdr:rowOff>0</xdr:rowOff>
              </from>
              <to>
                <xdr:col>3</xdr:col>
                <xdr:colOff>373380</xdr:colOff>
                <xdr:row>340</xdr:row>
                <xdr:rowOff>0</xdr:rowOff>
              </to>
            </anchor>
          </objectPr>
        </oleObject>
      </mc:Choice>
      <mc:Fallback>
        <oleObject progId="Equation.DSMT4" shapeId="125100" r:id="rId222"/>
      </mc:Fallback>
    </mc:AlternateContent>
    <mc:AlternateContent xmlns:mc="http://schemas.openxmlformats.org/markup-compatibility/2006">
      <mc:Choice Requires="x14">
        <oleObject progId="Equation.DSMT4" shapeId="125101" r:id="rId223">
          <objectPr defaultSize="0" autoPict="0" r:id="rId34">
            <anchor moveWithCells="1" sizeWithCells="1">
              <from>
                <xdr:col>1</xdr:col>
                <xdr:colOff>106680</xdr:colOff>
                <xdr:row>340</xdr:row>
                <xdr:rowOff>0</xdr:rowOff>
              </from>
              <to>
                <xdr:col>5</xdr:col>
                <xdr:colOff>22860</xdr:colOff>
                <xdr:row>340</xdr:row>
                <xdr:rowOff>0</xdr:rowOff>
              </to>
            </anchor>
          </objectPr>
        </oleObject>
      </mc:Choice>
      <mc:Fallback>
        <oleObject progId="Equation.DSMT4" shapeId="125101" r:id="rId223"/>
      </mc:Fallback>
    </mc:AlternateContent>
    <mc:AlternateContent xmlns:mc="http://schemas.openxmlformats.org/markup-compatibility/2006">
      <mc:Choice Requires="x14">
        <oleObject progId="Equation.DSMT4" shapeId="125102" r:id="rId224">
          <objectPr defaultSize="0" autoPict="0" r:id="rId5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102" r:id="rId224"/>
      </mc:Fallback>
    </mc:AlternateContent>
    <mc:AlternateContent xmlns:mc="http://schemas.openxmlformats.org/markup-compatibility/2006">
      <mc:Choice Requires="x14">
        <oleObject progId="Equation.DSMT4" shapeId="125103" r:id="rId225">
          <objectPr defaultSize="0" autoPict="0" r:id="rId8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103" r:id="rId225"/>
      </mc:Fallback>
    </mc:AlternateContent>
    <mc:AlternateContent xmlns:mc="http://schemas.openxmlformats.org/markup-compatibility/2006">
      <mc:Choice Requires="x14">
        <oleObject progId="Equation.DSMT4" shapeId="125104" r:id="rId226">
          <objectPr defaultSize="0" autoPict="0" r:id="rId5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104" r:id="rId226"/>
      </mc:Fallback>
    </mc:AlternateContent>
    <mc:AlternateContent xmlns:mc="http://schemas.openxmlformats.org/markup-compatibility/2006">
      <mc:Choice Requires="x14">
        <oleObject progId="Equation.DSMT4" shapeId="125105" r:id="rId227">
          <objectPr defaultSize="0" autoPict="0" r:id="rId5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105" r:id="rId227"/>
      </mc:Fallback>
    </mc:AlternateContent>
    <mc:AlternateContent xmlns:mc="http://schemas.openxmlformats.org/markup-compatibility/2006">
      <mc:Choice Requires="x14">
        <oleObject progId="Equation.DSMT4" shapeId="125106" r:id="rId228">
          <objectPr defaultSize="0" autoPict="0" r:id="rId8">
            <anchor moveWithCells="1" sizeWithCells="1">
              <from>
                <xdr:col>0</xdr:col>
                <xdr:colOff>83820</xdr:colOff>
                <xdr:row>340</xdr:row>
                <xdr:rowOff>0</xdr:rowOff>
              </from>
              <to>
                <xdr:col>0</xdr:col>
                <xdr:colOff>304800</xdr:colOff>
                <xdr:row>340</xdr:row>
                <xdr:rowOff>0</xdr:rowOff>
              </to>
            </anchor>
          </objectPr>
        </oleObject>
      </mc:Choice>
      <mc:Fallback>
        <oleObject progId="Equation.DSMT4" shapeId="125106" r:id="rId228"/>
      </mc:Fallback>
    </mc:AlternateContent>
    <mc:AlternateContent xmlns:mc="http://schemas.openxmlformats.org/markup-compatibility/2006">
      <mc:Choice Requires="x14">
        <oleObject progId="Equation.DSMT4" shapeId="125107" r:id="rId229">
          <objectPr defaultSize="0" autoPict="0" r:id="rId10">
            <anchor moveWithCells="1" sizeWithCells="1">
              <from>
                <xdr:col>8</xdr:col>
                <xdr:colOff>213360</xdr:colOff>
                <xdr:row>340</xdr:row>
                <xdr:rowOff>0</xdr:rowOff>
              </from>
              <to>
                <xdr:col>12</xdr:col>
                <xdr:colOff>114300</xdr:colOff>
                <xdr:row>340</xdr:row>
                <xdr:rowOff>0</xdr:rowOff>
              </to>
            </anchor>
          </objectPr>
        </oleObject>
      </mc:Choice>
      <mc:Fallback>
        <oleObject progId="Equation.DSMT4" shapeId="125107" r:id="rId229"/>
      </mc:Fallback>
    </mc:AlternateContent>
    <mc:AlternateContent xmlns:mc="http://schemas.openxmlformats.org/markup-compatibility/2006">
      <mc:Choice Requires="x14">
        <oleObject progId="Equation.DSMT4" shapeId="125108" r:id="rId230">
          <objectPr defaultSize="0" autoPict="0" r:id="rId42">
            <anchor moveWithCells="1" sizeWithCells="1">
              <from>
                <xdr:col>1</xdr:col>
                <xdr:colOff>38100</xdr:colOff>
                <xdr:row>412</xdr:row>
                <xdr:rowOff>0</xdr:rowOff>
              </from>
              <to>
                <xdr:col>4</xdr:col>
                <xdr:colOff>22860</xdr:colOff>
                <xdr:row>412</xdr:row>
                <xdr:rowOff>0</xdr:rowOff>
              </to>
            </anchor>
          </objectPr>
        </oleObject>
      </mc:Choice>
      <mc:Fallback>
        <oleObject progId="Equation.DSMT4" shapeId="125108" r:id="rId230"/>
      </mc:Fallback>
    </mc:AlternateContent>
    <mc:AlternateContent xmlns:mc="http://schemas.openxmlformats.org/markup-compatibility/2006">
      <mc:Choice Requires="x14">
        <oleObject progId="Equation.DSMT4" shapeId="125109" r:id="rId231">
          <objectPr defaultSize="0" autoPict="0" r:id="rId20">
            <anchor moveWithCells="1" sizeWithCells="1">
              <from>
                <xdr:col>6</xdr:col>
                <xdr:colOff>312420</xdr:colOff>
                <xdr:row>412</xdr:row>
                <xdr:rowOff>0</xdr:rowOff>
              </from>
              <to>
                <xdr:col>9</xdr:col>
                <xdr:colOff>220980</xdr:colOff>
                <xdr:row>412</xdr:row>
                <xdr:rowOff>0</xdr:rowOff>
              </to>
            </anchor>
          </objectPr>
        </oleObject>
      </mc:Choice>
      <mc:Fallback>
        <oleObject progId="Equation.DSMT4" shapeId="125109" r:id="rId231"/>
      </mc:Fallback>
    </mc:AlternateContent>
    <mc:AlternateContent xmlns:mc="http://schemas.openxmlformats.org/markup-compatibility/2006">
      <mc:Choice Requires="x14">
        <oleObject progId="Equation.DSMT4" shapeId="125110" r:id="rId232">
          <objectPr defaultSize="0" autoPict="0" r:id="rId22">
            <anchor moveWithCells="1" sizeWithCells="1">
              <from>
                <xdr:col>6</xdr:col>
                <xdr:colOff>266700</xdr:colOff>
                <xdr:row>412</xdr:row>
                <xdr:rowOff>0</xdr:rowOff>
              </from>
              <to>
                <xdr:col>10</xdr:col>
                <xdr:colOff>68580</xdr:colOff>
                <xdr:row>412</xdr:row>
                <xdr:rowOff>0</xdr:rowOff>
              </to>
            </anchor>
          </objectPr>
        </oleObject>
      </mc:Choice>
      <mc:Fallback>
        <oleObject progId="Equation.DSMT4" shapeId="125110" r:id="rId232"/>
      </mc:Fallback>
    </mc:AlternateContent>
    <mc:AlternateContent xmlns:mc="http://schemas.openxmlformats.org/markup-compatibility/2006">
      <mc:Choice Requires="x14">
        <oleObject progId="Equation.DSMT4" shapeId="125111" r:id="rId233">
          <objectPr defaultSize="0" autoPict="0" r:id="rId24">
            <anchor moveWithCells="1" sizeWithCells="1">
              <from>
                <xdr:col>6</xdr:col>
                <xdr:colOff>289560</xdr:colOff>
                <xdr:row>412</xdr:row>
                <xdr:rowOff>0</xdr:rowOff>
              </from>
              <to>
                <xdr:col>9</xdr:col>
                <xdr:colOff>0</xdr:colOff>
                <xdr:row>412</xdr:row>
                <xdr:rowOff>0</xdr:rowOff>
              </to>
            </anchor>
          </objectPr>
        </oleObject>
      </mc:Choice>
      <mc:Fallback>
        <oleObject progId="Equation.DSMT4" shapeId="125111" r:id="rId233"/>
      </mc:Fallback>
    </mc:AlternateContent>
    <mc:AlternateContent xmlns:mc="http://schemas.openxmlformats.org/markup-compatibility/2006">
      <mc:Choice Requires="x14">
        <oleObject progId="Equation.DSMT4" shapeId="125112" r:id="rId234">
          <objectPr defaultSize="0" autoPict="0" r:id="rId26">
            <anchor moveWithCells="1" sizeWithCells="1">
              <from>
                <xdr:col>1</xdr:col>
                <xdr:colOff>99060</xdr:colOff>
                <xdr:row>412</xdr:row>
                <xdr:rowOff>0</xdr:rowOff>
              </from>
              <to>
                <xdr:col>5</xdr:col>
                <xdr:colOff>350520</xdr:colOff>
                <xdr:row>412</xdr:row>
                <xdr:rowOff>0</xdr:rowOff>
              </to>
            </anchor>
          </objectPr>
        </oleObject>
      </mc:Choice>
      <mc:Fallback>
        <oleObject progId="Equation.DSMT4" shapeId="125112" r:id="rId234"/>
      </mc:Fallback>
    </mc:AlternateContent>
    <mc:AlternateContent xmlns:mc="http://schemas.openxmlformats.org/markup-compatibility/2006">
      <mc:Choice Requires="x14">
        <oleObject progId="Equation.DSMT4" shapeId="125113" r:id="rId235">
          <objectPr defaultSize="0" autoPict="0" r:id="rId28">
            <anchor moveWithCells="1" sizeWithCells="1">
              <from>
                <xdr:col>8</xdr:col>
                <xdr:colOff>60960</xdr:colOff>
                <xdr:row>412</xdr:row>
                <xdr:rowOff>0</xdr:rowOff>
              </from>
              <to>
                <xdr:col>10</xdr:col>
                <xdr:colOff>213360</xdr:colOff>
                <xdr:row>412</xdr:row>
                <xdr:rowOff>0</xdr:rowOff>
              </to>
            </anchor>
          </objectPr>
        </oleObject>
      </mc:Choice>
      <mc:Fallback>
        <oleObject progId="Equation.DSMT4" shapeId="125113" r:id="rId235"/>
      </mc:Fallback>
    </mc:AlternateContent>
    <mc:AlternateContent xmlns:mc="http://schemas.openxmlformats.org/markup-compatibility/2006">
      <mc:Choice Requires="x14">
        <oleObject progId="Equation.DSMT4" shapeId="125114" r:id="rId236">
          <objectPr defaultSize="0" autoPict="0" r:id="rId30">
            <anchor moveWithCells="1" sizeWithCells="1">
              <from>
                <xdr:col>8</xdr:col>
                <xdr:colOff>266700</xdr:colOff>
                <xdr:row>412</xdr:row>
                <xdr:rowOff>0</xdr:rowOff>
              </from>
              <to>
                <xdr:col>11</xdr:col>
                <xdr:colOff>373380</xdr:colOff>
                <xdr:row>412</xdr:row>
                <xdr:rowOff>0</xdr:rowOff>
              </to>
            </anchor>
          </objectPr>
        </oleObject>
      </mc:Choice>
      <mc:Fallback>
        <oleObject progId="Equation.DSMT4" shapeId="125114" r:id="rId236"/>
      </mc:Fallback>
    </mc:AlternateContent>
    <mc:AlternateContent xmlns:mc="http://schemas.openxmlformats.org/markup-compatibility/2006">
      <mc:Choice Requires="x14">
        <oleObject progId="Equation.DSMT4" shapeId="125115" r:id="rId237">
          <objectPr defaultSize="0" autoPict="0" r:id="rId20">
            <anchor moveWithCells="1" sizeWithCells="1">
              <from>
                <xdr:col>6</xdr:col>
                <xdr:colOff>335280</xdr:colOff>
                <xdr:row>412</xdr:row>
                <xdr:rowOff>0</xdr:rowOff>
              </from>
              <to>
                <xdr:col>9</xdr:col>
                <xdr:colOff>236220</xdr:colOff>
                <xdr:row>412</xdr:row>
                <xdr:rowOff>0</xdr:rowOff>
              </to>
            </anchor>
          </objectPr>
        </oleObject>
      </mc:Choice>
      <mc:Fallback>
        <oleObject progId="Equation.DSMT4" shapeId="125115" r:id="rId237"/>
      </mc:Fallback>
    </mc:AlternateContent>
    <mc:AlternateContent xmlns:mc="http://schemas.openxmlformats.org/markup-compatibility/2006">
      <mc:Choice Requires="x14">
        <oleObject progId="Equation.DSMT4" shapeId="125116" r:id="rId238">
          <objectPr defaultSize="0" autoPict="0" r:id="rId22">
            <anchor moveWithCells="1" sizeWithCells="1">
              <from>
                <xdr:col>6</xdr:col>
                <xdr:colOff>274320</xdr:colOff>
                <xdr:row>412</xdr:row>
                <xdr:rowOff>0</xdr:rowOff>
              </from>
              <to>
                <xdr:col>10</xdr:col>
                <xdr:colOff>76200</xdr:colOff>
                <xdr:row>412</xdr:row>
                <xdr:rowOff>0</xdr:rowOff>
              </to>
            </anchor>
          </objectPr>
        </oleObject>
      </mc:Choice>
      <mc:Fallback>
        <oleObject progId="Equation.DSMT4" shapeId="125116" r:id="rId238"/>
      </mc:Fallback>
    </mc:AlternateContent>
    <mc:AlternateContent xmlns:mc="http://schemas.openxmlformats.org/markup-compatibility/2006">
      <mc:Choice Requires="x14">
        <oleObject progId="Equation.DSMT4" shapeId="125117" r:id="rId239">
          <objectPr defaultSize="0" autoPict="0" r:id="rId24">
            <anchor moveWithCells="1" sizeWithCells="1">
              <from>
                <xdr:col>6</xdr:col>
                <xdr:colOff>289560</xdr:colOff>
                <xdr:row>412</xdr:row>
                <xdr:rowOff>0</xdr:rowOff>
              </from>
              <to>
                <xdr:col>9</xdr:col>
                <xdr:colOff>0</xdr:colOff>
                <xdr:row>412</xdr:row>
                <xdr:rowOff>0</xdr:rowOff>
              </to>
            </anchor>
          </objectPr>
        </oleObject>
      </mc:Choice>
      <mc:Fallback>
        <oleObject progId="Equation.DSMT4" shapeId="125117" r:id="rId239"/>
      </mc:Fallback>
    </mc:AlternateContent>
    <mc:AlternateContent xmlns:mc="http://schemas.openxmlformats.org/markup-compatibility/2006">
      <mc:Choice Requires="x14">
        <oleObject progId="Equation.DSMT4" shapeId="125118" r:id="rId240">
          <objectPr defaultSize="0" autoPict="0" r:id="rId26">
            <anchor moveWithCells="1" sizeWithCells="1">
              <from>
                <xdr:col>1</xdr:col>
                <xdr:colOff>99060</xdr:colOff>
                <xdr:row>412</xdr:row>
                <xdr:rowOff>0</xdr:rowOff>
              </from>
              <to>
                <xdr:col>5</xdr:col>
                <xdr:colOff>350520</xdr:colOff>
                <xdr:row>412</xdr:row>
                <xdr:rowOff>0</xdr:rowOff>
              </to>
            </anchor>
          </objectPr>
        </oleObject>
      </mc:Choice>
      <mc:Fallback>
        <oleObject progId="Equation.DSMT4" shapeId="125118" r:id="rId240"/>
      </mc:Fallback>
    </mc:AlternateContent>
    <mc:AlternateContent xmlns:mc="http://schemas.openxmlformats.org/markup-compatibility/2006">
      <mc:Choice Requires="x14">
        <oleObject progId="Equation.DSMT4" shapeId="125119" r:id="rId241">
          <objectPr defaultSize="0" autoPict="0" r:id="rId28">
            <anchor moveWithCells="1" sizeWithCells="1">
              <from>
                <xdr:col>8</xdr:col>
                <xdr:colOff>60960</xdr:colOff>
                <xdr:row>412</xdr:row>
                <xdr:rowOff>0</xdr:rowOff>
              </from>
              <to>
                <xdr:col>10</xdr:col>
                <xdr:colOff>213360</xdr:colOff>
                <xdr:row>412</xdr:row>
                <xdr:rowOff>0</xdr:rowOff>
              </to>
            </anchor>
          </objectPr>
        </oleObject>
      </mc:Choice>
      <mc:Fallback>
        <oleObject progId="Equation.DSMT4" shapeId="125119" r:id="rId241"/>
      </mc:Fallback>
    </mc:AlternateContent>
    <mc:AlternateContent xmlns:mc="http://schemas.openxmlformats.org/markup-compatibility/2006">
      <mc:Choice Requires="x14">
        <oleObject progId="Equation.DSMT4" shapeId="125120" r:id="rId242">
          <objectPr defaultSize="0" autoPict="0" r:id="rId30">
            <anchor moveWithCells="1" sizeWithCells="1">
              <from>
                <xdr:col>8</xdr:col>
                <xdr:colOff>266700</xdr:colOff>
                <xdr:row>412</xdr:row>
                <xdr:rowOff>0</xdr:rowOff>
              </from>
              <to>
                <xdr:col>11</xdr:col>
                <xdr:colOff>373380</xdr:colOff>
                <xdr:row>412</xdr:row>
                <xdr:rowOff>0</xdr:rowOff>
              </to>
            </anchor>
          </objectPr>
        </oleObject>
      </mc:Choice>
      <mc:Fallback>
        <oleObject progId="Equation.DSMT4" shapeId="125120" r:id="rId242"/>
      </mc:Fallback>
    </mc:AlternateContent>
    <mc:AlternateContent xmlns:mc="http://schemas.openxmlformats.org/markup-compatibility/2006">
      <mc:Choice Requires="x14">
        <oleObject progId="Equation.DSMT4" shapeId="125121" r:id="rId243">
          <objectPr defaultSize="0" autoPict="0" r:id="rId20">
            <anchor moveWithCells="1" sizeWithCells="1">
              <from>
                <xdr:col>6</xdr:col>
                <xdr:colOff>228600</xdr:colOff>
                <xdr:row>412</xdr:row>
                <xdr:rowOff>0</xdr:rowOff>
              </from>
              <to>
                <xdr:col>9</xdr:col>
                <xdr:colOff>137160</xdr:colOff>
                <xdr:row>412</xdr:row>
                <xdr:rowOff>0</xdr:rowOff>
              </to>
            </anchor>
          </objectPr>
        </oleObject>
      </mc:Choice>
      <mc:Fallback>
        <oleObject progId="Equation.DSMT4" shapeId="125121" r:id="rId243"/>
      </mc:Fallback>
    </mc:AlternateContent>
    <mc:AlternateContent xmlns:mc="http://schemas.openxmlformats.org/markup-compatibility/2006">
      <mc:Choice Requires="x14">
        <oleObject progId="Equation.DSMT4" shapeId="125122" r:id="rId244">
          <objectPr defaultSize="0" autoPict="0" r:id="rId22">
            <anchor moveWithCells="1" sizeWithCells="1">
              <from>
                <xdr:col>9</xdr:col>
                <xdr:colOff>342900</xdr:colOff>
                <xdr:row>412</xdr:row>
                <xdr:rowOff>0</xdr:rowOff>
              </from>
              <to>
                <xdr:col>13</xdr:col>
                <xdr:colOff>144780</xdr:colOff>
                <xdr:row>412</xdr:row>
                <xdr:rowOff>0</xdr:rowOff>
              </to>
            </anchor>
          </objectPr>
        </oleObject>
      </mc:Choice>
      <mc:Fallback>
        <oleObject progId="Equation.DSMT4" shapeId="125122" r:id="rId244"/>
      </mc:Fallback>
    </mc:AlternateContent>
    <mc:AlternateContent xmlns:mc="http://schemas.openxmlformats.org/markup-compatibility/2006">
      <mc:Choice Requires="x14">
        <oleObject progId="Equation.DSMT4" shapeId="125123" r:id="rId245">
          <objectPr defaultSize="0" autoPict="0" r:id="rId24">
            <anchor moveWithCells="1" sizeWithCells="1">
              <from>
                <xdr:col>6</xdr:col>
                <xdr:colOff>289560</xdr:colOff>
                <xdr:row>412</xdr:row>
                <xdr:rowOff>0</xdr:rowOff>
              </from>
              <to>
                <xdr:col>9</xdr:col>
                <xdr:colOff>0</xdr:colOff>
                <xdr:row>412</xdr:row>
                <xdr:rowOff>0</xdr:rowOff>
              </to>
            </anchor>
          </objectPr>
        </oleObject>
      </mc:Choice>
      <mc:Fallback>
        <oleObject progId="Equation.DSMT4" shapeId="125123" r:id="rId245"/>
      </mc:Fallback>
    </mc:AlternateContent>
    <mc:AlternateContent xmlns:mc="http://schemas.openxmlformats.org/markup-compatibility/2006">
      <mc:Choice Requires="x14">
        <oleObject progId="Equation.DSMT4" shapeId="125124" r:id="rId246">
          <objectPr defaultSize="0" autoPict="0" r:id="rId26">
            <anchor moveWithCells="1" sizeWithCells="1">
              <from>
                <xdr:col>1</xdr:col>
                <xdr:colOff>99060</xdr:colOff>
                <xdr:row>412</xdr:row>
                <xdr:rowOff>0</xdr:rowOff>
              </from>
              <to>
                <xdr:col>5</xdr:col>
                <xdr:colOff>350520</xdr:colOff>
                <xdr:row>412</xdr:row>
                <xdr:rowOff>0</xdr:rowOff>
              </to>
            </anchor>
          </objectPr>
        </oleObject>
      </mc:Choice>
      <mc:Fallback>
        <oleObject progId="Equation.DSMT4" shapeId="125124" r:id="rId246"/>
      </mc:Fallback>
    </mc:AlternateContent>
    <mc:AlternateContent xmlns:mc="http://schemas.openxmlformats.org/markup-compatibility/2006">
      <mc:Choice Requires="x14">
        <oleObject progId="Equation.DSMT4" shapeId="125125" r:id="rId247">
          <objectPr defaultSize="0" autoPict="0" r:id="rId28">
            <anchor moveWithCells="1" sizeWithCells="1">
              <from>
                <xdr:col>8</xdr:col>
                <xdr:colOff>60960</xdr:colOff>
                <xdr:row>412</xdr:row>
                <xdr:rowOff>0</xdr:rowOff>
              </from>
              <to>
                <xdr:col>10</xdr:col>
                <xdr:colOff>213360</xdr:colOff>
                <xdr:row>412</xdr:row>
                <xdr:rowOff>0</xdr:rowOff>
              </to>
            </anchor>
          </objectPr>
        </oleObject>
      </mc:Choice>
      <mc:Fallback>
        <oleObject progId="Equation.DSMT4" shapeId="125125" r:id="rId247"/>
      </mc:Fallback>
    </mc:AlternateContent>
    <mc:AlternateContent xmlns:mc="http://schemas.openxmlformats.org/markup-compatibility/2006">
      <mc:Choice Requires="x14">
        <oleObject progId="Equation.DSMT4" shapeId="125126" r:id="rId248">
          <objectPr defaultSize="0" autoPict="0" r:id="rId30">
            <anchor moveWithCells="1" sizeWithCells="1">
              <from>
                <xdr:col>8</xdr:col>
                <xdr:colOff>266700</xdr:colOff>
                <xdr:row>412</xdr:row>
                <xdr:rowOff>0</xdr:rowOff>
              </from>
              <to>
                <xdr:col>11</xdr:col>
                <xdr:colOff>373380</xdr:colOff>
                <xdr:row>412</xdr:row>
                <xdr:rowOff>0</xdr:rowOff>
              </to>
            </anchor>
          </objectPr>
        </oleObject>
      </mc:Choice>
      <mc:Fallback>
        <oleObject progId="Equation.DSMT4" shapeId="125126" r:id="rId248"/>
      </mc:Fallback>
    </mc:AlternateContent>
    <mc:AlternateContent xmlns:mc="http://schemas.openxmlformats.org/markup-compatibility/2006">
      <mc:Choice Requires="x14">
        <oleObject progId="Equation.DSMT4" shapeId="125127" r:id="rId249">
          <objectPr defaultSize="0" autoPict="0" r:id="rId62">
            <anchor moveWithCells="1" sizeWithCells="1">
              <from>
                <xdr:col>1</xdr:col>
                <xdr:colOff>68580</xdr:colOff>
                <xdr:row>412</xdr:row>
                <xdr:rowOff>0</xdr:rowOff>
              </from>
              <to>
                <xdr:col>5</xdr:col>
                <xdr:colOff>30480</xdr:colOff>
                <xdr:row>412</xdr:row>
                <xdr:rowOff>0</xdr:rowOff>
              </to>
            </anchor>
          </objectPr>
        </oleObject>
      </mc:Choice>
      <mc:Fallback>
        <oleObject progId="Equation.DSMT4" shapeId="125127" r:id="rId249"/>
      </mc:Fallback>
    </mc:AlternateContent>
    <mc:AlternateContent xmlns:mc="http://schemas.openxmlformats.org/markup-compatibility/2006">
      <mc:Choice Requires="x14">
        <oleObject progId="Equation.DSMT4" shapeId="125128" r:id="rId250">
          <objectPr defaultSize="0" autoPict="0" r:id="rId64">
            <anchor moveWithCells="1" sizeWithCells="1">
              <from>
                <xdr:col>7</xdr:col>
                <xdr:colOff>228600</xdr:colOff>
                <xdr:row>412</xdr:row>
                <xdr:rowOff>0</xdr:rowOff>
              </from>
              <to>
                <xdr:col>10</xdr:col>
                <xdr:colOff>289560</xdr:colOff>
                <xdr:row>412</xdr:row>
                <xdr:rowOff>0</xdr:rowOff>
              </to>
            </anchor>
          </objectPr>
        </oleObject>
      </mc:Choice>
      <mc:Fallback>
        <oleObject progId="Equation.DSMT4" shapeId="125128" r:id="rId250"/>
      </mc:Fallback>
    </mc:AlternateContent>
    <mc:AlternateContent xmlns:mc="http://schemas.openxmlformats.org/markup-compatibility/2006">
      <mc:Choice Requires="x14">
        <oleObject progId="Equation.DSMT4" shapeId="125129" r:id="rId251">
          <objectPr defaultSize="0" autoPict="0" r:id="rId66">
            <anchor moveWithCells="1" sizeWithCells="1">
              <from>
                <xdr:col>1</xdr:col>
                <xdr:colOff>68580</xdr:colOff>
                <xdr:row>412</xdr:row>
                <xdr:rowOff>0</xdr:rowOff>
              </from>
              <to>
                <xdr:col>3</xdr:col>
                <xdr:colOff>175260</xdr:colOff>
                <xdr:row>412</xdr:row>
                <xdr:rowOff>0</xdr:rowOff>
              </to>
            </anchor>
          </objectPr>
        </oleObject>
      </mc:Choice>
      <mc:Fallback>
        <oleObject progId="Equation.DSMT4" shapeId="125129" r:id="rId251"/>
      </mc:Fallback>
    </mc:AlternateContent>
    <mc:AlternateContent xmlns:mc="http://schemas.openxmlformats.org/markup-compatibility/2006">
      <mc:Choice Requires="x14">
        <oleObject progId="Equation.DSMT4" shapeId="125131" r:id="rId252">
          <objectPr defaultSize="0" autoPict="0" r:id="rId20">
            <anchor moveWithCells="1" sizeWithCells="1">
              <from>
                <xdr:col>6</xdr:col>
                <xdr:colOff>312420</xdr:colOff>
                <xdr:row>416</xdr:row>
                <xdr:rowOff>0</xdr:rowOff>
              </from>
              <to>
                <xdr:col>9</xdr:col>
                <xdr:colOff>220980</xdr:colOff>
                <xdr:row>416</xdr:row>
                <xdr:rowOff>0</xdr:rowOff>
              </to>
            </anchor>
          </objectPr>
        </oleObject>
      </mc:Choice>
      <mc:Fallback>
        <oleObject progId="Equation.DSMT4" shapeId="125131" r:id="rId252"/>
      </mc:Fallback>
    </mc:AlternateContent>
    <mc:AlternateContent xmlns:mc="http://schemas.openxmlformats.org/markup-compatibility/2006">
      <mc:Choice Requires="x14">
        <oleObject progId="Equation.DSMT4" shapeId="125132" r:id="rId253">
          <objectPr defaultSize="0" autoPict="0" r:id="rId22">
            <anchor moveWithCells="1" sizeWithCells="1">
              <from>
                <xdr:col>6</xdr:col>
                <xdr:colOff>266700</xdr:colOff>
                <xdr:row>416</xdr:row>
                <xdr:rowOff>0</xdr:rowOff>
              </from>
              <to>
                <xdr:col>10</xdr:col>
                <xdr:colOff>68580</xdr:colOff>
                <xdr:row>416</xdr:row>
                <xdr:rowOff>0</xdr:rowOff>
              </to>
            </anchor>
          </objectPr>
        </oleObject>
      </mc:Choice>
      <mc:Fallback>
        <oleObject progId="Equation.DSMT4" shapeId="125132" r:id="rId253"/>
      </mc:Fallback>
    </mc:AlternateContent>
    <mc:AlternateContent xmlns:mc="http://schemas.openxmlformats.org/markup-compatibility/2006">
      <mc:Choice Requires="x14">
        <oleObject progId="Equation.DSMT4" shapeId="125133" r:id="rId254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25133" r:id="rId254"/>
      </mc:Fallback>
    </mc:AlternateContent>
    <mc:AlternateContent xmlns:mc="http://schemas.openxmlformats.org/markup-compatibility/2006">
      <mc:Choice Requires="x14">
        <oleObject progId="Equation.DSMT4" shapeId="125135" r:id="rId255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25135" r:id="rId255"/>
      </mc:Fallback>
    </mc:AlternateContent>
    <mc:AlternateContent xmlns:mc="http://schemas.openxmlformats.org/markup-compatibility/2006">
      <mc:Choice Requires="x14">
        <oleObject progId="Equation.DSMT4" shapeId="125136" r:id="rId256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25136" r:id="rId256"/>
      </mc:Fallback>
    </mc:AlternateContent>
    <mc:AlternateContent xmlns:mc="http://schemas.openxmlformats.org/markup-compatibility/2006">
      <mc:Choice Requires="x14">
        <oleObject progId="Equation.DSMT4" shapeId="125137" r:id="rId257">
          <objectPr defaultSize="0" autoPict="0" r:id="rId20">
            <anchor moveWithCells="1" sizeWithCells="1">
              <from>
                <xdr:col>6</xdr:col>
                <xdr:colOff>335280</xdr:colOff>
                <xdr:row>416</xdr:row>
                <xdr:rowOff>0</xdr:rowOff>
              </from>
              <to>
                <xdr:col>9</xdr:col>
                <xdr:colOff>236220</xdr:colOff>
                <xdr:row>416</xdr:row>
                <xdr:rowOff>0</xdr:rowOff>
              </to>
            </anchor>
          </objectPr>
        </oleObject>
      </mc:Choice>
      <mc:Fallback>
        <oleObject progId="Equation.DSMT4" shapeId="125137" r:id="rId257"/>
      </mc:Fallback>
    </mc:AlternateContent>
    <mc:AlternateContent xmlns:mc="http://schemas.openxmlformats.org/markup-compatibility/2006">
      <mc:Choice Requires="x14">
        <oleObject progId="Equation.DSMT4" shapeId="125138" r:id="rId258">
          <objectPr defaultSize="0" autoPict="0" r:id="rId22">
            <anchor moveWithCells="1" sizeWithCells="1">
              <from>
                <xdr:col>6</xdr:col>
                <xdr:colOff>274320</xdr:colOff>
                <xdr:row>416</xdr:row>
                <xdr:rowOff>0</xdr:rowOff>
              </from>
              <to>
                <xdr:col>10</xdr:col>
                <xdr:colOff>76200</xdr:colOff>
                <xdr:row>416</xdr:row>
                <xdr:rowOff>0</xdr:rowOff>
              </to>
            </anchor>
          </objectPr>
        </oleObject>
      </mc:Choice>
      <mc:Fallback>
        <oleObject progId="Equation.DSMT4" shapeId="125138" r:id="rId258"/>
      </mc:Fallback>
    </mc:AlternateContent>
    <mc:AlternateContent xmlns:mc="http://schemas.openxmlformats.org/markup-compatibility/2006">
      <mc:Choice Requires="x14">
        <oleObject progId="Equation.DSMT4" shapeId="125139" r:id="rId259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25139" r:id="rId259"/>
      </mc:Fallback>
    </mc:AlternateContent>
    <mc:AlternateContent xmlns:mc="http://schemas.openxmlformats.org/markup-compatibility/2006">
      <mc:Choice Requires="x14">
        <oleObject progId="Equation.DSMT4" shapeId="125141" r:id="rId260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25141" r:id="rId260"/>
      </mc:Fallback>
    </mc:AlternateContent>
    <mc:AlternateContent xmlns:mc="http://schemas.openxmlformats.org/markup-compatibility/2006">
      <mc:Choice Requires="x14">
        <oleObject progId="Equation.DSMT4" shapeId="125142" r:id="rId261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25142" r:id="rId261"/>
      </mc:Fallback>
    </mc:AlternateContent>
    <mc:AlternateContent xmlns:mc="http://schemas.openxmlformats.org/markup-compatibility/2006">
      <mc:Choice Requires="x14">
        <oleObject progId="Equation.DSMT4" shapeId="125143" r:id="rId262">
          <objectPr defaultSize="0" autoPict="0" r:id="rId20">
            <anchor moveWithCells="1" sizeWithCells="1">
              <from>
                <xdr:col>6</xdr:col>
                <xdr:colOff>228600</xdr:colOff>
                <xdr:row>416</xdr:row>
                <xdr:rowOff>0</xdr:rowOff>
              </from>
              <to>
                <xdr:col>9</xdr:col>
                <xdr:colOff>137160</xdr:colOff>
                <xdr:row>416</xdr:row>
                <xdr:rowOff>0</xdr:rowOff>
              </to>
            </anchor>
          </objectPr>
        </oleObject>
      </mc:Choice>
      <mc:Fallback>
        <oleObject progId="Equation.DSMT4" shapeId="125143" r:id="rId262"/>
      </mc:Fallback>
    </mc:AlternateContent>
    <mc:AlternateContent xmlns:mc="http://schemas.openxmlformats.org/markup-compatibility/2006">
      <mc:Choice Requires="x14">
        <oleObject progId="Equation.DSMT4" shapeId="125144" r:id="rId263">
          <objectPr defaultSize="0" autoPict="0" r:id="rId24">
            <anchor moveWithCells="1" sizeWithCells="1">
              <from>
                <xdr:col>6</xdr:col>
                <xdr:colOff>289560</xdr:colOff>
                <xdr:row>416</xdr:row>
                <xdr:rowOff>0</xdr:rowOff>
              </from>
              <to>
                <xdr:col>9</xdr:col>
                <xdr:colOff>0</xdr:colOff>
                <xdr:row>416</xdr:row>
                <xdr:rowOff>0</xdr:rowOff>
              </to>
            </anchor>
          </objectPr>
        </oleObject>
      </mc:Choice>
      <mc:Fallback>
        <oleObject progId="Equation.DSMT4" shapeId="125144" r:id="rId263"/>
      </mc:Fallback>
    </mc:AlternateContent>
    <mc:AlternateContent xmlns:mc="http://schemas.openxmlformats.org/markup-compatibility/2006">
      <mc:Choice Requires="x14">
        <oleObject progId="Equation.DSMT4" shapeId="125146" r:id="rId264">
          <objectPr defaultSize="0" autoPict="0" r:id="rId28">
            <anchor moveWithCells="1" sizeWithCells="1">
              <from>
                <xdr:col>8</xdr:col>
                <xdr:colOff>60960</xdr:colOff>
                <xdr:row>416</xdr:row>
                <xdr:rowOff>0</xdr:rowOff>
              </from>
              <to>
                <xdr:col>10</xdr:col>
                <xdr:colOff>213360</xdr:colOff>
                <xdr:row>416</xdr:row>
                <xdr:rowOff>0</xdr:rowOff>
              </to>
            </anchor>
          </objectPr>
        </oleObject>
      </mc:Choice>
      <mc:Fallback>
        <oleObject progId="Equation.DSMT4" shapeId="125146" r:id="rId264"/>
      </mc:Fallback>
    </mc:AlternateContent>
    <mc:AlternateContent xmlns:mc="http://schemas.openxmlformats.org/markup-compatibility/2006">
      <mc:Choice Requires="x14">
        <oleObject progId="Equation.DSMT4" shapeId="125147" r:id="rId265">
          <objectPr defaultSize="0" autoPict="0" r:id="rId30">
            <anchor moveWithCells="1" sizeWithCells="1">
              <from>
                <xdr:col>8</xdr:col>
                <xdr:colOff>266700</xdr:colOff>
                <xdr:row>416</xdr:row>
                <xdr:rowOff>0</xdr:rowOff>
              </from>
              <to>
                <xdr:col>11</xdr:col>
                <xdr:colOff>373380</xdr:colOff>
                <xdr:row>416</xdr:row>
                <xdr:rowOff>0</xdr:rowOff>
              </to>
            </anchor>
          </objectPr>
        </oleObject>
      </mc:Choice>
      <mc:Fallback>
        <oleObject progId="Equation.DSMT4" shapeId="125147" r:id="rId265"/>
      </mc:Fallback>
    </mc:AlternateContent>
    <mc:AlternateContent xmlns:mc="http://schemas.openxmlformats.org/markup-compatibility/2006">
      <mc:Choice Requires="x14">
        <oleObject progId="Equation.DSMT4" shapeId="125149" r:id="rId266">
          <objectPr defaultSize="0" autoPict="0" r:id="rId64">
            <anchor moveWithCells="1" sizeWithCells="1">
              <from>
                <xdr:col>7</xdr:col>
                <xdr:colOff>228600</xdr:colOff>
                <xdr:row>416</xdr:row>
                <xdr:rowOff>0</xdr:rowOff>
              </from>
              <to>
                <xdr:col>10</xdr:col>
                <xdr:colOff>289560</xdr:colOff>
                <xdr:row>416</xdr:row>
                <xdr:rowOff>0</xdr:rowOff>
              </to>
            </anchor>
          </objectPr>
        </oleObject>
      </mc:Choice>
      <mc:Fallback>
        <oleObject progId="Equation.DSMT4" shapeId="125149" r:id="rId266"/>
      </mc:Fallback>
    </mc:AlternateContent>
    <mc:AlternateContent xmlns:mc="http://schemas.openxmlformats.org/markup-compatibility/2006">
      <mc:Choice Requires="x14">
        <oleObject progId="Equation.DSMT4" shapeId="125150" r:id="rId267">
          <objectPr defaultSize="0" autoPict="0" r:id="rId66">
            <anchor moveWithCells="1" sizeWithCells="1">
              <from>
                <xdr:col>1</xdr:col>
                <xdr:colOff>68580</xdr:colOff>
                <xdr:row>416</xdr:row>
                <xdr:rowOff>0</xdr:rowOff>
              </from>
              <to>
                <xdr:col>3</xdr:col>
                <xdr:colOff>175260</xdr:colOff>
                <xdr:row>416</xdr:row>
                <xdr:rowOff>0</xdr:rowOff>
              </to>
            </anchor>
          </objectPr>
        </oleObject>
      </mc:Choice>
      <mc:Fallback>
        <oleObject progId="Equation.DSMT4" shapeId="125150" r:id="rId267"/>
      </mc:Fallback>
    </mc:AlternateContent>
    <mc:AlternateContent xmlns:mc="http://schemas.openxmlformats.org/markup-compatibility/2006">
      <mc:Choice Requires="x14">
        <oleObject progId="Equation.DSMT4" shapeId="125154" r:id="rId268">
          <objectPr defaultSize="0" autoPict="0" r:id="rId5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54" r:id="rId268"/>
      </mc:Fallback>
    </mc:AlternateContent>
    <mc:AlternateContent xmlns:mc="http://schemas.openxmlformats.org/markup-compatibility/2006">
      <mc:Choice Requires="x14">
        <oleObject progId="Equation.DSMT4" shapeId="125155" r:id="rId269">
          <objectPr defaultSize="0" autoPict="0" r:id="rId5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55" r:id="rId269"/>
      </mc:Fallback>
    </mc:AlternateContent>
    <mc:AlternateContent xmlns:mc="http://schemas.openxmlformats.org/markup-compatibility/2006">
      <mc:Choice Requires="x14">
        <oleObject progId="Equation.DSMT4" shapeId="125156" r:id="rId270">
          <objectPr defaultSize="0" autoPict="0" r:id="rId8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56" r:id="rId270"/>
      </mc:Fallback>
    </mc:AlternateContent>
    <mc:AlternateContent xmlns:mc="http://schemas.openxmlformats.org/markup-compatibility/2006">
      <mc:Choice Requires="x14">
        <oleObject progId="Equation.DSMT4" shapeId="125157" r:id="rId271">
          <objectPr defaultSize="0" autoPict="0" r:id="rId10">
            <anchor moveWithCells="1" sizeWithCells="1">
              <from>
                <xdr:col>0</xdr:col>
                <xdr:colOff>297180</xdr:colOff>
                <xdr:row>446</xdr:row>
                <xdr:rowOff>0</xdr:rowOff>
              </from>
              <to>
                <xdr:col>4</xdr:col>
                <xdr:colOff>274320</xdr:colOff>
                <xdr:row>446</xdr:row>
                <xdr:rowOff>0</xdr:rowOff>
              </to>
            </anchor>
          </objectPr>
        </oleObject>
      </mc:Choice>
      <mc:Fallback>
        <oleObject progId="Equation.DSMT4" shapeId="125157" r:id="rId271"/>
      </mc:Fallback>
    </mc:AlternateContent>
    <mc:AlternateContent xmlns:mc="http://schemas.openxmlformats.org/markup-compatibility/2006">
      <mc:Choice Requires="x14">
        <oleObject progId="Equation.DSMT4" shapeId="125158" r:id="rId272">
          <objectPr defaultSize="0" autoPict="0" r:id="rId12">
            <anchor moveWithCells="1" sizeWithCells="1">
              <from>
                <xdr:col>12</xdr:col>
                <xdr:colOff>45720</xdr:colOff>
                <xdr:row>446</xdr:row>
                <xdr:rowOff>0</xdr:rowOff>
              </from>
              <to>
                <xdr:col>13</xdr:col>
                <xdr:colOff>137160</xdr:colOff>
                <xdr:row>446</xdr:row>
                <xdr:rowOff>0</xdr:rowOff>
              </to>
            </anchor>
          </objectPr>
        </oleObject>
      </mc:Choice>
      <mc:Fallback>
        <oleObject progId="Equation.DSMT4" shapeId="125158" r:id="rId272"/>
      </mc:Fallback>
    </mc:AlternateContent>
    <mc:AlternateContent xmlns:mc="http://schemas.openxmlformats.org/markup-compatibility/2006">
      <mc:Choice Requires="x14">
        <oleObject progId="Equation.DSMT4" shapeId="125159" r:id="rId273">
          <objectPr defaultSize="0" autoPict="0" r:id="rId14">
            <anchor moveWithCells="1" sizeWithCells="1">
              <from>
                <xdr:col>1</xdr:col>
                <xdr:colOff>60960</xdr:colOff>
                <xdr:row>446</xdr:row>
                <xdr:rowOff>0</xdr:rowOff>
              </from>
              <to>
                <xdr:col>5</xdr:col>
                <xdr:colOff>388620</xdr:colOff>
                <xdr:row>446</xdr:row>
                <xdr:rowOff>0</xdr:rowOff>
              </to>
            </anchor>
          </objectPr>
        </oleObject>
      </mc:Choice>
      <mc:Fallback>
        <oleObject progId="Equation.DSMT4" shapeId="125159" r:id="rId273"/>
      </mc:Fallback>
    </mc:AlternateContent>
    <mc:AlternateContent xmlns:mc="http://schemas.openxmlformats.org/markup-compatibility/2006">
      <mc:Choice Requires="x14">
        <oleObject progId="Equation.DSMT4" shapeId="125160" r:id="rId274">
          <objectPr defaultSize="0" autoPict="0" r:id="rId16">
            <anchor moveWithCells="1" sizeWithCells="1">
              <from>
                <xdr:col>10</xdr:col>
                <xdr:colOff>22860</xdr:colOff>
                <xdr:row>446</xdr:row>
                <xdr:rowOff>0</xdr:rowOff>
              </from>
              <to>
                <xdr:col>13</xdr:col>
                <xdr:colOff>175260</xdr:colOff>
                <xdr:row>446</xdr:row>
                <xdr:rowOff>0</xdr:rowOff>
              </to>
            </anchor>
          </objectPr>
        </oleObject>
      </mc:Choice>
      <mc:Fallback>
        <oleObject progId="Equation.DSMT4" shapeId="125160" r:id="rId274"/>
      </mc:Fallback>
    </mc:AlternateContent>
    <mc:AlternateContent xmlns:mc="http://schemas.openxmlformats.org/markup-compatibility/2006">
      <mc:Choice Requires="x14">
        <oleObject progId="Equation.DSMT4" shapeId="125161" r:id="rId275">
          <objectPr defaultSize="0" autoPict="0" r:id="rId18">
            <anchor moveWithCells="1" sizeWithCells="1">
              <from>
                <xdr:col>1</xdr:col>
                <xdr:colOff>38100</xdr:colOff>
                <xdr:row>446</xdr:row>
                <xdr:rowOff>0</xdr:rowOff>
              </from>
              <to>
                <xdr:col>5</xdr:col>
                <xdr:colOff>22860</xdr:colOff>
                <xdr:row>446</xdr:row>
                <xdr:rowOff>0</xdr:rowOff>
              </to>
            </anchor>
          </objectPr>
        </oleObject>
      </mc:Choice>
      <mc:Fallback>
        <oleObject progId="Equation.DSMT4" shapeId="125161" r:id="rId275"/>
      </mc:Fallback>
    </mc:AlternateContent>
    <mc:AlternateContent xmlns:mc="http://schemas.openxmlformats.org/markup-compatibility/2006">
      <mc:Choice Requires="x14">
        <oleObject progId="Equation.DSMT4" shapeId="125162" r:id="rId276">
          <objectPr defaultSize="0" autoPict="0" r:id="rId20">
            <anchor moveWithCells="1" sizeWithCells="1">
              <from>
                <xdr:col>9</xdr:col>
                <xdr:colOff>312420</xdr:colOff>
                <xdr:row>446</xdr:row>
                <xdr:rowOff>0</xdr:rowOff>
              </from>
              <to>
                <xdr:col>12</xdr:col>
                <xdr:colOff>220980</xdr:colOff>
                <xdr:row>446</xdr:row>
                <xdr:rowOff>0</xdr:rowOff>
              </to>
            </anchor>
          </objectPr>
        </oleObject>
      </mc:Choice>
      <mc:Fallback>
        <oleObject progId="Equation.DSMT4" shapeId="125162" r:id="rId276"/>
      </mc:Fallback>
    </mc:AlternateContent>
    <mc:AlternateContent xmlns:mc="http://schemas.openxmlformats.org/markup-compatibility/2006">
      <mc:Choice Requires="x14">
        <oleObject progId="Equation.DSMT4" shapeId="125163" r:id="rId277">
          <objectPr defaultSize="0" autoPict="0" r:id="rId22">
            <anchor moveWithCells="1" sizeWithCells="1">
              <from>
                <xdr:col>9</xdr:col>
                <xdr:colOff>266700</xdr:colOff>
                <xdr:row>446</xdr:row>
                <xdr:rowOff>0</xdr:rowOff>
              </from>
              <to>
                <xdr:col>13</xdr:col>
                <xdr:colOff>68580</xdr:colOff>
                <xdr:row>446</xdr:row>
                <xdr:rowOff>0</xdr:rowOff>
              </to>
            </anchor>
          </objectPr>
        </oleObject>
      </mc:Choice>
      <mc:Fallback>
        <oleObject progId="Equation.DSMT4" shapeId="125163" r:id="rId277"/>
      </mc:Fallback>
    </mc:AlternateContent>
    <mc:AlternateContent xmlns:mc="http://schemas.openxmlformats.org/markup-compatibility/2006">
      <mc:Choice Requires="x14">
        <oleObject progId="Equation.DSMT4" shapeId="125164" r:id="rId278">
          <objectPr defaultSize="0" autoPict="0" r:id="rId24">
            <anchor moveWithCells="1" sizeWithCells="1">
              <from>
                <xdr:col>9</xdr:col>
                <xdr:colOff>289560</xdr:colOff>
                <xdr:row>446</xdr:row>
                <xdr:rowOff>0</xdr:rowOff>
              </from>
              <to>
                <xdr:col>12</xdr:col>
                <xdr:colOff>0</xdr:colOff>
                <xdr:row>446</xdr:row>
                <xdr:rowOff>0</xdr:rowOff>
              </to>
            </anchor>
          </objectPr>
        </oleObject>
      </mc:Choice>
      <mc:Fallback>
        <oleObject progId="Equation.DSMT4" shapeId="125164" r:id="rId278"/>
      </mc:Fallback>
    </mc:AlternateContent>
    <mc:AlternateContent xmlns:mc="http://schemas.openxmlformats.org/markup-compatibility/2006">
      <mc:Choice Requires="x14">
        <oleObject progId="Equation.DSMT4" shapeId="125165" r:id="rId279">
          <objectPr defaultSize="0" autoPict="0" r:id="rId26">
            <anchor moveWithCells="1" sizeWithCells="1">
              <from>
                <xdr:col>1</xdr:col>
                <xdr:colOff>99060</xdr:colOff>
                <xdr:row>446</xdr:row>
                <xdr:rowOff>0</xdr:rowOff>
              </from>
              <to>
                <xdr:col>5</xdr:col>
                <xdr:colOff>350520</xdr:colOff>
                <xdr:row>446</xdr:row>
                <xdr:rowOff>0</xdr:rowOff>
              </to>
            </anchor>
          </objectPr>
        </oleObject>
      </mc:Choice>
      <mc:Fallback>
        <oleObject progId="Equation.DSMT4" shapeId="125165" r:id="rId279"/>
      </mc:Fallback>
    </mc:AlternateContent>
    <mc:AlternateContent xmlns:mc="http://schemas.openxmlformats.org/markup-compatibility/2006">
      <mc:Choice Requires="x14">
        <oleObject progId="Equation.DSMT4" shapeId="125166" r:id="rId280">
          <objectPr defaultSize="0" autoPict="0" r:id="rId28">
            <anchor moveWithCells="1" sizeWithCells="1">
              <from>
                <xdr:col>11</xdr:col>
                <xdr:colOff>60960</xdr:colOff>
                <xdr:row>446</xdr:row>
                <xdr:rowOff>0</xdr:rowOff>
              </from>
              <to>
                <xdr:col>13</xdr:col>
                <xdr:colOff>213360</xdr:colOff>
                <xdr:row>446</xdr:row>
                <xdr:rowOff>0</xdr:rowOff>
              </to>
            </anchor>
          </objectPr>
        </oleObject>
      </mc:Choice>
      <mc:Fallback>
        <oleObject progId="Equation.DSMT4" shapeId="125166" r:id="rId280"/>
      </mc:Fallback>
    </mc:AlternateContent>
    <mc:AlternateContent xmlns:mc="http://schemas.openxmlformats.org/markup-compatibility/2006">
      <mc:Choice Requires="x14">
        <oleObject progId="Equation.DSMT4" shapeId="125167" r:id="rId281">
          <objectPr defaultSize="0" autoPict="0" r:id="rId30">
            <anchor moveWithCells="1" sizeWithCells="1">
              <from>
                <xdr:col>11</xdr:col>
                <xdr:colOff>266700</xdr:colOff>
                <xdr:row>446</xdr:row>
                <xdr:rowOff>0</xdr:rowOff>
              </from>
              <to>
                <xdr:col>14</xdr:col>
                <xdr:colOff>373380</xdr:colOff>
                <xdr:row>446</xdr:row>
                <xdr:rowOff>0</xdr:rowOff>
              </to>
            </anchor>
          </objectPr>
        </oleObject>
      </mc:Choice>
      <mc:Fallback>
        <oleObject progId="Equation.DSMT4" shapeId="125167" r:id="rId281"/>
      </mc:Fallback>
    </mc:AlternateContent>
    <mc:AlternateContent xmlns:mc="http://schemas.openxmlformats.org/markup-compatibility/2006">
      <mc:Choice Requires="x14">
        <oleObject progId="Equation.DSMT4" shapeId="125168" r:id="rId282">
          <objectPr defaultSize="0" autoPict="0" r:id="rId32">
            <anchor moveWithCells="1" sizeWithCells="1">
              <from>
                <xdr:col>2</xdr:col>
                <xdr:colOff>365760</xdr:colOff>
                <xdr:row>446</xdr:row>
                <xdr:rowOff>0</xdr:rowOff>
              </from>
              <to>
                <xdr:col>3</xdr:col>
                <xdr:colOff>373380</xdr:colOff>
                <xdr:row>446</xdr:row>
                <xdr:rowOff>0</xdr:rowOff>
              </to>
            </anchor>
          </objectPr>
        </oleObject>
      </mc:Choice>
      <mc:Fallback>
        <oleObject progId="Equation.DSMT4" shapeId="125168" r:id="rId282"/>
      </mc:Fallback>
    </mc:AlternateContent>
    <mc:AlternateContent xmlns:mc="http://schemas.openxmlformats.org/markup-compatibility/2006">
      <mc:Choice Requires="x14">
        <oleObject progId="Equation.DSMT4" shapeId="125169" r:id="rId283">
          <objectPr defaultSize="0" autoPict="0" r:id="rId34">
            <anchor moveWithCells="1" sizeWithCells="1">
              <from>
                <xdr:col>1</xdr:col>
                <xdr:colOff>106680</xdr:colOff>
                <xdr:row>446</xdr:row>
                <xdr:rowOff>0</xdr:rowOff>
              </from>
              <to>
                <xdr:col>5</xdr:col>
                <xdr:colOff>22860</xdr:colOff>
                <xdr:row>446</xdr:row>
                <xdr:rowOff>0</xdr:rowOff>
              </to>
            </anchor>
          </objectPr>
        </oleObject>
      </mc:Choice>
      <mc:Fallback>
        <oleObject progId="Equation.DSMT4" shapeId="125169" r:id="rId283"/>
      </mc:Fallback>
    </mc:AlternateContent>
    <mc:AlternateContent xmlns:mc="http://schemas.openxmlformats.org/markup-compatibility/2006">
      <mc:Choice Requires="x14">
        <oleObject progId="Equation.DSMT4" shapeId="125170" r:id="rId284">
          <objectPr defaultSize="0" autoPict="0" r:id="rId5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70" r:id="rId284"/>
      </mc:Fallback>
    </mc:AlternateContent>
    <mc:AlternateContent xmlns:mc="http://schemas.openxmlformats.org/markup-compatibility/2006">
      <mc:Choice Requires="x14">
        <oleObject progId="Equation.DSMT4" shapeId="125171" r:id="rId285">
          <objectPr defaultSize="0" autoPict="0" r:id="rId8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71" r:id="rId285"/>
      </mc:Fallback>
    </mc:AlternateContent>
    <mc:AlternateContent xmlns:mc="http://schemas.openxmlformats.org/markup-compatibility/2006">
      <mc:Choice Requires="x14">
        <oleObject progId="Equation.DSMT4" shapeId="125172" r:id="rId286">
          <objectPr defaultSize="0" autoPict="0" r:id="rId5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72" r:id="rId286"/>
      </mc:Fallback>
    </mc:AlternateContent>
    <mc:AlternateContent xmlns:mc="http://schemas.openxmlformats.org/markup-compatibility/2006">
      <mc:Choice Requires="x14">
        <oleObject progId="Equation.DSMT4" shapeId="125173" r:id="rId287">
          <objectPr defaultSize="0" autoPict="0" r:id="rId5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73" r:id="rId287"/>
      </mc:Fallback>
    </mc:AlternateContent>
    <mc:AlternateContent xmlns:mc="http://schemas.openxmlformats.org/markup-compatibility/2006">
      <mc:Choice Requires="x14">
        <oleObject progId="Equation.DSMT4" shapeId="125174" r:id="rId288">
          <objectPr defaultSize="0" autoPict="0" r:id="rId8">
            <anchor moveWithCells="1" sizeWithCells="1">
              <from>
                <xdr:col>0</xdr:col>
                <xdr:colOff>83820</xdr:colOff>
                <xdr:row>446</xdr:row>
                <xdr:rowOff>0</xdr:rowOff>
              </from>
              <to>
                <xdr:col>0</xdr:col>
                <xdr:colOff>304800</xdr:colOff>
                <xdr:row>446</xdr:row>
                <xdr:rowOff>0</xdr:rowOff>
              </to>
            </anchor>
          </objectPr>
        </oleObject>
      </mc:Choice>
      <mc:Fallback>
        <oleObject progId="Equation.DSMT4" shapeId="125174" r:id="rId288"/>
      </mc:Fallback>
    </mc:AlternateContent>
    <mc:AlternateContent xmlns:mc="http://schemas.openxmlformats.org/markup-compatibility/2006">
      <mc:Choice Requires="x14">
        <oleObject progId="Equation.DSMT4" shapeId="125175" r:id="rId289">
          <objectPr defaultSize="0" autoPict="0" r:id="rId10">
            <anchor moveWithCells="1" sizeWithCells="1">
              <from>
                <xdr:col>8</xdr:col>
                <xdr:colOff>213360</xdr:colOff>
                <xdr:row>446</xdr:row>
                <xdr:rowOff>0</xdr:rowOff>
              </from>
              <to>
                <xdr:col>12</xdr:col>
                <xdr:colOff>114300</xdr:colOff>
                <xdr:row>446</xdr:row>
                <xdr:rowOff>0</xdr:rowOff>
              </to>
            </anchor>
          </objectPr>
        </oleObject>
      </mc:Choice>
      <mc:Fallback>
        <oleObject progId="Equation.DSMT4" shapeId="125175" r:id="rId289"/>
      </mc:Fallback>
    </mc:AlternateContent>
    <mc:AlternateContent xmlns:mc="http://schemas.openxmlformats.org/markup-compatibility/2006">
      <mc:Choice Requires="x14">
        <oleObject progId="Equation.DSMT4" shapeId="125176" r:id="rId290">
          <objectPr defaultSize="0" autoPict="0" r:id="rId42">
            <anchor moveWithCells="1" sizeWithCells="1">
              <from>
                <xdr:col>1</xdr:col>
                <xdr:colOff>38100</xdr:colOff>
                <xdr:row>518</xdr:row>
                <xdr:rowOff>0</xdr:rowOff>
              </from>
              <to>
                <xdr:col>4</xdr:col>
                <xdr:colOff>22860</xdr:colOff>
                <xdr:row>518</xdr:row>
                <xdr:rowOff>0</xdr:rowOff>
              </to>
            </anchor>
          </objectPr>
        </oleObject>
      </mc:Choice>
      <mc:Fallback>
        <oleObject progId="Equation.DSMT4" shapeId="125176" r:id="rId290"/>
      </mc:Fallback>
    </mc:AlternateContent>
    <mc:AlternateContent xmlns:mc="http://schemas.openxmlformats.org/markup-compatibility/2006">
      <mc:Choice Requires="x14">
        <oleObject progId="Equation.DSMT4" shapeId="125177" r:id="rId291">
          <objectPr defaultSize="0" autoPict="0" r:id="rId20">
            <anchor moveWithCells="1" sizeWithCells="1">
              <from>
                <xdr:col>6</xdr:col>
                <xdr:colOff>312420</xdr:colOff>
                <xdr:row>518</xdr:row>
                <xdr:rowOff>0</xdr:rowOff>
              </from>
              <to>
                <xdr:col>9</xdr:col>
                <xdr:colOff>220980</xdr:colOff>
                <xdr:row>518</xdr:row>
                <xdr:rowOff>0</xdr:rowOff>
              </to>
            </anchor>
          </objectPr>
        </oleObject>
      </mc:Choice>
      <mc:Fallback>
        <oleObject progId="Equation.DSMT4" shapeId="125177" r:id="rId291"/>
      </mc:Fallback>
    </mc:AlternateContent>
    <mc:AlternateContent xmlns:mc="http://schemas.openxmlformats.org/markup-compatibility/2006">
      <mc:Choice Requires="x14">
        <oleObject progId="Equation.DSMT4" shapeId="125178" r:id="rId292">
          <objectPr defaultSize="0" autoPict="0" r:id="rId22">
            <anchor moveWithCells="1" sizeWithCells="1">
              <from>
                <xdr:col>6</xdr:col>
                <xdr:colOff>266700</xdr:colOff>
                <xdr:row>518</xdr:row>
                <xdr:rowOff>0</xdr:rowOff>
              </from>
              <to>
                <xdr:col>10</xdr:col>
                <xdr:colOff>68580</xdr:colOff>
                <xdr:row>518</xdr:row>
                <xdr:rowOff>0</xdr:rowOff>
              </to>
            </anchor>
          </objectPr>
        </oleObject>
      </mc:Choice>
      <mc:Fallback>
        <oleObject progId="Equation.DSMT4" shapeId="125178" r:id="rId292"/>
      </mc:Fallback>
    </mc:AlternateContent>
    <mc:AlternateContent xmlns:mc="http://schemas.openxmlformats.org/markup-compatibility/2006">
      <mc:Choice Requires="x14">
        <oleObject progId="Equation.DSMT4" shapeId="125179" r:id="rId293">
          <objectPr defaultSize="0" autoPict="0" r:id="rId24">
            <anchor moveWithCells="1" sizeWithCells="1">
              <from>
                <xdr:col>6</xdr:col>
                <xdr:colOff>289560</xdr:colOff>
                <xdr:row>518</xdr:row>
                <xdr:rowOff>0</xdr:rowOff>
              </from>
              <to>
                <xdr:col>9</xdr:col>
                <xdr:colOff>0</xdr:colOff>
                <xdr:row>518</xdr:row>
                <xdr:rowOff>0</xdr:rowOff>
              </to>
            </anchor>
          </objectPr>
        </oleObject>
      </mc:Choice>
      <mc:Fallback>
        <oleObject progId="Equation.DSMT4" shapeId="125179" r:id="rId293"/>
      </mc:Fallback>
    </mc:AlternateContent>
    <mc:AlternateContent xmlns:mc="http://schemas.openxmlformats.org/markup-compatibility/2006">
      <mc:Choice Requires="x14">
        <oleObject progId="Equation.DSMT4" shapeId="125180" r:id="rId294">
          <objectPr defaultSize="0" autoPict="0" r:id="rId26">
            <anchor moveWithCells="1" sizeWithCells="1">
              <from>
                <xdr:col>1</xdr:col>
                <xdr:colOff>99060</xdr:colOff>
                <xdr:row>518</xdr:row>
                <xdr:rowOff>0</xdr:rowOff>
              </from>
              <to>
                <xdr:col>5</xdr:col>
                <xdr:colOff>350520</xdr:colOff>
                <xdr:row>518</xdr:row>
                <xdr:rowOff>0</xdr:rowOff>
              </to>
            </anchor>
          </objectPr>
        </oleObject>
      </mc:Choice>
      <mc:Fallback>
        <oleObject progId="Equation.DSMT4" shapeId="125180" r:id="rId294"/>
      </mc:Fallback>
    </mc:AlternateContent>
    <mc:AlternateContent xmlns:mc="http://schemas.openxmlformats.org/markup-compatibility/2006">
      <mc:Choice Requires="x14">
        <oleObject progId="Equation.DSMT4" shapeId="125181" r:id="rId295">
          <objectPr defaultSize="0" autoPict="0" r:id="rId28">
            <anchor moveWithCells="1" sizeWithCells="1">
              <from>
                <xdr:col>8</xdr:col>
                <xdr:colOff>60960</xdr:colOff>
                <xdr:row>518</xdr:row>
                <xdr:rowOff>0</xdr:rowOff>
              </from>
              <to>
                <xdr:col>10</xdr:col>
                <xdr:colOff>213360</xdr:colOff>
                <xdr:row>518</xdr:row>
                <xdr:rowOff>0</xdr:rowOff>
              </to>
            </anchor>
          </objectPr>
        </oleObject>
      </mc:Choice>
      <mc:Fallback>
        <oleObject progId="Equation.DSMT4" shapeId="125181" r:id="rId295"/>
      </mc:Fallback>
    </mc:AlternateContent>
    <mc:AlternateContent xmlns:mc="http://schemas.openxmlformats.org/markup-compatibility/2006">
      <mc:Choice Requires="x14">
        <oleObject progId="Equation.DSMT4" shapeId="125182" r:id="rId296">
          <objectPr defaultSize="0" autoPict="0" r:id="rId30">
            <anchor moveWithCells="1" sizeWithCells="1">
              <from>
                <xdr:col>8</xdr:col>
                <xdr:colOff>266700</xdr:colOff>
                <xdr:row>518</xdr:row>
                <xdr:rowOff>0</xdr:rowOff>
              </from>
              <to>
                <xdr:col>11</xdr:col>
                <xdr:colOff>373380</xdr:colOff>
                <xdr:row>518</xdr:row>
                <xdr:rowOff>0</xdr:rowOff>
              </to>
            </anchor>
          </objectPr>
        </oleObject>
      </mc:Choice>
      <mc:Fallback>
        <oleObject progId="Equation.DSMT4" shapeId="125182" r:id="rId296"/>
      </mc:Fallback>
    </mc:AlternateContent>
    <mc:AlternateContent xmlns:mc="http://schemas.openxmlformats.org/markup-compatibility/2006">
      <mc:Choice Requires="x14">
        <oleObject progId="Equation.DSMT4" shapeId="125183" r:id="rId297">
          <objectPr defaultSize="0" autoPict="0" r:id="rId20">
            <anchor moveWithCells="1" sizeWithCells="1">
              <from>
                <xdr:col>6</xdr:col>
                <xdr:colOff>335280</xdr:colOff>
                <xdr:row>518</xdr:row>
                <xdr:rowOff>0</xdr:rowOff>
              </from>
              <to>
                <xdr:col>9</xdr:col>
                <xdr:colOff>236220</xdr:colOff>
                <xdr:row>518</xdr:row>
                <xdr:rowOff>0</xdr:rowOff>
              </to>
            </anchor>
          </objectPr>
        </oleObject>
      </mc:Choice>
      <mc:Fallback>
        <oleObject progId="Equation.DSMT4" shapeId="125183" r:id="rId297"/>
      </mc:Fallback>
    </mc:AlternateContent>
    <mc:AlternateContent xmlns:mc="http://schemas.openxmlformats.org/markup-compatibility/2006">
      <mc:Choice Requires="x14">
        <oleObject progId="Equation.DSMT4" shapeId="125184" r:id="rId298">
          <objectPr defaultSize="0" autoPict="0" r:id="rId22">
            <anchor moveWithCells="1" sizeWithCells="1">
              <from>
                <xdr:col>6</xdr:col>
                <xdr:colOff>274320</xdr:colOff>
                <xdr:row>518</xdr:row>
                <xdr:rowOff>0</xdr:rowOff>
              </from>
              <to>
                <xdr:col>10</xdr:col>
                <xdr:colOff>76200</xdr:colOff>
                <xdr:row>518</xdr:row>
                <xdr:rowOff>0</xdr:rowOff>
              </to>
            </anchor>
          </objectPr>
        </oleObject>
      </mc:Choice>
      <mc:Fallback>
        <oleObject progId="Equation.DSMT4" shapeId="125184" r:id="rId298"/>
      </mc:Fallback>
    </mc:AlternateContent>
    <mc:AlternateContent xmlns:mc="http://schemas.openxmlformats.org/markup-compatibility/2006">
      <mc:Choice Requires="x14">
        <oleObject progId="Equation.DSMT4" shapeId="125185" r:id="rId299">
          <objectPr defaultSize="0" autoPict="0" r:id="rId24">
            <anchor moveWithCells="1" sizeWithCells="1">
              <from>
                <xdr:col>6</xdr:col>
                <xdr:colOff>289560</xdr:colOff>
                <xdr:row>518</xdr:row>
                <xdr:rowOff>0</xdr:rowOff>
              </from>
              <to>
                <xdr:col>9</xdr:col>
                <xdr:colOff>0</xdr:colOff>
                <xdr:row>518</xdr:row>
                <xdr:rowOff>0</xdr:rowOff>
              </to>
            </anchor>
          </objectPr>
        </oleObject>
      </mc:Choice>
      <mc:Fallback>
        <oleObject progId="Equation.DSMT4" shapeId="125185" r:id="rId299"/>
      </mc:Fallback>
    </mc:AlternateContent>
    <mc:AlternateContent xmlns:mc="http://schemas.openxmlformats.org/markup-compatibility/2006">
      <mc:Choice Requires="x14">
        <oleObject progId="Equation.DSMT4" shapeId="125186" r:id="rId300">
          <objectPr defaultSize="0" autoPict="0" r:id="rId26">
            <anchor moveWithCells="1" sizeWithCells="1">
              <from>
                <xdr:col>1</xdr:col>
                <xdr:colOff>99060</xdr:colOff>
                <xdr:row>518</xdr:row>
                <xdr:rowOff>0</xdr:rowOff>
              </from>
              <to>
                <xdr:col>5</xdr:col>
                <xdr:colOff>350520</xdr:colOff>
                <xdr:row>518</xdr:row>
                <xdr:rowOff>0</xdr:rowOff>
              </to>
            </anchor>
          </objectPr>
        </oleObject>
      </mc:Choice>
      <mc:Fallback>
        <oleObject progId="Equation.DSMT4" shapeId="125186" r:id="rId300"/>
      </mc:Fallback>
    </mc:AlternateContent>
    <mc:AlternateContent xmlns:mc="http://schemas.openxmlformats.org/markup-compatibility/2006">
      <mc:Choice Requires="x14">
        <oleObject progId="Equation.DSMT4" shapeId="125187" r:id="rId301">
          <objectPr defaultSize="0" autoPict="0" r:id="rId28">
            <anchor moveWithCells="1" sizeWithCells="1">
              <from>
                <xdr:col>8</xdr:col>
                <xdr:colOff>60960</xdr:colOff>
                <xdr:row>518</xdr:row>
                <xdr:rowOff>0</xdr:rowOff>
              </from>
              <to>
                <xdr:col>10</xdr:col>
                <xdr:colOff>213360</xdr:colOff>
                <xdr:row>518</xdr:row>
                <xdr:rowOff>0</xdr:rowOff>
              </to>
            </anchor>
          </objectPr>
        </oleObject>
      </mc:Choice>
      <mc:Fallback>
        <oleObject progId="Equation.DSMT4" shapeId="125187" r:id="rId301"/>
      </mc:Fallback>
    </mc:AlternateContent>
    <mc:AlternateContent xmlns:mc="http://schemas.openxmlformats.org/markup-compatibility/2006">
      <mc:Choice Requires="x14">
        <oleObject progId="Equation.DSMT4" shapeId="125188" r:id="rId302">
          <objectPr defaultSize="0" autoPict="0" r:id="rId30">
            <anchor moveWithCells="1" sizeWithCells="1">
              <from>
                <xdr:col>8</xdr:col>
                <xdr:colOff>266700</xdr:colOff>
                <xdr:row>518</xdr:row>
                <xdr:rowOff>0</xdr:rowOff>
              </from>
              <to>
                <xdr:col>11</xdr:col>
                <xdr:colOff>373380</xdr:colOff>
                <xdr:row>518</xdr:row>
                <xdr:rowOff>0</xdr:rowOff>
              </to>
            </anchor>
          </objectPr>
        </oleObject>
      </mc:Choice>
      <mc:Fallback>
        <oleObject progId="Equation.DSMT4" shapeId="125188" r:id="rId302"/>
      </mc:Fallback>
    </mc:AlternateContent>
    <mc:AlternateContent xmlns:mc="http://schemas.openxmlformats.org/markup-compatibility/2006">
      <mc:Choice Requires="x14">
        <oleObject progId="Equation.DSMT4" shapeId="125189" r:id="rId303">
          <objectPr defaultSize="0" autoPict="0" r:id="rId20">
            <anchor moveWithCells="1" sizeWithCells="1">
              <from>
                <xdr:col>6</xdr:col>
                <xdr:colOff>228600</xdr:colOff>
                <xdr:row>518</xdr:row>
                <xdr:rowOff>0</xdr:rowOff>
              </from>
              <to>
                <xdr:col>9</xdr:col>
                <xdr:colOff>137160</xdr:colOff>
                <xdr:row>518</xdr:row>
                <xdr:rowOff>0</xdr:rowOff>
              </to>
            </anchor>
          </objectPr>
        </oleObject>
      </mc:Choice>
      <mc:Fallback>
        <oleObject progId="Equation.DSMT4" shapeId="125189" r:id="rId303"/>
      </mc:Fallback>
    </mc:AlternateContent>
    <mc:AlternateContent xmlns:mc="http://schemas.openxmlformats.org/markup-compatibility/2006">
      <mc:Choice Requires="x14">
        <oleObject progId="Equation.DSMT4" shapeId="125190" r:id="rId304">
          <objectPr defaultSize="0" autoPict="0" r:id="rId22">
            <anchor moveWithCells="1" sizeWithCells="1">
              <from>
                <xdr:col>9</xdr:col>
                <xdr:colOff>342900</xdr:colOff>
                <xdr:row>518</xdr:row>
                <xdr:rowOff>0</xdr:rowOff>
              </from>
              <to>
                <xdr:col>13</xdr:col>
                <xdr:colOff>144780</xdr:colOff>
                <xdr:row>518</xdr:row>
                <xdr:rowOff>0</xdr:rowOff>
              </to>
            </anchor>
          </objectPr>
        </oleObject>
      </mc:Choice>
      <mc:Fallback>
        <oleObject progId="Equation.DSMT4" shapeId="125190" r:id="rId304"/>
      </mc:Fallback>
    </mc:AlternateContent>
    <mc:AlternateContent xmlns:mc="http://schemas.openxmlformats.org/markup-compatibility/2006">
      <mc:Choice Requires="x14">
        <oleObject progId="Equation.DSMT4" shapeId="125191" r:id="rId305">
          <objectPr defaultSize="0" autoPict="0" r:id="rId24">
            <anchor moveWithCells="1" sizeWithCells="1">
              <from>
                <xdr:col>6</xdr:col>
                <xdr:colOff>289560</xdr:colOff>
                <xdr:row>518</xdr:row>
                <xdr:rowOff>0</xdr:rowOff>
              </from>
              <to>
                <xdr:col>9</xdr:col>
                <xdr:colOff>0</xdr:colOff>
                <xdr:row>518</xdr:row>
                <xdr:rowOff>0</xdr:rowOff>
              </to>
            </anchor>
          </objectPr>
        </oleObject>
      </mc:Choice>
      <mc:Fallback>
        <oleObject progId="Equation.DSMT4" shapeId="125191" r:id="rId305"/>
      </mc:Fallback>
    </mc:AlternateContent>
    <mc:AlternateContent xmlns:mc="http://schemas.openxmlformats.org/markup-compatibility/2006">
      <mc:Choice Requires="x14">
        <oleObject progId="Equation.DSMT4" shapeId="125192" r:id="rId306">
          <objectPr defaultSize="0" autoPict="0" r:id="rId26">
            <anchor moveWithCells="1" sizeWithCells="1">
              <from>
                <xdr:col>1</xdr:col>
                <xdr:colOff>99060</xdr:colOff>
                <xdr:row>518</xdr:row>
                <xdr:rowOff>0</xdr:rowOff>
              </from>
              <to>
                <xdr:col>5</xdr:col>
                <xdr:colOff>350520</xdr:colOff>
                <xdr:row>518</xdr:row>
                <xdr:rowOff>0</xdr:rowOff>
              </to>
            </anchor>
          </objectPr>
        </oleObject>
      </mc:Choice>
      <mc:Fallback>
        <oleObject progId="Equation.DSMT4" shapeId="125192" r:id="rId306"/>
      </mc:Fallback>
    </mc:AlternateContent>
    <mc:AlternateContent xmlns:mc="http://schemas.openxmlformats.org/markup-compatibility/2006">
      <mc:Choice Requires="x14">
        <oleObject progId="Equation.DSMT4" shapeId="125193" r:id="rId307">
          <objectPr defaultSize="0" autoPict="0" r:id="rId28">
            <anchor moveWithCells="1" sizeWithCells="1">
              <from>
                <xdr:col>8</xdr:col>
                <xdr:colOff>60960</xdr:colOff>
                <xdr:row>518</xdr:row>
                <xdr:rowOff>0</xdr:rowOff>
              </from>
              <to>
                <xdr:col>10</xdr:col>
                <xdr:colOff>213360</xdr:colOff>
                <xdr:row>518</xdr:row>
                <xdr:rowOff>0</xdr:rowOff>
              </to>
            </anchor>
          </objectPr>
        </oleObject>
      </mc:Choice>
      <mc:Fallback>
        <oleObject progId="Equation.DSMT4" shapeId="125193" r:id="rId307"/>
      </mc:Fallback>
    </mc:AlternateContent>
    <mc:AlternateContent xmlns:mc="http://schemas.openxmlformats.org/markup-compatibility/2006">
      <mc:Choice Requires="x14">
        <oleObject progId="Equation.DSMT4" shapeId="125194" r:id="rId308">
          <objectPr defaultSize="0" autoPict="0" r:id="rId30">
            <anchor moveWithCells="1" sizeWithCells="1">
              <from>
                <xdr:col>8</xdr:col>
                <xdr:colOff>266700</xdr:colOff>
                <xdr:row>518</xdr:row>
                <xdr:rowOff>0</xdr:rowOff>
              </from>
              <to>
                <xdr:col>11</xdr:col>
                <xdr:colOff>373380</xdr:colOff>
                <xdr:row>518</xdr:row>
                <xdr:rowOff>0</xdr:rowOff>
              </to>
            </anchor>
          </objectPr>
        </oleObject>
      </mc:Choice>
      <mc:Fallback>
        <oleObject progId="Equation.DSMT4" shapeId="125194" r:id="rId308"/>
      </mc:Fallback>
    </mc:AlternateContent>
    <mc:AlternateContent xmlns:mc="http://schemas.openxmlformats.org/markup-compatibility/2006">
      <mc:Choice Requires="x14">
        <oleObject progId="Equation.DSMT4" shapeId="125195" r:id="rId309">
          <objectPr defaultSize="0" autoPict="0" r:id="rId62">
            <anchor moveWithCells="1" sizeWithCells="1">
              <from>
                <xdr:col>1</xdr:col>
                <xdr:colOff>68580</xdr:colOff>
                <xdr:row>518</xdr:row>
                <xdr:rowOff>0</xdr:rowOff>
              </from>
              <to>
                <xdr:col>5</xdr:col>
                <xdr:colOff>30480</xdr:colOff>
                <xdr:row>518</xdr:row>
                <xdr:rowOff>0</xdr:rowOff>
              </to>
            </anchor>
          </objectPr>
        </oleObject>
      </mc:Choice>
      <mc:Fallback>
        <oleObject progId="Equation.DSMT4" shapeId="125195" r:id="rId309"/>
      </mc:Fallback>
    </mc:AlternateContent>
    <mc:AlternateContent xmlns:mc="http://schemas.openxmlformats.org/markup-compatibility/2006">
      <mc:Choice Requires="x14">
        <oleObject progId="Equation.DSMT4" shapeId="125196" r:id="rId310">
          <objectPr defaultSize="0" autoPict="0" r:id="rId64">
            <anchor moveWithCells="1" sizeWithCells="1">
              <from>
                <xdr:col>7</xdr:col>
                <xdr:colOff>228600</xdr:colOff>
                <xdr:row>518</xdr:row>
                <xdr:rowOff>0</xdr:rowOff>
              </from>
              <to>
                <xdr:col>10</xdr:col>
                <xdr:colOff>289560</xdr:colOff>
                <xdr:row>518</xdr:row>
                <xdr:rowOff>0</xdr:rowOff>
              </to>
            </anchor>
          </objectPr>
        </oleObject>
      </mc:Choice>
      <mc:Fallback>
        <oleObject progId="Equation.DSMT4" shapeId="125196" r:id="rId310"/>
      </mc:Fallback>
    </mc:AlternateContent>
    <mc:AlternateContent xmlns:mc="http://schemas.openxmlformats.org/markup-compatibility/2006">
      <mc:Choice Requires="x14">
        <oleObject progId="Equation.DSMT4" shapeId="125197" r:id="rId311">
          <objectPr defaultSize="0" autoPict="0" r:id="rId66">
            <anchor moveWithCells="1" sizeWithCells="1">
              <from>
                <xdr:col>1</xdr:col>
                <xdr:colOff>68580</xdr:colOff>
                <xdr:row>518</xdr:row>
                <xdr:rowOff>0</xdr:rowOff>
              </from>
              <to>
                <xdr:col>3</xdr:col>
                <xdr:colOff>175260</xdr:colOff>
                <xdr:row>518</xdr:row>
                <xdr:rowOff>0</xdr:rowOff>
              </to>
            </anchor>
          </objectPr>
        </oleObject>
      </mc:Choice>
      <mc:Fallback>
        <oleObject progId="Equation.DSMT4" shapeId="125197" r:id="rId311"/>
      </mc:Fallback>
    </mc:AlternateContent>
    <mc:AlternateContent xmlns:mc="http://schemas.openxmlformats.org/markup-compatibility/2006">
      <mc:Choice Requires="x14">
        <oleObject progId="Equation.DSMT4" shapeId="125199" r:id="rId312">
          <objectPr defaultSize="0" autoPict="0" r:id="rId5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199" r:id="rId312"/>
      </mc:Fallback>
    </mc:AlternateContent>
    <mc:AlternateContent xmlns:mc="http://schemas.openxmlformats.org/markup-compatibility/2006">
      <mc:Choice Requires="x14">
        <oleObject progId="Equation.DSMT4" shapeId="125200" r:id="rId313">
          <objectPr defaultSize="0" autoPict="0" r:id="rId5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00" r:id="rId313"/>
      </mc:Fallback>
    </mc:AlternateContent>
    <mc:AlternateContent xmlns:mc="http://schemas.openxmlformats.org/markup-compatibility/2006">
      <mc:Choice Requires="x14">
        <oleObject progId="Equation.DSMT4" shapeId="125201" r:id="rId314">
          <objectPr defaultSize="0" autoPict="0" r:id="rId8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01" r:id="rId314"/>
      </mc:Fallback>
    </mc:AlternateContent>
    <mc:AlternateContent xmlns:mc="http://schemas.openxmlformats.org/markup-compatibility/2006">
      <mc:Choice Requires="x14">
        <oleObject progId="Equation.DSMT4" shapeId="125202" r:id="rId315">
          <objectPr defaultSize="0" autoPict="0" r:id="rId10">
            <anchor moveWithCells="1" sizeWithCells="1">
              <from>
                <xdr:col>0</xdr:col>
                <xdr:colOff>297180</xdr:colOff>
                <xdr:row>524</xdr:row>
                <xdr:rowOff>0</xdr:rowOff>
              </from>
              <to>
                <xdr:col>4</xdr:col>
                <xdr:colOff>274320</xdr:colOff>
                <xdr:row>524</xdr:row>
                <xdr:rowOff>0</xdr:rowOff>
              </to>
            </anchor>
          </objectPr>
        </oleObject>
      </mc:Choice>
      <mc:Fallback>
        <oleObject progId="Equation.DSMT4" shapeId="125202" r:id="rId315"/>
      </mc:Fallback>
    </mc:AlternateContent>
    <mc:AlternateContent xmlns:mc="http://schemas.openxmlformats.org/markup-compatibility/2006">
      <mc:Choice Requires="x14">
        <oleObject progId="Equation.DSMT4" shapeId="125203" r:id="rId316">
          <objectPr defaultSize="0" autoPict="0" r:id="rId12">
            <anchor moveWithCells="1" sizeWithCells="1">
              <from>
                <xdr:col>12</xdr:col>
                <xdr:colOff>45720</xdr:colOff>
                <xdr:row>524</xdr:row>
                <xdr:rowOff>0</xdr:rowOff>
              </from>
              <to>
                <xdr:col>13</xdr:col>
                <xdr:colOff>137160</xdr:colOff>
                <xdr:row>524</xdr:row>
                <xdr:rowOff>0</xdr:rowOff>
              </to>
            </anchor>
          </objectPr>
        </oleObject>
      </mc:Choice>
      <mc:Fallback>
        <oleObject progId="Equation.DSMT4" shapeId="125203" r:id="rId316"/>
      </mc:Fallback>
    </mc:AlternateContent>
    <mc:AlternateContent xmlns:mc="http://schemas.openxmlformats.org/markup-compatibility/2006">
      <mc:Choice Requires="x14">
        <oleObject progId="Equation.DSMT4" shapeId="125204" r:id="rId317">
          <objectPr defaultSize="0" autoPict="0" r:id="rId14">
            <anchor moveWithCells="1" sizeWithCells="1">
              <from>
                <xdr:col>1</xdr:col>
                <xdr:colOff>60960</xdr:colOff>
                <xdr:row>524</xdr:row>
                <xdr:rowOff>0</xdr:rowOff>
              </from>
              <to>
                <xdr:col>5</xdr:col>
                <xdr:colOff>388620</xdr:colOff>
                <xdr:row>524</xdr:row>
                <xdr:rowOff>0</xdr:rowOff>
              </to>
            </anchor>
          </objectPr>
        </oleObject>
      </mc:Choice>
      <mc:Fallback>
        <oleObject progId="Equation.DSMT4" shapeId="125204" r:id="rId317"/>
      </mc:Fallback>
    </mc:AlternateContent>
    <mc:AlternateContent xmlns:mc="http://schemas.openxmlformats.org/markup-compatibility/2006">
      <mc:Choice Requires="x14">
        <oleObject progId="Equation.DSMT4" shapeId="125205" r:id="rId318">
          <objectPr defaultSize="0" autoPict="0" r:id="rId16">
            <anchor moveWithCells="1" sizeWithCells="1">
              <from>
                <xdr:col>10</xdr:col>
                <xdr:colOff>22860</xdr:colOff>
                <xdr:row>524</xdr:row>
                <xdr:rowOff>0</xdr:rowOff>
              </from>
              <to>
                <xdr:col>13</xdr:col>
                <xdr:colOff>175260</xdr:colOff>
                <xdr:row>524</xdr:row>
                <xdr:rowOff>0</xdr:rowOff>
              </to>
            </anchor>
          </objectPr>
        </oleObject>
      </mc:Choice>
      <mc:Fallback>
        <oleObject progId="Equation.DSMT4" shapeId="125205" r:id="rId318"/>
      </mc:Fallback>
    </mc:AlternateContent>
    <mc:AlternateContent xmlns:mc="http://schemas.openxmlformats.org/markup-compatibility/2006">
      <mc:Choice Requires="x14">
        <oleObject progId="Equation.DSMT4" shapeId="125206" r:id="rId319">
          <objectPr defaultSize="0" autoPict="0" r:id="rId18">
            <anchor moveWithCells="1" sizeWithCells="1">
              <from>
                <xdr:col>1</xdr:col>
                <xdr:colOff>38100</xdr:colOff>
                <xdr:row>524</xdr:row>
                <xdr:rowOff>0</xdr:rowOff>
              </from>
              <to>
                <xdr:col>5</xdr:col>
                <xdr:colOff>22860</xdr:colOff>
                <xdr:row>524</xdr:row>
                <xdr:rowOff>0</xdr:rowOff>
              </to>
            </anchor>
          </objectPr>
        </oleObject>
      </mc:Choice>
      <mc:Fallback>
        <oleObject progId="Equation.DSMT4" shapeId="125206" r:id="rId319"/>
      </mc:Fallback>
    </mc:AlternateContent>
    <mc:AlternateContent xmlns:mc="http://schemas.openxmlformats.org/markup-compatibility/2006">
      <mc:Choice Requires="x14">
        <oleObject progId="Equation.DSMT4" shapeId="125207" r:id="rId320">
          <objectPr defaultSize="0" autoPict="0" r:id="rId20">
            <anchor moveWithCells="1" sizeWithCells="1">
              <from>
                <xdr:col>9</xdr:col>
                <xdr:colOff>312420</xdr:colOff>
                <xdr:row>524</xdr:row>
                <xdr:rowOff>0</xdr:rowOff>
              </from>
              <to>
                <xdr:col>12</xdr:col>
                <xdr:colOff>220980</xdr:colOff>
                <xdr:row>524</xdr:row>
                <xdr:rowOff>0</xdr:rowOff>
              </to>
            </anchor>
          </objectPr>
        </oleObject>
      </mc:Choice>
      <mc:Fallback>
        <oleObject progId="Equation.DSMT4" shapeId="125207" r:id="rId320"/>
      </mc:Fallback>
    </mc:AlternateContent>
    <mc:AlternateContent xmlns:mc="http://schemas.openxmlformats.org/markup-compatibility/2006">
      <mc:Choice Requires="x14">
        <oleObject progId="Equation.DSMT4" shapeId="125208" r:id="rId321">
          <objectPr defaultSize="0" autoPict="0" r:id="rId22">
            <anchor moveWithCells="1" sizeWithCells="1">
              <from>
                <xdr:col>9</xdr:col>
                <xdr:colOff>266700</xdr:colOff>
                <xdr:row>524</xdr:row>
                <xdr:rowOff>0</xdr:rowOff>
              </from>
              <to>
                <xdr:col>13</xdr:col>
                <xdr:colOff>68580</xdr:colOff>
                <xdr:row>524</xdr:row>
                <xdr:rowOff>0</xdr:rowOff>
              </to>
            </anchor>
          </objectPr>
        </oleObject>
      </mc:Choice>
      <mc:Fallback>
        <oleObject progId="Equation.DSMT4" shapeId="125208" r:id="rId321"/>
      </mc:Fallback>
    </mc:AlternateContent>
    <mc:AlternateContent xmlns:mc="http://schemas.openxmlformats.org/markup-compatibility/2006">
      <mc:Choice Requires="x14">
        <oleObject progId="Equation.DSMT4" shapeId="125209" r:id="rId322">
          <objectPr defaultSize="0" autoPict="0" r:id="rId24">
            <anchor moveWithCells="1" sizeWithCells="1">
              <from>
                <xdr:col>9</xdr:col>
                <xdr:colOff>289560</xdr:colOff>
                <xdr:row>524</xdr:row>
                <xdr:rowOff>0</xdr:rowOff>
              </from>
              <to>
                <xdr:col>12</xdr:col>
                <xdr:colOff>0</xdr:colOff>
                <xdr:row>524</xdr:row>
                <xdr:rowOff>0</xdr:rowOff>
              </to>
            </anchor>
          </objectPr>
        </oleObject>
      </mc:Choice>
      <mc:Fallback>
        <oleObject progId="Equation.DSMT4" shapeId="125209" r:id="rId322"/>
      </mc:Fallback>
    </mc:AlternateContent>
    <mc:AlternateContent xmlns:mc="http://schemas.openxmlformats.org/markup-compatibility/2006">
      <mc:Choice Requires="x14">
        <oleObject progId="Equation.DSMT4" shapeId="125210" r:id="rId323">
          <objectPr defaultSize="0" autoPict="0" r:id="rId26">
            <anchor moveWithCells="1" sizeWithCells="1">
              <from>
                <xdr:col>1</xdr:col>
                <xdr:colOff>99060</xdr:colOff>
                <xdr:row>524</xdr:row>
                <xdr:rowOff>0</xdr:rowOff>
              </from>
              <to>
                <xdr:col>5</xdr:col>
                <xdr:colOff>350520</xdr:colOff>
                <xdr:row>524</xdr:row>
                <xdr:rowOff>0</xdr:rowOff>
              </to>
            </anchor>
          </objectPr>
        </oleObject>
      </mc:Choice>
      <mc:Fallback>
        <oleObject progId="Equation.DSMT4" shapeId="125210" r:id="rId323"/>
      </mc:Fallback>
    </mc:AlternateContent>
    <mc:AlternateContent xmlns:mc="http://schemas.openxmlformats.org/markup-compatibility/2006">
      <mc:Choice Requires="x14">
        <oleObject progId="Equation.DSMT4" shapeId="125211" r:id="rId324">
          <objectPr defaultSize="0" autoPict="0" r:id="rId28">
            <anchor moveWithCells="1" sizeWithCells="1">
              <from>
                <xdr:col>11</xdr:col>
                <xdr:colOff>60960</xdr:colOff>
                <xdr:row>524</xdr:row>
                <xdr:rowOff>0</xdr:rowOff>
              </from>
              <to>
                <xdr:col>13</xdr:col>
                <xdr:colOff>213360</xdr:colOff>
                <xdr:row>524</xdr:row>
                <xdr:rowOff>0</xdr:rowOff>
              </to>
            </anchor>
          </objectPr>
        </oleObject>
      </mc:Choice>
      <mc:Fallback>
        <oleObject progId="Equation.DSMT4" shapeId="125211" r:id="rId324"/>
      </mc:Fallback>
    </mc:AlternateContent>
    <mc:AlternateContent xmlns:mc="http://schemas.openxmlformats.org/markup-compatibility/2006">
      <mc:Choice Requires="x14">
        <oleObject progId="Equation.DSMT4" shapeId="125212" r:id="rId325">
          <objectPr defaultSize="0" autoPict="0" r:id="rId30">
            <anchor moveWithCells="1" sizeWithCells="1">
              <from>
                <xdr:col>11</xdr:col>
                <xdr:colOff>266700</xdr:colOff>
                <xdr:row>524</xdr:row>
                <xdr:rowOff>0</xdr:rowOff>
              </from>
              <to>
                <xdr:col>14</xdr:col>
                <xdr:colOff>373380</xdr:colOff>
                <xdr:row>524</xdr:row>
                <xdr:rowOff>0</xdr:rowOff>
              </to>
            </anchor>
          </objectPr>
        </oleObject>
      </mc:Choice>
      <mc:Fallback>
        <oleObject progId="Equation.DSMT4" shapeId="125212" r:id="rId325"/>
      </mc:Fallback>
    </mc:AlternateContent>
    <mc:AlternateContent xmlns:mc="http://schemas.openxmlformats.org/markup-compatibility/2006">
      <mc:Choice Requires="x14">
        <oleObject progId="Equation.DSMT4" shapeId="125213" r:id="rId326">
          <objectPr defaultSize="0" autoPict="0" r:id="rId32">
            <anchor moveWithCells="1" sizeWithCells="1">
              <from>
                <xdr:col>2</xdr:col>
                <xdr:colOff>365760</xdr:colOff>
                <xdr:row>524</xdr:row>
                <xdr:rowOff>0</xdr:rowOff>
              </from>
              <to>
                <xdr:col>3</xdr:col>
                <xdr:colOff>373380</xdr:colOff>
                <xdr:row>524</xdr:row>
                <xdr:rowOff>0</xdr:rowOff>
              </to>
            </anchor>
          </objectPr>
        </oleObject>
      </mc:Choice>
      <mc:Fallback>
        <oleObject progId="Equation.DSMT4" shapeId="125213" r:id="rId326"/>
      </mc:Fallback>
    </mc:AlternateContent>
    <mc:AlternateContent xmlns:mc="http://schemas.openxmlformats.org/markup-compatibility/2006">
      <mc:Choice Requires="x14">
        <oleObject progId="Equation.DSMT4" shapeId="125214" r:id="rId327">
          <objectPr defaultSize="0" autoPict="0" r:id="rId34">
            <anchor moveWithCells="1" sizeWithCells="1">
              <from>
                <xdr:col>1</xdr:col>
                <xdr:colOff>106680</xdr:colOff>
                <xdr:row>524</xdr:row>
                <xdr:rowOff>0</xdr:rowOff>
              </from>
              <to>
                <xdr:col>5</xdr:col>
                <xdr:colOff>22860</xdr:colOff>
                <xdr:row>524</xdr:row>
                <xdr:rowOff>0</xdr:rowOff>
              </to>
            </anchor>
          </objectPr>
        </oleObject>
      </mc:Choice>
      <mc:Fallback>
        <oleObject progId="Equation.DSMT4" shapeId="125214" r:id="rId327"/>
      </mc:Fallback>
    </mc:AlternateContent>
    <mc:AlternateContent xmlns:mc="http://schemas.openxmlformats.org/markup-compatibility/2006">
      <mc:Choice Requires="x14">
        <oleObject progId="Equation.DSMT4" shapeId="125215" r:id="rId328">
          <objectPr defaultSize="0" autoPict="0" r:id="rId5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15" r:id="rId328"/>
      </mc:Fallback>
    </mc:AlternateContent>
    <mc:AlternateContent xmlns:mc="http://schemas.openxmlformats.org/markup-compatibility/2006">
      <mc:Choice Requires="x14">
        <oleObject progId="Equation.DSMT4" shapeId="125216" r:id="rId329">
          <objectPr defaultSize="0" autoPict="0" r:id="rId8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16" r:id="rId329"/>
      </mc:Fallback>
    </mc:AlternateContent>
    <mc:AlternateContent xmlns:mc="http://schemas.openxmlformats.org/markup-compatibility/2006">
      <mc:Choice Requires="x14">
        <oleObject progId="Equation.DSMT4" shapeId="125217" r:id="rId330">
          <objectPr defaultSize="0" autoPict="0" r:id="rId5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17" r:id="rId330"/>
      </mc:Fallback>
    </mc:AlternateContent>
    <mc:AlternateContent xmlns:mc="http://schemas.openxmlformats.org/markup-compatibility/2006">
      <mc:Choice Requires="x14">
        <oleObject progId="Equation.DSMT4" shapeId="125218" r:id="rId331">
          <objectPr defaultSize="0" autoPict="0" r:id="rId5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18" r:id="rId331"/>
      </mc:Fallback>
    </mc:AlternateContent>
    <mc:AlternateContent xmlns:mc="http://schemas.openxmlformats.org/markup-compatibility/2006">
      <mc:Choice Requires="x14">
        <oleObject progId="Equation.DSMT4" shapeId="125219" r:id="rId332">
          <objectPr defaultSize="0" autoPict="0" r:id="rId8">
            <anchor moveWithCells="1" sizeWithCells="1">
              <from>
                <xdr:col>0</xdr:col>
                <xdr:colOff>83820</xdr:colOff>
                <xdr:row>524</xdr:row>
                <xdr:rowOff>0</xdr:rowOff>
              </from>
              <to>
                <xdr:col>0</xdr:col>
                <xdr:colOff>304800</xdr:colOff>
                <xdr:row>524</xdr:row>
                <xdr:rowOff>0</xdr:rowOff>
              </to>
            </anchor>
          </objectPr>
        </oleObject>
      </mc:Choice>
      <mc:Fallback>
        <oleObject progId="Equation.DSMT4" shapeId="125219" r:id="rId332"/>
      </mc:Fallback>
    </mc:AlternateContent>
    <mc:AlternateContent xmlns:mc="http://schemas.openxmlformats.org/markup-compatibility/2006">
      <mc:Choice Requires="x14">
        <oleObject progId="Equation.DSMT4" shapeId="125220" r:id="rId333">
          <objectPr defaultSize="0" autoPict="0" r:id="rId10">
            <anchor moveWithCells="1" sizeWithCells="1">
              <from>
                <xdr:col>8</xdr:col>
                <xdr:colOff>213360</xdr:colOff>
                <xdr:row>524</xdr:row>
                <xdr:rowOff>0</xdr:rowOff>
              </from>
              <to>
                <xdr:col>12</xdr:col>
                <xdr:colOff>114300</xdr:colOff>
                <xdr:row>524</xdr:row>
                <xdr:rowOff>0</xdr:rowOff>
              </to>
            </anchor>
          </objectPr>
        </oleObject>
      </mc:Choice>
      <mc:Fallback>
        <oleObject progId="Equation.DSMT4" shapeId="125220" r:id="rId333"/>
      </mc:Fallback>
    </mc:AlternateContent>
    <mc:AlternateContent xmlns:mc="http://schemas.openxmlformats.org/markup-compatibility/2006">
      <mc:Choice Requires="x14">
        <oleObject progId="Equation.DSMT4" shapeId="125221" r:id="rId334">
          <objectPr defaultSize="0" autoPict="0" r:id="rId14">
            <anchor moveWithCells="1" sizeWithCells="1">
              <from>
                <xdr:col>2</xdr:col>
                <xdr:colOff>60960</xdr:colOff>
                <xdr:row>539</xdr:row>
                <xdr:rowOff>0</xdr:rowOff>
              </from>
              <to>
                <xdr:col>6</xdr:col>
                <xdr:colOff>388620</xdr:colOff>
                <xdr:row>539</xdr:row>
                <xdr:rowOff>0</xdr:rowOff>
              </to>
            </anchor>
          </objectPr>
        </oleObject>
      </mc:Choice>
      <mc:Fallback>
        <oleObject progId="Equation.DSMT4" shapeId="125221" r:id="rId334"/>
      </mc:Fallback>
    </mc:AlternateContent>
    <mc:AlternateContent xmlns:mc="http://schemas.openxmlformats.org/markup-compatibility/2006">
      <mc:Choice Requires="x14">
        <oleObject progId="Equation.DSMT4" shapeId="125222" r:id="rId335">
          <objectPr defaultSize="0" autoPict="0" r:id="rId18">
            <anchor moveWithCells="1" sizeWithCells="1">
              <from>
                <xdr:col>2</xdr:col>
                <xdr:colOff>38100</xdr:colOff>
                <xdr:row>539</xdr:row>
                <xdr:rowOff>0</xdr:rowOff>
              </from>
              <to>
                <xdr:col>6</xdr:col>
                <xdr:colOff>22860</xdr:colOff>
                <xdr:row>539</xdr:row>
                <xdr:rowOff>0</xdr:rowOff>
              </to>
            </anchor>
          </objectPr>
        </oleObject>
      </mc:Choice>
      <mc:Fallback>
        <oleObject progId="Equation.DSMT4" shapeId="125222" r:id="rId335"/>
      </mc:Fallback>
    </mc:AlternateContent>
    <mc:AlternateContent xmlns:mc="http://schemas.openxmlformats.org/markup-compatibility/2006">
      <mc:Choice Requires="x14">
        <oleObject progId="Equation.DSMT4" shapeId="125223" r:id="rId336">
          <objectPr defaultSize="0" autoPict="0" r:id="rId26">
            <anchor moveWithCells="1" sizeWithCells="1">
              <from>
                <xdr:col>2</xdr:col>
                <xdr:colOff>99060</xdr:colOff>
                <xdr:row>539</xdr:row>
                <xdr:rowOff>0</xdr:rowOff>
              </from>
              <to>
                <xdr:col>6</xdr:col>
                <xdr:colOff>350520</xdr:colOff>
                <xdr:row>539</xdr:row>
                <xdr:rowOff>0</xdr:rowOff>
              </to>
            </anchor>
          </objectPr>
        </oleObject>
      </mc:Choice>
      <mc:Fallback>
        <oleObject progId="Equation.DSMT4" shapeId="125223" r:id="rId336"/>
      </mc:Fallback>
    </mc:AlternateContent>
    <mc:AlternateContent xmlns:mc="http://schemas.openxmlformats.org/markup-compatibility/2006">
      <mc:Choice Requires="x14">
        <oleObject progId="Equation.DSMT4" shapeId="125224" r:id="rId337">
          <objectPr defaultSize="0" autoPict="0" r:id="rId32">
            <anchor moveWithCells="1" sizeWithCells="1">
              <from>
                <xdr:col>3</xdr:col>
                <xdr:colOff>365760</xdr:colOff>
                <xdr:row>539</xdr:row>
                <xdr:rowOff>0</xdr:rowOff>
              </from>
              <to>
                <xdr:col>4</xdr:col>
                <xdr:colOff>373380</xdr:colOff>
                <xdr:row>539</xdr:row>
                <xdr:rowOff>0</xdr:rowOff>
              </to>
            </anchor>
          </objectPr>
        </oleObject>
      </mc:Choice>
      <mc:Fallback>
        <oleObject progId="Equation.DSMT4" shapeId="125224" r:id="rId337"/>
      </mc:Fallback>
    </mc:AlternateContent>
    <mc:AlternateContent xmlns:mc="http://schemas.openxmlformats.org/markup-compatibility/2006">
      <mc:Choice Requires="x14">
        <oleObject progId="Equation.DSMT4" shapeId="125225" r:id="rId338">
          <objectPr defaultSize="0" autoPict="0" r:id="rId34">
            <anchor moveWithCells="1" sizeWithCells="1">
              <from>
                <xdr:col>2</xdr:col>
                <xdr:colOff>106680</xdr:colOff>
                <xdr:row>539</xdr:row>
                <xdr:rowOff>0</xdr:rowOff>
              </from>
              <to>
                <xdr:col>6</xdr:col>
                <xdr:colOff>22860</xdr:colOff>
                <xdr:row>539</xdr:row>
                <xdr:rowOff>0</xdr:rowOff>
              </to>
            </anchor>
          </objectPr>
        </oleObject>
      </mc:Choice>
      <mc:Fallback>
        <oleObject progId="Equation.DSMT4" shapeId="125225" r:id="rId33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Zapatas CONECTADA</vt:lpstr>
    </vt:vector>
  </TitlesOfParts>
  <Company>Construcciones Mallqui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DELL</cp:lastModifiedBy>
  <cp:lastPrinted>2006-10-07T04:20:48Z</cp:lastPrinted>
  <dcterms:created xsi:type="dcterms:W3CDTF">2006-09-18T09:12:47Z</dcterms:created>
  <dcterms:modified xsi:type="dcterms:W3CDTF">2024-04-22T13:29:20Z</dcterms:modified>
</cp:coreProperties>
</file>