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914E321-3857-436D-B1A6-D3A1E8289E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CALERA 3 TRAM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9" i="1" l="1"/>
  <c r="E457" i="1"/>
  <c r="C437" i="1"/>
  <c r="B447" i="1"/>
  <c r="F447" i="1"/>
  <c r="D447" i="1"/>
  <c r="H469" i="1"/>
  <c r="F469" i="1"/>
  <c r="E469" i="1"/>
  <c r="B469" i="1"/>
  <c r="A469" i="1"/>
  <c r="H491" i="1"/>
  <c r="F491" i="1"/>
  <c r="C491" i="1"/>
  <c r="D348" i="1"/>
  <c r="F348" i="1"/>
  <c r="B348" i="1"/>
  <c r="F234" i="1"/>
  <c r="D234" i="1"/>
  <c r="F134" i="1"/>
  <c r="D134" i="1"/>
  <c r="C118" i="1"/>
  <c r="C126" i="1" s="1"/>
  <c r="C337" i="1"/>
  <c r="C417" i="1"/>
  <c r="F381" i="1"/>
  <c r="G337" i="1"/>
  <c r="G328" i="1"/>
  <c r="C328" i="1"/>
  <c r="G321" i="1"/>
  <c r="C321" i="1"/>
  <c r="C301" i="1"/>
  <c r="F266" i="1"/>
  <c r="G226" i="1"/>
  <c r="G219" i="1"/>
  <c r="C226" i="1"/>
  <c r="C219" i="1"/>
  <c r="C200" i="1"/>
  <c r="F166" i="1"/>
  <c r="G126" i="1"/>
  <c r="G118" i="1"/>
  <c r="D272" i="1"/>
  <c r="D172" i="1"/>
  <c r="D171" i="1"/>
  <c r="H420" i="1" l="1"/>
  <c r="D423" i="1" s="1"/>
  <c r="E420" i="1"/>
  <c r="D419" i="1"/>
  <c r="H407" i="1"/>
  <c r="E407" i="1"/>
  <c r="D406" i="1"/>
  <c r="D387" i="1"/>
  <c r="D386" i="1"/>
  <c r="G368" i="1"/>
  <c r="D368" i="1"/>
  <c r="C371" i="1" s="1"/>
  <c r="C367" i="1"/>
  <c r="D392" i="1" s="1"/>
  <c r="C315" i="1"/>
  <c r="C319" i="1" s="1"/>
  <c r="C320" i="1" s="1"/>
  <c r="E304" i="1"/>
  <c r="D303" i="1"/>
  <c r="D309" i="1" s="1"/>
  <c r="D271" i="1"/>
  <c r="D424" i="1" l="1"/>
  <c r="C402" i="1"/>
  <c r="C381" i="1"/>
  <c r="D290" i="1"/>
  <c r="D296" i="1" s="1"/>
  <c r="G253" i="1"/>
  <c r="C252" i="1"/>
  <c r="D277" i="1" s="1"/>
  <c r="H203" i="1"/>
  <c r="D205" i="1" s="1"/>
  <c r="D206" i="1" s="1"/>
  <c r="E203" i="1"/>
  <c r="D202" i="1"/>
  <c r="H191" i="1"/>
  <c r="E191" i="1"/>
  <c r="D190" i="1"/>
  <c r="G153" i="1"/>
  <c r="D153" i="1"/>
  <c r="C156" i="1" s="1"/>
  <c r="C152" i="1"/>
  <c r="D177" i="1" s="1"/>
  <c r="E291" i="1"/>
  <c r="D253" i="1"/>
  <c r="H304" i="1"/>
  <c r="D307" i="1" s="1"/>
  <c r="H291" i="1"/>
  <c r="C213" i="1"/>
  <c r="C217" i="1" s="1"/>
  <c r="C218" i="1" s="1"/>
  <c r="C220" i="1" s="1"/>
  <c r="G218" i="1" s="1"/>
  <c r="G220" i="1" s="1"/>
  <c r="C112" i="1"/>
  <c r="H21" i="1"/>
  <c r="G21" i="1"/>
  <c r="H14" i="1"/>
  <c r="G14" i="1"/>
  <c r="H7" i="1"/>
  <c r="G7" i="1"/>
  <c r="C256" i="1" l="1"/>
  <c r="C116" i="1"/>
  <c r="G15" i="1"/>
  <c r="D229" i="1"/>
  <c r="G22" i="1"/>
  <c r="G24" i="1"/>
  <c r="C225" i="1" l="1"/>
  <c r="C227" i="1" s="1"/>
  <c r="G225" i="1" s="1"/>
  <c r="B486" i="1"/>
  <c r="C117" i="1"/>
  <c r="C119" i="1" s="1"/>
  <c r="G117" i="1" s="1"/>
  <c r="G119" i="1" s="1"/>
  <c r="D129" i="1" s="1"/>
  <c r="C287" i="1"/>
  <c r="C266" i="1"/>
  <c r="C259" i="1"/>
  <c r="N254" i="1" s="1"/>
  <c r="D308" i="1"/>
  <c r="F309" i="1" s="1"/>
  <c r="G227" i="1"/>
  <c r="G8" i="1"/>
  <c r="G10" i="1"/>
  <c r="H433" i="1" s="1"/>
  <c r="G473" i="1" l="1"/>
  <c r="F486" i="1"/>
  <c r="D483" i="1"/>
  <c r="H481" i="1"/>
  <c r="C125" i="1"/>
  <c r="C127" i="1" s="1"/>
  <c r="F230" i="1"/>
  <c r="C236" i="1"/>
  <c r="C374" i="1"/>
  <c r="N369" i="1" s="1"/>
  <c r="C322" i="1"/>
  <c r="G320" i="1" s="1"/>
  <c r="C239" i="1" l="1"/>
  <c r="C242" i="1" s="1"/>
  <c r="G125" i="1"/>
  <c r="F236" i="1"/>
  <c r="G340" i="1" s="1"/>
  <c r="D425" i="1"/>
  <c r="D412" i="1"/>
  <c r="G17" i="1"/>
  <c r="G127" i="1" l="1"/>
  <c r="C136" i="1" s="1"/>
  <c r="F136" i="1" s="1"/>
  <c r="G331" i="1" s="1"/>
  <c r="C336" i="1"/>
  <c r="H464" i="1"/>
  <c r="A455" i="1"/>
  <c r="C327" i="1"/>
  <c r="C329" i="1" s="1"/>
  <c r="G327" i="1" s="1"/>
  <c r="G329" i="1" s="1"/>
  <c r="C247" i="1"/>
  <c r="C338" i="1"/>
  <c r="G332" i="1" l="1"/>
  <c r="G336" i="1"/>
  <c r="G338" i="1" s="1"/>
  <c r="C251" i="1"/>
  <c r="G322" i="1"/>
  <c r="D344" i="1" s="1"/>
  <c r="G341" i="1" l="1"/>
  <c r="F343" i="1" s="1"/>
  <c r="N255" i="1"/>
  <c r="N256" i="1" s="1"/>
  <c r="N257" i="1" s="1"/>
  <c r="F425" i="1"/>
  <c r="C460" i="1" l="1"/>
  <c r="C453" i="1"/>
  <c r="G461" i="1"/>
  <c r="F458" i="1"/>
  <c r="E466" i="1"/>
  <c r="C351" i="1"/>
  <c r="C354" i="1" s="1"/>
  <c r="C357" i="1" s="1"/>
  <c r="C362" i="1" s="1"/>
  <c r="N258" i="1"/>
  <c r="N259" i="1" s="1"/>
  <c r="F351" i="1" l="1"/>
  <c r="N260" i="1"/>
  <c r="N261" i="1" s="1"/>
  <c r="C263" i="1" s="1"/>
  <c r="C268" i="1" s="1"/>
  <c r="D275" i="1" l="1"/>
  <c r="D276" i="1" s="1"/>
  <c r="F277" i="1" s="1"/>
  <c r="C284" i="1"/>
  <c r="C289" i="1" s="1"/>
  <c r="D294" i="1" s="1"/>
  <c r="C489" i="1" l="1"/>
  <c r="G483" i="1"/>
  <c r="D295" i="1"/>
  <c r="F296" i="1" s="1"/>
  <c r="F475" i="1" l="1"/>
  <c r="C484" i="1"/>
  <c r="D481" i="1"/>
  <c r="D207" i="1"/>
  <c r="D195" i="1"/>
  <c r="C187" i="1" l="1"/>
  <c r="C166" i="1"/>
  <c r="F207" i="1"/>
  <c r="H430" i="1" s="1"/>
  <c r="C159" i="1"/>
  <c r="N154" i="1" s="1"/>
  <c r="D444" i="1" l="1"/>
  <c r="B439" i="1"/>
  <c r="C435" i="1"/>
  <c r="F440" i="1"/>
  <c r="C139" i="1"/>
  <c r="C142" i="1" s="1"/>
  <c r="F130" i="1"/>
  <c r="C147" i="1" l="1"/>
  <c r="C151" i="1" s="1"/>
  <c r="B343" i="1" l="1"/>
  <c r="C366" i="1"/>
  <c r="N155" i="1"/>
  <c r="N156" i="1" l="1"/>
  <c r="N157" i="1" s="1"/>
  <c r="N370" i="1"/>
  <c r="N158" i="1" l="1"/>
  <c r="N159" i="1" s="1"/>
  <c r="N371" i="1"/>
  <c r="N372" i="1" s="1"/>
  <c r="N373" i="1" l="1"/>
  <c r="N374" i="1" s="1"/>
  <c r="N160" i="1"/>
  <c r="N161" i="1" s="1"/>
  <c r="C163" i="1" s="1"/>
  <c r="C168" i="1" s="1"/>
  <c r="C184" i="1" l="1"/>
  <c r="D175" i="1"/>
  <c r="D176" i="1" s="1"/>
  <c r="F177" i="1" s="1"/>
  <c r="N375" i="1"/>
  <c r="N376" i="1" s="1"/>
  <c r="C189" i="1" l="1"/>
  <c r="D193" i="1" s="1"/>
  <c r="D194" i="1" s="1"/>
  <c r="F195" i="1" s="1"/>
  <c r="F436" i="1"/>
  <c r="D441" i="1"/>
  <c r="C378" i="1"/>
  <c r="F430" i="1" l="1"/>
  <c r="B437" i="1"/>
  <c r="D432" i="1"/>
  <c r="C383" i="1"/>
  <c r="C399" i="1" s="1"/>
  <c r="C404" i="1" s="1"/>
  <c r="D410" i="1" s="1"/>
  <c r="D411" i="1" s="1"/>
  <c r="F412" i="1" s="1"/>
  <c r="B452" i="1" l="1"/>
  <c r="F460" i="1"/>
  <c r="D454" i="1"/>
  <c r="D390" i="1"/>
  <c r="D391" i="1" s="1"/>
  <c r="F392" i="1" s="1"/>
  <c r="D464" i="1" l="1"/>
  <c r="B458" i="1"/>
</calcChain>
</file>

<file path=xl/sharedStrings.xml><?xml version="1.0" encoding="utf-8"?>
<sst xmlns="http://schemas.openxmlformats.org/spreadsheetml/2006/main" count="571" uniqueCount="153">
  <si>
    <t>1) DIMENSIONAMIENTO</t>
  </si>
  <si>
    <t>m</t>
  </si>
  <si>
    <t>Kg/cm2</t>
  </si>
  <si>
    <t>t =</t>
  </si>
  <si>
    <t>fy =</t>
  </si>
  <si>
    <t>t promedio =</t>
  </si>
  <si>
    <t>s/c =</t>
  </si>
  <si>
    <t>cm</t>
  </si>
  <si>
    <t>D =</t>
  </si>
  <si>
    <t>L =</t>
  </si>
  <si>
    <t>Tn/m</t>
  </si>
  <si>
    <t>Carga Muerta =</t>
  </si>
  <si>
    <t>Tn</t>
  </si>
  <si>
    <t>Mmax =</t>
  </si>
  <si>
    <t>Tn - m</t>
  </si>
  <si>
    <t>As =</t>
  </si>
  <si>
    <t>cm2</t>
  </si>
  <si>
    <t>Usar</t>
  </si>
  <si>
    <t>As(-) =</t>
  </si>
  <si>
    <t>As temp</t>
  </si>
  <si>
    <t xml:space="preserve">    @</t>
  </si>
  <si>
    <t>R1 =</t>
  </si>
  <si>
    <t>espesor promedio  (hm) =</t>
  </si>
  <si>
    <t>TABLA 1</t>
  </si>
  <si>
    <t>ACERO DISPONIBLES EN cm2</t>
  </si>
  <si>
    <t>N°</t>
  </si>
  <si>
    <t>DIAMETRO</t>
  </si>
  <si>
    <t>AREA</t>
  </si>
  <si>
    <t>3/8"</t>
  </si>
  <si>
    <t>1/2"</t>
  </si>
  <si>
    <t>5/8"</t>
  </si>
  <si>
    <t>3/4"</t>
  </si>
  <si>
    <t>7/8"</t>
  </si>
  <si>
    <t>1"</t>
  </si>
  <si>
    <t>1 1/8"</t>
  </si>
  <si>
    <t>1 1/4"</t>
  </si>
  <si>
    <t>1 3/8"</t>
  </si>
  <si>
    <t xml:space="preserve"> Usar:  t =</t>
  </si>
  <si>
    <t>DATOS:</t>
  </si>
  <si>
    <t>descanso t =</t>
  </si>
  <si>
    <t>cos𝜃  =</t>
  </si>
  <si>
    <t>Wu1 = 1.4D+1.7L =</t>
  </si>
  <si>
    <t>Wu2 = 1.4D+1.7L =</t>
  </si>
  <si>
    <t>R1</t>
  </si>
  <si>
    <t>R2</t>
  </si>
  <si>
    <t>As min2 =</t>
  </si>
  <si>
    <t>As min1 =</t>
  </si>
  <si>
    <t>⁺ Mdiseño =</t>
  </si>
  <si>
    <t>a =</t>
  </si>
  <si>
    <t>Considerando:</t>
  </si>
  <si>
    <t>Diam. =</t>
  </si>
  <si>
    <t>Area =</t>
  </si>
  <si>
    <t>d =</t>
  </si>
  <si>
    <t>Usar acero #</t>
  </si>
  <si>
    <t>Espaciamiento</t>
  </si>
  <si>
    <t>S =</t>
  </si>
  <si>
    <t>Espaciamiento Máximo</t>
  </si>
  <si>
    <t>Smax1 =</t>
  </si>
  <si>
    <t>Smax2 =</t>
  </si>
  <si>
    <t>f'c =</t>
  </si>
  <si>
    <t>α</t>
  </si>
  <si>
    <t>α =</t>
  </si>
  <si>
    <t>TABLA 2</t>
  </si>
  <si>
    <t>(Ver tabla 1)</t>
  </si>
  <si>
    <t>Valores "α" para momento de diseño</t>
  </si>
  <si>
    <t>La eleccion de pende del nivel de empotramiento y rigidez de los elementos donde se apoyan la estructura</t>
  </si>
  <si>
    <t>Cuando nuestro apoyo es muy rigido, grande, tiene buen peralte, tiene buen espesor en las bases</t>
  </si>
  <si>
    <t>Cuando nuestro apoyo tiene mayor dimension que puede ser una viga, placas, el apoyo obsorbe momentos</t>
  </si>
  <si>
    <t>(Ver tabla 2)</t>
  </si>
  <si>
    <t>TABLA 3</t>
  </si>
  <si>
    <t>β</t>
  </si>
  <si>
    <t>β =</t>
  </si>
  <si>
    <t>(Ver tabla 3)</t>
  </si>
  <si>
    <t>Valores "β" para momento de diseño negativo</t>
  </si>
  <si>
    <t>Apoyos monoliticos poco rigidos</t>
  </si>
  <si>
    <t>Apoyos monoliticos rigidos</t>
  </si>
  <si>
    <t>Cuando nuestros apoyos no absorben nada de momentos. Ocurre cuando no hay empotramiento, el espesor del apoyo es muy pequeño de 10 a 15 cm, no deja fluir nuestro acero.</t>
  </si>
  <si>
    <t xml:space="preserve">Apoyo </t>
  </si>
  <si>
    <t>DIMENSIONAMIENTO PRIMER TRAMO:</t>
  </si>
  <si>
    <t>DIMENSIONAMIENTO SEGUNDO TRAMO:</t>
  </si>
  <si>
    <t xml:space="preserve">2) DISEÑO PRIMER TRAMO </t>
  </si>
  <si>
    <t>PRIMER TRAMO</t>
  </si>
  <si>
    <t>SEGUNDO TRAMO</t>
  </si>
  <si>
    <t>(Viga/Muro)</t>
  </si>
  <si>
    <t>As min =</t>
  </si>
  <si>
    <t>P. Acabado =</t>
  </si>
  <si>
    <t>DIMENSIONAMIENTO TERCER TRAMO:</t>
  </si>
  <si>
    <t>en descanzo</t>
  </si>
  <si>
    <t>TERCER TRAMO</t>
  </si>
  <si>
    <t>Viga</t>
  </si>
  <si>
    <t>(1° tramo) Lc =</t>
  </si>
  <si>
    <t>(1° tramo) Li1 =</t>
  </si>
  <si>
    <t>(2° tramo) Lv1 =</t>
  </si>
  <si>
    <t>(2° tramo) Li2 =</t>
  </si>
  <si>
    <t>(2° tramo) Lv2 =</t>
  </si>
  <si>
    <t>(3° tramo) Li3 =</t>
  </si>
  <si>
    <t>(3° tramo) Lv3 =</t>
  </si>
  <si>
    <t>Ɣc =</t>
  </si>
  <si>
    <t>Nota: generalmente se usa para el diseño los valores de α=0.9 y β= 2</t>
  </si>
  <si>
    <t>φ (pulg)</t>
  </si>
  <si>
    <t xml:space="preserve">Ø  de </t>
  </si>
  <si>
    <t>R2 =</t>
  </si>
  <si>
    <t>Usar: S =</t>
  </si>
  <si>
    <t>Kg/m2 (Sobre carga)</t>
  </si>
  <si>
    <t>Kg/m2 (Peso del Acabado)</t>
  </si>
  <si>
    <t>P =</t>
  </si>
  <si>
    <t>CP =</t>
  </si>
  <si>
    <t>R =</t>
  </si>
  <si>
    <t>cm (Recubrimiento)</t>
  </si>
  <si>
    <t>Tn/m3 (Peso especifico del concreto)</t>
  </si>
  <si>
    <t>cm (Paso)</t>
  </si>
  <si>
    <t>cm (Contra paso)</t>
  </si>
  <si>
    <t>Usar: S=</t>
  </si>
  <si>
    <t>Wu4 = 1.4D+1.7L =</t>
  </si>
  <si>
    <t>Wud2 = Wu4 + Wu5 =</t>
  </si>
  <si>
    <t>Wud1 = Wu2 + Wu3 =</t>
  </si>
  <si>
    <t>X =</t>
  </si>
  <si>
    <t>As (+)</t>
  </si>
  <si>
    <t>Diseño del acero positivo (As (+)):</t>
  </si>
  <si>
    <t>Diseño del acero negativo (As (-)):</t>
  </si>
  <si>
    <t>Diseño del acero de tempetatura (As temp):</t>
  </si>
  <si>
    <t>Diseño del acero de temperatura (As temp):</t>
  </si>
  <si>
    <t>Apoyo en</t>
  </si>
  <si>
    <t>descanzo</t>
  </si>
  <si>
    <t>b =</t>
  </si>
  <si>
    <t>Metrado de cargas en el tramo inclinada:</t>
  </si>
  <si>
    <t>Peso propio =</t>
  </si>
  <si>
    <t>Peso Acabado =</t>
  </si>
  <si>
    <t>m (analisis en 1 metro de escalera)</t>
  </si>
  <si>
    <t>Metrado de cargas en el descanso 1:</t>
  </si>
  <si>
    <t>@</t>
  </si>
  <si>
    <t>As temp =</t>
  </si>
  <si>
    <t>Usar: As (+) =</t>
  </si>
  <si>
    <t>Usar: As (-) =</t>
  </si>
  <si>
    <t>As (-)</t>
  </si>
  <si>
    <t xml:space="preserve"> Ld1 =</t>
  </si>
  <si>
    <t xml:space="preserve"> Ld2 =</t>
  </si>
  <si>
    <t xml:space="preserve"> Ld3 =</t>
  </si>
  <si>
    <t xml:space="preserve"> Ld4 =</t>
  </si>
  <si>
    <t>m (Longitud de descanso 1° tramo)</t>
  </si>
  <si>
    <t>m (Longitud de descanso 2° tramo)</t>
  </si>
  <si>
    <t>m (Longitud de descanso 3° tramo)</t>
  </si>
  <si>
    <t>Wu3 = R2/Ld2 =</t>
  </si>
  <si>
    <t>Wu5 = R2/Ld3 =</t>
  </si>
  <si>
    <t>R2: Reacción descanso 1° tramo</t>
  </si>
  <si>
    <t>R2: Reacción descanso 3° tramo</t>
  </si>
  <si>
    <t>Metrado de cargas en el descanso 4:</t>
  </si>
  <si>
    <t>Metrado de cargas en el descanso 2:</t>
  </si>
  <si>
    <t>Metrado de cargas en el descanso 3:</t>
  </si>
  <si>
    <r>
      <t>DISEÑO DE ESCALERA</t>
    </r>
    <r>
      <rPr>
        <b/>
        <u/>
        <sz val="22"/>
        <color rgb="FFFF0000"/>
        <rFont val="Calibri"/>
        <family val="2"/>
      </rPr>
      <t xml:space="preserve"> - TRES TRAMOS</t>
    </r>
  </si>
  <si>
    <t xml:space="preserve">3) DISEÑO TERCER TRAMO </t>
  </si>
  <si>
    <t xml:space="preserve">4) DISEÑO SEGUNDO TRAMO </t>
  </si>
  <si>
    <t>5) ESQUEMA DE ACEROS EN ESCALERAS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</si>
</sst>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Nº&quot;\ 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22"/>
      <color indexed="10"/>
      <name val="Calibri"/>
      <family val="2"/>
    </font>
    <font>
      <b/>
      <u/>
      <sz val="22"/>
      <color rgb="FFFF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color indexed="10"/>
      <name val="Calibri"/>
      <family val="2"/>
    </font>
    <font>
      <b/>
      <sz val="11"/>
      <color rgb="FF0070C0"/>
      <name val="Calibri"/>
      <family val="2"/>
    </font>
    <font>
      <sz val="11"/>
      <color indexed="47"/>
      <name val="Calibri"/>
      <family val="2"/>
    </font>
    <font>
      <b/>
      <sz val="11"/>
      <color indexed="10"/>
      <name val="Calibri"/>
      <family val="2"/>
    </font>
    <font>
      <b/>
      <u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C00000"/>
      <name val="Calibri"/>
      <family val="2"/>
    </font>
    <font>
      <b/>
      <u/>
      <sz val="18"/>
      <color rgb="FF0070C0"/>
      <name val="Calibri"/>
      <family val="2"/>
    </font>
    <font>
      <sz val="11"/>
      <color rgb="FF0070C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2" fontId="1" fillId="4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64" fontId="1" fillId="2" borderId="0" xfId="0" quotePrefix="1" applyNumberFormat="1" applyFont="1" applyFill="1" applyAlignment="1">
      <alignment horizontal="center" vertical="center"/>
    </xf>
    <xf numFmtId="2" fontId="1" fillId="4" borderId="0" xfId="0" quotePrefix="1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left" vertical="center" indent="1"/>
    </xf>
    <xf numFmtId="2" fontId="1" fillId="2" borderId="0" xfId="0" applyNumberFormat="1" applyFont="1" applyFill="1" applyAlignment="1">
      <alignment horizontal="left" vertical="center" indent="1"/>
    </xf>
    <xf numFmtId="0" fontId="5" fillId="0" borderId="0" xfId="0" applyFont="1" applyAlignment="1">
      <alignment horizontal="right" vertical="center"/>
    </xf>
    <xf numFmtId="165" fontId="1" fillId="2" borderId="0" xfId="0" applyNumberFormat="1" applyFont="1" applyFill="1" applyAlignment="1">
      <alignment horizontal="right" vertical="center"/>
    </xf>
    <xf numFmtId="12" fontId="1" fillId="2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2" fontId="6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2" fontId="6" fillId="2" borderId="0" xfId="0" applyNumberFormat="1" applyFont="1" applyFill="1" applyAlignment="1">
      <alignment horizontal="right" vertical="center"/>
    </xf>
    <xf numFmtId="2" fontId="6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164" fontId="7" fillId="2" borderId="0" xfId="0" applyNumberFormat="1" applyFont="1" applyFill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2" fontId="1" fillId="2" borderId="0" xfId="0" applyNumberFormat="1" applyFont="1" applyFill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2" fontId="10" fillId="2" borderId="0" xfId="0" quotePrefix="1" applyNumberFormat="1" applyFont="1" applyFill="1" applyAlignment="1">
      <alignment vertical="center"/>
    </xf>
    <xf numFmtId="0" fontId="10" fillId="2" borderId="0" xfId="0" quotePrefix="1" applyFont="1" applyFill="1" applyAlignment="1">
      <alignment vertical="center"/>
    </xf>
    <xf numFmtId="0" fontId="10" fillId="2" borderId="0" xfId="0" applyFont="1" applyFill="1" applyAlignment="1">
      <alignment vertical="center"/>
    </xf>
    <xf numFmtId="2" fontId="6" fillId="2" borderId="0" xfId="0" quotePrefix="1" applyNumberFormat="1" applyFont="1" applyFill="1" applyAlignment="1">
      <alignment horizontal="right" vertical="center"/>
    </xf>
    <xf numFmtId="0" fontId="6" fillId="2" borderId="0" xfId="0" quotePrefix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12" fontId="7" fillId="2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2" fontId="7" fillId="4" borderId="0" xfId="0" applyNumberFormat="1" applyFont="1" applyFill="1" applyAlignment="1">
      <alignment horizontal="center" vertical="center"/>
    </xf>
    <xf numFmtId="12" fontId="7" fillId="4" borderId="0" xfId="0" applyNumberFormat="1" applyFont="1" applyFill="1" applyAlignment="1">
      <alignment horizontal="left" vertical="center" indent="4"/>
    </xf>
    <xf numFmtId="2" fontId="6" fillId="0" borderId="0" xfId="0" quotePrefix="1" applyNumberFormat="1" applyFont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2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164" fontId="1" fillId="2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12" fontId="7" fillId="2" borderId="0" xfId="0" applyNumberFormat="1" applyFont="1" applyFill="1" applyAlignment="1">
      <alignment horizontal="center" vertical="center"/>
    </xf>
    <xf numFmtId="0" fontId="7" fillId="5" borderId="2" xfId="0" applyFont="1" applyFill="1" applyBorder="1" applyAlignment="1">
      <alignment horizontal="right" vertical="center"/>
    </xf>
    <xf numFmtId="0" fontId="7" fillId="5" borderId="3" xfId="0" applyFont="1" applyFill="1" applyBorder="1" applyAlignment="1">
      <alignment horizontal="center" vertical="center"/>
    </xf>
    <xf numFmtId="12" fontId="7" fillId="5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indent="5"/>
    </xf>
    <xf numFmtId="0" fontId="1" fillId="2" borderId="0" xfId="0" applyFont="1" applyFill="1" applyAlignment="1">
      <alignment horizontal="left" vertical="center" indent="9"/>
    </xf>
    <xf numFmtId="0" fontId="6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12" fontId="16" fillId="2" borderId="0" xfId="0" applyNumberFormat="1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2" fontId="16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right" vertical="center"/>
    </xf>
    <xf numFmtId="0" fontId="1" fillId="2" borderId="0" xfId="0" applyFont="1" applyFill="1"/>
    <xf numFmtId="0" fontId="1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indent="9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top" indent="5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6" fontId="1" fillId="2" borderId="0" xfId="0" applyNumberFormat="1" applyFont="1" applyFill="1" applyAlignment="1">
      <alignment horizontal="left" vertical="top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468085</xdr:colOff>
      <xdr:row>476</xdr:row>
      <xdr:rowOff>23812</xdr:rowOff>
    </xdr:from>
    <xdr:to>
      <xdr:col>7</xdr:col>
      <xdr:colOff>248330</xdr:colOff>
      <xdr:row>486</xdr:row>
      <xdr:rowOff>81643</xdr:rowOff>
    </xdr:to>
    <xdr:cxnSp macro="">
      <xdr:nvCxnSpPr>
        <xdr:cNvPr id="368" name="Conector recto 367">
          <a:extLst>
            <a:ext uri="{FF2B5EF4-FFF2-40B4-BE49-F238E27FC236}">
              <a16:creationId xmlns:a16="http://schemas.microsoft.com/office/drawing/2014/main" id="{8843098C-5110-4BD3-A019-744FB442E4FE}"/>
            </a:ext>
          </a:extLst>
        </xdr:cNvPr>
        <xdr:cNvCxnSpPr/>
      </xdr:nvCxnSpPr>
      <xdr:spPr>
        <a:xfrm flipV="1">
          <a:off x="3192915" y="88198098"/>
          <a:ext cx="3250067" cy="1962831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713970</xdr:colOff>
      <xdr:row>42</xdr:row>
      <xdr:rowOff>76200</xdr:rowOff>
    </xdr:from>
    <xdr:to>
      <xdr:col>6</xdr:col>
      <xdr:colOff>253284</xdr:colOff>
      <xdr:row>49</xdr:row>
      <xdr:rowOff>2040</xdr:rowOff>
    </xdr:to>
    <xdr:sp macro="" textlink="">
      <xdr:nvSpPr>
        <xdr:cNvPr id="276" name="Rectángulo 275">
          <a:extLst>
            <a:ext uri="{FF2B5EF4-FFF2-40B4-BE49-F238E27FC236}">
              <a16:creationId xmlns:a16="http://schemas.microsoft.com/office/drawing/2014/main" id="{D324586D-24D2-408A-BF61-DE9914C52C0F}"/>
            </a:ext>
          </a:extLst>
        </xdr:cNvPr>
        <xdr:cNvSpPr/>
      </xdr:nvSpPr>
      <xdr:spPr>
        <a:xfrm>
          <a:off x="1606818" y="4640503"/>
          <a:ext cx="4003557" cy="121893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190500</xdr:colOff>
      <xdr:row>28</xdr:row>
      <xdr:rowOff>197826</xdr:rowOff>
    </xdr:from>
    <xdr:to>
      <xdr:col>6</xdr:col>
      <xdr:colOff>604157</xdr:colOff>
      <xdr:row>35</xdr:row>
      <xdr:rowOff>108426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973580" y="1942806"/>
          <a:ext cx="3979817" cy="1206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395153</xdr:colOff>
      <xdr:row>29</xdr:row>
      <xdr:rowOff>575</xdr:rowOff>
    </xdr:from>
    <xdr:to>
      <xdr:col>6</xdr:col>
      <xdr:colOff>709613</xdr:colOff>
      <xdr:row>49</xdr:row>
      <xdr:rowOff>0</xdr:rowOff>
    </xdr:to>
    <xdr:sp macro="" textlink="">
      <xdr:nvSpPr>
        <xdr:cNvPr id="475" name="Rectángulo 474">
          <a:extLst>
            <a:ext uri="{FF2B5EF4-FFF2-40B4-BE49-F238E27FC236}">
              <a16:creationId xmlns:a16="http://schemas.microsoft.com/office/drawing/2014/main" id="{9F84513E-1030-4E39-BBC7-D04E11DA273E}"/>
            </a:ext>
          </a:extLst>
        </xdr:cNvPr>
        <xdr:cNvSpPr/>
      </xdr:nvSpPr>
      <xdr:spPr>
        <a:xfrm>
          <a:off x="4852853" y="1943675"/>
          <a:ext cx="1206000" cy="36570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530806</xdr:colOff>
      <xdr:row>29</xdr:row>
      <xdr:rowOff>4052</xdr:rowOff>
    </xdr:from>
    <xdr:to>
      <xdr:col>2</xdr:col>
      <xdr:colOff>530806</xdr:colOff>
      <xdr:row>35</xdr:row>
      <xdr:rowOff>112772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2313886" y="1947152"/>
          <a:ext cx="0" cy="1206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762000</xdr:colOff>
      <xdr:row>32</xdr:row>
      <xdr:rowOff>64454</xdr:rowOff>
    </xdr:from>
    <xdr:to>
      <xdr:col>6</xdr:col>
      <xdr:colOff>142875</xdr:colOff>
      <xdr:row>32</xdr:row>
      <xdr:rowOff>64454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V="1">
          <a:off x="1653540" y="2556194"/>
          <a:ext cx="3838575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728939</xdr:colOff>
      <xdr:row>31</xdr:row>
      <xdr:rowOff>147212</xdr:rowOff>
    </xdr:from>
    <xdr:to>
      <xdr:col>2</xdr:col>
      <xdr:colOff>102168</xdr:colOff>
      <xdr:row>31</xdr:row>
      <xdr:rowOff>147212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1621787" y="2679515"/>
          <a:ext cx="26607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734374</xdr:colOff>
      <xdr:row>32</xdr:row>
      <xdr:rowOff>155738</xdr:rowOff>
    </xdr:from>
    <xdr:to>
      <xdr:col>2</xdr:col>
      <xdr:colOff>107603</xdr:colOff>
      <xdr:row>32</xdr:row>
      <xdr:rowOff>155738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1627222" y="2872768"/>
          <a:ext cx="26607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554421</xdr:colOff>
      <xdr:row>4</xdr:row>
      <xdr:rowOff>156651</xdr:rowOff>
    </xdr:from>
    <xdr:ext cx="1336973" cy="2447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29 CuadroTexto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>
              <a:off x="4139903" y="1292847"/>
              <a:ext cx="1336973" cy="2447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𝐿𝑛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/25~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𝐿𝑛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/20</m:t>
                    </m:r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1" name="29 CuadroTexto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>
              <a:off x="4139903" y="1292847"/>
              <a:ext cx="1336973" cy="2447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𝑡=𝐿𝑛/25~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𝐿𝑛/20</a:t>
              </a:r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4</xdr:col>
      <xdr:colOff>766396</xdr:colOff>
      <xdr:row>54</xdr:row>
      <xdr:rowOff>0</xdr:rowOff>
    </xdr:from>
    <xdr:to>
      <xdr:col>7</xdr:col>
      <xdr:colOff>4158</xdr:colOff>
      <xdr:row>54</xdr:row>
      <xdr:rowOff>0</xdr:rowOff>
    </xdr:to>
    <xdr:cxnSp macro="">
      <xdr:nvCxnSpPr>
        <xdr:cNvPr id="63" name="Conector rec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4337790" y="10721879"/>
          <a:ext cx="191630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335017</xdr:colOff>
      <xdr:row>54</xdr:row>
      <xdr:rowOff>197689</xdr:rowOff>
    </xdr:from>
    <xdr:to>
      <xdr:col>7</xdr:col>
      <xdr:colOff>7189</xdr:colOff>
      <xdr:row>54</xdr:row>
      <xdr:rowOff>197689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 flipV="1">
          <a:off x="4799259" y="10919568"/>
          <a:ext cx="145786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6418</xdr:colOff>
      <xdr:row>54</xdr:row>
      <xdr:rowOff>797</xdr:rowOff>
    </xdr:from>
    <xdr:to>
      <xdr:col>7</xdr:col>
      <xdr:colOff>6418</xdr:colOff>
      <xdr:row>55</xdr:row>
      <xdr:rowOff>1199</xdr:rowOff>
    </xdr:to>
    <xdr:cxnSp macro="">
      <xdr:nvCxnSpPr>
        <xdr:cNvPr id="1094" name="Conector recto 1093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CxnSpPr/>
      </xdr:nvCxnSpPr>
      <xdr:spPr>
        <a:xfrm flipH="1" flipV="1">
          <a:off x="6239939" y="10607927"/>
          <a:ext cx="0" cy="1987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392275</xdr:colOff>
      <xdr:row>54</xdr:row>
      <xdr:rowOff>4096</xdr:rowOff>
    </xdr:from>
    <xdr:to>
      <xdr:col>4</xdr:col>
      <xdr:colOff>768353</xdr:colOff>
      <xdr:row>56</xdr:row>
      <xdr:rowOff>2255</xdr:rowOff>
    </xdr:to>
    <xdr:cxnSp macro="">
      <xdr:nvCxnSpPr>
        <xdr:cNvPr id="1106" name="Conector: angular 1105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CxnSpPr/>
      </xdr:nvCxnSpPr>
      <xdr:spPr>
        <a:xfrm rot="5400000" flipH="1" flipV="1">
          <a:off x="3944856" y="10620657"/>
          <a:ext cx="394940" cy="376078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606386</xdr:colOff>
      <xdr:row>56</xdr:row>
      <xdr:rowOff>1628</xdr:rowOff>
    </xdr:from>
    <xdr:to>
      <xdr:col>4</xdr:col>
      <xdr:colOff>395835</xdr:colOff>
      <xdr:row>57</xdr:row>
      <xdr:rowOff>9522</xdr:rowOff>
    </xdr:to>
    <xdr:cxnSp macro="">
      <xdr:nvCxnSpPr>
        <xdr:cNvPr id="1112" name="Conector: angular 111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CxnSpPr/>
      </xdr:nvCxnSpPr>
      <xdr:spPr>
        <a:xfrm rot="10800000" flipV="1">
          <a:off x="3277895" y="11005539"/>
          <a:ext cx="679952" cy="206285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272790</xdr:colOff>
      <xdr:row>57</xdr:row>
      <xdr:rowOff>8907</xdr:rowOff>
    </xdr:from>
    <xdr:to>
      <xdr:col>3</xdr:col>
      <xdr:colOff>605267</xdr:colOff>
      <xdr:row>59</xdr:row>
      <xdr:rowOff>15781</xdr:rowOff>
    </xdr:to>
    <xdr:cxnSp macro="">
      <xdr:nvCxnSpPr>
        <xdr:cNvPr id="103" name="Conector: angular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/>
      </xdr:nvCxnSpPr>
      <xdr:spPr>
        <a:xfrm rot="5400000" flipH="1" flipV="1">
          <a:off x="2908710" y="11246798"/>
          <a:ext cx="403655" cy="332477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599682</xdr:colOff>
      <xdr:row>59</xdr:row>
      <xdr:rowOff>16534</xdr:rowOff>
    </xdr:from>
    <xdr:to>
      <xdr:col>3</xdr:col>
      <xdr:colOff>273788</xdr:colOff>
      <xdr:row>60</xdr:row>
      <xdr:rowOff>31561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/>
      </xdr:nvCxnSpPr>
      <xdr:spPr>
        <a:xfrm rot="10800000" flipV="1">
          <a:off x="2380688" y="11615617"/>
          <a:ext cx="564609" cy="213417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268282</xdr:colOff>
      <xdr:row>60</xdr:row>
      <xdr:rowOff>27700</xdr:rowOff>
    </xdr:from>
    <xdr:to>
      <xdr:col>2</xdr:col>
      <xdr:colOff>600302</xdr:colOff>
      <xdr:row>62</xdr:row>
      <xdr:rowOff>27053</xdr:rowOff>
    </xdr:to>
    <xdr:cxnSp macro="">
      <xdr:nvCxnSpPr>
        <xdr:cNvPr id="107" name="Conector: angular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/>
      </xdr:nvCxnSpPr>
      <xdr:spPr>
        <a:xfrm rot="5400000" flipH="1" flipV="1">
          <a:off x="2017231" y="11857230"/>
          <a:ext cx="396134" cy="332020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460469</xdr:colOff>
      <xdr:row>62</xdr:row>
      <xdr:rowOff>22544</xdr:rowOff>
    </xdr:from>
    <xdr:to>
      <xdr:col>2</xdr:col>
      <xdr:colOff>266024</xdr:colOff>
      <xdr:row>63</xdr:row>
      <xdr:rowOff>46448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CxnSpPr/>
      </xdr:nvCxnSpPr>
      <xdr:spPr>
        <a:xfrm rot="10800000" flipV="1">
          <a:off x="1350972" y="12216798"/>
          <a:ext cx="696058" cy="222295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459597</xdr:colOff>
      <xdr:row>63</xdr:row>
      <xdr:rowOff>47588</xdr:rowOff>
    </xdr:from>
    <xdr:to>
      <xdr:col>1</xdr:col>
      <xdr:colOff>459597</xdr:colOff>
      <xdr:row>67</xdr:row>
      <xdr:rowOff>17509</xdr:rowOff>
    </xdr:to>
    <xdr:cxnSp macro="">
      <xdr:nvCxnSpPr>
        <xdr:cNvPr id="1122" name="Conector recto 1121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CxnSpPr/>
      </xdr:nvCxnSpPr>
      <xdr:spPr>
        <a:xfrm>
          <a:off x="1350465" y="12486117"/>
          <a:ext cx="0" cy="75433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467614</xdr:colOff>
      <xdr:row>67</xdr:row>
      <xdr:rowOff>8050</xdr:rowOff>
    </xdr:from>
    <xdr:to>
      <xdr:col>2</xdr:col>
      <xdr:colOff>64395</xdr:colOff>
      <xdr:row>67</xdr:row>
      <xdr:rowOff>11907</xdr:rowOff>
    </xdr:to>
    <xdr:cxnSp macro="">
      <xdr:nvCxnSpPr>
        <xdr:cNvPr id="1124" name="Conector recto 1123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CxnSpPr/>
      </xdr:nvCxnSpPr>
      <xdr:spPr>
        <a:xfrm flipV="1">
          <a:off x="467614" y="3227768"/>
          <a:ext cx="369513" cy="3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64943</xdr:colOff>
      <xdr:row>64</xdr:row>
      <xdr:rowOff>112568</xdr:rowOff>
    </xdr:from>
    <xdr:to>
      <xdr:col>2</xdr:col>
      <xdr:colOff>64943</xdr:colOff>
      <xdr:row>67</xdr:row>
      <xdr:rowOff>8638</xdr:rowOff>
    </xdr:to>
    <xdr:cxnSp macro="">
      <xdr:nvCxnSpPr>
        <xdr:cNvPr id="1130" name="Conector recto 1129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CxnSpPr/>
      </xdr:nvCxnSpPr>
      <xdr:spPr>
        <a:xfrm flipH="1" flipV="1">
          <a:off x="1850640" y="12835659"/>
          <a:ext cx="0" cy="4964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69273</xdr:colOff>
      <xdr:row>55</xdr:row>
      <xdr:rowOff>2254</xdr:rowOff>
    </xdr:from>
    <xdr:to>
      <xdr:col>5</xdr:col>
      <xdr:colOff>335911</xdr:colOff>
      <xdr:row>64</xdr:row>
      <xdr:rowOff>112568</xdr:rowOff>
    </xdr:to>
    <xdr:cxnSp macro="">
      <xdr:nvCxnSpPr>
        <xdr:cNvPr id="1133" name="Conector recto 1132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CxnSpPr/>
      </xdr:nvCxnSpPr>
      <xdr:spPr>
        <a:xfrm flipV="1">
          <a:off x="1850279" y="10807775"/>
          <a:ext cx="2938147" cy="18958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446942</xdr:colOff>
      <xdr:row>67</xdr:row>
      <xdr:rowOff>109904</xdr:rowOff>
    </xdr:from>
    <xdr:to>
      <xdr:col>2</xdr:col>
      <xdr:colOff>73269</xdr:colOff>
      <xdr:row>67</xdr:row>
      <xdr:rowOff>109904</xdr:rowOff>
    </xdr:to>
    <xdr:cxnSp macro="">
      <xdr:nvCxnSpPr>
        <xdr:cNvPr id="1139" name="Conector recto de flecha 1138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CxnSpPr/>
      </xdr:nvCxnSpPr>
      <xdr:spPr>
        <a:xfrm>
          <a:off x="1340560" y="12655195"/>
          <a:ext cx="519945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68179</xdr:colOff>
      <xdr:row>67</xdr:row>
      <xdr:rowOff>108284</xdr:rowOff>
    </xdr:from>
    <xdr:to>
      <xdr:col>4</xdr:col>
      <xdr:colOff>737214</xdr:colOff>
      <xdr:row>67</xdr:row>
      <xdr:rowOff>108284</xdr:rowOff>
    </xdr:to>
    <xdr:cxnSp macro="">
      <xdr:nvCxnSpPr>
        <xdr:cNvPr id="1141" name="Conector recto de flecha 1140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CxnSpPr/>
      </xdr:nvCxnSpPr>
      <xdr:spPr>
        <a:xfrm>
          <a:off x="1848853" y="12733421"/>
          <a:ext cx="2449708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741782</xdr:colOff>
      <xdr:row>67</xdr:row>
      <xdr:rowOff>110836</xdr:rowOff>
    </xdr:from>
    <xdr:to>
      <xdr:col>6</xdr:col>
      <xdr:colOff>838200</xdr:colOff>
      <xdr:row>67</xdr:row>
      <xdr:rowOff>110836</xdr:rowOff>
    </xdr:to>
    <xdr:cxnSp macro="">
      <xdr:nvCxnSpPr>
        <xdr:cNvPr id="1143" name="Conector recto de flecha 1142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CxnSpPr/>
      </xdr:nvCxnSpPr>
      <xdr:spPr>
        <a:xfrm flipV="1">
          <a:off x="4316255" y="12656127"/>
          <a:ext cx="1883654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494846</xdr:colOff>
      <xdr:row>67</xdr:row>
      <xdr:rowOff>161420</xdr:rowOff>
    </xdr:from>
    <xdr:ext cx="348483" cy="240095"/>
    <xdr:sp macro="" textlink="">
      <xdr:nvSpPr>
        <xdr:cNvPr id="152" name="29 CuadroTexto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494846" y="3326651"/>
          <a:ext cx="348483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Lc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3</xdr:col>
      <xdr:colOff>90401</xdr:colOff>
      <xdr:row>67</xdr:row>
      <xdr:rowOff>159954</xdr:rowOff>
    </xdr:from>
    <xdr:ext cx="415410" cy="240095"/>
    <xdr:sp macro="" textlink="">
      <xdr:nvSpPr>
        <xdr:cNvPr id="153" name="29 CuadroTexto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2691711" y="13048264"/>
          <a:ext cx="415410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Li1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660231</xdr:colOff>
      <xdr:row>67</xdr:row>
      <xdr:rowOff>158489</xdr:rowOff>
    </xdr:from>
    <xdr:ext cx="428343" cy="240095"/>
    <xdr:sp macro="" textlink="">
      <xdr:nvSpPr>
        <xdr:cNvPr id="154" name="29 CuadroTexto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5109767" y="14003757"/>
          <a:ext cx="428343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Ld1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4</xdr:col>
      <xdr:colOff>740020</xdr:colOff>
      <xdr:row>57</xdr:row>
      <xdr:rowOff>139212</xdr:rowOff>
    </xdr:from>
    <xdr:to>
      <xdr:col>4</xdr:col>
      <xdr:colOff>740020</xdr:colOff>
      <xdr:row>67</xdr:row>
      <xdr:rowOff>36634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/>
      </xdr:nvCxnSpPr>
      <xdr:spPr>
        <a:xfrm flipH="1">
          <a:off x="4314493" y="10675594"/>
          <a:ext cx="0" cy="19063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839502</xdr:colOff>
      <xdr:row>61</xdr:row>
      <xdr:rowOff>145073</xdr:rowOff>
    </xdr:from>
    <xdr:to>
      <xdr:col>6</xdr:col>
      <xdr:colOff>839502</xdr:colOff>
      <xdr:row>67</xdr:row>
      <xdr:rowOff>48357</xdr:rowOff>
    </xdr:to>
    <xdr:cxnSp macro="">
      <xdr:nvCxnSpPr>
        <xdr:cNvPr id="162" name="Conector rect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CxnSpPr/>
      </xdr:nvCxnSpPr>
      <xdr:spPr>
        <a:xfrm flipH="1">
          <a:off x="6201211" y="11485018"/>
          <a:ext cx="0" cy="11086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113109</xdr:colOff>
      <xdr:row>64</xdr:row>
      <xdr:rowOff>5953</xdr:rowOff>
    </xdr:from>
    <xdr:to>
      <xdr:col>1</xdr:col>
      <xdr:colOff>458390</xdr:colOff>
      <xdr:row>64</xdr:row>
      <xdr:rowOff>5953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>
        <a:xfrm flipH="1">
          <a:off x="113109" y="2839641"/>
          <a:ext cx="3452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110731</xdr:colOff>
      <xdr:row>64</xdr:row>
      <xdr:rowOff>80964</xdr:rowOff>
    </xdr:from>
    <xdr:to>
      <xdr:col>1</xdr:col>
      <xdr:colOff>456012</xdr:colOff>
      <xdr:row>64</xdr:row>
      <xdr:rowOff>80964</xdr:rowOff>
    </xdr:to>
    <xdr:cxnSp macro="">
      <xdr:nvCxnSpPr>
        <xdr:cNvPr id="165" name="Conector rect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CxnSpPr/>
      </xdr:nvCxnSpPr>
      <xdr:spPr>
        <a:xfrm flipH="1">
          <a:off x="110731" y="2914652"/>
          <a:ext cx="3452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315516</xdr:colOff>
      <xdr:row>64</xdr:row>
      <xdr:rowOff>83343</xdr:rowOff>
    </xdr:from>
    <xdr:to>
      <xdr:col>1</xdr:col>
      <xdr:colOff>315516</xdr:colOff>
      <xdr:row>67</xdr:row>
      <xdr:rowOff>0</xdr:rowOff>
    </xdr:to>
    <xdr:cxnSp macro="">
      <xdr:nvCxnSpPr>
        <xdr:cNvPr id="81" name="Conector recto de flecha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/>
      </xdr:nvCxnSpPr>
      <xdr:spPr>
        <a:xfrm flipV="1">
          <a:off x="315516" y="2917031"/>
          <a:ext cx="0" cy="321469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24549</xdr:colOff>
      <xdr:row>65</xdr:row>
      <xdr:rowOff>14331</xdr:rowOff>
    </xdr:from>
    <xdr:ext cx="348483" cy="240095"/>
    <xdr:sp macro="" textlink="">
      <xdr:nvSpPr>
        <xdr:cNvPr id="168" name="29 CuadroTexto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24549" y="3014706"/>
          <a:ext cx="348483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Hc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6</xdr:col>
      <xdr:colOff>681818</xdr:colOff>
      <xdr:row>5</xdr:row>
      <xdr:rowOff>163460</xdr:rowOff>
    </xdr:from>
    <xdr:ext cx="324260" cy="250031"/>
    <xdr:sp macro="" textlink="">
      <xdr:nvSpPr>
        <xdr:cNvPr id="170" name="29 CuadroTexto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5131354" y="1680656"/>
          <a:ext cx="324260" cy="2500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PE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~  </a:t>
          </a:r>
        </a:p>
      </xdr:txBody>
    </xdr:sp>
    <xdr:clientData/>
  </xdr:oneCellAnchor>
  <xdr:oneCellAnchor>
    <xdr:from>
      <xdr:col>1</xdr:col>
      <xdr:colOff>333985</xdr:colOff>
      <xdr:row>108</xdr:row>
      <xdr:rowOff>151040</xdr:rowOff>
    </xdr:from>
    <xdr:ext cx="1332890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29 CuadroTexto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SpPr txBox="1"/>
          </xdr:nvSpPr>
          <xdr:spPr>
            <a:xfrm>
              <a:off x="1327306" y="22044933"/>
              <a:ext cx="1332890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𝑐𝑜𝑠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𝜃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PE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𝑃</m:t>
                                </m:r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𝐶𝑃</m:t>
                                </m:r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71" name="29 CuadroTexto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SpPr txBox="1"/>
          </xdr:nvSpPr>
          <xdr:spPr>
            <a:xfrm>
              <a:off x="1327306" y="22044933"/>
              <a:ext cx="1332890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𝑐𝑜𝑠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𝜃=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/√(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2+〖𝐶𝑃〗^2 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404743</xdr:colOff>
      <xdr:row>112</xdr:row>
      <xdr:rowOff>75518</xdr:rowOff>
    </xdr:from>
    <xdr:ext cx="1268936" cy="400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29 CuadroTexto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SpPr txBox="1"/>
          </xdr:nvSpPr>
          <xdr:spPr>
            <a:xfrm>
              <a:off x="1396931" y="21014643"/>
              <a:ext cx="1268936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h𝑚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𝐶𝑃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num>
                      <m:den>
                        <m:r>
                          <m:rPr>
                            <m:nor/>
                          </m:r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cos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𝜃</m:t>
                        </m:r>
                        <m:r>
                          <m:rPr>
                            <m:nor/>
                          </m:rP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72" name="29 CuadroTexto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SpPr txBox="1"/>
          </xdr:nvSpPr>
          <xdr:spPr>
            <a:xfrm>
              <a:off x="1396931" y="21014643"/>
              <a:ext cx="1268936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ℎ𝑚=𝐶𝑃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2+𝑡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"cos" 𝜃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" )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430821</xdr:colOff>
      <xdr:row>136</xdr:row>
      <xdr:rowOff>126094</xdr:rowOff>
    </xdr:from>
    <xdr:ext cx="1664679" cy="2367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29 CuadroTexto">
              <a:extLst>
                <a:ext uri="{FF2B5EF4-FFF2-40B4-BE49-F238E27FC236}">
                  <a16:creationId xmlns:a16="http://schemas.microsoft.com/office/drawing/2014/main" id="{00000000-0008-0000-0000-0000AD000000}"/>
                </a:ext>
              </a:extLst>
            </xdr:cNvPr>
            <xdr:cNvSpPr txBox="1"/>
          </xdr:nvSpPr>
          <xdr:spPr>
            <a:xfrm>
              <a:off x="1417957" y="25540526"/>
              <a:ext cx="1664679" cy="236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𝑉𝑥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1−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𝑊𝑢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1⋅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𝑋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3" name="29 CuadroTexto">
              <a:extLst>
                <a:ext uri="{FF2B5EF4-FFF2-40B4-BE49-F238E27FC236}">
                  <a16:creationId xmlns:a16="http://schemas.microsoft.com/office/drawing/2014/main" id="{00000000-0008-0000-0000-0000AD000000}"/>
                </a:ext>
              </a:extLst>
            </xdr:cNvPr>
            <xdr:cNvSpPr txBox="1"/>
          </xdr:nvSpPr>
          <xdr:spPr>
            <a:xfrm>
              <a:off x="1417957" y="25540526"/>
              <a:ext cx="1664679" cy="236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𝑉𝑥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=𝑅1−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𝑊𝑢1⋅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𝑋=0</a:t>
              </a:r>
              <a:endParaRPr lang="es-PE" sz="1100" b="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214469</xdr:colOff>
      <xdr:row>139</xdr:row>
      <xdr:rowOff>20411</xdr:rowOff>
    </xdr:from>
    <xdr:ext cx="1866291" cy="4014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29 CuadroTexto">
              <a:extLst>
                <a:ext uri="{FF2B5EF4-FFF2-40B4-BE49-F238E27FC236}">
                  <a16:creationId xmlns:a16="http://schemas.microsoft.com/office/drawing/2014/main" id="{00000000-0008-0000-0000-0000AE000000}"/>
                </a:ext>
              </a:extLst>
            </xdr:cNvPr>
            <xdr:cNvSpPr txBox="1"/>
          </xdr:nvSpPr>
          <xdr:spPr>
            <a:xfrm>
              <a:off x="1206657" y="25682349"/>
              <a:ext cx="1866291" cy="401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𝑀𝑚𝑎𝑥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1∙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𝑋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𝑊𝑢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1∙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p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4" name="29 CuadroTexto">
              <a:extLst>
                <a:ext uri="{FF2B5EF4-FFF2-40B4-BE49-F238E27FC236}">
                  <a16:creationId xmlns:a16="http://schemas.microsoft.com/office/drawing/2014/main" id="{00000000-0008-0000-0000-0000AE000000}"/>
                </a:ext>
              </a:extLst>
            </xdr:cNvPr>
            <xdr:cNvSpPr txBox="1"/>
          </xdr:nvSpPr>
          <xdr:spPr>
            <a:xfrm>
              <a:off x="1206657" y="25682349"/>
              <a:ext cx="1866291" cy="401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𝑀𝑚𝑎𝑥=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𝑅1∙𝑋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−𝑊𝑢1∙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𝑋^2/2</a:t>
              </a:r>
              <a:endParaRPr lang="es-PE" sz="1100" b="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8772</xdr:colOff>
      <xdr:row>163</xdr:row>
      <xdr:rowOff>140153</xdr:rowOff>
    </xdr:from>
    <xdr:ext cx="1916639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29 CuadroTexto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SpPr txBox="1"/>
          </xdr:nvSpPr>
          <xdr:spPr>
            <a:xfrm>
              <a:off x="1002093" y="30143903"/>
              <a:ext cx="1916639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𝐴𝑠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𝑚𝑖𝑛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1 = 0.0018∙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8" name="29 CuadroTexto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SpPr txBox="1"/>
          </xdr:nvSpPr>
          <xdr:spPr>
            <a:xfrm>
              <a:off x="1002093" y="30143903"/>
              <a:ext cx="1916639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𝐴𝑠 𝑚𝑖𝑛1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= 0.0018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endParaRPr lang="es-PE" sz="1100" b="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4</xdr:col>
      <xdr:colOff>118382</xdr:colOff>
      <xdr:row>162</xdr:row>
      <xdr:rowOff>88446</xdr:rowOff>
    </xdr:from>
    <xdr:to>
      <xdr:col>6</xdr:col>
      <xdr:colOff>265341</xdr:colOff>
      <xdr:row>165</xdr:row>
      <xdr:rowOff>2144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 txBox="1"/>
          </xdr:nvSpPr>
          <xdr:spPr>
            <a:xfrm>
              <a:off x="3703864" y="29901696"/>
              <a:ext cx="1875066" cy="485197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𝐴</m:t>
                    </m:r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𝑠</m:t>
                    </m:r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𝑚𝑖𝑛</m:t>
                    </m:r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2= </m:t>
                    </m:r>
                    <m:f>
                      <m:fPr>
                        <m:ctrlP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0.7∙</m:t>
                        </m:r>
                        <m:rad>
                          <m:radPr>
                            <m:degHide m:val="on"/>
                            <m:ctrlPr>
                              <a:rPr lang="es-PE" sz="1100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PE" sz="1100" b="0" i="1"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PE" sz="1100" b="0" i="1"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𝑓</m:t>
                                </m:r>
                              </m:e>
                              <m:sup>
                                <m:r>
                                  <a:rPr lang="es-PE" sz="1100" b="0" i="1"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s-PE" sz="1100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𝑐</m:t>
                            </m:r>
                          </m:e>
                        </m:rad>
                        <m: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𝑏</m:t>
                        </m:r>
                        <m: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num>
                      <m:den>
                        <m: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𝑓𝑦</m:t>
                        </m:r>
                      </m:den>
                    </m:f>
                  </m:oMath>
                </m:oMathPara>
              </a14:m>
              <a:endParaRPr lang="es-PE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82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 txBox="1"/>
          </xdr:nvSpPr>
          <xdr:spPr>
            <a:xfrm>
              <a:off x="3703864" y="29901696"/>
              <a:ext cx="1875066" cy="485197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PE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𝐴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 𝑚𝑖𝑛2=</a:t>
              </a:r>
              <a:r>
                <a:rPr lang="es-P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(0.7∙√(𝑓^′ 𝑐)∙𝑏∙𝑡)/𝑓𝑦</a:t>
              </a:r>
              <a:endParaRPr lang="es-PE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12</xdr:col>
      <xdr:colOff>409576</xdr:colOff>
      <xdr:row>99</xdr:row>
      <xdr:rowOff>20410</xdr:rowOff>
    </xdr:from>
    <xdr:to>
      <xdr:col>15</xdr:col>
      <xdr:colOff>400053</xdr:colOff>
      <xdr:row>103</xdr:row>
      <xdr:rowOff>31344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8880" y="20172589"/>
          <a:ext cx="2004334" cy="772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58882</xdr:colOff>
      <xdr:row>127</xdr:row>
      <xdr:rowOff>79471</xdr:rowOff>
    </xdr:from>
    <xdr:to>
      <xdr:col>16</xdr:col>
      <xdr:colOff>638176</xdr:colOff>
      <xdr:row>131</xdr:row>
      <xdr:rowOff>129019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2357" y="11995246"/>
          <a:ext cx="2770044" cy="808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166688</xdr:colOff>
      <xdr:row>56</xdr:row>
      <xdr:rowOff>23091</xdr:rowOff>
    </xdr:from>
    <xdr:to>
      <xdr:col>6</xdr:col>
      <xdr:colOff>221324</xdr:colOff>
      <xdr:row>57</xdr:row>
      <xdr:rowOff>111125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endCxn id="476" idx="3"/>
        </xdr:cNvCxnSpPr>
      </xdr:nvCxnSpPr>
      <xdr:spPr>
        <a:xfrm flipV="1">
          <a:off x="5484813" y="10294216"/>
          <a:ext cx="54636" cy="278534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448283</xdr:colOff>
      <xdr:row>159</xdr:row>
      <xdr:rowOff>54426</xdr:rowOff>
    </xdr:from>
    <xdr:ext cx="1517949" cy="5238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29 CuadroTexto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>
              <a:off x="1441604" y="30105801"/>
              <a:ext cx="1517949" cy="523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𝐴𝑠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𝑀𝑢</m:t>
                        </m:r>
                      </m:num>
                      <m:den>
                        <m:r>
                          <a:rPr lang="el-GR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∅</m:t>
                        </m:r>
                        <m:r>
                          <a:rPr lang="es-E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s-E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𝑓𝑦</m:t>
                        </m:r>
                        <m:r>
                          <a:rPr lang="es-E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s-E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  <m:r>
                              <a:rPr lang="es-E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s-ES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ES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𝑎</m:t>
                                </m:r>
                              </m:num>
                              <m:den>
                                <m:r>
                                  <a:rPr lang="es-ES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den>
                    </m:f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76" name="29 CuadroTexto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>
              <a:off x="1441604" y="30105801"/>
              <a:ext cx="1517949" cy="523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𝐴𝑠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𝑀𝑢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∅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∙𝑓𝑦∙(𝑑−𝑎/2)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554422</xdr:colOff>
      <xdr:row>153</xdr:row>
      <xdr:rowOff>27213</xdr:rowOff>
    </xdr:from>
    <xdr:ext cx="1092043" cy="3483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29 CuadroTexto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SpPr txBox="1"/>
          </xdr:nvSpPr>
          <xdr:spPr>
            <a:xfrm>
              <a:off x="1547743" y="28785909"/>
              <a:ext cx="1092043" cy="348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s-ES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PE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ES" sz="1100" b="0" i="0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</m:t>
                            </m:r>
                          </m:e>
                          <m:sub>
                            <m:r>
                              <a:rPr lang="es-PE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Ø</m:t>
                            </m:r>
                          </m:sub>
                        </m:sSub>
                      </m:num>
                      <m:den>
                        <m:r>
                          <a:rPr lang="es-ES" sz="1100" b="0" i="0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12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8" name="29 CuadroTexto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SpPr txBox="1"/>
          </xdr:nvSpPr>
          <xdr:spPr>
            <a:xfrm>
              <a:off x="1547743" y="28785909"/>
              <a:ext cx="1092043" cy="348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=𝑡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−𝑅−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_Ø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/2</a:t>
              </a:r>
              <a:endParaRPr lang="es-PE" sz="12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3</xdr:col>
      <xdr:colOff>352986</xdr:colOff>
      <xdr:row>59</xdr:row>
      <xdr:rowOff>24741</xdr:rowOff>
    </xdr:from>
    <xdr:to>
      <xdr:col>3</xdr:col>
      <xdr:colOff>500582</xdr:colOff>
      <xdr:row>60</xdr:row>
      <xdr:rowOff>43537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2954296" y="11336500"/>
          <a:ext cx="147596" cy="21586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132218</xdr:colOff>
      <xdr:row>53</xdr:row>
      <xdr:rowOff>190501</xdr:rowOff>
    </xdr:from>
    <xdr:to>
      <xdr:col>7</xdr:col>
      <xdr:colOff>136438</xdr:colOff>
      <xdr:row>55</xdr:row>
      <xdr:rowOff>21566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 flipV="1">
          <a:off x="5985763" y="1870365"/>
          <a:ext cx="4220" cy="22938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772729</xdr:colOff>
      <xdr:row>58</xdr:row>
      <xdr:rowOff>59121</xdr:rowOff>
    </xdr:from>
    <xdr:to>
      <xdr:col>3</xdr:col>
      <xdr:colOff>347279</xdr:colOff>
      <xdr:row>59</xdr:row>
      <xdr:rowOff>148021</xdr:rowOff>
    </xdr:to>
    <xdr:cxnSp macro="">
      <xdr:nvCxnSpPr>
        <xdr:cNvPr id="22" name="Conector: curvad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2506936" y="11173811"/>
          <a:ext cx="441653" cy="285969"/>
        </a:xfrm>
        <a:prstGeom prst="curvedConnector3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558862</xdr:colOff>
      <xdr:row>172</xdr:row>
      <xdr:rowOff>721</xdr:rowOff>
    </xdr:from>
    <xdr:to>
      <xdr:col>3</xdr:col>
      <xdr:colOff>329046</xdr:colOff>
      <xdr:row>174</xdr:row>
      <xdr:rowOff>60614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SpPr txBox="1"/>
          </xdr:nvSpPr>
          <xdr:spPr>
            <a:xfrm>
              <a:off x="2411907" y="32177903"/>
              <a:ext cx="636094" cy="44089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s-E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sub>
                        </m:sSub>
                      </m:num>
                      <m:den>
                        <m:r>
                          <a:rPr lang="es-E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𝐴𝑠</m:t>
                        </m:r>
                      </m:den>
                    </m:f>
                  </m:oMath>
                </m:oMathPara>
              </a14:m>
              <a:endParaRPr lang="es-PE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83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SpPr txBox="1"/>
          </xdr:nvSpPr>
          <xdr:spPr>
            <a:xfrm>
              <a:off x="2411907" y="32177903"/>
              <a:ext cx="636094" cy="44089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𝑆=𝐴_∅/𝐴𝑠</a:t>
              </a:r>
              <a:endParaRPr lang="es-PE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689650</xdr:colOff>
      <xdr:row>437</xdr:row>
      <xdr:rowOff>68557</xdr:rowOff>
    </xdr:from>
    <xdr:to>
      <xdr:col>4</xdr:col>
      <xdr:colOff>52552</xdr:colOff>
      <xdr:row>439</xdr:row>
      <xdr:rowOff>183931</xdr:rowOff>
    </xdr:to>
    <xdr:cxnSp macro="">
      <xdr:nvCxnSpPr>
        <xdr:cNvPr id="62" name="Conector: curvad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 rot="16200000" flipV="1">
          <a:off x="3282587" y="83049534"/>
          <a:ext cx="496374" cy="230005"/>
        </a:xfrm>
        <a:prstGeom prst="curvedConnector3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676602</xdr:colOff>
      <xdr:row>432</xdr:row>
      <xdr:rowOff>45982</xdr:rowOff>
    </xdr:from>
    <xdr:to>
      <xdr:col>4</xdr:col>
      <xdr:colOff>240976</xdr:colOff>
      <xdr:row>434</xdr:row>
      <xdr:rowOff>135008</xdr:rowOff>
    </xdr:to>
    <xdr:cxnSp macro="">
      <xdr:nvCxnSpPr>
        <xdr:cNvPr id="271" name="Conector: curvad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CxnSpPr/>
      </xdr:nvCxnSpPr>
      <xdr:spPr>
        <a:xfrm rot="16200000" flipH="1">
          <a:off x="3383449" y="82065653"/>
          <a:ext cx="470026" cy="431477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547948</xdr:colOff>
      <xdr:row>430</xdr:row>
      <xdr:rowOff>12871</xdr:rowOff>
    </xdr:from>
    <xdr:to>
      <xdr:col>7</xdr:col>
      <xdr:colOff>126142</xdr:colOff>
      <xdr:row>432</xdr:row>
      <xdr:rowOff>110019</xdr:rowOff>
    </xdr:to>
    <xdr:cxnSp macro="">
      <xdr:nvCxnSpPr>
        <xdr:cNvPr id="279" name="Conector recto de flecha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CxnSpPr>
          <a:endCxn id="443" idx="7"/>
        </xdr:cNvCxnSpPr>
      </xdr:nvCxnSpPr>
      <xdr:spPr>
        <a:xfrm flipH="1">
          <a:off x="5876799" y="81624101"/>
          <a:ext cx="445742" cy="4781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26276</xdr:colOff>
      <xdr:row>434</xdr:row>
      <xdr:rowOff>124810</xdr:rowOff>
    </xdr:from>
    <xdr:to>
      <xdr:col>4</xdr:col>
      <xdr:colOff>4445</xdr:colOff>
      <xdr:row>435</xdr:row>
      <xdr:rowOff>107312</xdr:rowOff>
    </xdr:to>
    <xdr:cxnSp macro="">
      <xdr:nvCxnSpPr>
        <xdr:cNvPr id="1096" name="Conector recto de flecha 109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CxnSpPr/>
      </xdr:nvCxnSpPr>
      <xdr:spPr>
        <a:xfrm>
          <a:off x="2752397" y="82506207"/>
          <a:ext cx="845272" cy="1730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198540</xdr:colOff>
      <xdr:row>169</xdr:row>
      <xdr:rowOff>619</xdr:rowOff>
    </xdr:from>
    <xdr:to>
      <xdr:col>3</xdr:col>
      <xdr:colOff>398318</xdr:colOff>
      <xdr:row>170</xdr:row>
      <xdr:rowOff>67818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9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D010000}"/>
                </a:ext>
              </a:extLst>
            </xdr:cNvPr>
            <xdr:cNvSpPr txBox="1"/>
          </xdr:nvSpPr>
          <xdr:spPr>
            <a:xfrm>
              <a:off x="2051585" y="32108528"/>
              <a:ext cx="1065688" cy="257699"/>
            </a:xfrm>
            <a:prstGeom prst="rect">
              <a:avLst/>
            </a:prstGeom>
            <a:noFill/>
          </xdr:spPr>
          <xdr:txBody>
            <a:bodyPr vertOverflow="clip" horzOverflow="clip" wrap="square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𝑆𝑚𝑎𝑥</m:t>
                    </m:r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1= 3∙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s-PE" sz="11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49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00000000-0008-0000-0000-00005D010000}"/>
                </a:ext>
              </a:extLst>
            </xdr:cNvPr>
            <xdr:cNvSpPr txBox="1"/>
          </xdr:nvSpPr>
          <xdr:spPr>
            <a:xfrm>
              <a:off x="2051585" y="32108528"/>
              <a:ext cx="1065688" cy="257699"/>
            </a:xfrm>
            <a:prstGeom prst="rect">
              <a:avLst/>
            </a:prstGeom>
            <a:noFill/>
          </xdr:spPr>
          <xdr:txBody>
            <a:bodyPr vertOverflow="clip" horzOverflow="clip" wrap="square" anchor="ctr">
              <a:spAutoFit/>
            </a:bodyPr>
            <a:lstStyle/>
            <a:p>
              <a:pPr/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𝑆𝑚𝑎𝑥1= 3∙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es-PE" sz="11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3</xdr:col>
      <xdr:colOff>418292</xdr:colOff>
      <xdr:row>169</xdr:row>
      <xdr:rowOff>0</xdr:rowOff>
    </xdr:from>
    <xdr:to>
      <xdr:col>4</xdr:col>
      <xdr:colOff>763235</xdr:colOff>
      <xdr:row>170</xdr:row>
      <xdr:rowOff>68436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0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E010000}"/>
                </a:ext>
              </a:extLst>
            </xdr:cNvPr>
            <xdr:cNvSpPr txBox="1"/>
          </xdr:nvSpPr>
          <xdr:spPr>
            <a:xfrm>
              <a:off x="3137247" y="31594692"/>
              <a:ext cx="1210852" cy="258936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𝑆𝑚𝑎𝑥</m:t>
                    </m:r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2=45 </m:t>
                    </m:r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𝑐𝑚</m:t>
                    </m:r>
                  </m:oMath>
                </m:oMathPara>
              </a14:m>
              <a:endParaRPr lang="es-PE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50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00000000-0008-0000-0000-00005E010000}"/>
                </a:ext>
              </a:extLst>
            </xdr:cNvPr>
            <xdr:cNvSpPr txBox="1"/>
          </xdr:nvSpPr>
          <xdr:spPr>
            <a:xfrm>
              <a:off x="3137247" y="31594692"/>
              <a:ext cx="1210852" cy="258936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𝑆𝑚𝑎𝑥2=45 𝑐𝑚</a:t>
              </a:r>
              <a:endParaRPr lang="es-PE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518809</xdr:colOff>
      <xdr:row>71</xdr:row>
      <xdr:rowOff>187032</xdr:rowOff>
    </xdr:from>
    <xdr:to>
      <xdr:col>2</xdr:col>
      <xdr:colOff>644457</xdr:colOff>
      <xdr:row>71</xdr:row>
      <xdr:rowOff>187032</xdr:rowOff>
    </xdr:to>
    <xdr:cxnSp macro="">
      <xdr:nvCxnSpPr>
        <xdr:cNvPr id="177" name="Conector recto 176">
          <a:extLst>
            <a:ext uri="{FF2B5EF4-FFF2-40B4-BE49-F238E27FC236}">
              <a16:creationId xmlns:a16="http://schemas.microsoft.com/office/drawing/2014/main" id="{9BFAB5AF-1040-4609-917B-90C67FDEF868}"/>
            </a:ext>
          </a:extLst>
        </xdr:cNvPr>
        <xdr:cNvCxnSpPr/>
      </xdr:nvCxnSpPr>
      <xdr:spPr>
        <a:xfrm>
          <a:off x="518809" y="14171236"/>
          <a:ext cx="191033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510520</xdr:colOff>
      <xdr:row>73</xdr:row>
      <xdr:rowOff>6569</xdr:rowOff>
    </xdr:from>
    <xdr:to>
      <xdr:col>2</xdr:col>
      <xdr:colOff>194636</xdr:colOff>
      <xdr:row>73</xdr:row>
      <xdr:rowOff>6569</xdr:rowOff>
    </xdr:to>
    <xdr:cxnSp macro="">
      <xdr:nvCxnSpPr>
        <xdr:cNvPr id="180" name="Conector recto 179">
          <a:extLst>
            <a:ext uri="{FF2B5EF4-FFF2-40B4-BE49-F238E27FC236}">
              <a16:creationId xmlns:a16="http://schemas.microsoft.com/office/drawing/2014/main" id="{B35E99A5-6075-42ED-9967-6B375336718F}"/>
            </a:ext>
          </a:extLst>
        </xdr:cNvPr>
        <xdr:cNvCxnSpPr/>
      </xdr:nvCxnSpPr>
      <xdr:spPr>
        <a:xfrm>
          <a:off x="510520" y="14386812"/>
          <a:ext cx="14688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514304</xdr:colOff>
      <xdr:row>71</xdr:row>
      <xdr:rowOff>191128</xdr:rowOff>
    </xdr:from>
    <xdr:to>
      <xdr:col>0</xdr:col>
      <xdr:colOff>514852</xdr:colOff>
      <xdr:row>73</xdr:row>
      <xdr:rowOff>3889</xdr:rowOff>
    </xdr:to>
    <xdr:cxnSp macro="">
      <xdr:nvCxnSpPr>
        <xdr:cNvPr id="184" name="Conector recto 183">
          <a:extLst>
            <a:ext uri="{FF2B5EF4-FFF2-40B4-BE49-F238E27FC236}">
              <a16:creationId xmlns:a16="http://schemas.microsoft.com/office/drawing/2014/main" id="{A298521B-22B1-4692-8E6D-D2DD758C8A21}"/>
            </a:ext>
          </a:extLst>
        </xdr:cNvPr>
        <xdr:cNvCxnSpPr/>
      </xdr:nvCxnSpPr>
      <xdr:spPr>
        <a:xfrm flipV="1">
          <a:off x="514304" y="14175332"/>
          <a:ext cx="548" cy="208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647659</xdr:colOff>
      <xdr:row>71</xdr:row>
      <xdr:rowOff>186171</xdr:rowOff>
    </xdr:from>
    <xdr:to>
      <xdr:col>3</xdr:col>
      <xdr:colOff>72406</xdr:colOff>
      <xdr:row>74</xdr:row>
      <xdr:rowOff>4</xdr:rowOff>
    </xdr:to>
    <xdr:cxnSp macro="">
      <xdr:nvCxnSpPr>
        <xdr:cNvPr id="187" name="Conector: angular 186">
          <a:extLst>
            <a:ext uri="{FF2B5EF4-FFF2-40B4-BE49-F238E27FC236}">
              <a16:creationId xmlns:a16="http://schemas.microsoft.com/office/drawing/2014/main" id="{644ADB91-A716-4231-BA48-A0B311A1FC8D}"/>
            </a:ext>
          </a:extLst>
        </xdr:cNvPr>
        <xdr:cNvCxnSpPr/>
      </xdr:nvCxnSpPr>
      <xdr:spPr>
        <a:xfrm rot="16200000" flipV="1">
          <a:off x="2323664" y="5497868"/>
          <a:ext cx="409652" cy="292130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67837</xdr:colOff>
      <xdr:row>73</xdr:row>
      <xdr:rowOff>195509</xdr:rowOff>
    </xdr:from>
    <xdr:to>
      <xdr:col>3</xdr:col>
      <xdr:colOff>724669</xdr:colOff>
      <xdr:row>75</xdr:row>
      <xdr:rowOff>5013</xdr:rowOff>
    </xdr:to>
    <xdr:cxnSp macro="">
      <xdr:nvCxnSpPr>
        <xdr:cNvPr id="189" name="Conector: angular 188">
          <a:extLst>
            <a:ext uri="{FF2B5EF4-FFF2-40B4-BE49-F238E27FC236}">
              <a16:creationId xmlns:a16="http://schemas.microsoft.com/office/drawing/2014/main" id="{9236ECBE-9225-4131-AB25-BA361530BD10}"/>
            </a:ext>
          </a:extLst>
        </xdr:cNvPr>
        <xdr:cNvCxnSpPr/>
      </xdr:nvCxnSpPr>
      <xdr:spPr>
        <a:xfrm rot="10800000" flipH="1" flipV="1">
          <a:off x="2669986" y="5845658"/>
          <a:ext cx="656832" cy="206717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721554</xdr:colOff>
      <xdr:row>75</xdr:row>
      <xdr:rowOff>6653</xdr:rowOff>
    </xdr:from>
    <xdr:to>
      <xdr:col>4</xdr:col>
      <xdr:colOff>149580</xdr:colOff>
      <xdr:row>77</xdr:row>
      <xdr:rowOff>12032</xdr:rowOff>
    </xdr:to>
    <xdr:cxnSp macro="">
      <xdr:nvCxnSpPr>
        <xdr:cNvPr id="191" name="Conector: angular 190">
          <a:extLst>
            <a:ext uri="{FF2B5EF4-FFF2-40B4-BE49-F238E27FC236}">
              <a16:creationId xmlns:a16="http://schemas.microsoft.com/office/drawing/2014/main" id="{199AC0CF-0297-4E58-8707-DDC202D98D97}"/>
            </a:ext>
          </a:extLst>
        </xdr:cNvPr>
        <xdr:cNvCxnSpPr/>
      </xdr:nvCxnSpPr>
      <xdr:spPr>
        <a:xfrm rot="5400000" flipV="1">
          <a:off x="3270112" y="6107606"/>
          <a:ext cx="402591" cy="29540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151228</xdr:colOff>
      <xdr:row>77</xdr:row>
      <xdr:rowOff>12027</xdr:rowOff>
    </xdr:from>
    <xdr:to>
      <xdr:col>4</xdr:col>
      <xdr:colOff>652652</xdr:colOff>
      <xdr:row>78</xdr:row>
      <xdr:rowOff>22057</xdr:rowOff>
    </xdr:to>
    <xdr:cxnSp macro="">
      <xdr:nvCxnSpPr>
        <xdr:cNvPr id="193" name="Conector: angular 192">
          <a:extLst>
            <a:ext uri="{FF2B5EF4-FFF2-40B4-BE49-F238E27FC236}">
              <a16:creationId xmlns:a16="http://schemas.microsoft.com/office/drawing/2014/main" id="{2B0794C0-72A1-4603-9050-77A2A9CB2588}"/>
            </a:ext>
          </a:extLst>
        </xdr:cNvPr>
        <xdr:cNvCxnSpPr/>
      </xdr:nvCxnSpPr>
      <xdr:spPr>
        <a:xfrm flipH="1" flipV="1">
          <a:off x="3620760" y="6456601"/>
          <a:ext cx="501424" cy="208637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650927</xdr:colOff>
      <xdr:row>78</xdr:row>
      <xdr:rowOff>18684</xdr:rowOff>
    </xdr:from>
    <xdr:to>
      <xdr:col>5</xdr:col>
      <xdr:colOff>78953</xdr:colOff>
      <xdr:row>80</xdr:row>
      <xdr:rowOff>24063</xdr:rowOff>
    </xdr:to>
    <xdr:cxnSp macro="">
      <xdr:nvCxnSpPr>
        <xdr:cNvPr id="195" name="Conector: angular 194">
          <a:extLst>
            <a:ext uri="{FF2B5EF4-FFF2-40B4-BE49-F238E27FC236}">
              <a16:creationId xmlns:a16="http://schemas.microsoft.com/office/drawing/2014/main" id="{DB565DFD-243F-4519-AAB1-B5C1DB3C934F}"/>
            </a:ext>
          </a:extLst>
        </xdr:cNvPr>
        <xdr:cNvCxnSpPr/>
      </xdr:nvCxnSpPr>
      <xdr:spPr>
        <a:xfrm rot="5400000" flipV="1">
          <a:off x="4066868" y="6715456"/>
          <a:ext cx="402592" cy="29540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79169</xdr:colOff>
      <xdr:row>80</xdr:row>
      <xdr:rowOff>24055</xdr:rowOff>
    </xdr:from>
    <xdr:to>
      <xdr:col>5</xdr:col>
      <xdr:colOff>821172</xdr:colOff>
      <xdr:row>81</xdr:row>
      <xdr:rowOff>29764</xdr:rowOff>
    </xdr:to>
    <xdr:cxnSp macro="">
      <xdr:nvCxnSpPr>
        <xdr:cNvPr id="197" name="Conector: angular 196">
          <a:extLst>
            <a:ext uri="{FF2B5EF4-FFF2-40B4-BE49-F238E27FC236}">
              <a16:creationId xmlns:a16="http://schemas.microsoft.com/office/drawing/2014/main" id="{27BA9883-7C5B-4FA7-BC65-4900C1378629}"/>
            </a:ext>
          </a:extLst>
        </xdr:cNvPr>
        <xdr:cNvCxnSpPr/>
      </xdr:nvCxnSpPr>
      <xdr:spPr>
        <a:xfrm rot="10800000" flipH="1" flipV="1">
          <a:off x="4416084" y="7064449"/>
          <a:ext cx="742003" cy="204315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186755</xdr:colOff>
      <xdr:row>73</xdr:row>
      <xdr:rowOff>10624</xdr:rowOff>
    </xdr:from>
    <xdr:to>
      <xdr:col>5</xdr:col>
      <xdr:colOff>476250</xdr:colOff>
      <xdr:row>82</xdr:row>
      <xdr:rowOff>90237</xdr:rowOff>
    </xdr:to>
    <xdr:cxnSp macro="">
      <xdr:nvCxnSpPr>
        <xdr:cNvPr id="215" name="Conector recto 214">
          <a:extLst>
            <a:ext uri="{FF2B5EF4-FFF2-40B4-BE49-F238E27FC236}">
              <a16:creationId xmlns:a16="http://schemas.microsoft.com/office/drawing/2014/main" id="{3B7819F4-5911-4FC8-B7BB-08868EF68D13}"/>
            </a:ext>
          </a:extLst>
        </xdr:cNvPr>
        <xdr:cNvCxnSpPr/>
      </xdr:nvCxnSpPr>
      <xdr:spPr>
        <a:xfrm flipH="1" flipV="1">
          <a:off x="1971439" y="14390867"/>
          <a:ext cx="2966522" cy="18617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818745</xdr:colOff>
      <xdr:row>85</xdr:row>
      <xdr:rowOff>109436</xdr:rowOff>
    </xdr:from>
    <xdr:to>
      <xdr:col>2</xdr:col>
      <xdr:colOff>603925</xdr:colOff>
      <xdr:row>85</xdr:row>
      <xdr:rowOff>109436</xdr:rowOff>
    </xdr:to>
    <xdr:cxnSp macro="">
      <xdr:nvCxnSpPr>
        <xdr:cNvPr id="216" name="Conector recto de flecha 215">
          <a:extLst>
            <a:ext uri="{FF2B5EF4-FFF2-40B4-BE49-F238E27FC236}">
              <a16:creationId xmlns:a16="http://schemas.microsoft.com/office/drawing/2014/main" id="{96DF9DDC-DD3F-4346-A53B-5DDB53D77624}"/>
            </a:ext>
          </a:extLst>
        </xdr:cNvPr>
        <xdr:cNvCxnSpPr/>
      </xdr:nvCxnSpPr>
      <xdr:spPr>
        <a:xfrm flipV="1">
          <a:off x="818745" y="16873436"/>
          <a:ext cx="1572416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603925</xdr:colOff>
      <xdr:row>85</xdr:row>
      <xdr:rowOff>113489</xdr:rowOff>
    </xdr:from>
    <xdr:to>
      <xdr:col>5</xdr:col>
      <xdr:colOff>449904</xdr:colOff>
      <xdr:row>85</xdr:row>
      <xdr:rowOff>113489</xdr:rowOff>
    </xdr:to>
    <xdr:cxnSp macro="">
      <xdr:nvCxnSpPr>
        <xdr:cNvPr id="217" name="Conector recto de flecha 216">
          <a:extLst>
            <a:ext uri="{FF2B5EF4-FFF2-40B4-BE49-F238E27FC236}">
              <a16:creationId xmlns:a16="http://schemas.microsoft.com/office/drawing/2014/main" id="{B2447365-F28E-44A7-91FC-51CA9D837575}"/>
            </a:ext>
          </a:extLst>
        </xdr:cNvPr>
        <xdr:cNvCxnSpPr/>
      </xdr:nvCxnSpPr>
      <xdr:spPr>
        <a:xfrm>
          <a:off x="2338691" y="8146915"/>
          <a:ext cx="2448128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453957</xdr:colOff>
      <xdr:row>85</xdr:row>
      <xdr:rowOff>113489</xdr:rowOff>
    </xdr:from>
    <xdr:to>
      <xdr:col>6</xdr:col>
      <xdr:colOff>701202</xdr:colOff>
      <xdr:row>85</xdr:row>
      <xdr:rowOff>113489</xdr:rowOff>
    </xdr:to>
    <xdr:cxnSp macro="">
      <xdr:nvCxnSpPr>
        <xdr:cNvPr id="218" name="Conector recto de flecha 217">
          <a:extLst>
            <a:ext uri="{FF2B5EF4-FFF2-40B4-BE49-F238E27FC236}">
              <a16:creationId xmlns:a16="http://schemas.microsoft.com/office/drawing/2014/main" id="{9BE76263-A0A7-45EA-AD38-1F60697CACB2}"/>
            </a:ext>
          </a:extLst>
        </xdr:cNvPr>
        <xdr:cNvCxnSpPr/>
      </xdr:nvCxnSpPr>
      <xdr:spPr>
        <a:xfrm>
          <a:off x="4790872" y="8146915"/>
          <a:ext cx="1114628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705255</xdr:colOff>
      <xdr:row>85</xdr:row>
      <xdr:rowOff>113489</xdr:rowOff>
    </xdr:from>
    <xdr:to>
      <xdr:col>7</xdr:col>
      <xdr:colOff>175461</xdr:colOff>
      <xdr:row>85</xdr:row>
      <xdr:rowOff>113489</xdr:rowOff>
    </xdr:to>
    <xdr:cxnSp macro="">
      <xdr:nvCxnSpPr>
        <xdr:cNvPr id="219" name="Conector recto de flecha 218">
          <a:extLst>
            <a:ext uri="{FF2B5EF4-FFF2-40B4-BE49-F238E27FC236}">
              <a16:creationId xmlns:a16="http://schemas.microsoft.com/office/drawing/2014/main" id="{4B405F30-2A6B-4439-BE8E-EE9121EC850E}"/>
            </a:ext>
          </a:extLst>
        </xdr:cNvPr>
        <xdr:cNvCxnSpPr/>
      </xdr:nvCxnSpPr>
      <xdr:spPr>
        <a:xfrm>
          <a:off x="6066964" y="16877489"/>
          <a:ext cx="363824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528284</xdr:colOff>
      <xdr:row>85</xdr:row>
      <xdr:rowOff>161420</xdr:rowOff>
    </xdr:from>
    <xdr:ext cx="428252" cy="240095"/>
    <xdr:sp macro="" textlink="">
      <xdr:nvSpPr>
        <xdr:cNvPr id="223" name="29 CuadroTexto">
          <a:extLst>
            <a:ext uri="{FF2B5EF4-FFF2-40B4-BE49-F238E27FC236}">
              <a16:creationId xmlns:a16="http://schemas.microsoft.com/office/drawing/2014/main" id="{0240EBD5-41CE-425E-A435-7BC4653CEAE9}"/>
            </a:ext>
          </a:extLst>
        </xdr:cNvPr>
        <xdr:cNvSpPr txBox="1"/>
      </xdr:nvSpPr>
      <xdr:spPr>
        <a:xfrm>
          <a:off x="1395059" y="8248145"/>
          <a:ext cx="428252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Ld3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3</xdr:col>
      <xdr:colOff>785726</xdr:colOff>
      <xdr:row>85</xdr:row>
      <xdr:rowOff>159954</xdr:rowOff>
    </xdr:from>
    <xdr:ext cx="445380" cy="240095"/>
    <xdr:sp macro="" textlink="">
      <xdr:nvSpPr>
        <xdr:cNvPr id="224" name="29 CuadroTexto">
          <a:extLst>
            <a:ext uri="{FF2B5EF4-FFF2-40B4-BE49-F238E27FC236}">
              <a16:creationId xmlns:a16="http://schemas.microsoft.com/office/drawing/2014/main" id="{E666BFF1-F249-42C4-8E22-3E4D728ADC49}"/>
            </a:ext>
          </a:extLst>
        </xdr:cNvPr>
        <xdr:cNvSpPr txBox="1"/>
      </xdr:nvSpPr>
      <xdr:spPr>
        <a:xfrm>
          <a:off x="3386051" y="8246679"/>
          <a:ext cx="445380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Li2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840091</xdr:colOff>
      <xdr:row>85</xdr:row>
      <xdr:rowOff>158489</xdr:rowOff>
    </xdr:from>
    <xdr:ext cx="424352" cy="240095"/>
    <xdr:sp macro="" textlink="">
      <xdr:nvSpPr>
        <xdr:cNvPr id="225" name="29 CuadroTexto">
          <a:extLst>
            <a:ext uri="{FF2B5EF4-FFF2-40B4-BE49-F238E27FC236}">
              <a16:creationId xmlns:a16="http://schemas.microsoft.com/office/drawing/2014/main" id="{AF756DE4-AFF4-4CD9-97EF-C1081327749B}"/>
            </a:ext>
          </a:extLst>
        </xdr:cNvPr>
        <xdr:cNvSpPr txBox="1"/>
      </xdr:nvSpPr>
      <xdr:spPr>
        <a:xfrm>
          <a:off x="5173966" y="8245214"/>
          <a:ext cx="424352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Ld2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6</xdr:col>
      <xdr:colOff>672512</xdr:colOff>
      <xdr:row>85</xdr:row>
      <xdr:rowOff>157023</xdr:rowOff>
    </xdr:from>
    <xdr:ext cx="466336" cy="240095"/>
    <xdr:sp macro="" textlink="">
      <xdr:nvSpPr>
        <xdr:cNvPr id="226" name="29 CuadroTexto">
          <a:extLst>
            <a:ext uri="{FF2B5EF4-FFF2-40B4-BE49-F238E27FC236}">
              <a16:creationId xmlns:a16="http://schemas.microsoft.com/office/drawing/2014/main" id="{9D65A2EB-6601-4F5B-B1C9-2D77FDFEFEBA}"/>
            </a:ext>
          </a:extLst>
        </xdr:cNvPr>
        <xdr:cNvSpPr txBox="1"/>
      </xdr:nvSpPr>
      <xdr:spPr>
        <a:xfrm>
          <a:off x="5876170" y="8263299"/>
          <a:ext cx="466336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Lv1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2</xdr:col>
      <xdr:colOff>602205</xdr:colOff>
      <xdr:row>75</xdr:row>
      <xdr:rowOff>147318</xdr:rowOff>
    </xdr:from>
    <xdr:to>
      <xdr:col>2</xdr:col>
      <xdr:colOff>602205</xdr:colOff>
      <xdr:row>85</xdr:row>
      <xdr:rowOff>44740</xdr:rowOff>
    </xdr:to>
    <xdr:cxnSp macro="">
      <xdr:nvCxnSpPr>
        <xdr:cNvPr id="227" name="Conector recto 226">
          <a:extLst>
            <a:ext uri="{FF2B5EF4-FFF2-40B4-BE49-F238E27FC236}">
              <a16:creationId xmlns:a16="http://schemas.microsoft.com/office/drawing/2014/main" id="{DBC01A1D-C135-457A-87D7-14A549D211D9}"/>
            </a:ext>
          </a:extLst>
        </xdr:cNvPr>
        <xdr:cNvCxnSpPr/>
      </xdr:nvCxnSpPr>
      <xdr:spPr>
        <a:xfrm flipH="1">
          <a:off x="2387462" y="14941004"/>
          <a:ext cx="0" cy="18568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454138</xdr:colOff>
      <xdr:row>79</xdr:row>
      <xdr:rowOff>150592</xdr:rowOff>
    </xdr:from>
    <xdr:to>
      <xdr:col>0</xdr:col>
      <xdr:colOff>454138</xdr:colOff>
      <xdr:row>85</xdr:row>
      <xdr:rowOff>53876</xdr:rowOff>
    </xdr:to>
    <xdr:cxnSp macro="">
      <xdr:nvCxnSpPr>
        <xdr:cNvPr id="228" name="Conector recto 227">
          <a:extLst>
            <a:ext uri="{FF2B5EF4-FFF2-40B4-BE49-F238E27FC236}">
              <a16:creationId xmlns:a16="http://schemas.microsoft.com/office/drawing/2014/main" id="{715ECDF9-0437-4B3A-B33A-EBE4256C8E92}"/>
            </a:ext>
          </a:extLst>
        </xdr:cNvPr>
        <xdr:cNvCxnSpPr/>
      </xdr:nvCxnSpPr>
      <xdr:spPr>
        <a:xfrm flipH="1">
          <a:off x="454138" y="15728049"/>
          <a:ext cx="0" cy="107894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824581</xdr:colOff>
      <xdr:row>79</xdr:row>
      <xdr:rowOff>145073</xdr:rowOff>
    </xdr:from>
    <xdr:to>
      <xdr:col>0</xdr:col>
      <xdr:colOff>824581</xdr:colOff>
      <xdr:row>85</xdr:row>
      <xdr:rowOff>48357</xdr:rowOff>
    </xdr:to>
    <xdr:cxnSp macro="">
      <xdr:nvCxnSpPr>
        <xdr:cNvPr id="229" name="Conector recto 228">
          <a:extLst>
            <a:ext uri="{FF2B5EF4-FFF2-40B4-BE49-F238E27FC236}">
              <a16:creationId xmlns:a16="http://schemas.microsoft.com/office/drawing/2014/main" id="{B490B7B6-221C-4D5A-9548-F0175EE50AD8}"/>
            </a:ext>
          </a:extLst>
        </xdr:cNvPr>
        <xdr:cNvCxnSpPr/>
      </xdr:nvCxnSpPr>
      <xdr:spPr>
        <a:xfrm flipH="1">
          <a:off x="824581" y="15722530"/>
          <a:ext cx="0" cy="107894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514272</xdr:colOff>
      <xdr:row>73</xdr:row>
      <xdr:rowOff>43802</xdr:rowOff>
    </xdr:from>
    <xdr:to>
      <xdr:col>0</xdr:col>
      <xdr:colOff>851818</xdr:colOff>
      <xdr:row>75</xdr:row>
      <xdr:rowOff>24429</xdr:rowOff>
    </xdr:to>
    <xdr:sp macro="" textlink="">
      <xdr:nvSpPr>
        <xdr:cNvPr id="234" name="Rectángulo 233">
          <a:extLst>
            <a:ext uri="{FF2B5EF4-FFF2-40B4-BE49-F238E27FC236}">
              <a16:creationId xmlns:a16="http://schemas.microsoft.com/office/drawing/2014/main" id="{871FFAC4-5A30-49C6-83F4-7FC0DE9924B6}"/>
            </a:ext>
          </a:extLst>
        </xdr:cNvPr>
        <xdr:cNvSpPr/>
      </xdr:nvSpPr>
      <xdr:spPr>
        <a:xfrm>
          <a:off x="514272" y="14445602"/>
          <a:ext cx="337546" cy="372513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616304</xdr:colOff>
      <xdr:row>75</xdr:row>
      <xdr:rowOff>36711</xdr:rowOff>
    </xdr:from>
    <xdr:to>
      <xdr:col>0</xdr:col>
      <xdr:colOff>686218</xdr:colOff>
      <xdr:row>76</xdr:row>
      <xdr:rowOff>35944</xdr:rowOff>
    </xdr:to>
    <xdr:cxnSp macro="">
      <xdr:nvCxnSpPr>
        <xdr:cNvPr id="235" name="Conector recto de flecha 234">
          <a:extLst>
            <a:ext uri="{FF2B5EF4-FFF2-40B4-BE49-F238E27FC236}">
              <a16:creationId xmlns:a16="http://schemas.microsoft.com/office/drawing/2014/main" id="{E0A8D717-A2A6-4AF0-8CB1-930D1A3BE565}"/>
            </a:ext>
          </a:extLst>
        </xdr:cNvPr>
        <xdr:cNvCxnSpPr/>
      </xdr:nvCxnSpPr>
      <xdr:spPr>
        <a:xfrm flipV="1">
          <a:off x="616304" y="6084073"/>
          <a:ext cx="69914" cy="19783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580999</xdr:colOff>
      <xdr:row>76</xdr:row>
      <xdr:rowOff>9373</xdr:rowOff>
    </xdr:from>
    <xdr:to>
      <xdr:col>3</xdr:col>
      <xdr:colOff>728595</xdr:colOff>
      <xdr:row>77</xdr:row>
      <xdr:rowOff>29490</xdr:rowOff>
    </xdr:to>
    <xdr:cxnSp macro="">
      <xdr:nvCxnSpPr>
        <xdr:cNvPr id="238" name="Conector recto de flecha 237">
          <a:extLst>
            <a:ext uri="{FF2B5EF4-FFF2-40B4-BE49-F238E27FC236}">
              <a16:creationId xmlns:a16="http://schemas.microsoft.com/office/drawing/2014/main" id="{F7A57811-6727-4F95-ADAB-B1161C3B8934}"/>
            </a:ext>
          </a:extLst>
        </xdr:cNvPr>
        <xdr:cNvCxnSpPr/>
      </xdr:nvCxnSpPr>
      <xdr:spPr>
        <a:xfrm flipH="1">
          <a:off x="3183148" y="6255341"/>
          <a:ext cx="147596" cy="21872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408375</xdr:colOff>
      <xdr:row>71</xdr:row>
      <xdr:rowOff>190501</xdr:rowOff>
    </xdr:from>
    <xdr:to>
      <xdr:col>0</xdr:col>
      <xdr:colOff>408375</xdr:colOff>
      <xdr:row>73</xdr:row>
      <xdr:rowOff>21566</xdr:rowOff>
    </xdr:to>
    <xdr:cxnSp macro="">
      <xdr:nvCxnSpPr>
        <xdr:cNvPr id="253" name="Conector recto de flecha 252">
          <a:extLst>
            <a:ext uri="{FF2B5EF4-FFF2-40B4-BE49-F238E27FC236}">
              <a16:creationId xmlns:a16="http://schemas.microsoft.com/office/drawing/2014/main" id="{9EB26167-9F5C-4317-B317-9B230B835A92}"/>
            </a:ext>
          </a:extLst>
        </xdr:cNvPr>
        <xdr:cNvCxnSpPr/>
      </xdr:nvCxnSpPr>
      <xdr:spPr>
        <a:xfrm flipH="1" flipV="1">
          <a:off x="408375" y="14142028"/>
          <a:ext cx="0" cy="232847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718567</xdr:colOff>
      <xdr:row>74</xdr:row>
      <xdr:rowOff>145915</xdr:rowOff>
    </xdr:from>
    <xdr:to>
      <xdr:col>4</xdr:col>
      <xdr:colOff>239139</xdr:colOff>
      <xdr:row>76</xdr:row>
      <xdr:rowOff>121528</xdr:rowOff>
    </xdr:to>
    <xdr:cxnSp macro="">
      <xdr:nvCxnSpPr>
        <xdr:cNvPr id="254" name="Conector: curvado 253">
          <a:extLst>
            <a:ext uri="{FF2B5EF4-FFF2-40B4-BE49-F238E27FC236}">
              <a16:creationId xmlns:a16="http://schemas.microsoft.com/office/drawing/2014/main" id="{40448639-6C7A-4738-A7E3-A074D4CE21BA}"/>
            </a:ext>
          </a:extLst>
        </xdr:cNvPr>
        <xdr:cNvCxnSpPr/>
      </xdr:nvCxnSpPr>
      <xdr:spPr>
        <a:xfrm rot="10800000" flipV="1">
          <a:off x="3320716" y="5994670"/>
          <a:ext cx="387955" cy="372826"/>
        </a:xfrm>
        <a:prstGeom prst="curvedConnector3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822799</xdr:colOff>
      <xdr:row>81</xdr:row>
      <xdr:rowOff>30081</xdr:rowOff>
    </xdr:from>
    <xdr:to>
      <xdr:col>7</xdr:col>
      <xdr:colOff>165434</xdr:colOff>
      <xdr:row>81</xdr:row>
      <xdr:rowOff>30081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ADB1FDDF-F9E9-4972-9176-ED2F34C65CEA}"/>
            </a:ext>
          </a:extLst>
        </xdr:cNvPr>
        <xdr:cNvCxnSpPr/>
      </xdr:nvCxnSpPr>
      <xdr:spPr>
        <a:xfrm flipH="1">
          <a:off x="5284510" y="15994482"/>
          <a:ext cx="112731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475259</xdr:colOff>
      <xdr:row>82</xdr:row>
      <xdr:rowOff>90237</xdr:rowOff>
    </xdr:from>
    <xdr:to>
      <xdr:col>7</xdr:col>
      <xdr:colOff>165434</xdr:colOff>
      <xdr:row>82</xdr:row>
      <xdr:rowOff>90237</xdr:rowOff>
    </xdr:to>
    <xdr:cxnSp macro="">
      <xdr:nvCxnSpPr>
        <xdr:cNvPr id="255" name="Conector recto 254">
          <a:extLst>
            <a:ext uri="{FF2B5EF4-FFF2-40B4-BE49-F238E27FC236}">
              <a16:creationId xmlns:a16="http://schemas.microsoft.com/office/drawing/2014/main" id="{FAF55AB8-6DF2-46F7-BBB5-67890AD1FD9A}"/>
            </a:ext>
          </a:extLst>
        </xdr:cNvPr>
        <xdr:cNvCxnSpPr/>
      </xdr:nvCxnSpPr>
      <xdr:spPr>
        <a:xfrm flipH="1">
          <a:off x="4943350" y="16251564"/>
          <a:ext cx="147741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163895</xdr:colOff>
      <xdr:row>81</xdr:row>
      <xdr:rowOff>34824</xdr:rowOff>
    </xdr:from>
    <xdr:to>
      <xdr:col>7</xdr:col>
      <xdr:colOff>163895</xdr:colOff>
      <xdr:row>82</xdr:row>
      <xdr:rowOff>88485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A8934094-0953-450D-B879-B6C9256F473F}"/>
            </a:ext>
          </a:extLst>
        </xdr:cNvPr>
        <xdr:cNvCxnSpPr/>
      </xdr:nvCxnSpPr>
      <xdr:spPr>
        <a:xfrm>
          <a:off x="6412295" y="16004167"/>
          <a:ext cx="0" cy="2496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526033</xdr:colOff>
      <xdr:row>69</xdr:row>
      <xdr:rowOff>176008</xdr:rowOff>
    </xdr:from>
    <xdr:to>
      <xdr:col>0</xdr:col>
      <xdr:colOff>856617</xdr:colOff>
      <xdr:row>71</xdr:row>
      <xdr:rowOff>148717</xdr:rowOff>
    </xdr:to>
    <xdr:sp macro="" textlink="">
      <xdr:nvSpPr>
        <xdr:cNvPr id="256" name="Rectángulo 255">
          <a:extLst>
            <a:ext uri="{FF2B5EF4-FFF2-40B4-BE49-F238E27FC236}">
              <a16:creationId xmlns:a16="http://schemas.microsoft.com/office/drawing/2014/main" id="{E3DF4D46-06E7-4AC1-8D33-2CC1D447949F}"/>
            </a:ext>
          </a:extLst>
        </xdr:cNvPr>
        <xdr:cNvSpPr/>
      </xdr:nvSpPr>
      <xdr:spPr>
        <a:xfrm>
          <a:off x="526033" y="5062333"/>
          <a:ext cx="330584" cy="372759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720650</xdr:colOff>
      <xdr:row>82</xdr:row>
      <xdr:rowOff>117766</xdr:rowOff>
    </xdr:from>
    <xdr:to>
      <xdr:col>7</xdr:col>
      <xdr:colOff>170447</xdr:colOff>
      <xdr:row>84</xdr:row>
      <xdr:rowOff>98392</xdr:rowOff>
    </xdr:to>
    <xdr:sp macro="" textlink="">
      <xdr:nvSpPr>
        <xdr:cNvPr id="257" name="Rectángulo 256">
          <a:extLst>
            <a:ext uri="{FF2B5EF4-FFF2-40B4-BE49-F238E27FC236}">
              <a16:creationId xmlns:a16="http://schemas.microsoft.com/office/drawing/2014/main" id="{911A5D5A-8779-4115-BD66-40155D64E5A2}"/>
            </a:ext>
          </a:extLst>
        </xdr:cNvPr>
        <xdr:cNvSpPr/>
      </xdr:nvSpPr>
      <xdr:spPr>
        <a:xfrm>
          <a:off x="5923271" y="15962111"/>
          <a:ext cx="316900" cy="374764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453818</xdr:colOff>
      <xdr:row>85</xdr:row>
      <xdr:rowOff>113489</xdr:rowOff>
    </xdr:from>
    <xdr:to>
      <xdr:col>0</xdr:col>
      <xdr:colOff>822797</xdr:colOff>
      <xdr:row>85</xdr:row>
      <xdr:rowOff>113489</xdr:rowOff>
    </xdr:to>
    <xdr:cxnSp macro="">
      <xdr:nvCxnSpPr>
        <xdr:cNvPr id="259" name="Conector recto de flecha 258">
          <a:extLst>
            <a:ext uri="{FF2B5EF4-FFF2-40B4-BE49-F238E27FC236}">
              <a16:creationId xmlns:a16="http://schemas.microsoft.com/office/drawing/2014/main" id="{5A996B05-169E-47AC-857D-D565E33C6DB2}"/>
            </a:ext>
          </a:extLst>
        </xdr:cNvPr>
        <xdr:cNvCxnSpPr/>
      </xdr:nvCxnSpPr>
      <xdr:spPr>
        <a:xfrm flipV="1">
          <a:off x="453818" y="16877489"/>
          <a:ext cx="368979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439340</xdr:colOff>
      <xdr:row>85</xdr:row>
      <xdr:rowOff>155208</xdr:rowOff>
    </xdr:from>
    <xdr:ext cx="469900" cy="240095"/>
    <xdr:sp macro="" textlink="">
      <xdr:nvSpPr>
        <xdr:cNvPr id="266" name="29 CuadroTexto">
          <a:extLst>
            <a:ext uri="{FF2B5EF4-FFF2-40B4-BE49-F238E27FC236}">
              <a16:creationId xmlns:a16="http://schemas.microsoft.com/office/drawing/2014/main" id="{6435F531-AFCA-43B6-BFE9-87E6C221C495}"/>
            </a:ext>
          </a:extLst>
        </xdr:cNvPr>
        <xdr:cNvSpPr txBox="1"/>
      </xdr:nvSpPr>
      <xdr:spPr>
        <a:xfrm>
          <a:off x="439340" y="8241933"/>
          <a:ext cx="469900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Lv2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5</xdr:col>
      <xdr:colOff>447490</xdr:colOff>
      <xdr:row>83</xdr:row>
      <xdr:rowOff>8106</xdr:rowOff>
    </xdr:from>
    <xdr:to>
      <xdr:col>5</xdr:col>
      <xdr:colOff>447490</xdr:colOff>
      <xdr:row>85</xdr:row>
      <xdr:rowOff>43867</xdr:rowOff>
    </xdr:to>
    <xdr:cxnSp macro="">
      <xdr:nvCxnSpPr>
        <xdr:cNvPr id="268" name="Conector recto 267">
          <a:extLst>
            <a:ext uri="{FF2B5EF4-FFF2-40B4-BE49-F238E27FC236}">
              <a16:creationId xmlns:a16="http://schemas.microsoft.com/office/drawing/2014/main" id="{35C5CFA1-7CF0-4FDE-9518-C12820E8F50B}"/>
            </a:ext>
          </a:extLst>
        </xdr:cNvPr>
        <xdr:cNvCxnSpPr/>
      </xdr:nvCxnSpPr>
      <xdr:spPr>
        <a:xfrm flipH="1">
          <a:off x="4910633" y="16369335"/>
          <a:ext cx="0" cy="42764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166553</xdr:colOff>
      <xdr:row>84</xdr:row>
      <xdr:rowOff>156702</xdr:rowOff>
    </xdr:from>
    <xdr:to>
      <xdr:col>7</xdr:col>
      <xdr:colOff>166553</xdr:colOff>
      <xdr:row>85</xdr:row>
      <xdr:rowOff>51007</xdr:rowOff>
    </xdr:to>
    <xdr:cxnSp macro="">
      <xdr:nvCxnSpPr>
        <xdr:cNvPr id="273" name="Conector recto 272">
          <a:extLst>
            <a:ext uri="{FF2B5EF4-FFF2-40B4-BE49-F238E27FC236}">
              <a16:creationId xmlns:a16="http://schemas.microsoft.com/office/drawing/2014/main" id="{64140792-C18E-4925-A3C6-FCBCE56B10EB}"/>
            </a:ext>
          </a:extLst>
        </xdr:cNvPr>
        <xdr:cNvCxnSpPr/>
      </xdr:nvCxnSpPr>
      <xdr:spPr>
        <a:xfrm>
          <a:off x="6414953" y="16713873"/>
          <a:ext cx="0" cy="902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716587</xdr:colOff>
      <xdr:row>84</xdr:row>
      <xdr:rowOff>158546</xdr:rowOff>
    </xdr:from>
    <xdr:to>
      <xdr:col>6</xdr:col>
      <xdr:colOff>716587</xdr:colOff>
      <xdr:row>85</xdr:row>
      <xdr:rowOff>52851</xdr:rowOff>
    </xdr:to>
    <xdr:cxnSp macro="">
      <xdr:nvCxnSpPr>
        <xdr:cNvPr id="275" name="Conector recto 274">
          <a:extLst>
            <a:ext uri="{FF2B5EF4-FFF2-40B4-BE49-F238E27FC236}">
              <a16:creationId xmlns:a16="http://schemas.microsoft.com/office/drawing/2014/main" id="{25057EB4-34CE-4FFC-B558-71BC9B0A745B}"/>
            </a:ext>
          </a:extLst>
        </xdr:cNvPr>
        <xdr:cNvCxnSpPr/>
      </xdr:nvCxnSpPr>
      <xdr:spPr>
        <a:xfrm>
          <a:off x="6072358" y="16715717"/>
          <a:ext cx="0" cy="902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800485</xdr:colOff>
      <xdr:row>46</xdr:row>
      <xdr:rowOff>15111</xdr:rowOff>
    </xdr:from>
    <xdr:to>
      <xdr:col>6</xdr:col>
      <xdr:colOff>151754</xdr:colOff>
      <xdr:row>46</xdr:row>
      <xdr:rowOff>15111</xdr:rowOff>
    </xdr:to>
    <xdr:cxnSp macro="">
      <xdr:nvCxnSpPr>
        <xdr:cNvPr id="289" name="Conector recto de flecha 288">
          <a:extLst>
            <a:ext uri="{FF2B5EF4-FFF2-40B4-BE49-F238E27FC236}">
              <a16:creationId xmlns:a16="http://schemas.microsoft.com/office/drawing/2014/main" id="{8E84C732-30C0-446B-97B0-9175B4DD41BB}"/>
            </a:ext>
          </a:extLst>
        </xdr:cNvPr>
        <xdr:cNvCxnSpPr/>
      </xdr:nvCxnSpPr>
      <xdr:spPr>
        <a:xfrm flipH="1">
          <a:off x="1693333" y="5318323"/>
          <a:ext cx="3815512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45845</xdr:colOff>
      <xdr:row>31</xdr:row>
      <xdr:rowOff>139336</xdr:rowOff>
    </xdr:from>
    <xdr:to>
      <xdr:col>6</xdr:col>
      <xdr:colOff>140898</xdr:colOff>
      <xdr:row>32</xdr:row>
      <xdr:rowOff>66136</xdr:rowOff>
    </xdr:to>
    <xdr:cxnSp macro="">
      <xdr:nvCxnSpPr>
        <xdr:cNvPr id="290" name="Conector recto 289">
          <a:extLst>
            <a:ext uri="{FF2B5EF4-FFF2-40B4-BE49-F238E27FC236}">
              <a16:creationId xmlns:a16="http://schemas.microsoft.com/office/drawing/2014/main" id="{2942C76B-4AB2-46C5-B5C1-1B75DBE7977E}"/>
            </a:ext>
          </a:extLst>
        </xdr:cNvPr>
        <xdr:cNvCxnSpPr/>
      </xdr:nvCxnSpPr>
      <xdr:spPr>
        <a:xfrm>
          <a:off x="5394222" y="2454091"/>
          <a:ext cx="95053" cy="1108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48883</xdr:colOff>
      <xdr:row>46</xdr:row>
      <xdr:rowOff>14360</xdr:rowOff>
    </xdr:from>
    <xdr:to>
      <xdr:col>6</xdr:col>
      <xdr:colOff>152858</xdr:colOff>
      <xdr:row>46</xdr:row>
      <xdr:rowOff>100641</xdr:rowOff>
    </xdr:to>
    <xdr:cxnSp macro="">
      <xdr:nvCxnSpPr>
        <xdr:cNvPr id="291" name="Conector recto 290">
          <a:extLst>
            <a:ext uri="{FF2B5EF4-FFF2-40B4-BE49-F238E27FC236}">
              <a16:creationId xmlns:a16="http://schemas.microsoft.com/office/drawing/2014/main" id="{423636BE-91A1-4F91-9601-7D33241CE6CE}"/>
            </a:ext>
          </a:extLst>
        </xdr:cNvPr>
        <xdr:cNvCxnSpPr/>
      </xdr:nvCxnSpPr>
      <xdr:spPr>
        <a:xfrm flipH="1">
          <a:off x="5397260" y="5089568"/>
          <a:ext cx="103975" cy="862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170448</xdr:colOff>
      <xdr:row>83</xdr:row>
      <xdr:rowOff>108079</xdr:rowOff>
    </xdr:from>
    <xdr:to>
      <xdr:col>7</xdr:col>
      <xdr:colOff>598719</xdr:colOff>
      <xdr:row>84</xdr:row>
      <xdr:rowOff>35847</xdr:rowOff>
    </xdr:to>
    <xdr:cxnSp macro="">
      <xdr:nvCxnSpPr>
        <xdr:cNvPr id="300" name="Conector: curvado 299">
          <a:extLst>
            <a:ext uri="{FF2B5EF4-FFF2-40B4-BE49-F238E27FC236}">
              <a16:creationId xmlns:a16="http://schemas.microsoft.com/office/drawing/2014/main" id="{60E4634D-6487-4314-8212-07C287E8D40B}"/>
            </a:ext>
          </a:extLst>
        </xdr:cNvPr>
        <xdr:cNvCxnSpPr>
          <a:endCxn id="257" idx="3"/>
        </xdr:cNvCxnSpPr>
      </xdr:nvCxnSpPr>
      <xdr:spPr>
        <a:xfrm rot="10800000">
          <a:off x="6240172" y="16149493"/>
          <a:ext cx="428271" cy="124837"/>
        </a:xfrm>
        <a:prstGeom prst="curved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681818</xdr:colOff>
      <xdr:row>12</xdr:row>
      <xdr:rowOff>170258</xdr:rowOff>
    </xdr:from>
    <xdr:ext cx="324260" cy="250031"/>
    <xdr:sp macro="" textlink="">
      <xdr:nvSpPr>
        <xdr:cNvPr id="302" name="29 CuadroTexto">
          <a:extLst>
            <a:ext uri="{FF2B5EF4-FFF2-40B4-BE49-F238E27FC236}">
              <a16:creationId xmlns:a16="http://schemas.microsoft.com/office/drawing/2014/main" id="{631F9934-F3C7-4E99-9A5C-1FB5F926626E}"/>
            </a:ext>
          </a:extLst>
        </xdr:cNvPr>
        <xdr:cNvSpPr txBox="1"/>
      </xdr:nvSpPr>
      <xdr:spPr>
        <a:xfrm>
          <a:off x="4961718" y="12622608"/>
          <a:ext cx="324260" cy="2500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PE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~  </a:t>
          </a:r>
        </a:p>
      </xdr:txBody>
    </xdr:sp>
    <xdr:clientData/>
  </xdr:oneCellAnchor>
  <xdr:oneCellAnchor>
    <xdr:from>
      <xdr:col>1</xdr:col>
      <xdr:colOff>320379</xdr:colOff>
      <xdr:row>311</xdr:row>
      <xdr:rowOff>171450</xdr:rowOff>
    </xdr:from>
    <xdr:ext cx="1373710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9" name="29 CuadroTexto">
              <a:extLst>
                <a:ext uri="{FF2B5EF4-FFF2-40B4-BE49-F238E27FC236}">
                  <a16:creationId xmlns:a16="http://schemas.microsoft.com/office/drawing/2014/main" id="{23423A65-6EBC-4B54-8038-10268DFF4374}"/>
                </a:ext>
              </a:extLst>
            </xdr:cNvPr>
            <xdr:cNvSpPr txBox="1"/>
          </xdr:nvSpPr>
          <xdr:spPr>
            <a:xfrm>
              <a:off x="1313700" y="53824414"/>
              <a:ext cx="1373710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cos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𝜃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PE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𝑃</m:t>
                                </m:r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𝐶𝑃</m:t>
                                </m:r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19" name="29 CuadroTexto">
              <a:extLst>
                <a:ext uri="{FF2B5EF4-FFF2-40B4-BE49-F238E27FC236}">
                  <a16:creationId xmlns:a16="http://schemas.microsoft.com/office/drawing/2014/main" id="{23423A65-6EBC-4B54-8038-10268DFF4374}"/>
                </a:ext>
              </a:extLst>
            </xdr:cNvPr>
            <xdr:cNvSpPr txBox="1"/>
          </xdr:nvSpPr>
          <xdr:spPr>
            <a:xfrm>
              <a:off x="1313700" y="53824414"/>
              <a:ext cx="1373710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cos𝜃=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/√(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2+〖𝐶𝑃〗^2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238124</xdr:colOff>
      <xdr:row>351</xdr:row>
      <xdr:rowOff>84137</xdr:rowOff>
    </xdr:from>
    <xdr:ext cx="3262313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1" name="29 CuadroTexto">
              <a:extLst>
                <a:ext uri="{FF2B5EF4-FFF2-40B4-BE49-F238E27FC236}">
                  <a16:creationId xmlns:a16="http://schemas.microsoft.com/office/drawing/2014/main" id="{7579161F-C6A1-4A47-B00E-3FE44D2CF410}"/>
                </a:ext>
              </a:extLst>
            </xdr:cNvPr>
            <xdr:cNvSpPr txBox="1"/>
          </xdr:nvSpPr>
          <xdr:spPr>
            <a:xfrm>
              <a:off x="1230312" y="60028137"/>
              <a:ext cx="3262313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𝑉𝑥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1−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𝑊𝑑𝑢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s-PE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𝐿𝑑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𝑊𝑢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1∙(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𝑋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)=0</m:t>
                    </m:r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21" name="29 CuadroTexto">
              <a:extLst>
                <a:ext uri="{FF2B5EF4-FFF2-40B4-BE49-F238E27FC236}">
                  <a16:creationId xmlns:a16="http://schemas.microsoft.com/office/drawing/2014/main" id="{7579161F-C6A1-4A47-B00E-3FE44D2CF410}"/>
                </a:ext>
              </a:extLst>
            </xdr:cNvPr>
            <xdr:cNvSpPr txBox="1"/>
          </xdr:nvSpPr>
          <xdr:spPr>
            <a:xfrm>
              <a:off x="1230312" y="60028137"/>
              <a:ext cx="3262313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𝑉𝑥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=𝑅1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−𝑊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𝐿𝑑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𝑊𝑢1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(𝑋−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𝑑)=0</a:t>
              </a:r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247196</xdr:colOff>
      <xdr:row>354</xdr:row>
      <xdr:rowOff>3610</xdr:rowOff>
    </xdr:from>
    <xdr:ext cx="3983491" cy="4033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2" name="29 CuadroTexto">
              <a:extLst>
                <a:ext uri="{FF2B5EF4-FFF2-40B4-BE49-F238E27FC236}">
                  <a16:creationId xmlns:a16="http://schemas.microsoft.com/office/drawing/2014/main" id="{D0A48DA9-C0D9-4699-A4EC-C014EEF8E256}"/>
                </a:ext>
              </a:extLst>
            </xdr:cNvPr>
            <xdr:cNvSpPr txBox="1"/>
          </xdr:nvSpPr>
          <xdr:spPr>
            <a:xfrm>
              <a:off x="1234332" y="66185042"/>
              <a:ext cx="3983491" cy="403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𝑀𝑚𝑎𝑥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𝑅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1⋅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𝑋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𝑊𝑑𝑢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</m:t>
                    </m:r>
                    <m:r>
                      <a:rPr lang="es-P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⋅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𝐿𝑑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∙(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𝑋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𝐿𝑑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𝑊𝑢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1⋅</m:t>
                    </m:r>
                    <m:f>
                      <m:fPr>
                        <m:ctrlPr>
                          <a:rPr lang="es-E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𝑋</m:t>
                                </m:r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𝐿𝑑</m:t>
                                </m:r>
                              </m:e>
                            </m:d>
                          </m:e>
                          <m:sup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=0</m:t>
                    </m:r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22" name="29 CuadroTexto">
              <a:extLst>
                <a:ext uri="{FF2B5EF4-FFF2-40B4-BE49-F238E27FC236}">
                  <a16:creationId xmlns:a16="http://schemas.microsoft.com/office/drawing/2014/main" id="{D0A48DA9-C0D9-4699-A4EC-C014EEF8E256}"/>
                </a:ext>
              </a:extLst>
            </xdr:cNvPr>
            <xdr:cNvSpPr txBox="1"/>
          </xdr:nvSpPr>
          <xdr:spPr>
            <a:xfrm>
              <a:off x="1234332" y="66185042"/>
              <a:ext cx="3983491" cy="403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𝑀𝑚𝑎𝑥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=𝑅1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𝑋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−𝑊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𝑑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𝑢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𝐿𝑑∙(𝑋+𝐿𝑑/2)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−𝑊𝑢1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(𝑋−𝐿𝑑)^2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2=0</a:t>
              </a:r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31750</xdr:colOff>
      <xdr:row>359</xdr:row>
      <xdr:rowOff>141979</xdr:rowOff>
    </xdr:from>
    <xdr:ext cx="1612446" cy="230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3" name="29 CuadroTexto">
              <a:extLst>
                <a:ext uri="{FF2B5EF4-FFF2-40B4-BE49-F238E27FC236}">
                  <a16:creationId xmlns:a16="http://schemas.microsoft.com/office/drawing/2014/main" id="{F90C9A18-6F67-4123-A913-50C6220E3714}"/>
                </a:ext>
              </a:extLst>
            </xdr:cNvPr>
            <xdr:cNvSpPr txBox="1"/>
          </xdr:nvSpPr>
          <xdr:spPr>
            <a:xfrm>
              <a:off x="1018886" y="67275911"/>
              <a:ext cx="1612446" cy="230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Calibri" panose="020F0502020204030204" pitchFamily="34" charset="0"/>
                      </a:rPr>
                      <m:t>⁺ 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𝑀𝑑𝑖𝑠𝑒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ñ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𝑜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l-GR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Calibri" panose="020F0502020204030204" pitchFamily="34" charset="0"/>
                      </a:rPr>
                      <m:t>𝛼</m:t>
                    </m:r>
                    <m:r>
                      <a:rPr lang="es-P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⋅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𝑀𝑚𝑎𝑥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23" name="29 CuadroTexto">
              <a:extLst>
                <a:ext uri="{FF2B5EF4-FFF2-40B4-BE49-F238E27FC236}">
                  <a16:creationId xmlns:a16="http://schemas.microsoft.com/office/drawing/2014/main" id="{F90C9A18-6F67-4123-A913-50C6220E3714}"/>
                </a:ext>
              </a:extLst>
            </xdr:cNvPr>
            <xdr:cNvSpPr txBox="1"/>
          </xdr:nvSpPr>
          <xdr:spPr>
            <a:xfrm>
              <a:off x="1018886" y="67275911"/>
              <a:ext cx="1612446" cy="230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 panose="020F0502020204030204" pitchFamily="34" charset="0"/>
                </a:rPr>
                <a:t>⁺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𝑀𝑑𝑖𝑠𝑒ñ𝑜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l-GR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 panose="020F0502020204030204" pitchFamily="34" charset="0"/>
                </a:rPr>
                <a:t>𝛼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𝑀𝑚𝑎𝑥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207959</xdr:colOff>
      <xdr:row>384</xdr:row>
      <xdr:rowOff>0</xdr:rowOff>
    </xdr:from>
    <xdr:ext cx="957409" cy="265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0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F720B946-98DF-48E1-A583-09410E4A22C5}"/>
                </a:ext>
              </a:extLst>
            </xdr:cNvPr>
            <xdr:cNvSpPr txBox="1"/>
          </xdr:nvSpPr>
          <xdr:spPr>
            <a:xfrm>
              <a:off x="1970084" y="25590500"/>
              <a:ext cx="957409" cy="26563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𝑆𝑚𝑎𝑥</m:t>
                    </m:r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1=</m:t>
                    </m:r>
                    <m:r>
                      <a:rPr lang="es-PE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ES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3</m:t>
                    </m:r>
                    <m:r>
                      <a:rPr lang="es-ES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40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F720B946-98DF-48E1-A583-09410E4A22C5}"/>
                </a:ext>
              </a:extLst>
            </xdr:cNvPr>
            <xdr:cNvSpPr txBox="1"/>
          </xdr:nvSpPr>
          <xdr:spPr>
            <a:xfrm>
              <a:off x="1970084" y="25590500"/>
              <a:ext cx="957409" cy="26563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𝑆𝑚𝑎𝑥1=</a:t>
              </a:r>
              <a:r>
                <a:rPr lang="es-PE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471485</xdr:colOff>
      <xdr:row>384</xdr:row>
      <xdr:rowOff>0</xdr:rowOff>
    </xdr:from>
    <xdr:ext cx="1215799" cy="2576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1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8170B48B-65A1-49C3-9ACF-9692E5B9AC48}"/>
                </a:ext>
              </a:extLst>
            </xdr:cNvPr>
            <xdr:cNvSpPr txBox="1"/>
          </xdr:nvSpPr>
          <xdr:spPr>
            <a:xfrm>
              <a:off x="3192914" y="65519526"/>
              <a:ext cx="1215799" cy="25769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𝑆𝑚𝑎𝑥</m:t>
                    </m:r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2= 45 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</m:oMath>
                </m:oMathPara>
              </a14:m>
              <a:endParaRPr lang="es-PE" sz="1100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41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8170B48B-65A1-49C3-9ACF-9692E5B9AC48}"/>
                </a:ext>
              </a:extLst>
            </xdr:cNvPr>
            <xdr:cNvSpPr txBox="1"/>
          </xdr:nvSpPr>
          <xdr:spPr>
            <a:xfrm>
              <a:off x="3192914" y="65519526"/>
              <a:ext cx="1215799" cy="25769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𝑆𝑚𝑎𝑥2=</a:t>
              </a:r>
              <a:r>
                <a:rPr lang="es-P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4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5 𝑐𝑚</a:t>
              </a:r>
              <a:endParaRPr lang="es-PE" sz="1100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2</xdr:col>
      <xdr:colOff>49661</xdr:colOff>
      <xdr:row>442</xdr:row>
      <xdr:rowOff>9006</xdr:rowOff>
    </xdr:from>
    <xdr:to>
      <xdr:col>2</xdr:col>
      <xdr:colOff>100061</xdr:colOff>
      <xdr:row>442</xdr:row>
      <xdr:rowOff>59406</xdr:rowOff>
    </xdr:to>
    <xdr:sp macro="" textlink="">
      <xdr:nvSpPr>
        <xdr:cNvPr id="471" name="Diagrama de flujo: conector 470">
          <a:extLst>
            <a:ext uri="{FF2B5EF4-FFF2-40B4-BE49-F238E27FC236}">
              <a16:creationId xmlns:a16="http://schemas.microsoft.com/office/drawing/2014/main" id="{36D40E48-FE7E-478D-A523-C24626251BCE}"/>
            </a:ext>
          </a:extLst>
        </xdr:cNvPr>
        <xdr:cNvSpPr/>
      </xdr:nvSpPr>
      <xdr:spPr>
        <a:xfrm>
          <a:off x="1906229" y="83231675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45720</xdr:colOff>
      <xdr:row>31</xdr:row>
      <xdr:rowOff>137160</xdr:rowOff>
    </xdr:from>
    <xdr:to>
      <xdr:col>6</xdr:col>
      <xdr:colOff>45720</xdr:colOff>
      <xdr:row>46</xdr:row>
      <xdr:rowOff>99060</xdr:rowOff>
    </xdr:to>
    <xdr:cxnSp macro="">
      <xdr:nvCxnSpPr>
        <xdr:cNvPr id="505" name="Conector recto 504">
          <a:extLst>
            <a:ext uri="{FF2B5EF4-FFF2-40B4-BE49-F238E27FC236}">
              <a16:creationId xmlns:a16="http://schemas.microsoft.com/office/drawing/2014/main" id="{69CA2214-5E39-4EF8-9033-317AB7C5119B}"/>
            </a:ext>
          </a:extLst>
        </xdr:cNvPr>
        <xdr:cNvCxnSpPr/>
      </xdr:nvCxnSpPr>
      <xdr:spPr>
        <a:xfrm flipH="1">
          <a:off x="5394960" y="2446020"/>
          <a:ext cx="0" cy="2705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264781</xdr:colOff>
      <xdr:row>81</xdr:row>
      <xdr:rowOff>35744</xdr:rowOff>
    </xdr:from>
    <xdr:to>
      <xdr:col>7</xdr:col>
      <xdr:colOff>269001</xdr:colOff>
      <xdr:row>82</xdr:row>
      <xdr:rowOff>66834</xdr:rowOff>
    </xdr:to>
    <xdr:cxnSp macro="">
      <xdr:nvCxnSpPr>
        <xdr:cNvPr id="537" name="Conector recto de flecha 536">
          <a:extLst>
            <a:ext uri="{FF2B5EF4-FFF2-40B4-BE49-F238E27FC236}">
              <a16:creationId xmlns:a16="http://schemas.microsoft.com/office/drawing/2014/main" id="{E3EB636C-ACCF-4E94-8FF0-0866DCF57115}"/>
            </a:ext>
          </a:extLst>
        </xdr:cNvPr>
        <xdr:cNvCxnSpPr/>
      </xdr:nvCxnSpPr>
      <xdr:spPr>
        <a:xfrm flipH="1" flipV="1">
          <a:off x="6511176" y="16000145"/>
          <a:ext cx="4220" cy="22911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800100</xdr:colOff>
      <xdr:row>492</xdr:row>
      <xdr:rowOff>0</xdr:rowOff>
    </xdr:from>
    <xdr:to>
      <xdr:col>7</xdr:col>
      <xdr:colOff>610913</xdr:colOff>
      <xdr:row>518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F6A227-E19B-4A4A-9425-16B72D4B6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1640" y="52951380"/>
          <a:ext cx="5160054" cy="4930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5026</xdr:colOff>
      <xdr:row>28</xdr:row>
      <xdr:rowOff>186932</xdr:rowOff>
    </xdr:from>
    <xdr:to>
      <xdr:col>3</xdr:col>
      <xdr:colOff>5026</xdr:colOff>
      <xdr:row>35</xdr:row>
      <xdr:rowOff>97532</xdr:rowOff>
    </xdr:to>
    <xdr:cxnSp macro="">
      <xdr:nvCxnSpPr>
        <xdr:cNvPr id="18" name="Conector recto 8">
          <a:extLst>
            <a:ext uri="{FF2B5EF4-FFF2-40B4-BE49-F238E27FC236}">
              <a16:creationId xmlns:a16="http://schemas.microsoft.com/office/drawing/2014/main" id="{3680AD2D-1014-4BD2-AF04-053BA5C692B3}"/>
            </a:ext>
          </a:extLst>
        </xdr:cNvPr>
        <xdr:cNvCxnSpPr/>
      </xdr:nvCxnSpPr>
      <xdr:spPr>
        <a:xfrm flipH="1" flipV="1">
          <a:off x="2679646" y="1931912"/>
          <a:ext cx="0" cy="1206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370786</xdr:colOff>
      <xdr:row>28</xdr:row>
      <xdr:rowOff>194552</xdr:rowOff>
    </xdr:from>
    <xdr:to>
      <xdr:col>3</xdr:col>
      <xdr:colOff>370786</xdr:colOff>
      <xdr:row>35</xdr:row>
      <xdr:rowOff>105152</xdr:rowOff>
    </xdr:to>
    <xdr:cxnSp macro="">
      <xdr:nvCxnSpPr>
        <xdr:cNvPr id="21" name="Conector recto 8">
          <a:extLst>
            <a:ext uri="{FF2B5EF4-FFF2-40B4-BE49-F238E27FC236}">
              <a16:creationId xmlns:a16="http://schemas.microsoft.com/office/drawing/2014/main" id="{F6C997E8-7F11-4A5B-A29F-2837F33E3F68}"/>
            </a:ext>
          </a:extLst>
        </xdr:cNvPr>
        <xdr:cNvCxnSpPr/>
      </xdr:nvCxnSpPr>
      <xdr:spPr>
        <a:xfrm flipH="1" flipV="1">
          <a:off x="3045406" y="1939532"/>
          <a:ext cx="0" cy="1206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728926</xdr:colOff>
      <xdr:row>28</xdr:row>
      <xdr:rowOff>194552</xdr:rowOff>
    </xdr:from>
    <xdr:to>
      <xdr:col>3</xdr:col>
      <xdr:colOff>728926</xdr:colOff>
      <xdr:row>35</xdr:row>
      <xdr:rowOff>105152</xdr:rowOff>
    </xdr:to>
    <xdr:cxnSp macro="">
      <xdr:nvCxnSpPr>
        <xdr:cNvPr id="24" name="Conector recto 8">
          <a:extLst>
            <a:ext uri="{FF2B5EF4-FFF2-40B4-BE49-F238E27FC236}">
              <a16:creationId xmlns:a16="http://schemas.microsoft.com/office/drawing/2014/main" id="{03A9E94C-DFEA-49C7-B780-3FAC6FA8AAD0}"/>
            </a:ext>
          </a:extLst>
        </xdr:cNvPr>
        <xdr:cNvCxnSpPr/>
      </xdr:nvCxnSpPr>
      <xdr:spPr>
        <a:xfrm flipH="1" flipV="1">
          <a:off x="3403546" y="1939532"/>
          <a:ext cx="0" cy="1206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203146</xdr:colOff>
      <xdr:row>28</xdr:row>
      <xdr:rowOff>194552</xdr:rowOff>
    </xdr:from>
    <xdr:to>
      <xdr:col>4</xdr:col>
      <xdr:colOff>203146</xdr:colOff>
      <xdr:row>35</xdr:row>
      <xdr:rowOff>105152</xdr:rowOff>
    </xdr:to>
    <xdr:cxnSp macro="">
      <xdr:nvCxnSpPr>
        <xdr:cNvPr id="25" name="Conector recto 8">
          <a:extLst>
            <a:ext uri="{FF2B5EF4-FFF2-40B4-BE49-F238E27FC236}">
              <a16:creationId xmlns:a16="http://schemas.microsoft.com/office/drawing/2014/main" id="{65EFC774-6EC7-4C4F-BE0A-EFB90549E0D6}"/>
            </a:ext>
          </a:extLst>
        </xdr:cNvPr>
        <xdr:cNvCxnSpPr/>
      </xdr:nvCxnSpPr>
      <xdr:spPr>
        <a:xfrm flipH="1" flipV="1">
          <a:off x="3769306" y="1939532"/>
          <a:ext cx="0" cy="1206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568906</xdr:colOff>
      <xdr:row>28</xdr:row>
      <xdr:rowOff>186932</xdr:rowOff>
    </xdr:from>
    <xdr:to>
      <xdr:col>4</xdr:col>
      <xdr:colOff>568906</xdr:colOff>
      <xdr:row>35</xdr:row>
      <xdr:rowOff>97532</xdr:rowOff>
    </xdr:to>
    <xdr:cxnSp macro="">
      <xdr:nvCxnSpPr>
        <xdr:cNvPr id="26" name="Conector recto 8">
          <a:extLst>
            <a:ext uri="{FF2B5EF4-FFF2-40B4-BE49-F238E27FC236}">
              <a16:creationId xmlns:a16="http://schemas.microsoft.com/office/drawing/2014/main" id="{A1435793-0F48-45E8-BDF4-1E8F18D4D124}"/>
            </a:ext>
          </a:extLst>
        </xdr:cNvPr>
        <xdr:cNvCxnSpPr/>
      </xdr:nvCxnSpPr>
      <xdr:spPr>
        <a:xfrm flipH="1" flipV="1">
          <a:off x="4135066" y="1931912"/>
          <a:ext cx="0" cy="1206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27886</xdr:colOff>
      <xdr:row>28</xdr:row>
      <xdr:rowOff>194552</xdr:rowOff>
    </xdr:from>
    <xdr:to>
      <xdr:col>5</xdr:col>
      <xdr:colOff>27886</xdr:colOff>
      <xdr:row>35</xdr:row>
      <xdr:rowOff>105152</xdr:rowOff>
    </xdr:to>
    <xdr:cxnSp macro="">
      <xdr:nvCxnSpPr>
        <xdr:cNvPr id="27" name="Conector recto 8">
          <a:extLst>
            <a:ext uri="{FF2B5EF4-FFF2-40B4-BE49-F238E27FC236}">
              <a16:creationId xmlns:a16="http://schemas.microsoft.com/office/drawing/2014/main" id="{BAFEB461-1B57-4D3B-8D72-35D7CF5DCB71}"/>
            </a:ext>
          </a:extLst>
        </xdr:cNvPr>
        <xdr:cNvCxnSpPr/>
      </xdr:nvCxnSpPr>
      <xdr:spPr>
        <a:xfrm flipH="1" flipV="1">
          <a:off x="4485586" y="1939532"/>
          <a:ext cx="0" cy="1206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530806</xdr:colOff>
      <xdr:row>42</xdr:row>
      <xdr:rowOff>81021</xdr:rowOff>
    </xdr:from>
    <xdr:to>
      <xdr:col>2</xdr:col>
      <xdr:colOff>530806</xdr:colOff>
      <xdr:row>49</xdr:row>
      <xdr:rowOff>5014</xdr:rowOff>
    </xdr:to>
    <xdr:cxnSp macro="">
      <xdr:nvCxnSpPr>
        <xdr:cNvPr id="42" name="Conector recto 8">
          <a:extLst>
            <a:ext uri="{FF2B5EF4-FFF2-40B4-BE49-F238E27FC236}">
              <a16:creationId xmlns:a16="http://schemas.microsoft.com/office/drawing/2014/main" id="{DEEB1271-475E-4627-8DF4-C0C5EAC7D32B}"/>
            </a:ext>
          </a:extLst>
        </xdr:cNvPr>
        <xdr:cNvCxnSpPr/>
      </xdr:nvCxnSpPr>
      <xdr:spPr>
        <a:xfrm flipH="1" flipV="1">
          <a:off x="2316503" y="4445203"/>
          <a:ext cx="0" cy="12170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5026</xdr:colOff>
      <xdr:row>42</xdr:row>
      <xdr:rowOff>79251</xdr:rowOff>
    </xdr:from>
    <xdr:to>
      <xdr:col>3</xdr:col>
      <xdr:colOff>5026</xdr:colOff>
      <xdr:row>48</xdr:row>
      <xdr:rowOff>182199</xdr:rowOff>
    </xdr:to>
    <xdr:cxnSp macro="">
      <xdr:nvCxnSpPr>
        <xdr:cNvPr id="53" name="Conector recto 8">
          <a:extLst>
            <a:ext uri="{FF2B5EF4-FFF2-40B4-BE49-F238E27FC236}">
              <a16:creationId xmlns:a16="http://schemas.microsoft.com/office/drawing/2014/main" id="{62A0BEF5-E75D-4920-9C0F-F2D172D56D84}"/>
            </a:ext>
          </a:extLst>
        </xdr:cNvPr>
        <xdr:cNvCxnSpPr/>
      </xdr:nvCxnSpPr>
      <xdr:spPr>
        <a:xfrm flipH="1" flipV="1">
          <a:off x="2683571" y="4443433"/>
          <a:ext cx="0" cy="121131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370786</xdr:colOff>
      <xdr:row>42</xdr:row>
      <xdr:rowOff>79251</xdr:rowOff>
    </xdr:from>
    <xdr:to>
      <xdr:col>3</xdr:col>
      <xdr:colOff>370786</xdr:colOff>
      <xdr:row>49</xdr:row>
      <xdr:rowOff>5091</xdr:rowOff>
    </xdr:to>
    <xdr:cxnSp macro="">
      <xdr:nvCxnSpPr>
        <xdr:cNvPr id="54" name="Conector recto 8">
          <a:extLst>
            <a:ext uri="{FF2B5EF4-FFF2-40B4-BE49-F238E27FC236}">
              <a16:creationId xmlns:a16="http://schemas.microsoft.com/office/drawing/2014/main" id="{7FCFB8AE-3C0F-4C4D-8D81-A5DD05A83112}"/>
            </a:ext>
          </a:extLst>
        </xdr:cNvPr>
        <xdr:cNvCxnSpPr/>
      </xdr:nvCxnSpPr>
      <xdr:spPr>
        <a:xfrm flipH="1" flipV="1">
          <a:off x="3049331" y="4443433"/>
          <a:ext cx="0" cy="12189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728926</xdr:colOff>
      <xdr:row>42</xdr:row>
      <xdr:rowOff>79251</xdr:rowOff>
    </xdr:from>
    <xdr:to>
      <xdr:col>3</xdr:col>
      <xdr:colOff>728926</xdr:colOff>
      <xdr:row>49</xdr:row>
      <xdr:rowOff>5091</xdr:rowOff>
    </xdr:to>
    <xdr:cxnSp macro="">
      <xdr:nvCxnSpPr>
        <xdr:cNvPr id="55" name="Conector recto 8">
          <a:extLst>
            <a:ext uri="{FF2B5EF4-FFF2-40B4-BE49-F238E27FC236}">
              <a16:creationId xmlns:a16="http://schemas.microsoft.com/office/drawing/2014/main" id="{2A5BC1D3-7237-4FB0-BE23-91FA357A0FC2}"/>
            </a:ext>
          </a:extLst>
        </xdr:cNvPr>
        <xdr:cNvCxnSpPr/>
      </xdr:nvCxnSpPr>
      <xdr:spPr>
        <a:xfrm flipH="1" flipV="1">
          <a:off x="3407471" y="4443433"/>
          <a:ext cx="0" cy="12189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203146</xdr:colOff>
      <xdr:row>42</xdr:row>
      <xdr:rowOff>79251</xdr:rowOff>
    </xdr:from>
    <xdr:to>
      <xdr:col>4</xdr:col>
      <xdr:colOff>203146</xdr:colOff>
      <xdr:row>49</xdr:row>
      <xdr:rowOff>5091</xdr:rowOff>
    </xdr:to>
    <xdr:cxnSp macro="">
      <xdr:nvCxnSpPr>
        <xdr:cNvPr id="56" name="Conector recto 8">
          <a:extLst>
            <a:ext uri="{FF2B5EF4-FFF2-40B4-BE49-F238E27FC236}">
              <a16:creationId xmlns:a16="http://schemas.microsoft.com/office/drawing/2014/main" id="{D0349FB5-EE72-4E2D-ABE8-B47CABD8D612}"/>
            </a:ext>
          </a:extLst>
        </xdr:cNvPr>
        <xdr:cNvCxnSpPr/>
      </xdr:nvCxnSpPr>
      <xdr:spPr>
        <a:xfrm flipH="1" flipV="1">
          <a:off x="3774540" y="4443433"/>
          <a:ext cx="0" cy="12189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568906</xdr:colOff>
      <xdr:row>42</xdr:row>
      <xdr:rowOff>79251</xdr:rowOff>
    </xdr:from>
    <xdr:to>
      <xdr:col>4</xdr:col>
      <xdr:colOff>568906</xdr:colOff>
      <xdr:row>48</xdr:row>
      <xdr:rowOff>182199</xdr:rowOff>
    </xdr:to>
    <xdr:cxnSp macro="">
      <xdr:nvCxnSpPr>
        <xdr:cNvPr id="57" name="Conector recto 8">
          <a:extLst>
            <a:ext uri="{FF2B5EF4-FFF2-40B4-BE49-F238E27FC236}">
              <a16:creationId xmlns:a16="http://schemas.microsoft.com/office/drawing/2014/main" id="{2CBAB453-2DC7-49FD-BB47-2C684BE13AB9}"/>
            </a:ext>
          </a:extLst>
        </xdr:cNvPr>
        <xdr:cNvCxnSpPr/>
      </xdr:nvCxnSpPr>
      <xdr:spPr>
        <a:xfrm flipH="1" flipV="1">
          <a:off x="4140300" y="4443433"/>
          <a:ext cx="0" cy="121131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27886</xdr:colOff>
      <xdr:row>42</xdr:row>
      <xdr:rowOff>79251</xdr:rowOff>
    </xdr:from>
    <xdr:to>
      <xdr:col>5</xdr:col>
      <xdr:colOff>27886</xdr:colOff>
      <xdr:row>49</xdr:row>
      <xdr:rowOff>5091</xdr:rowOff>
    </xdr:to>
    <xdr:cxnSp macro="">
      <xdr:nvCxnSpPr>
        <xdr:cNvPr id="58" name="Conector recto 8">
          <a:extLst>
            <a:ext uri="{FF2B5EF4-FFF2-40B4-BE49-F238E27FC236}">
              <a16:creationId xmlns:a16="http://schemas.microsoft.com/office/drawing/2014/main" id="{22632F19-E118-4436-83B1-8B491D4BC266}"/>
            </a:ext>
          </a:extLst>
        </xdr:cNvPr>
        <xdr:cNvCxnSpPr/>
      </xdr:nvCxnSpPr>
      <xdr:spPr>
        <a:xfrm flipH="1" flipV="1">
          <a:off x="4492128" y="4443433"/>
          <a:ext cx="0" cy="12189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395153</xdr:colOff>
      <xdr:row>39</xdr:row>
      <xdr:rowOff>288</xdr:rowOff>
    </xdr:from>
    <xdr:to>
      <xdr:col>6</xdr:col>
      <xdr:colOff>709613</xdr:colOff>
      <xdr:row>39</xdr:row>
      <xdr:rowOff>288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8A6F1C9C-CD32-4FA9-6985-F73546443486}"/>
            </a:ext>
          </a:extLst>
        </xdr:cNvPr>
        <xdr:cNvCxnSpPr>
          <a:stCxn id="475" idx="1"/>
          <a:endCxn id="475" idx="3"/>
        </xdr:cNvCxnSpPr>
      </xdr:nvCxnSpPr>
      <xdr:spPr>
        <a:xfrm>
          <a:off x="4859395" y="3810288"/>
          <a:ext cx="12073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385917</xdr:colOff>
      <xdr:row>35</xdr:row>
      <xdr:rowOff>106506</xdr:rowOff>
    </xdr:from>
    <xdr:to>
      <xdr:col>6</xdr:col>
      <xdr:colOff>700377</xdr:colOff>
      <xdr:row>35</xdr:row>
      <xdr:rowOff>106506</xdr:rowOff>
    </xdr:to>
    <xdr:cxnSp macro="">
      <xdr:nvCxnSpPr>
        <xdr:cNvPr id="448" name="Straight Connector 447">
          <a:extLst>
            <a:ext uri="{FF2B5EF4-FFF2-40B4-BE49-F238E27FC236}">
              <a16:creationId xmlns:a16="http://schemas.microsoft.com/office/drawing/2014/main" id="{E7189E5C-E4A3-423A-A3FB-42C500BB52FB}"/>
            </a:ext>
          </a:extLst>
        </xdr:cNvPr>
        <xdr:cNvCxnSpPr/>
      </xdr:nvCxnSpPr>
      <xdr:spPr>
        <a:xfrm>
          <a:off x="4850159" y="3177597"/>
          <a:ext cx="12073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384377</xdr:colOff>
      <xdr:row>37</xdr:row>
      <xdr:rowOff>58785</xdr:rowOff>
    </xdr:from>
    <xdr:to>
      <xdr:col>6</xdr:col>
      <xdr:colOff>698837</xdr:colOff>
      <xdr:row>37</xdr:row>
      <xdr:rowOff>58785</xdr:rowOff>
    </xdr:to>
    <xdr:cxnSp macro="">
      <xdr:nvCxnSpPr>
        <xdr:cNvPr id="449" name="Straight Connector 448">
          <a:extLst>
            <a:ext uri="{FF2B5EF4-FFF2-40B4-BE49-F238E27FC236}">
              <a16:creationId xmlns:a16="http://schemas.microsoft.com/office/drawing/2014/main" id="{0D73D9A6-317D-4076-BC14-4583B20D6D96}"/>
            </a:ext>
          </a:extLst>
        </xdr:cNvPr>
        <xdr:cNvCxnSpPr/>
      </xdr:nvCxnSpPr>
      <xdr:spPr>
        <a:xfrm>
          <a:off x="4848619" y="3499330"/>
          <a:ext cx="12073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393614</xdr:colOff>
      <xdr:row>42</xdr:row>
      <xdr:rowOff>68021</xdr:rowOff>
    </xdr:from>
    <xdr:to>
      <xdr:col>6</xdr:col>
      <xdr:colOff>708074</xdr:colOff>
      <xdr:row>42</xdr:row>
      <xdr:rowOff>68021</xdr:rowOff>
    </xdr:to>
    <xdr:cxnSp macro="">
      <xdr:nvCxnSpPr>
        <xdr:cNvPr id="450" name="Straight Connector 449">
          <a:extLst>
            <a:ext uri="{FF2B5EF4-FFF2-40B4-BE49-F238E27FC236}">
              <a16:creationId xmlns:a16="http://schemas.microsoft.com/office/drawing/2014/main" id="{75F255D2-33D6-4123-B924-343FB4D697A3}"/>
            </a:ext>
          </a:extLst>
        </xdr:cNvPr>
        <xdr:cNvCxnSpPr/>
      </xdr:nvCxnSpPr>
      <xdr:spPr>
        <a:xfrm>
          <a:off x="4857856" y="4432203"/>
          <a:ext cx="12073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393613</xdr:colOff>
      <xdr:row>40</xdr:row>
      <xdr:rowOff>137295</xdr:rowOff>
    </xdr:from>
    <xdr:to>
      <xdr:col>6</xdr:col>
      <xdr:colOff>708073</xdr:colOff>
      <xdr:row>40</xdr:row>
      <xdr:rowOff>137295</xdr:rowOff>
    </xdr:to>
    <xdr:cxnSp macro="">
      <xdr:nvCxnSpPr>
        <xdr:cNvPr id="451" name="Straight Connector 450">
          <a:extLst>
            <a:ext uri="{FF2B5EF4-FFF2-40B4-BE49-F238E27FC236}">
              <a16:creationId xmlns:a16="http://schemas.microsoft.com/office/drawing/2014/main" id="{1C82FA3A-B133-42D4-8C32-6793A6BEAC1B}"/>
            </a:ext>
          </a:extLst>
        </xdr:cNvPr>
        <xdr:cNvCxnSpPr/>
      </xdr:nvCxnSpPr>
      <xdr:spPr>
        <a:xfrm>
          <a:off x="4857855" y="4132022"/>
          <a:ext cx="12073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392546</xdr:colOff>
      <xdr:row>27</xdr:row>
      <xdr:rowOff>133102</xdr:rowOff>
    </xdr:from>
    <xdr:to>
      <xdr:col>6</xdr:col>
      <xdr:colOff>708121</xdr:colOff>
      <xdr:row>28</xdr:row>
      <xdr:rowOff>171588</xdr:rowOff>
    </xdr:to>
    <xdr:sp macro="" textlink="">
      <xdr:nvSpPr>
        <xdr:cNvPr id="452" name="Rectangle 451">
          <a:extLst>
            <a:ext uri="{FF2B5EF4-FFF2-40B4-BE49-F238E27FC236}">
              <a16:creationId xmlns:a16="http://schemas.microsoft.com/office/drawing/2014/main" id="{D72008A2-795F-F5E6-21AF-82AC2FDFFF4E}"/>
            </a:ext>
          </a:extLst>
        </xdr:cNvPr>
        <xdr:cNvSpPr/>
      </xdr:nvSpPr>
      <xdr:spPr>
        <a:xfrm>
          <a:off x="4986317" y="5864431"/>
          <a:ext cx="1208204" cy="223543"/>
        </a:xfrm>
        <a:prstGeom prst="rect">
          <a:avLst/>
        </a:prstGeom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850"/>
            <a:t>APOYO</a:t>
          </a:r>
          <a:r>
            <a:rPr lang="es-PE" sz="850" baseline="0"/>
            <a:t> VIGA O MURO</a:t>
          </a:r>
          <a:endParaRPr lang="es-PE" sz="850"/>
        </a:p>
      </xdr:txBody>
    </xdr:sp>
    <xdr:clientData/>
  </xdr:twoCellAnchor>
  <xdr:twoCellAnchor>
    <xdr:from>
      <xdr:col>5</xdr:col>
      <xdr:colOff>391007</xdr:colOff>
      <xdr:row>49</xdr:row>
      <xdr:rowOff>21551</xdr:rowOff>
    </xdr:from>
    <xdr:to>
      <xdr:col>6</xdr:col>
      <xdr:colOff>711358</xdr:colOff>
      <xdr:row>50</xdr:row>
      <xdr:rowOff>75431</xdr:rowOff>
    </xdr:to>
    <xdr:sp macro="" textlink="">
      <xdr:nvSpPr>
        <xdr:cNvPr id="453" name="Rectangle 452">
          <a:extLst>
            <a:ext uri="{FF2B5EF4-FFF2-40B4-BE49-F238E27FC236}">
              <a16:creationId xmlns:a16="http://schemas.microsoft.com/office/drawing/2014/main" id="{2FE5401A-79FC-4B4F-B7E7-BB757C2E9E2A}"/>
            </a:ext>
          </a:extLst>
        </xdr:cNvPr>
        <xdr:cNvSpPr/>
      </xdr:nvSpPr>
      <xdr:spPr>
        <a:xfrm>
          <a:off x="4855249" y="5878945"/>
          <a:ext cx="1213200" cy="238607"/>
        </a:xfrm>
        <a:prstGeom prst="rect">
          <a:avLst/>
        </a:prstGeom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850"/>
            <a:t>APOYO</a:t>
          </a:r>
          <a:r>
            <a:rPr lang="es-PE" sz="850" baseline="0"/>
            <a:t> VIGA O MURO</a:t>
          </a:r>
          <a:endParaRPr lang="es-PE" sz="850"/>
        </a:p>
      </xdr:txBody>
    </xdr:sp>
    <xdr:clientData/>
  </xdr:twoCellAnchor>
  <xdr:twoCellAnchor>
    <xdr:from>
      <xdr:col>1</xdr:col>
      <xdr:colOff>451043</xdr:colOff>
      <xdr:row>29</xdr:row>
      <xdr:rowOff>970</xdr:rowOff>
    </xdr:from>
    <xdr:to>
      <xdr:col>1</xdr:col>
      <xdr:colOff>692729</xdr:colOff>
      <xdr:row>48</xdr:row>
      <xdr:rowOff>173951</xdr:rowOff>
    </xdr:to>
    <xdr:sp macro="" textlink="">
      <xdr:nvSpPr>
        <xdr:cNvPr id="454" name="Rectangle 453">
          <a:extLst>
            <a:ext uri="{FF2B5EF4-FFF2-40B4-BE49-F238E27FC236}">
              <a16:creationId xmlns:a16="http://schemas.microsoft.com/office/drawing/2014/main" id="{CC289D97-E7CA-4441-A541-4C3BAF25B18F}"/>
            </a:ext>
          </a:extLst>
        </xdr:cNvPr>
        <xdr:cNvSpPr/>
      </xdr:nvSpPr>
      <xdr:spPr>
        <a:xfrm rot="16200000">
          <a:off x="-376666" y="3884375"/>
          <a:ext cx="3682800" cy="241686"/>
        </a:xfrm>
        <a:prstGeom prst="rect">
          <a:avLst/>
        </a:prstGeom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850"/>
            <a:t>APOYO</a:t>
          </a:r>
          <a:r>
            <a:rPr lang="es-PE" sz="850" baseline="0"/>
            <a:t> VIGA O MURO</a:t>
          </a:r>
          <a:endParaRPr lang="es-PE" sz="850"/>
        </a:p>
      </xdr:txBody>
    </xdr:sp>
    <xdr:clientData/>
  </xdr:twoCellAnchor>
  <xdr:twoCellAnchor>
    <xdr:from>
      <xdr:col>2</xdr:col>
      <xdr:colOff>532086</xdr:colOff>
      <xdr:row>27</xdr:row>
      <xdr:rowOff>39414</xdr:rowOff>
    </xdr:from>
    <xdr:to>
      <xdr:col>5</xdr:col>
      <xdr:colOff>400243</xdr:colOff>
      <xdr:row>27</xdr:row>
      <xdr:rowOff>39414</xdr:rowOff>
    </xdr:to>
    <xdr:cxnSp macro="">
      <xdr:nvCxnSpPr>
        <xdr:cNvPr id="458" name="Straight Arrow Connector 457">
          <a:extLst>
            <a:ext uri="{FF2B5EF4-FFF2-40B4-BE49-F238E27FC236}">
              <a16:creationId xmlns:a16="http://schemas.microsoft.com/office/drawing/2014/main" id="{146421A7-ED78-D05C-26E4-70655258200D}"/>
            </a:ext>
          </a:extLst>
        </xdr:cNvPr>
        <xdr:cNvCxnSpPr/>
      </xdr:nvCxnSpPr>
      <xdr:spPr>
        <a:xfrm>
          <a:off x="2266293" y="5386552"/>
          <a:ext cx="2469467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395153</xdr:colOff>
      <xdr:row>27</xdr:row>
      <xdr:rowOff>69552</xdr:rowOff>
    </xdr:from>
    <xdr:to>
      <xdr:col>6</xdr:col>
      <xdr:colOff>709613</xdr:colOff>
      <xdr:row>27</xdr:row>
      <xdr:rowOff>69552</xdr:rowOff>
    </xdr:to>
    <xdr:cxnSp macro="">
      <xdr:nvCxnSpPr>
        <xdr:cNvPr id="459" name="Straight Arrow Connector 458">
          <a:extLst>
            <a:ext uri="{FF2B5EF4-FFF2-40B4-BE49-F238E27FC236}">
              <a16:creationId xmlns:a16="http://schemas.microsoft.com/office/drawing/2014/main" id="{CD07C132-B994-45CD-964D-FE769724F35D}"/>
            </a:ext>
          </a:extLst>
        </xdr:cNvPr>
        <xdr:cNvCxnSpPr/>
      </xdr:nvCxnSpPr>
      <xdr:spPr>
        <a:xfrm>
          <a:off x="4730670" y="5416690"/>
          <a:ext cx="1181564" cy="0"/>
        </a:xfrm>
        <a:prstGeom prst="straightConnector1">
          <a:avLst/>
        </a:prstGeom>
        <a:ln>
          <a:noFill/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734291</xdr:colOff>
      <xdr:row>28</xdr:row>
      <xdr:rowOff>200120</xdr:rowOff>
    </xdr:from>
    <xdr:to>
      <xdr:col>7</xdr:col>
      <xdr:colOff>79043</xdr:colOff>
      <xdr:row>48</xdr:row>
      <xdr:rowOff>184726</xdr:rowOff>
    </xdr:to>
    <xdr:sp macro="" textlink="">
      <xdr:nvSpPr>
        <xdr:cNvPr id="462" name="Rectangle 461">
          <a:extLst>
            <a:ext uri="{FF2B5EF4-FFF2-40B4-BE49-F238E27FC236}">
              <a16:creationId xmlns:a16="http://schemas.microsoft.com/office/drawing/2014/main" id="{097C8FAB-622E-49AC-A489-273FB03FD80E}"/>
            </a:ext>
          </a:extLst>
        </xdr:cNvPr>
        <xdr:cNvSpPr/>
      </xdr:nvSpPr>
      <xdr:spPr>
        <a:xfrm rot="16200000">
          <a:off x="4362909" y="3891320"/>
          <a:ext cx="3694546" cy="2376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850"/>
            <a:t>MURO</a:t>
          </a:r>
          <a:r>
            <a:rPr lang="es-PE" sz="850" baseline="0"/>
            <a:t> DE LADRILLO</a:t>
          </a:r>
          <a:endParaRPr lang="es-PE" sz="850"/>
        </a:p>
      </xdr:txBody>
    </xdr:sp>
    <xdr:clientData/>
  </xdr:twoCellAnchor>
  <xdr:twoCellAnchor>
    <xdr:from>
      <xdr:col>2</xdr:col>
      <xdr:colOff>153654</xdr:colOff>
      <xdr:row>42</xdr:row>
      <xdr:rowOff>81022</xdr:rowOff>
    </xdr:from>
    <xdr:to>
      <xdr:col>2</xdr:col>
      <xdr:colOff>153654</xdr:colOff>
      <xdr:row>49</xdr:row>
      <xdr:rowOff>5015</xdr:rowOff>
    </xdr:to>
    <xdr:cxnSp macro="">
      <xdr:nvCxnSpPr>
        <xdr:cNvPr id="463" name="Conector recto 8">
          <a:extLst>
            <a:ext uri="{FF2B5EF4-FFF2-40B4-BE49-F238E27FC236}">
              <a16:creationId xmlns:a16="http://schemas.microsoft.com/office/drawing/2014/main" id="{B8A9FCDE-5ED3-4B2A-A8CE-70B6005C4E37}"/>
            </a:ext>
          </a:extLst>
        </xdr:cNvPr>
        <xdr:cNvCxnSpPr/>
      </xdr:nvCxnSpPr>
      <xdr:spPr>
        <a:xfrm flipH="1" flipV="1">
          <a:off x="1939351" y="4645325"/>
          <a:ext cx="0" cy="12170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708122</xdr:colOff>
      <xdr:row>49</xdr:row>
      <xdr:rowOff>20011</xdr:rowOff>
    </xdr:from>
    <xdr:to>
      <xdr:col>5</xdr:col>
      <xdr:colOff>376728</xdr:colOff>
      <xdr:row>50</xdr:row>
      <xdr:rowOff>72884</xdr:rowOff>
    </xdr:to>
    <xdr:sp macro="" textlink="">
      <xdr:nvSpPr>
        <xdr:cNvPr id="464" name="Rectangle 463">
          <a:extLst>
            <a:ext uri="{FF2B5EF4-FFF2-40B4-BE49-F238E27FC236}">
              <a16:creationId xmlns:a16="http://schemas.microsoft.com/office/drawing/2014/main" id="{6B3327E2-A53C-41B4-90F7-65879329C756}"/>
            </a:ext>
          </a:extLst>
        </xdr:cNvPr>
        <xdr:cNvSpPr/>
      </xdr:nvSpPr>
      <xdr:spPr>
        <a:xfrm>
          <a:off x="1600970" y="5877405"/>
          <a:ext cx="3240000" cy="2376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850"/>
            <a:t>MURO DE LADRILLO</a:t>
          </a:r>
        </a:p>
      </xdr:txBody>
    </xdr:sp>
    <xdr:clientData/>
  </xdr:twoCellAnchor>
  <xdr:twoCellAnchor>
    <xdr:from>
      <xdr:col>1</xdr:col>
      <xdr:colOff>708122</xdr:colOff>
      <xdr:row>27</xdr:row>
      <xdr:rowOff>138545</xdr:rowOff>
    </xdr:from>
    <xdr:to>
      <xdr:col>5</xdr:col>
      <xdr:colOff>376728</xdr:colOff>
      <xdr:row>28</xdr:row>
      <xdr:rowOff>176024</xdr:rowOff>
    </xdr:to>
    <xdr:sp macro="" textlink="">
      <xdr:nvSpPr>
        <xdr:cNvPr id="465" name="Rectangle 464">
          <a:extLst>
            <a:ext uri="{FF2B5EF4-FFF2-40B4-BE49-F238E27FC236}">
              <a16:creationId xmlns:a16="http://schemas.microsoft.com/office/drawing/2014/main" id="{A9F014EA-272A-43C9-96A6-BB7BEDF9DFFC}"/>
            </a:ext>
          </a:extLst>
        </xdr:cNvPr>
        <xdr:cNvSpPr/>
      </xdr:nvSpPr>
      <xdr:spPr>
        <a:xfrm>
          <a:off x="1600970" y="1901151"/>
          <a:ext cx="3240000" cy="2376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850"/>
            <a:t>MURO DE LADRILLO</a:t>
          </a:r>
        </a:p>
      </xdr:txBody>
    </xdr:sp>
    <xdr:clientData/>
  </xdr:twoCellAnchor>
  <xdr:twoCellAnchor>
    <xdr:from>
      <xdr:col>6</xdr:col>
      <xdr:colOff>731212</xdr:colOff>
      <xdr:row>27</xdr:row>
      <xdr:rowOff>127659</xdr:rowOff>
    </xdr:from>
    <xdr:to>
      <xdr:col>7</xdr:col>
      <xdr:colOff>75964</xdr:colOff>
      <xdr:row>28</xdr:row>
      <xdr:rowOff>165138</xdr:rowOff>
    </xdr:to>
    <xdr:sp macro="" textlink="">
      <xdr:nvSpPr>
        <xdr:cNvPr id="466" name="Rectangle 465">
          <a:extLst>
            <a:ext uri="{FF2B5EF4-FFF2-40B4-BE49-F238E27FC236}">
              <a16:creationId xmlns:a16="http://schemas.microsoft.com/office/drawing/2014/main" id="{6898592D-2A07-171B-2441-7D2F942DCB85}"/>
            </a:ext>
          </a:extLst>
        </xdr:cNvPr>
        <xdr:cNvSpPr/>
      </xdr:nvSpPr>
      <xdr:spPr>
        <a:xfrm>
          <a:off x="6217612" y="5858988"/>
          <a:ext cx="237381" cy="222536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729673</xdr:colOff>
      <xdr:row>49</xdr:row>
      <xdr:rowOff>21551</xdr:rowOff>
    </xdr:from>
    <xdr:to>
      <xdr:col>7</xdr:col>
      <xdr:colOff>74425</xdr:colOff>
      <xdr:row>50</xdr:row>
      <xdr:rowOff>74424</xdr:rowOff>
    </xdr:to>
    <xdr:sp macro="" textlink="">
      <xdr:nvSpPr>
        <xdr:cNvPr id="467" name="Rectangle 466">
          <a:extLst>
            <a:ext uri="{FF2B5EF4-FFF2-40B4-BE49-F238E27FC236}">
              <a16:creationId xmlns:a16="http://schemas.microsoft.com/office/drawing/2014/main" id="{5F7F2380-B416-49F6-BDEE-EABDCF20FAB0}"/>
            </a:ext>
          </a:extLst>
        </xdr:cNvPr>
        <xdr:cNvSpPr/>
      </xdr:nvSpPr>
      <xdr:spPr>
        <a:xfrm>
          <a:off x="6086764" y="5878945"/>
          <a:ext cx="237600" cy="237600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444885</xdr:colOff>
      <xdr:row>49</xdr:row>
      <xdr:rowOff>13854</xdr:rowOff>
    </xdr:from>
    <xdr:to>
      <xdr:col>1</xdr:col>
      <xdr:colOff>682485</xdr:colOff>
      <xdr:row>50</xdr:row>
      <xdr:rowOff>66727</xdr:rowOff>
    </xdr:to>
    <xdr:sp macro="" textlink="">
      <xdr:nvSpPr>
        <xdr:cNvPr id="468" name="Rectangle 467">
          <a:extLst>
            <a:ext uri="{FF2B5EF4-FFF2-40B4-BE49-F238E27FC236}">
              <a16:creationId xmlns:a16="http://schemas.microsoft.com/office/drawing/2014/main" id="{F5DAB7A2-AE83-43EA-8321-2605436931FB}"/>
            </a:ext>
          </a:extLst>
        </xdr:cNvPr>
        <xdr:cNvSpPr/>
      </xdr:nvSpPr>
      <xdr:spPr>
        <a:xfrm>
          <a:off x="1337733" y="5871248"/>
          <a:ext cx="237600" cy="237600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451042</xdr:colOff>
      <xdr:row>27</xdr:row>
      <xdr:rowOff>135466</xdr:rowOff>
    </xdr:from>
    <xdr:to>
      <xdr:col>1</xdr:col>
      <xdr:colOff>688642</xdr:colOff>
      <xdr:row>28</xdr:row>
      <xdr:rowOff>172945</xdr:rowOff>
    </xdr:to>
    <xdr:sp macro="" textlink="">
      <xdr:nvSpPr>
        <xdr:cNvPr id="469" name="Rectangle 468">
          <a:extLst>
            <a:ext uri="{FF2B5EF4-FFF2-40B4-BE49-F238E27FC236}">
              <a16:creationId xmlns:a16="http://schemas.microsoft.com/office/drawing/2014/main" id="{47365D61-4271-4F33-A66B-842135FBDDAE}"/>
            </a:ext>
          </a:extLst>
        </xdr:cNvPr>
        <xdr:cNvSpPr/>
      </xdr:nvSpPr>
      <xdr:spPr>
        <a:xfrm>
          <a:off x="1343890" y="1898072"/>
          <a:ext cx="237600" cy="237600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6</xdr:col>
      <xdr:colOff>681818</xdr:colOff>
      <xdr:row>19</xdr:row>
      <xdr:rowOff>170258</xdr:rowOff>
    </xdr:from>
    <xdr:ext cx="324260" cy="250031"/>
    <xdr:sp macro="" textlink="">
      <xdr:nvSpPr>
        <xdr:cNvPr id="474" name="29 CuadroTexto">
          <a:extLst>
            <a:ext uri="{FF2B5EF4-FFF2-40B4-BE49-F238E27FC236}">
              <a16:creationId xmlns:a16="http://schemas.microsoft.com/office/drawing/2014/main" id="{DE6D95C6-7F35-448D-8C64-476BAEA63875}"/>
            </a:ext>
          </a:extLst>
        </xdr:cNvPr>
        <xdr:cNvSpPr txBox="1"/>
      </xdr:nvSpPr>
      <xdr:spPr>
        <a:xfrm>
          <a:off x="5146060" y="3395288"/>
          <a:ext cx="324260" cy="2500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PE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~  </a:t>
          </a:r>
        </a:p>
      </xdr:txBody>
    </xdr:sp>
    <xdr:clientData/>
  </xdr:oneCellAnchor>
  <xdr:twoCellAnchor>
    <xdr:from>
      <xdr:col>6</xdr:col>
      <xdr:colOff>73517</xdr:colOff>
      <xdr:row>55</xdr:row>
      <xdr:rowOff>15394</xdr:rowOff>
    </xdr:from>
    <xdr:to>
      <xdr:col>6</xdr:col>
      <xdr:colOff>369130</xdr:colOff>
      <xdr:row>56</xdr:row>
      <xdr:rowOff>23091</xdr:rowOff>
    </xdr:to>
    <xdr:sp macro="" textlink="">
      <xdr:nvSpPr>
        <xdr:cNvPr id="476" name="Isosceles Triangle 475">
          <a:extLst>
            <a:ext uri="{FF2B5EF4-FFF2-40B4-BE49-F238E27FC236}">
              <a16:creationId xmlns:a16="http://schemas.microsoft.com/office/drawing/2014/main" id="{ECE17C19-0935-2F6B-9481-98B2E96E7785}"/>
            </a:ext>
          </a:extLst>
        </xdr:cNvPr>
        <xdr:cNvSpPr/>
      </xdr:nvSpPr>
      <xdr:spPr>
        <a:xfrm>
          <a:off x="5391642" y="10096019"/>
          <a:ext cx="295613" cy="198197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711889</xdr:colOff>
      <xdr:row>79</xdr:row>
      <xdr:rowOff>18580</xdr:rowOff>
    </xdr:from>
    <xdr:to>
      <xdr:col>7</xdr:col>
      <xdr:colOff>161686</xdr:colOff>
      <xdr:row>80</xdr:row>
      <xdr:rowOff>195148</xdr:rowOff>
    </xdr:to>
    <xdr:sp macro="" textlink="">
      <xdr:nvSpPr>
        <xdr:cNvPr id="489" name="Rectángulo 256">
          <a:extLst>
            <a:ext uri="{FF2B5EF4-FFF2-40B4-BE49-F238E27FC236}">
              <a16:creationId xmlns:a16="http://schemas.microsoft.com/office/drawing/2014/main" id="{06AA3C55-9491-4146-9EE5-139C830C12AD}"/>
            </a:ext>
          </a:extLst>
        </xdr:cNvPr>
        <xdr:cNvSpPr/>
      </xdr:nvSpPr>
      <xdr:spPr>
        <a:xfrm>
          <a:off x="5914510" y="15271718"/>
          <a:ext cx="316900" cy="373637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809944</xdr:colOff>
      <xdr:row>99</xdr:row>
      <xdr:rowOff>99362</xdr:rowOff>
    </xdr:from>
    <xdr:to>
      <xdr:col>3</xdr:col>
      <xdr:colOff>519115</xdr:colOff>
      <xdr:row>99</xdr:row>
      <xdr:rowOff>99362</xdr:rowOff>
    </xdr:to>
    <xdr:cxnSp macro="">
      <xdr:nvCxnSpPr>
        <xdr:cNvPr id="493" name="Conector recto 62">
          <a:extLst>
            <a:ext uri="{FF2B5EF4-FFF2-40B4-BE49-F238E27FC236}">
              <a16:creationId xmlns:a16="http://schemas.microsoft.com/office/drawing/2014/main" id="{9331C7B1-A58F-45D4-89F2-716B37B7E6CE}"/>
            </a:ext>
          </a:extLst>
        </xdr:cNvPr>
        <xdr:cNvCxnSpPr/>
      </xdr:nvCxnSpPr>
      <xdr:spPr>
        <a:xfrm>
          <a:off x="1677327" y="19368234"/>
          <a:ext cx="144393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814982</xdr:colOff>
      <xdr:row>100</xdr:row>
      <xdr:rowOff>106324</xdr:rowOff>
    </xdr:from>
    <xdr:to>
      <xdr:col>3</xdr:col>
      <xdr:colOff>484958</xdr:colOff>
      <xdr:row>100</xdr:row>
      <xdr:rowOff>106324</xdr:rowOff>
    </xdr:to>
    <xdr:cxnSp macro="">
      <xdr:nvCxnSpPr>
        <xdr:cNvPr id="494" name="Conector recto 69">
          <a:extLst>
            <a:ext uri="{FF2B5EF4-FFF2-40B4-BE49-F238E27FC236}">
              <a16:creationId xmlns:a16="http://schemas.microsoft.com/office/drawing/2014/main" id="{F1EF8673-CA0B-4CD3-A0E2-71746F99F07E}"/>
            </a:ext>
          </a:extLst>
        </xdr:cNvPr>
        <xdr:cNvCxnSpPr/>
      </xdr:nvCxnSpPr>
      <xdr:spPr>
        <a:xfrm flipV="1">
          <a:off x="1682365" y="19573803"/>
          <a:ext cx="140474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815446</xdr:colOff>
      <xdr:row>99</xdr:row>
      <xdr:rowOff>103985</xdr:rowOff>
    </xdr:from>
    <xdr:to>
      <xdr:col>1</xdr:col>
      <xdr:colOff>815446</xdr:colOff>
      <xdr:row>100</xdr:row>
      <xdr:rowOff>104386</xdr:rowOff>
    </xdr:to>
    <xdr:cxnSp macro="">
      <xdr:nvCxnSpPr>
        <xdr:cNvPr id="495" name="Conector recto 1093">
          <a:extLst>
            <a:ext uri="{FF2B5EF4-FFF2-40B4-BE49-F238E27FC236}">
              <a16:creationId xmlns:a16="http://schemas.microsoft.com/office/drawing/2014/main" id="{33F0CDF5-E53E-4510-A3E5-04A2978E7275}"/>
            </a:ext>
          </a:extLst>
        </xdr:cNvPr>
        <xdr:cNvCxnSpPr/>
      </xdr:nvCxnSpPr>
      <xdr:spPr>
        <a:xfrm flipH="1" flipV="1">
          <a:off x="1682829" y="19372857"/>
          <a:ext cx="0" cy="19900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105309</xdr:colOff>
      <xdr:row>90</xdr:row>
      <xdr:rowOff>46249</xdr:rowOff>
    </xdr:from>
    <xdr:to>
      <xdr:col>6</xdr:col>
      <xdr:colOff>481387</xdr:colOff>
      <xdr:row>92</xdr:row>
      <xdr:rowOff>44408</xdr:rowOff>
    </xdr:to>
    <xdr:cxnSp macro="">
      <xdr:nvCxnSpPr>
        <xdr:cNvPr id="496" name="Conector: angular 1105">
          <a:extLst>
            <a:ext uri="{FF2B5EF4-FFF2-40B4-BE49-F238E27FC236}">
              <a16:creationId xmlns:a16="http://schemas.microsoft.com/office/drawing/2014/main" id="{6E702215-55D5-4D58-A58E-3D552FB08FC8}"/>
            </a:ext>
          </a:extLst>
        </xdr:cNvPr>
        <xdr:cNvCxnSpPr/>
      </xdr:nvCxnSpPr>
      <xdr:spPr>
        <a:xfrm rot="5400000" flipH="1" flipV="1">
          <a:off x="5299960" y="17537311"/>
          <a:ext cx="395372" cy="376078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318031</xdr:colOff>
      <xdr:row>92</xdr:row>
      <xdr:rowOff>45170</xdr:rowOff>
    </xdr:from>
    <xdr:to>
      <xdr:col>6</xdr:col>
      <xdr:colOff>107479</xdr:colOff>
      <xdr:row>93</xdr:row>
      <xdr:rowOff>53064</xdr:rowOff>
    </xdr:to>
    <xdr:cxnSp macro="">
      <xdr:nvCxnSpPr>
        <xdr:cNvPr id="497" name="Conector: angular 1111">
          <a:extLst>
            <a:ext uri="{FF2B5EF4-FFF2-40B4-BE49-F238E27FC236}">
              <a16:creationId xmlns:a16="http://schemas.microsoft.com/office/drawing/2014/main" id="{309909CF-135C-4C7A-B04D-0ADB4F34904D}"/>
            </a:ext>
          </a:extLst>
        </xdr:cNvPr>
        <xdr:cNvCxnSpPr/>
      </xdr:nvCxnSpPr>
      <xdr:spPr>
        <a:xfrm rot="10800000" flipV="1">
          <a:off x="4654946" y="17923798"/>
          <a:ext cx="656831" cy="206500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855872</xdr:colOff>
      <xdr:row>93</xdr:row>
      <xdr:rowOff>51059</xdr:rowOff>
    </xdr:from>
    <xdr:to>
      <xdr:col>5</xdr:col>
      <xdr:colOff>320966</xdr:colOff>
      <xdr:row>95</xdr:row>
      <xdr:rowOff>57933</xdr:rowOff>
    </xdr:to>
    <xdr:cxnSp macro="">
      <xdr:nvCxnSpPr>
        <xdr:cNvPr id="498" name="Conector: angular 102">
          <a:extLst>
            <a:ext uri="{FF2B5EF4-FFF2-40B4-BE49-F238E27FC236}">
              <a16:creationId xmlns:a16="http://schemas.microsoft.com/office/drawing/2014/main" id="{8F5DD59E-C3B5-4DA7-9819-CB085F937C22}"/>
            </a:ext>
          </a:extLst>
        </xdr:cNvPr>
        <xdr:cNvCxnSpPr/>
      </xdr:nvCxnSpPr>
      <xdr:spPr>
        <a:xfrm rot="5400000" flipH="1" flipV="1">
          <a:off x="4289599" y="18164098"/>
          <a:ext cx="404087" cy="332477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315380</xdr:colOff>
      <xdr:row>95</xdr:row>
      <xdr:rowOff>60077</xdr:rowOff>
    </xdr:from>
    <xdr:to>
      <xdr:col>4</xdr:col>
      <xdr:colOff>856869</xdr:colOff>
      <xdr:row>96</xdr:row>
      <xdr:rowOff>75104</xdr:rowOff>
    </xdr:to>
    <xdr:cxnSp macro="">
      <xdr:nvCxnSpPr>
        <xdr:cNvPr id="499" name="Conector: angular 105">
          <a:extLst>
            <a:ext uri="{FF2B5EF4-FFF2-40B4-BE49-F238E27FC236}">
              <a16:creationId xmlns:a16="http://schemas.microsoft.com/office/drawing/2014/main" id="{5DD2954F-0010-49C1-BEF0-4B5D52C1D6EF}"/>
            </a:ext>
          </a:extLst>
        </xdr:cNvPr>
        <xdr:cNvCxnSpPr/>
      </xdr:nvCxnSpPr>
      <xdr:spPr>
        <a:xfrm rot="10800000" flipV="1">
          <a:off x="3784912" y="18534524"/>
          <a:ext cx="541489" cy="213633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853450</xdr:colOff>
      <xdr:row>96</xdr:row>
      <xdr:rowOff>80739</xdr:rowOff>
    </xdr:from>
    <xdr:to>
      <xdr:col>4</xdr:col>
      <xdr:colOff>320056</xdr:colOff>
      <xdr:row>98</xdr:row>
      <xdr:rowOff>80092</xdr:rowOff>
    </xdr:to>
    <xdr:cxnSp macro="">
      <xdr:nvCxnSpPr>
        <xdr:cNvPr id="500" name="Conector: angular 106">
          <a:extLst>
            <a:ext uri="{FF2B5EF4-FFF2-40B4-BE49-F238E27FC236}">
              <a16:creationId xmlns:a16="http://schemas.microsoft.com/office/drawing/2014/main" id="{120A7677-7BB2-4B96-BBAD-91A9D48F72DC}"/>
            </a:ext>
          </a:extLst>
        </xdr:cNvPr>
        <xdr:cNvCxnSpPr/>
      </xdr:nvCxnSpPr>
      <xdr:spPr>
        <a:xfrm rot="5400000" flipH="1" flipV="1">
          <a:off x="3424311" y="18785080"/>
          <a:ext cx="396566" cy="33398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180219</xdr:colOff>
      <xdr:row>98</xdr:row>
      <xdr:rowOff>76972</xdr:rowOff>
    </xdr:from>
    <xdr:to>
      <xdr:col>3</xdr:col>
      <xdr:colOff>851189</xdr:colOff>
      <xdr:row>99</xdr:row>
      <xdr:rowOff>100876</xdr:rowOff>
    </xdr:to>
    <xdr:cxnSp macro="">
      <xdr:nvCxnSpPr>
        <xdr:cNvPr id="501" name="Conector: angular 107">
          <a:extLst>
            <a:ext uri="{FF2B5EF4-FFF2-40B4-BE49-F238E27FC236}">
              <a16:creationId xmlns:a16="http://schemas.microsoft.com/office/drawing/2014/main" id="{BB7D8487-18AF-4B3D-B403-3DD02C261E1B}"/>
            </a:ext>
          </a:extLst>
        </xdr:cNvPr>
        <xdr:cNvCxnSpPr/>
      </xdr:nvCxnSpPr>
      <xdr:spPr>
        <a:xfrm rot="10800000" flipV="1">
          <a:off x="2782368" y="19147238"/>
          <a:ext cx="670970" cy="222510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483541</xdr:colOff>
      <xdr:row>91</xdr:row>
      <xdr:rowOff>12160</xdr:rowOff>
    </xdr:from>
    <xdr:to>
      <xdr:col>6</xdr:col>
      <xdr:colOff>863330</xdr:colOff>
      <xdr:row>100</xdr:row>
      <xdr:rowOff>104461</xdr:rowOff>
    </xdr:to>
    <xdr:cxnSp macro="">
      <xdr:nvCxnSpPr>
        <xdr:cNvPr id="506" name="Conector recto 1132">
          <a:extLst>
            <a:ext uri="{FF2B5EF4-FFF2-40B4-BE49-F238E27FC236}">
              <a16:creationId xmlns:a16="http://schemas.microsoft.com/office/drawing/2014/main" id="{64710527-5EFF-4EAD-9629-72FB2161C826}"/>
            </a:ext>
          </a:extLst>
        </xdr:cNvPr>
        <xdr:cNvCxnSpPr/>
      </xdr:nvCxnSpPr>
      <xdr:spPr>
        <a:xfrm flipV="1">
          <a:off x="3085690" y="17692181"/>
          <a:ext cx="2981938" cy="18797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814691</xdr:colOff>
      <xdr:row>103</xdr:row>
      <xdr:rowOff>101330</xdr:rowOff>
    </xdr:from>
    <xdr:to>
      <xdr:col>3</xdr:col>
      <xdr:colOff>486695</xdr:colOff>
      <xdr:row>103</xdr:row>
      <xdr:rowOff>101330</xdr:rowOff>
    </xdr:to>
    <xdr:cxnSp macro="">
      <xdr:nvCxnSpPr>
        <xdr:cNvPr id="507" name="Conector recto de flecha 1138">
          <a:extLst>
            <a:ext uri="{FF2B5EF4-FFF2-40B4-BE49-F238E27FC236}">
              <a16:creationId xmlns:a16="http://schemas.microsoft.com/office/drawing/2014/main" id="{8B8D9178-EE8B-4276-996E-9F793583C450}"/>
            </a:ext>
          </a:extLst>
        </xdr:cNvPr>
        <xdr:cNvCxnSpPr/>
      </xdr:nvCxnSpPr>
      <xdr:spPr>
        <a:xfrm>
          <a:off x="1682074" y="20164628"/>
          <a:ext cx="1406770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486383</xdr:colOff>
      <xdr:row>103</xdr:row>
      <xdr:rowOff>105383</xdr:rowOff>
    </xdr:from>
    <xdr:to>
      <xdr:col>6</xdr:col>
      <xdr:colOff>839011</xdr:colOff>
      <xdr:row>103</xdr:row>
      <xdr:rowOff>105383</xdr:rowOff>
    </xdr:to>
    <xdr:cxnSp macro="">
      <xdr:nvCxnSpPr>
        <xdr:cNvPr id="508" name="Conector recto de flecha 1140">
          <a:extLst>
            <a:ext uri="{FF2B5EF4-FFF2-40B4-BE49-F238E27FC236}">
              <a16:creationId xmlns:a16="http://schemas.microsoft.com/office/drawing/2014/main" id="{A172C86E-FF10-4D50-8DAF-1007E70A0511}"/>
            </a:ext>
          </a:extLst>
        </xdr:cNvPr>
        <xdr:cNvCxnSpPr/>
      </xdr:nvCxnSpPr>
      <xdr:spPr>
        <a:xfrm>
          <a:off x="3088532" y="20168681"/>
          <a:ext cx="2954777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376292</xdr:colOff>
      <xdr:row>103</xdr:row>
      <xdr:rowOff>119130</xdr:rowOff>
    </xdr:from>
    <xdr:ext cx="562597" cy="240095"/>
    <xdr:sp macro="" textlink="">
      <xdr:nvSpPr>
        <xdr:cNvPr id="511" name="29 CuadroTexto">
          <a:extLst>
            <a:ext uri="{FF2B5EF4-FFF2-40B4-BE49-F238E27FC236}">
              <a16:creationId xmlns:a16="http://schemas.microsoft.com/office/drawing/2014/main" id="{30E2E697-2D69-4374-A536-39CE37E0CAAF}"/>
            </a:ext>
          </a:extLst>
        </xdr:cNvPr>
        <xdr:cNvSpPr txBox="1"/>
      </xdr:nvSpPr>
      <xdr:spPr>
        <a:xfrm>
          <a:off x="2233667" y="21046916"/>
          <a:ext cx="562597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Ld4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163566</xdr:colOff>
      <xdr:row>103</xdr:row>
      <xdr:rowOff>124469</xdr:rowOff>
    </xdr:from>
    <xdr:ext cx="424352" cy="240095"/>
    <xdr:sp macro="" textlink="">
      <xdr:nvSpPr>
        <xdr:cNvPr id="66" name="29 CuadroTexto">
          <a:extLst>
            <a:ext uri="{FF2B5EF4-FFF2-40B4-BE49-F238E27FC236}">
              <a16:creationId xmlns:a16="http://schemas.microsoft.com/office/drawing/2014/main" id="{AA47D1A8-F4DC-4302-B588-FB67157E746B}"/>
            </a:ext>
          </a:extLst>
        </xdr:cNvPr>
        <xdr:cNvSpPr txBox="1"/>
      </xdr:nvSpPr>
      <xdr:spPr>
        <a:xfrm>
          <a:off x="4613102" y="21052255"/>
          <a:ext cx="424352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Li3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6</xdr:col>
      <xdr:colOff>839502</xdr:colOff>
      <xdr:row>97</xdr:row>
      <xdr:rowOff>145073</xdr:rowOff>
    </xdr:from>
    <xdr:to>
      <xdr:col>6</xdr:col>
      <xdr:colOff>839502</xdr:colOff>
      <xdr:row>103</xdr:row>
      <xdr:rowOff>48357</xdr:rowOff>
    </xdr:to>
    <xdr:cxnSp macro="">
      <xdr:nvCxnSpPr>
        <xdr:cNvPr id="69" name="Conector recto 161">
          <a:extLst>
            <a:ext uri="{FF2B5EF4-FFF2-40B4-BE49-F238E27FC236}">
              <a16:creationId xmlns:a16="http://schemas.microsoft.com/office/drawing/2014/main" id="{44EA69E5-2E2F-477D-8494-52EF6D8F4EED}"/>
            </a:ext>
          </a:extLst>
        </xdr:cNvPr>
        <xdr:cNvCxnSpPr/>
      </xdr:nvCxnSpPr>
      <xdr:spPr>
        <a:xfrm flipH="1">
          <a:off x="6211602" y="11508398"/>
          <a:ext cx="0" cy="11034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8106</xdr:colOff>
      <xdr:row>95</xdr:row>
      <xdr:rowOff>44586</xdr:rowOff>
    </xdr:from>
    <xdr:to>
      <xdr:col>5</xdr:col>
      <xdr:colOff>126011</xdr:colOff>
      <xdr:row>96</xdr:row>
      <xdr:rowOff>6639</xdr:rowOff>
    </xdr:to>
    <xdr:cxnSp macro="">
      <xdr:nvCxnSpPr>
        <xdr:cNvPr id="78" name="Conector recto de flecha 5">
          <a:extLst>
            <a:ext uri="{FF2B5EF4-FFF2-40B4-BE49-F238E27FC236}">
              <a16:creationId xmlns:a16="http://schemas.microsoft.com/office/drawing/2014/main" id="{8527EBB6-13ED-4288-91DA-69E3B777C2E1}"/>
            </a:ext>
          </a:extLst>
        </xdr:cNvPr>
        <xdr:cNvCxnSpPr/>
      </xdr:nvCxnSpPr>
      <xdr:spPr>
        <a:xfrm>
          <a:off x="4345021" y="18519033"/>
          <a:ext cx="117905" cy="160659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715877</xdr:colOff>
      <xdr:row>99</xdr:row>
      <xdr:rowOff>105384</xdr:rowOff>
    </xdr:from>
    <xdr:to>
      <xdr:col>1</xdr:col>
      <xdr:colOff>715877</xdr:colOff>
      <xdr:row>100</xdr:row>
      <xdr:rowOff>104777</xdr:rowOff>
    </xdr:to>
    <xdr:cxnSp macro="">
      <xdr:nvCxnSpPr>
        <xdr:cNvPr id="80" name="Conector recto de flecha 18">
          <a:extLst>
            <a:ext uri="{FF2B5EF4-FFF2-40B4-BE49-F238E27FC236}">
              <a16:creationId xmlns:a16="http://schemas.microsoft.com/office/drawing/2014/main" id="{A57B4485-1BA0-44CB-BC28-E764CD6F392E}"/>
            </a:ext>
          </a:extLst>
        </xdr:cNvPr>
        <xdr:cNvCxnSpPr/>
      </xdr:nvCxnSpPr>
      <xdr:spPr>
        <a:xfrm flipH="1" flipV="1">
          <a:off x="1583260" y="19374256"/>
          <a:ext cx="0" cy="19800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458957</xdr:colOff>
      <xdr:row>94</xdr:row>
      <xdr:rowOff>52692</xdr:rowOff>
    </xdr:from>
    <xdr:to>
      <xdr:col>5</xdr:col>
      <xdr:colOff>33507</xdr:colOff>
      <xdr:row>95</xdr:row>
      <xdr:rowOff>141592</xdr:rowOff>
    </xdr:to>
    <xdr:cxnSp macro="">
      <xdr:nvCxnSpPr>
        <xdr:cNvPr id="86" name="Conector: curvado 21">
          <a:extLst>
            <a:ext uri="{FF2B5EF4-FFF2-40B4-BE49-F238E27FC236}">
              <a16:creationId xmlns:a16="http://schemas.microsoft.com/office/drawing/2014/main" id="{AA1FF8E8-FF53-4BDD-8C51-1DD0AFAE41F6}"/>
            </a:ext>
          </a:extLst>
        </xdr:cNvPr>
        <xdr:cNvCxnSpPr/>
      </xdr:nvCxnSpPr>
      <xdr:spPr>
        <a:xfrm>
          <a:off x="3928489" y="18328532"/>
          <a:ext cx="441933" cy="287507"/>
        </a:xfrm>
        <a:prstGeom prst="curvedConnector3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511434</xdr:colOff>
      <xdr:row>100</xdr:row>
      <xdr:rowOff>111151</xdr:rowOff>
    </xdr:from>
    <xdr:to>
      <xdr:col>2</xdr:col>
      <xdr:colOff>802486</xdr:colOff>
      <xdr:row>101</xdr:row>
      <xdr:rowOff>110742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68E71E57-8C38-49EA-B9B9-9BF868443217}"/>
            </a:ext>
          </a:extLst>
        </xdr:cNvPr>
        <xdr:cNvSpPr/>
      </xdr:nvSpPr>
      <xdr:spPr>
        <a:xfrm>
          <a:off x="2368809" y="18764276"/>
          <a:ext cx="291052" cy="190091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859277</xdr:colOff>
      <xdr:row>89</xdr:row>
      <xdr:rowOff>48637</xdr:rowOff>
    </xdr:from>
    <xdr:to>
      <xdr:col>7</xdr:col>
      <xdr:colOff>309074</xdr:colOff>
      <xdr:row>91</xdr:row>
      <xdr:rowOff>29264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3E68E9C-DC63-4B6B-9B16-3382AB82C35E}"/>
            </a:ext>
          </a:extLst>
        </xdr:cNvPr>
        <xdr:cNvSpPr/>
      </xdr:nvSpPr>
      <xdr:spPr>
        <a:xfrm>
          <a:off x="6036395" y="17462578"/>
          <a:ext cx="312650" cy="384039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486383</xdr:colOff>
      <xdr:row>101</xdr:row>
      <xdr:rowOff>1</xdr:rowOff>
    </xdr:from>
    <xdr:to>
      <xdr:col>3</xdr:col>
      <xdr:colOff>486383</xdr:colOff>
      <xdr:row>103</xdr:row>
      <xdr:rowOff>34788</xdr:rowOff>
    </xdr:to>
    <xdr:cxnSp macro="">
      <xdr:nvCxnSpPr>
        <xdr:cNvPr id="12" name="Conector recto 161">
          <a:extLst>
            <a:ext uri="{FF2B5EF4-FFF2-40B4-BE49-F238E27FC236}">
              <a16:creationId xmlns:a16="http://schemas.microsoft.com/office/drawing/2014/main" id="{F246A340-2075-41B6-ADAC-75547205F536}"/>
            </a:ext>
          </a:extLst>
        </xdr:cNvPr>
        <xdr:cNvCxnSpPr/>
      </xdr:nvCxnSpPr>
      <xdr:spPr>
        <a:xfrm flipH="1">
          <a:off x="3088532" y="19666086"/>
          <a:ext cx="0" cy="432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822344</xdr:colOff>
      <xdr:row>101</xdr:row>
      <xdr:rowOff>131532</xdr:rowOff>
    </xdr:from>
    <xdr:to>
      <xdr:col>1</xdr:col>
      <xdr:colOff>822344</xdr:colOff>
      <xdr:row>103</xdr:row>
      <xdr:rowOff>22319</xdr:rowOff>
    </xdr:to>
    <xdr:cxnSp macro="">
      <xdr:nvCxnSpPr>
        <xdr:cNvPr id="15" name="Conector recto 161">
          <a:extLst>
            <a:ext uri="{FF2B5EF4-FFF2-40B4-BE49-F238E27FC236}">
              <a16:creationId xmlns:a16="http://schemas.microsoft.com/office/drawing/2014/main" id="{B0D9A89F-3854-4DC0-B6EC-371060C2CF88}"/>
            </a:ext>
          </a:extLst>
        </xdr:cNvPr>
        <xdr:cNvCxnSpPr/>
      </xdr:nvCxnSpPr>
      <xdr:spPr>
        <a:xfrm flipH="1">
          <a:off x="1689447" y="19713618"/>
          <a:ext cx="0" cy="2717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263068</xdr:colOff>
      <xdr:row>93</xdr:row>
      <xdr:rowOff>109436</xdr:rowOff>
    </xdr:from>
    <xdr:ext cx="174677" cy="202659"/>
    <xdr:sp macro="" textlink="">
      <xdr:nvSpPr>
        <xdr:cNvPr id="17" name="29 CuadroTexto">
          <a:extLst>
            <a:ext uri="{FF2B5EF4-FFF2-40B4-BE49-F238E27FC236}">
              <a16:creationId xmlns:a16="http://schemas.microsoft.com/office/drawing/2014/main" id="{BE5A8B43-14DB-444A-AF98-9EB9C6A4CD62}"/>
            </a:ext>
          </a:extLst>
        </xdr:cNvPr>
        <xdr:cNvSpPr txBox="1"/>
      </xdr:nvSpPr>
      <xdr:spPr>
        <a:xfrm>
          <a:off x="3732600" y="18186670"/>
          <a:ext cx="174677" cy="202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t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480319</xdr:colOff>
      <xdr:row>99</xdr:row>
      <xdr:rowOff>59177</xdr:rowOff>
    </xdr:from>
    <xdr:ext cx="174677" cy="202659"/>
    <xdr:sp macro="" textlink="">
      <xdr:nvSpPr>
        <xdr:cNvPr id="28" name="29 CuadroTexto">
          <a:extLst>
            <a:ext uri="{FF2B5EF4-FFF2-40B4-BE49-F238E27FC236}">
              <a16:creationId xmlns:a16="http://schemas.microsoft.com/office/drawing/2014/main" id="{C50B738F-5623-4601-85F9-6209E460B09A}"/>
            </a:ext>
          </a:extLst>
        </xdr:cNvPr>
        <xdr:cNvSpPr txBox="1"/>
      </xdr:nvSpPr>
      <xdr:spPr>
        <a:xfrm>
          <a:off x="1347702" y="19328049"/>
          <a:ext cx="174677" cy="202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t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1</xdr:col>
      <xdr:colOff>590658</xdr:colOff>
      <xdr:row>101</xdr:row>
      <xdr:rowOff>82292</xdr:rowOff>
    </xdr:from>
    <xdr:to>
      <xdr:col>2</xdr:col>
      <xdr:colOff>487466</xdr:colOff>
      <xdr:row>103</xdr:row>
      <xdr:rowOff>21075</xdr:rowOff>
    </xdr:to>
    <xdr:cxnSp macro="">
      <xdr:nvCxnSpPr>
        <xdr:cNvPr id="32" name="Conector: curvado 21">
          <a:extLst>
            <a:ext uri="{FF2B5EF4-FFF2-40B4-BE49-F238E27FC236}">
              <a16:creationId xmlns:a16="http://schemas.microsoft.com/office/drawing/2014/main" id="{7D2FDB80-56FF-4615-AB40-19FD6C7A550B}"/>
            </a:ext>
          </a:extLst>
        </xdr:cNvPr>
        <xdr:cNvCxnSpPr/>
      </xdr:nvCxnSpPr>
      <xdr:spPr>
        <a:xfrm flipV="1">
          <a:off x="1582846" y="18925917"/>
          <a:ext cx="761995" cy="319783"/>
        </a:xfrm>
        <a:prstGeom prst="curvedConnector3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360734</xdr:colOff>
      <xdr:row>90</xdr:row>
      <xdr:rowOff>52692</xdr:rowOff>
    </xdr:from>
    <xdr:to>
      <xdr:col>8</xdr:col>
      <xdr:colOff>99963</xdr:colOff>
      <xdr:row>91</xdr:row>
      <xdr:rowOff>25045</xdr:rowOff>
    </xdr:to>
    <xdr:cxnSp macro="">
      <xdr:nvCxnSpPr>
        <xdr:cNvPr id="47" name="Conector: curvado 46">
          <a:extLst>
            <a:ext uri="{FF2B5EF4-FFF2-40B4-BE49-F238E27FC236}">
              <a16:creationId xmlns:a16="http://schemas.microsoft.com/office/drawing/2014/main" id="{61004DB6-84BF-41F2-99DC-4855FD033FD0}"/>
            </a:ext>
          </a:extLst>
        </xdr:cNvPr>
        <xdr:cNvCxnSpPr/>
      </xdr:nvCxnSpPr>
      <xdr:spPr>
        <a:xfrm rot="10800000">
          <a:off x="6432415" y="17534107"/>
          <a:ext cx="367474" cy="170959"/>
        </a:xfrm>
        <a:prstGeom prst="curved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480635</xdr:colOff>
      <xdr:row>89</xdr:row>
      <xdr:rowOff>44627</xdr:rowOff>
    </xdr:from>
    <xdr:to>
      <xdr:col>6</xdr:col>
      <xdr:colOff>856713</xdr:colOff>
      <xdr:row>91</xdr:row>
      <xdr:rowOff>42787</xdr:rowOff>
    </xdr:to>
    <xdr:cxnSp macro="">
      <xdr:nvCxnSpPr>
        <xdr:cNvPr id="48" name="Conector: angular 1105">
          <a:extLst>
            <a:ext uri="{FF2B5EF4-FFF2-40B4-BE49-F238E27FC236}">
              <a16:creationId xmlns:a16="http://schemas.microsoft.com/office/drawing/2014/main" id="{405BC12A-CA54-4B84-A901-28B7EC388470}"/>
            </a:ext>
          </a:extLst>
        </xdr:cNvPr>
        <xdr:cNvCxnSpPr/>
      </xdr:nvCxnSpPr>
      <xdr:spPr>
        <a:xfrm rot="5400000" flipH="1" flipV="1">
          <a:off x="5675286" y="17337083"/>
          <a:ext cx="395372" cy="376078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591208</xdr:colOff>
      <xdr:row>57</xdr:row>
      <xdr:rowOff>118241</xdr:rowOff>
    </xdr:from>
    <xdr:ext cx="203638" cy="240095"/>
    <xdr:sp macro="" textlink="">
      <xdr:nvSpPr>
        <xdr:cNvPr id="460" name="29 CuadroTexto">
          <a:extLst>
            <a:ext uri="{FF2B5EF4-FFF2-40B4-BE49-F238E27FC236}">
              <a16:creationId xmlns:a16="http://schemas.microsoft.com/office/drawing/2014/main" id="{B734E633-0B6F-4D2B-8FD0-61C4AC471EC3}"/>
            </a:ext>
          </a:extLst>
        </xdr:cNvPr>
        <xdr:cNvSpPr txBox="1"/>
      </xdr:nvSpPr>
      <xdr:spPr>
        <a:xfrm>
          <a:off x="2325415" y="11035862"/>
          <a:ext cx="203638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t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7</xdr:col>
      <xdr:colOff>144517</xdr:colOff>
      <xdr:row>53</xdr:row>
      <xdr:rowOff>164224</xdr:rowOff>
    </xdr:from>
    <xdr:ext cx="203638" cy="240095"/>
    <xdr:sp macro="" textlink="">
      <xdr:nvSpPr>
        <xdr:cNvPr id="461" name="29 CuadroTexto">
          <a:extLst>
            <a:ext uri="{FF2B5EF4-FFF2-40B4-BE49-F238E27FC236}">
              <a16:creationId xmlns:a16="http://schemas.microsoft.com/office/drawing/2014/main" id="{02404889-E58F-4D13-9989-5653C2804489}"/>
            </a:ext>
          </a:extLst>
        </xdr:cNvPr>
        <xdr:cNvSpPr txBox="1"/>
      </xdr:nvSpPr>
      <xdr:spPr>
        <a:xfrm>
          <a:off x="6214241" y="10293569"/>
          <a:ext cx="203638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t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7</xdr:col>
      <xdr:colOff>308742</xdr:colOff>
      <xdr:row>97</xdr:row>
      <xdr:rowOff>144525</xdr:rowOff>
    </xdr:from>
    <xdr:to>
      <xdr:col>7</xdr:col>
      <xdr:colOff>308742</xdr:colOff>
      <xdr:row>103</xdr:row>
      <xdr:rowOff>47809</xdr:rowOff>
    </xdr:to>
    <xdr:cxnSp macro="">
      <xdr:nvCxnSpPr>
        <xdr:cNvPr id="477" name="Conector recto 161">
          <a:extLst>
            <a:ext uri="{FF2B5EF4-FFF2-40B4-BE49-F238E27FC236}">
              <a16:creationId xmlns:a16="http://schemas.microsoft.com/office/drawing/2014/main" id="{42692A94-FE10-4A20-B036-73C4BBA806F4}"/>
            </a:ext>
          </a:extLst>
        </xdr:cNvPr>
        <xdr:cNvCxnSpPr/>
      </xdr:nvCxnSpPr>
      <xdr:spPr>
        <a:xfrm flipH="1">
          <a:off x="6378466" y="18938335"/>
          <a:ext cx="0" cy="10725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833788</xdr:colOff>
      <xdr:row>103</xdr:row>
      <xdr:rowOff>105104</xdr:rowOff>
    </xdr:from>
    <xdr:to>
      <xdr:col>7</xdr:col>
      <xdr:colOff>301702</xdr:colOff>
      <xdr:row>103</xdr:row>
      <xdr:rowOff>105104</xdr:rowOff>
    </xdr:to>
    <xdr:cxnSp macro="">
      <xdr:nvCxnSpPr>
        <xdr:cNvPr id="478" name="Conector recto de flecha 1140">
          <a:extLst>
            <a:ext uri="{FF2B5EF4-FFF2-40B4-BE49-F238E27FC236}">
              <a16:creationId xmlns:a16="http://schemas.microsoft.com/office/drawing/2014/main" id="{2B813804-E4FA-4159-BD38-5A114F668C45}"/>
            </a:ext>
          </a:extLst>
        </xdr:cNvPr>
        <xdr:cNvCxnSpPr/>
      </xdr:nvCxnSpPr>
      <xdr:spPr>
        <a:xfrm flipV="1">
          <a:off x="6147377" y="21032890"/>
          <a:ext cx="331968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820180</xdr:colOff>
      <xdr:row>103</xdr:row>
      <xdr:rowOff>130909</xdr:rowOff>
    </xdr:from>
    <xdr:ext cx="469900" cy="240095"/>
    <xdr:sp macro="" textlink="">
      <xdr:nvSpPr>
        <xdr:cNvPr id="482" name="29 CuadroTexto">
          <a:extLst>
            <a:ext uri="{FF2B5EF4-FFF2-40B4-BE49-F238E27FC236}">
              <a16:creationId xmlns:a16="http://schemas.microsoft.com/office/drawing/2014/main" id="{3D9782AA-DE53-46BF-A102-3428A82FDEA2}"/>
            </a:ext>
          </a:extLst>
        </xdr:cNvPr>
        <xdr:cNvSpPr txBox="1"/>
      </xdr:nvSpPr>
      <xdr:spPr>
        <a:xfrm>
          <a:off x="6133769" y="21058695"/>
          <a:ext cx="469900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Lv3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3</xdr:col>
      <xdr:colOff>709198</xdr:colOff>
      <xdr:row>25</xdr:row>
      <xdr:rowOff>180974</xdr:rowOff>
    </xdr:from>
    <xdr:ext cx="415410" cy="240095"/>
    <xdr:sp macro="" textlink="">
      <xdr:nvSpPr>
        <xdr:cNvPr id="483" name="29 CuadroTexto">
          <a:extLst>
            <a:ext uri="{FF2B5EF4-FFF2-40B4-BE49-F238E27FC236}">
              <a16:creationId xmlns:a16="http://schemas.microsoft.com/office/drawing/2014/main" id="{7F0A887A-D68D-495A-AC55-EE8FE562FD29}"/>
            </a:ext>
          </a:extLst>
        </xdr:cNvPr>
        <xdr:cNvSpPr txBox="1"/>
      </xdr:nvSpPr>
      <xdr:spPr>
        <a:xfrm>
          <a:off x="3310508" y="5133974"/>
          <a:ext cx="415410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Li1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5</xdr:col>
      <xdr:colOff>400707</xdr:colOff>
      <xdr:row>27</xdr:row>
      <xdr:rowOff>39414</xdr:rowOff>
    </xdr:from>
    <xdr:to>
      <xdr:col>6</xdr:col>
      <xdr:colOff>716017</xdr:colOff>
      <xdr:row>27</xdr:row>
      <xdr:rowOff>39414</xdr:rowOff>
    </xdr:to>
    <xdr:cxnSp macro="">
      <xdr:nvCxnSpPr>
        <xdr:cNvPr id="486" name="Straight Arrow Connector 457">
          <a:extLst>
            <a:ext uri="{FF2B5EF4-FFF2-40B4-BE49-F238E27FC236}">
              <a16:creationId xmlns:a16="http://schemas.microsoft.com/office/drawing/2014/main" id="{9FEEDE75-D4F8-48EA-A434-D703A3393B0E}"/>
            </a:ext>
          </a:extLst>
        </xdr:cNvPr>
        <xdr:cNvCxnSpPr/>
      </xdr:nvCxnSpPr>
      <xdr:spPr>
        <a:xfrm>
          <a:off x="4736224" y="5386552"/>
          <a:ext cx="1182414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861597</xdr:colOff>
      <xdr:row>25</xdr:row>
      <xdr:rowOff>182288</xdr:rowOff>
    </xdr:from>
    <xdr:ext cx="415410" cy="240095"/>
    <xdr:sp macro="" textlink="">
      <xdr:nvSpPr>
        <xdr:cNvPr id="490" name="29 CuadroTexto">
          <a:extLst>
            <a:ext uri="{FF2B5EF4-FFF2-40B4-BE49-F238E27FC236}">
              <a16:creationId xmlns:a16="http://schemas.microsoft.com/office/drawing/2014/main" id="{595419ED-8821-488B-B484-C821C0F9AFEC}"/>
            </a:ext>
          </a:extLst>
        </xdr:cNvPr>
        <xdr:cNvSpPr txBox="1"/>
      </xdr:nvSpPr>
      <xdr:spPr>
        <a:xfrm>
          <a:off x="5197114" y="5135288"/>
          <a:ext cx="415410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Ld1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2</xdr:col>
      <xdr:colOff>243052</xdr:colOff>
      <xdr:row>27</xdr:row>
      <xdr:rowOff>39414</xdr:rowOff>
    </xdr:from>
    <xdr:to>
      <xdr:col>2</xdr:col>
      <xdr:colOff>532086</xdr:colOff>
      <xdr:row>27</xdr:row>
      <xdr:rowOff>39414</xdr:rowOff>
    </xdr:to>
    <xdr:cxnSp macro="">
      <xdr:nvCxnSpPr>
        <xdr:cNvPr id="492" name="Straight Arrow Connector 457">
          <a:extLst>
            <a:ext uri="{FF2B5EF4-FFF2-40B4-BE49-F238E27FC236}">
              <a16:creationId xmlns:a16="http://schemas.microsoft.com/office/drawing/2014/main" id="{FBD17A7A-4A13-4AC5-93BB-01750C5D82C7}"/>
            </a:ext>
          </a:extLst>
        </xdr:cNvPr>
        <xdr:cNvCxnSpPr/>
      </xdr:nvCxnSpPr>
      <xdr:spPr>
        <a:xfrm flipV="1">
          <a:off x="1977259" y="5386552"/>
          <a:ext cx="289034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237546</xdr:colOff>
      <xdr:row>25</xdr:row>
      <xdr:rowOff>175719</xdr:rowOff>
    </xdr:from>
    <xdr:ext cx="320816" cy="240095"/>
    <xdr:sp macro="" textlink="">
      <xdr:nvSpPr>
        <xdr:cNvPr id="91" name="29 CuadroTexto">
          <a:extLst>
            <a:ext uri="{FF2B5EF4-FFF2-40B4-BE49-F238E27FC236}">
              <a16:creationId xmlns:a16="http://schemas.microsoft.com/office/drawing/2014/main" id="{8D8E8A89-E299-4780-85D5-37C46066B645}"/>
            </a:ext>
          </a:extLst>
        </xdr:cNvPr>
        <xdr:cNvSpPr txBox="1"/>
      </xdr:nvSpPr>
      <xdr:spPr>
        <a:xfrm>
          <a:off x="1971753" y="5128719"/>
          <a:ext cx="320816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Lc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7</xdr:col>
      <xdr:colOff>223347</xdr:colOff>
      <xdr:row>29</xdr:row>
      <xdr:rowOff>7883</xdr:rowOff>
    </xdr:from>
    <xdr:to>
      <xdr:col>7</xdr:col>
      <xdr:colOff>223347</xdr:colOff>
      <xdr:row>35</xdr:row>
      <xdr:rowOff>105103</xdr:rowOff>
    </xdr:to>
    <xdr:cxnSp macro="">
      <xdr:nvCxnSpPr>
        <xdr:cNvPr id="93" name="Straight Arrow Connector 457">
          <a:extLst>
            <a:ext uri="{FF2B5EF4-FFF2-40B4-BE49-F238E27FC236}">
              <a16:creationId xmlns:a16="http://schemas.microsoft.com/office/drawing/2014/main" id="{1FB6585F-29B3-485F-A0C2-ABC215035541}"/>
            </a:ext>
          </a:extLst>
        </xdr:cNvPr>
        <xdr:cNvCxnSpPr/>
      </xdr:nvCxnSpPr>
      <xdr:spPr>
        <a:xfrm flipH="1">
          <a:off x="6293071" y="5749159"/>
          <a:ext cx="0" cy="124022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223347</xdr:colOff>
      <xdr:row>35</xdr:row>
      <xdr:rowOff>107731</xdr:rowOff>
    </xdr:from>
    <xdr:to>
      <xdr:col>7</xdr:col>
      <xdr:colOff>224661</xdr:colOff>
      <xdr:row>42</xdr:row>
      <xdr:rowOff>70231</xdr:rowOff>
    </xdr:to>
    <xdr:cxnSp macro="">
      <xdr:nvCxnSpPr>
        <xdr:cNvPr id="95" name="Straight Arrow Connector 457">
          <a:extLst>
            <a:ext uri="{FF2B5EF4-FFF2-40B4-BE49-F238E27FC236}">
              <a16:creationId xmlns:a16="http://schemas.microsoft.com/office/drawing/2014/main" id="{8DA84071-9049-4DD8-BCA8-055E5239A802}"/>
            </a:ext>
          </a:extLst>
        </xdr:cNvPr>
        <xdr:cNvCxnSpPr/>
      </xdr:nvCxnSpPr>
      <xdr:spPr>
        <a:xfrm flipH="1">
          <a:off x="6293071" y="6992007"/>
          <a:ext cx="1314" cy="129600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224661</xdr:colOff>
      <xdr:row>42</xdr:row>
      <xdr:rowOff>74887</xdr:rowOff>
    </xdr:from>
    <xdr:to>
      <xdr:col>7</xdr:col>
      <xdr:colOff>224661</xdr:colOff>
      <xdr:row>48</xdr:row>
      <xdr:rowOff>172107</xdr:rowOff>
    </xdr:to>
    <xdr:cxnSp macro="">
      <xdr:nvCxnSpPr>
        <xdr:cNvPr id="97" name="Straight Arrow Connector 457">
          <a:extLst>
            <a:ext uri="{FF2B5EF4-FFF2-40B4-BE49-F238E27FC236}">
              <a16:creationId xmlns:a16="http://schemas.microsoft.com/office/drawing/2014/main" id="{DEFA3957-B08A-488C-A147-E7F419E9AE22}"/>
            </a:ext>
          </a:extLst>
        </xdr:cNvPr>
        <xdr:cNvCxnSpPr/>
      </xdr:nvCxnSpPr>
      <xdr:spPr>
        <a:xfrm flipH="1">
          <a:off x="6294385" y="8292663"/>
          <a:ext cx="0" cy="124022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225975</xdr:colOff>
      <xdr:row>48</xdr:row>
      <xdr:rowOff>161597</xdr:rowOff>
    </xdr:from>
    <xdr:to>
      <xdr:col>7</xdr:col>
      <xdr:colOff>225975</xdr:colOff>
      <xdr:row>50</xdr:row>
      <xdr:rowOff>65690</xdr:rowOff>
    </xdr:to>
    <xdr:cxnSp macro="">
      <xdr:nvCxnSpPr>
        <xdr:cNvPr id="98" name="Straight Arrow Connector 457">
          <a:extLst>
            <a:ext uri="{FF2B5EF4-FFF2-40B4-BE49-F238E27FC236}">
              <a16:creationId xmlns:a16="http://schemas.microsoft.com/office/drawing/2014/main" id="{9C093FF8-BB21-4B1D-9D1E-54024E80C2E3}"/>
            </a:ext>
          </a:extLst>
        </xdr:cNvPr>
        <xdr:cNvCxnSpPr/>
      </xdr:nvCxnSpPr>
      <xdr:spPr>
        <a:xfrm>
          <a:off x="6295699" y="9522373"/>
          <a:ext cx="0" cy="28509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220720</xdr:colOff>
      <xdr:row>27</xdr:row>
      <xdr:rowOff>116929</xdr:rowOff>
    </xdr:from>
    <xdr:to>
      <xdr:col>7</xdr:col>
      <xdr:colOff>220720</xdr:colOff>
      <xdr:row>29</xdr:row>
      <xdr:rowOff>7884</xdr:rowOff>
    </xdr:to>
    <xdr:cxnSp macro="">
      <xdr:nvCxnSpPr>
        <xdr:cNvPr id="100" name="Straight Arrow Connector 457">
          <a:extLst>
            <a:ext uri="{FF2B5EF4-FFF2-40B4-BE49-F238E27FC236}">
              <a16:creationId xmlns:a16="http://schemas.microsoft.com/office/drawing/2014/main" id="{6C3B2F2B-2560-4387-848C-EB64738236C8}"/>
            </a:ext>
          </a:extLst>
        </xdr:cNvPr>
        <xdr:cNvCxnSpPr/>
      </xdr:nvCxnSpPr>
      <xdr:spPr>
        <a:xfrm>
          <a:off x="6290444" y="5464067"/>
          <a:ext cx="0" cy="28509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244115</xdr:colOff>
      <xdr:row>38</xdr:row>
      <xdr:rowOff>50909</xdr:rowOff>
    </xdr:from>
    <xdr:ext cx="415410" cy="240095"/>
    <xdr:sp macro="" textlink="">
      <xdr:nvSpPr>
        <xdr:cNvPr id="101" name="29 CuadroTexto">
          <a:extLst>
            <a:ext uri="{FF2B5EF4-FFF2-40B4-BE49-F238E27FC236}">
              <a16:creationId xmlns:a16="http://schemas.microsoft.com/office/drawing/2014/main" id="{53324B14-2B5D-425D-975E-D417E6706FD0}"/>
            </a:ext>
          </a:extLst>
        </xdr:cNvPr>
        <xdr:cNvSpPr txBox="1"/>
      </xdr:nvSpPr>
      <xdr:spPr>
        <a:xfrm>
          <a:off x="6313839" y="7506685"/>
          <a:ext cx="415410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Li2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7</xdr:col>
      <xdr:colOff>245428</xdr:colOff>
      <xdr:row>31</xdr:row>
      <xdr:rowOff>117912</xdr:rowOff>
    </xdr:from>
    <xdr:ext cx="415410" cy="240095"/>
    <xdr:sp macro="" textlink="">
      <xdr:nvSpPr>
        <xdr:cNvPr id="102" name="29 CuadroTexto">
          <a:extLst>
            <a:ext uri="{FF2B5EF4-FFF2-40B4-BE49-F238E27FC236}">
              <a16:creationId xmlns:a16="http://schemas.microsoft.com/office/drawing/2014/main" id="{E077EDB4-3BB2-47FD-98A8-429A7DA3F2D8}"/>
            </a:ext>
          </a:extLst>
        </xdr:cNvPr>
        <xdr:cNvSpPr txBox="1"/>
      </xdr:nvSpPr>
      <xdr:spPr>
        <a:xfrm>
          <a:off x="6315152" y="6240188"/>
          <a:ext cx="415410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Ld2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7</xdr:col>
      <xdr:colOff>246742</xdr:colOff>
      <xdr:row>45</xdr:row>
      <xdr:rowOff>27260</xdr:rowOff>
    </xdr:from>
    <xdr:ext cx="415410" cy="240095"/>
    <xdr:sp macro="" textlink="">
      <xdr:nvSpPr>
        <xdr:cNvPr id="104" name="29 CuadroTexto">
          <a:extLst>
            <a:ext uri="{FF2B5EF4-FFF2-40B4-BE49-F238E27FC236}">
              <a16:creationId xmlns:a16="http://schemas.microsoft.com/office/drawing/2014/main" id="{A606C1CA-6499-4CD2-AC59-870A2513E6D1}"/>
            </a:ext>
          </a:extLst>
        </xdr:cNvPr>
        <xdr:cNvSpPr txBox="1"/>
      </xdr:nvSpPr>
      <xdr:spPr>
        <a:xfrm>
          <a:off x="6316466" y="8816536"/>
          <a:ext cx="415410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Ld3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7</xdr:col>
      <xdr:colOff>240173</xdr:colOff>
      <xdr:row>27</xdr:row>
      <xdr:rowOff>138932</xdr:rowOff>
    </xdr:from>
    <xdr:ext cx="415410" cy="240095"/>
    <xdr:sp macro="" textlink="">
      <xdr:nvSpPr>
        <xdr:cNvPr id="105" name="29 CuadroTexto">
          <a:extLst>
            <a:ext uri="{FF2B5EF4-FFF2-40B4-BE49-F238E27FC236}">
              <a16:creationId xmlns:a16="http://schemas.microsoft.com/office/drawing/2014/main" id="{0827D494-BE7C-4647-97F2-053A8567AAA2}"/>
            </a:ext>
          </a:extLst>
        </xdr:cNvPr>
        <xdr:cNvSpPr txBox="1"/>
      </xdr:nvSpPr>
      <xdr:spPr>
        <a:xfrm>
          <a:off x="6309897" y="5486070"/>
          <a:ext cx="415410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Lv1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7</xdr:col>
      <xdr:colOff>241488</xdr:colOff>
      <xdr:row>48</xdr:row>
      <xdr:rowOff>179661</xdr:rowOff>
    </xdr:from>
    <xdr:ext cx="415410" cy="240095"/>
    <xdr:sp macro="" textlink="">
      <xdr:nvSpPr>
        <xdr:cNvPr id="109" name="29 CuadroTexto">
          <a:extLst>
            <a:ext uri="{FF2B5EF4-FFF2-40B4-BE49-F238E27FC236}">
              <a16:creationId xmlns:a16="http://schemas.microsoft.com/office/drawing/2014/main" id="{272C75C8-746C-4E7F-9BF8-33B188A90A58}"/>
            </a:ext>
          </a:extLst>
        </xdr:cNvPr>
        <xdr:cNvSpPr txBox="1"/>
      </xdr:nvSpPr>
      <xdr:spPr>
        <a:xfrm>
          <a:off x="6311212" y="9540437"/>
          <a:ext cx="415410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Lv2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1</xdr:col>
      <xdr:colOff>707571</xdr:colOff>
      <xdr:row>50</xdr:row>
      <xdr:rowOff>168680</xdr:rowOff>
    </xdr:from>
    <xdr:to>
      <xdr:col>5</xdr:col>
      <xdr:colOff>400243</xdr:colOff>
      <xdr:row>50</xdr:row>
      <xdr:rowOff>168680</xdr:rowOff>
    </xdr:to>
    <xdr:cxnSp macro="">
      <xdr:nvCxnSpPr>
        <xdr:cNvPr id="121" name="Straight Arrow Connector 457">
          <a:extLst>
            <a:ext uri="{FF2B5EF4-FFF2-40B4-BE49-F238E27FC236}">
              <a16:creationId xmlns:a16="http://schemas.microsoft.com/office/drawing/2014/main" id="{4492535D-0C7B-414F-9B58-7B24F858DBEE}"/>
            </a:ext>
          </a:extLst>
        </xdr:cNvPr>
        <xdr:cNvCxnSpPr/>
      </xdr:nvCxnSpPr>
      <xdr:spPr>
        <a:xfrm flipV="1">
          <a:off x="1571625" y="9911394"/>
          <a:ext cx="3148886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395153</xdr:colOff>
      <xdr:row>52</xdr:row>
      <xdr:rowOff>69552</xdr:rowOff>
    </xdr:from>
    <xdr:to>
      <xdr:col>6</xdr:col>
      <xdr:colOff>709613</xdr:colOff>
      <xdr:row>52</xdr:row>
      <xdr:rowOff>69552</xdr:rowOff>
    </xdr:to>
    <xdr:cxnSp macro="">
      <xdr:nvCxnSpPr>
        <xdr:cNvPr id="122" name="Straight Arrow Connector 458">
          <a:extLst>
            <a:ext uri="{FF2B5EF4-FFF2-40B4-BE49-F238E27FC236}">
              <a16:creationId xmlns:a16="http://schemas.microsoft.com/office/drawing/2014/main" id="{A5A32135-40E7-4F6C-84F2-30C35E54A705}"/>
            </a:ext>
          </a:extLst>
        </xdr:cNvPr>
        <xdr:cNvCxnSpPr/>
      </xdr:nvCxnSpPr>
      <xdr:spPr>
        <a:xfrm>
          <a:off x="4715421" y="5417159"/>
          <a:ext cx="1178513" cy="0"/>
        </a:xfrm>
        <a:prstGeom prst="straightConnector1">
          <a:avLst/>
        </a:prstGeom>
        <a:ln>
          <a:noFill/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709198</xdr:colOff>
      <xdr:row>50</xdr:row>
      <xdr:rowOff>180974</xdr:rowOff>
    </xdr:from>
    <xdr:ext cx="415410" cy="240095"/>
    <xdr:sp macro="" textlink="">
      <xdr:nvSpPr>
        <xdr:cNvPr id="125" name="29 CuadroTexto">
          <a:extLst>
            <a:ext uri="{FF2B5EF4-FFF2-40B4-BE49-F238E27FC236}">
              <a16:creationId xmlns:a16="http://schemas.microsoft.com/office/drawing/2014/main" id="{D0186B13-14E6-4D1A-B4DF-2219B04AE908}"/>
            </a:ext>
          </a:extLst>
        </xdr:cNvPr>
        <xdr:cNvSpPr txBox="1"/>
      </xdr:nvSpPr>
      <xdr:spPr>
        <a:xfrm>
          <a:off x="3301359" y="5133974"/>
          <a:ext cx="415410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Li3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5</xdr:col>
      <xdr:colOff>400707</xdr:colOff>
      <xdr:row>50</xdr:row>
      <xdr:rowOff>168675</xdr:rowOff>
    </xdr:from>
    <xdr:to>
      <xdr:col>6</xdr:col>
      <xdr:colOff>716017</xdr:colOff>
      <xdr:row>50</xdr:row>
      <xdr:rowOff>168675</xdr:rowOff>
    </xdr:to>
    <xdr:cxnSp macro="">
      <xdr:nvCxnSpPr>
        <xdr:cNvPr id="126" name="Straight Arrow Connector 457">
          <a:extLst>
            <a:ext uri="{FF2B5EF4-FFF2-40B4-BE49-F238E27FC236}">
              <a16:creationId xmlns:a16="http://schemas.microsoft.com/office/drawing/2014/main" id="{B10A32EB-8A68-41AE-8AB3-5CEE0FF7C9C2}"/>
            </a:ext>
          </a:extLst>
        </xdr:cNvPr>
        <xdr:cNvCxnSpPr/>
      </xdr:nvCxnSpPr>
      <xdr:spPr>
        <a:xfrm>
          <a:off x="4720975" y="9911389"/>
          <a:ext cx="1179363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861597</xdr:colOff>
      <xdr:row>51</xdr:row>
      <xdr:rowOff>5398</xdr:rowOff>
    </xdr:from>
    <xdr:ext cx="415410" cy="240095"/>
    <xdr:sp macro="" textlink="">
      <xdr:nvSpPr>
        <xdr:cNvPr id="127" name="29 CuadroTexto">
          <a:extLst>
            <a:ext uri="{FF2B5EF4-FFF2-40B4-BE49-F238E27FC236}">
              <a16:creationId xmlns:a16="http://schemas.microsoft.com/office/drawing/2014/main" id="{FACFFCB0-CABA-464B-BCC8-F3598529122D}"/>
            </a:ext>
          </a:extLst>
        </xdr:cNvPr>
        <xdr:cNvSpPr txBox="1"/>
      </xdr:nvSpPr>
      <xdr:spPr>
        <a:xfrm>
          <a:off x="5181865" y="9938612"/>
          <a:ext cx="415410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Ld4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1</xdr:col>
      <xdr:colOff>413134</xdr:colOff>
      <xdr:row>50</xdr:row>
      <xdr:rowOff>168676</xdr:rowOff>
    </xdr:from>
    <xdr:to>
      <xdr:col>1</xdr:col>
      <xdr:colOff>702168</xdr:colOff>
      <xdr:row>50</xdr:row>
      <xdr:rowOff>168676</xdr:rowOff>
    </xdr:to>
    <xdr:cxnSp macro="">
      <xdr:nvCxnSpPr>
        <xdr:cNvPr id="512" name="Straight Arrow Connector 457">
          <a:extLst>
            <a:ext uri="{FF2B5EF4-FFF2-40B4-BE49-F238E27FC236}">
              <a16:creationId xmlns:a16="http://schemas.microsoft.com/office/drawing/2014/main" id="{C9CE7FA0-E643-40A7-9A68-3CDCCA0E67B8}"/>
            </a:ext>
          </a:extLst>
        </xdr:cNvPr>
        <xdr:cNvCxnSpPr/>
      </xdr:nvCxnSpPr>
      <xdr:spPr>
        <a:xfrm flipV="1">
          <a:off x="1277188" y="9911390"/>
          <a:ext cx="289034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353201</xdr:colOff>
      <xdr:row>50</xdr:row>
      <xdr:rowOff>175719</xdr:rowOff>
    </xdr:from>
    <xdr:ext cx="415597" cy="240095"/>
    <xdr:sp macro="" textlink="">
      <xdr:nvSpPr>
        <xdr:cNvPr id="513" name="29 CuadroTexto">
          <a:extLst>
            <a:ext uri="{FF2B5EF4-FFF2-40B4-BE49-F238E27FC236}">
              <a16:creationId xmlns:a16="http://schemas.microsoft.com/office/drawing/2014/main" id="{91EC7E1A-2C92-4F99-88BD-DBE282184650}"/>
            </a:ext>
          </a:extLst>
        </xdr:cNvPr>
        <xdr:cNvSpPr txBox="1"/>
      </xdr:nvSpPr>
      <xdr:spPr>
        <a:xfrm>
          <a:off x="1217255" y="9918433"/>
          <a:ext cx="415597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Lv3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536732</xdr:colOff>
      <xdr:row>11</xdr:row>
      <xdr:rowOff>159372</xdr:rowOff>
    </xdr:from>
    <xdr:ext cx="1336973" cy="2447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5" name="29 CuadroTexto">
              <a:extLst>
                <a:ext uri="{FF2B5EF4-FFF2-40B4-BE49-F238E27FC236}">
                  <a16:creationId xmlns:a16="http://schemas.microsoft.com/office/drawing/2014/main" id="{6289FEF1-8CD8-4DD5-BC09-99845EDD7746}"/>
                </a:ext>
              </a:extLst>
            </xdr:cNvPr>
            <xdr:cNvSpPr txBox="1"/>
          </xdr:nvSpPr>
          <xdr:spPr>
            <a:xfrm>
              <a:off x="4122214" y="2629068"/>
              <a:ext cx="1336973" cy="2447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𝐿𝑛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/25~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𝐿𝑛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/20</m:t>
                    </m:r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15" name="29 CuadroTexto">
              <a:extLst>
                <a:ext uri="{FF2B5EF4-FFF2-40B4-BE49-F238E27FC236}">
                  <a16:creationId xmlns:a16="http://schemas.microsoft.com/office/drawing/2014/main" id="{6289FEF1-8CD8-4DD5-BC09-99845EDD7746}"/>
                </a:ext>
              </a:extLst>
            </xdr:cNvPr>
            <xdr:cNvSpPr txBox="1"/>
          </xdr:nvSpPr>
          <xdr:spPr>
            <a:xfrm>
              <a:off x="4122214" y="2629068"/>
              <a:ext cx="1336973" cy="2447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𝑡=𝐿𝑛/25~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𝐿𝑛/20</a:t>
              </a:r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546256</xdr:colOff>
      <xdr:row>18</xdr:row>
      <xdr:rowOff>148486</xdr:rowOff>
    </xdr:from>
    <xdr:ext cx="1336973" cy="2447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6" name="29 CuadroTexto">
              <a:extLst>
                <a:ext uri="{FF2B5EF4-FFF2-40B4-BE49-F238E27FC236}">
                  <a16:creationId xmlns:a16="http://schemas.microsoft.com/office/drawing/2014/main" id="{806FD2D6-7CFE-46D5-AA38-C78CC603A8D8}"/>
                </a:ext>
              </a:extLst>
            </xdr:cNvPr>
            <xdr:cNvSpPr txBox="1"/>
          </xdr:nvSpPr>
          <xdr:spPr>
            <a:xfrm>
              <a:off x="4131738" y="4142182"/>
              <a:ext cx="1336973" cy="2447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𝐿𝑛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/25~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𝐿𝑛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/20</m:t>
                    </m:r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16" name="29 CuadroTexto">
              <a:extLst>
                <a:ext uri="{FF2B5EF4-FFF2-40B4-BE49-F238E27FC236}">
                  <a16:creationId xmlns:a16="http://schemas.microsoft.com/office/drawing/2014/main" id="{806FD2D6-7CFE-46D5-AA38-C78CC603A8D8}"/>
                </a:ext>
              </a:extLst>
            </xdr:cNvPr>
            <xdr:cNvSpPr txBox="1"/>
          </xdr:nvSpPr>
          <xdr:spPr>
            <a:xfrm>
              <a:off x="4131738" y="4142182"/>
              <a:ext cx="1336973" cy="2447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𝑡=𝐿𝑛/25~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𝐿𝑛/20</a:t>
              </a:r>
              <a:endParaRPr lang="es-PE" sz="11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550339</xdr:colOff>
      <xdr:row>156</xdr:row>
      <xdr:rowOff>27213</xdr:rowOff>
    </xdr:from>
    <xdr:ext cx="585859" cy="3878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9 CuadroTexto">
              <a:extLst>
                <a:ext uri="{FF2B5EF4-FFF2-40B4-BE49-F238E27FC236}">
                  <a16:creationId xmlns:a16="http://schemas.microsoft.com/office/drawing/2014/main" id="{5CBD63B7-F143-4C2D-9DBA-FEA1E2CDD7D9}"/>
                </a:ext>
              </a:extLst>
            </xdr:cNvPr>
            <xdr:cNvSpPr txBox="1"/>
          </xdr:nvSpPr>
          <xdr:spPr>
            <a:xfrm>
              <a:off x="1543660" y="29316588"/>
              <a:ext cx="585859" cy="387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5</m:t>
                        </m:r>
                      </m:den>
                    </m:f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29 CuadroTexto">
              <a:extLst>
                <a:ext uri="{FF2B5EF4-FFF2-40B4-BE49-F238E27FC236}">
                  <a16:creationId xmlns:a16="http://schemas.microsoft.com/office/drawing/2014/main" id="{5CBD63B7-F143-4C2D-9DBA-FEA1E2CDD7D9}"/>
                </a:ext>
              </a:extLst>
            </xdr:cNvPr>
            <xdr:cNvSpPr txBox="1"/>
          </xdr:nvSpPr>
          <xdr:spPr>
            <a:xfrm>
              <a:off x="1543660" y="29316588"/>
              <a:ext cx="585859" cy="387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𝑑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5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333985</xdr:colOff>
      <xdr:row>209</xdr:row>
      <xdr:rowOff>151040</xdr:rowOff>
    </xdr:from>
    <xdr:ext cx="1332890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29 CuadroTexto">
              <a:extLst>
                <a:ext uri="{FF2B5EF4-FFF2-40B4-BE49-F238E27FC236}">
                  <a16:creationId xmlns:a16="http://schemas.microsoft.com/office/drawing/2014/main" id="{17BCD811-C4FF-4EAC-A8DC-B7347DB62A30}"/>
                </a:ext>
              </a:extLst>
            </xdr:cNvPr>
            <xdr:cNvSpPr txBox="1"/>
          </xdr:nvSpPr>
          <xdr:spPr>
            <a:xfrm>
              <a:off x="1357242" y="20131769"/>
              <a:ext cx="1332890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𝑐𝑜𝑠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𝜃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PE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𝑃</m:t>
                                </m:r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𝐶𝑃</m:t>
                                </m:r>
                              </m:e>
                              <m:sup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6" name="29 CuadroTexto">
              <a:extLst>
                <a:ext uri="{FF2B5EF4-FFF2-40B4-BE49-F238E27FC236}">
                  <a16:creationId xmlns:a16="http://schemas.microsoft.com/office/drawing/2014/main" id="{17BCD811-C4FF-4EAC-A8DC-B7347DB62A30}"/>
                </a:ext>
              </a:extLst>
            </xdr:cNvPr>
            <xdr:cNvSpPr txBox="1"/>
          </xdr:nvSpPr>
          <xdr:spPr>
            <a:xfrm>
              <a:off x="1357242" y="20131769"/>
              <a:ext cx="1332890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𝑐𝑜𝑠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𝜃=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/√(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2+〖𝐶𝑃〗^2 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454634</xdr:colOff>
      <xdr:row>236</xdr:row>
      <xdr:rowOff>134031</xdr:rowOff>
    </xdr:from>
    <xdr:ext cx="1640866" cy="2367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29 CuadroTexto">
              <a:extLst>
                <a:ext uri="{FF2B5EF4-FFF2-40B4-BE49-F238E27FC236}">
                  <a16:creationId xmlns:a16="http://schemas.microsoft.com/office/drawing/2014/main" id="{DDA35151-A34E-4532-BEB4-7A5DA1408AE5}"/>
                </a:ext>
              </a:extLst>
            </xdr:cNvPr>
            <xdr:cNvSpPr txBox="1"/>
          </xdr:nvSpPr>
          <xdr:spPr>
            <a:xfrm>
              <a:off x="1441770" y="43888417"/>
              <a:ext cx="1640866" cy="236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𝑉𝑥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1−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𝑊𝑢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1⋅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𝑋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0" name="29 CuadroTexto">
              <a:extLst>
                <a:ext uri="{FF2B5EF4-FFF2-40B4-BE49-F238E27FC236}">
                  <a16:creationId xmlns:a16="http://schemas.microsoft.com/office/drawing/2014/main" id="{DDA35151-A34E-4532-BEB4-7A5DA1408AE5}"/>
                </a:ext>
              </a:extLst>
            </xdr:cNvPr>
            <xdr:cNvSpPr txBox="1"/>
          </xdr:nvSpPr>
          <xdr:spPr>
            <a:xfrm>
              <a:off x="1441770" y="43888417"/>
              <a:ext cx="1640866" cy="236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𝑉𝑥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=𝑅1−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𝑊𝑢1⋅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𝑋=0</a:t>
              </a:r>
              <a:endParaRPr lang="es-PE" sz="1100" b="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230343</xdr:colOff>
      <xdr:row>239</xdr:row>
      <xdr:rowOff>12473</xdr:rowOff>
    </xdr:from>
    <xdr:ext cx="1866291" cy="4014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29 CuadroTexto">
              <a:extLst>
                <a:ext uri="{FF2B5EF4-FFF2-40B4-BE49-F238E27FC236}">
                  <a16:creationId xmlns:a16="http://schemas.microsoft.com/office/drawing/2014/main" id="{B0818D56-018C-4696-A272-8430426ABA45}"/>
                </a:ext>
              </a:extLst>
            </xdr:cNvPr>
            <xdr:cNvSpPr txBox="1"/>
          </xdr:nvSpPr>
          <xdr:spPr>
            <a:xfrm>
              <a:off x="1222531" y="42374911"/>
              <a:ext cx="1866291" cy="401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𝑀𝑚𝑎𝑥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1∙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𝑋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𝑊𝑢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1∙</m:t>
                    </m:r>
                    <m:f>
                      <m:f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p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4" name="29 CuadroTexto">
              <a:extLst>
                <a:ext uri="{FF2B5EF4-FFF2-40B4-BE49-F238E27FC236}">
                  <a16:creationId xmlns:a16="http://schemas.microsoft.com/office/drawing/2014/main" id="{B0818D56-018C-4696-A272-8430426ABA45}"/>
                </a:ext>
              </a:extLst>
            </xdr:cNvPr>
            <xdr:cNvSpPr txBox="1"/>
          </xdr:nvSpPr>
          <xdr:spPr>
            <a:xfrm>
              <a:off x="1222531" y="42374911"/>
              <a:ext cx="1866291" cy="401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𝑀𝑚𝑎𝑥=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𝑅1∙𝑋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−𝑊𝑢1∙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𝑋^2/2</a:t>
              </a:r>
              <a:endParaRPr lang="es-PE" sz="1100" b="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8772</xdr:colOff>
      <xdr:row>263</xdr:row>
      <xdr:rowOff>140153</xdr:rowOff>
    </xdr:from>
    <xdr:ext cx="1916639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29 CuadroTexto">
              <a:extLst>
                <a:ext uri="{FF2B5EF4-FFF2-40B4-BE49-F238E27FC236}">
                  <a16:creationId xmlns:a16="http://schemas.microsoft.com/office/drawing/2014/main" id="{5C03534C-7727-4B4D-9678-CFA51679B7A7}"/>
                </a:ext>
              </a:extLst>
            </xdr:cNvPr>
            <xdr:cNvSpPr txBox="1"/>
          </xdr:nvSpPr>
          <xdr:spPr>
            <a:xfrm>
              <a:off x="1032029" y="28802239"/>
              <a:ext cx="1916639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𝐴𝑠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𝑚𝑖𝑛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1 = 0.0018∙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9" name="29 CuadroTexto">
              <a:extLst>
                <a:ext uri="{FF2B5EF4-FFF2-40B4-BE49-F238E27FC236}">
                  <a16:creationId xmlns:a16="http://schemas.microsoft.com/office/drawing/2014/main" id="{5C03534C-7727-4B4D-9678-CFA51679B7A7}"/>
                </a:ext>
              </a:extLst>
            </xdr:cNvPr>
            <xdr:cNvSpPr txBox="1"/>
          </xdr:nvSpPr>
          <xdr:spPr>
            <a:xfrm>
              <a:off x="1032029" y="28802239"/>
              <a:ext cx="1916639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𝐴𝑠 𝑚𝑖𝑛1 = 0.0018∙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endParaRPr lang="es-PE" sz="1100" b="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118382</xdr:colOff>
      <xdr:row>262</xdr:row>
      <xdr:rowOff>88446</xdr:rowOff>
    </xdr:from>
    <xdr:ext cx="1932216" cy="468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DE3E36DB-434C-424C-8878-AB2FE2BDAA0B}"/>
                </a:ext>
              </a:extLst>
            </xdr:cNvPr>
            <xdr:cNvSpPr txBox="1"/>
          </xdr:nvSpPr>
          <xdr:spPr>
            <a:xfrm>
              <a:off x="3819525" y="28565475"/>
              <a:ext cx="1932216" cy="46886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𝐴</m:t>
                    </m:r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𝑠</m:t>
                    </m:r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𝑚𝑖𝑛</m:t>
                    </m:r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2= </m:t>
                    </m:r>
                    <m:f>
                      <m:fPr>
                        <m:ctrlP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0.7∙</m:t>
                        </m:r>
                        <m:rad>
                          <m:radPr>
                            <m:degHide m:val="on"/>
                            <m:ctrlPr>
                              <a:rPr lang="es-PE" sz="1100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PE" sz="1100" b="0" i="1"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PE" sz="1100" b="0" i="1"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𝑓</m:t>
                                </m:r>
                              </m:e>
                              <m:sup>
                                <m:r>
                                  <a:rPr lang="es-PE" sz="1100" b="0" i="1"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s-PE" sz="1100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𝑐</m:t>
                            </m:r>
                          </m:e>
                        </m:rad>
                        <m: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𝑏</m:t>
                        </m:r>
                        <m: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num>
                      <m:den>
                        <m: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𝑓𝑦</m:t>
                        </m:r>
                      </m:den>
                    </m:f>
                  </m:oMath>
                </m:oMathPara>
              </a14:m>
              <a:endParaRPr lang="es-PE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3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DE3E36DB-434C-424C-8878-AB2FE2BDAA0B}"/>
                </a:ext>
              </a:extLst>
            </xdr:cNvPr>
            <xdr:cNvSpPr txBox="1"/>
          </xdr:nvSpPr>
          <xdr:spPr>
            <a:xfrm>
              <a:off x="3819525" y="28565475"/>
              <a:ext cx="1932216" cy="46886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s-PE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𝐴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 𝑚𝑖𝑛2= 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(0.7∙√(𝑓^′ 𝑐)∙𝑏∙𝑡)/𝑓𝑦</a:t>
              </a:r>
              <a:endParaRPr lang="es-PE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448283</xdr:colOff>
      <xdr:row>259</xdr:row>
      <xdr:rowOff>54426</xdr:rowOff>
    </xdr:from>
    <xdr:ext cx="1517949" cy="5238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29 CuadroTexto">
              <a:extLst>
                <a:ext uri="{FF2B5EF4-FFF2-40B4-BE49-F238E27FC236}">
                  <a16:creationId xmlns:a16="http://schemas.microsoft.com/office/drawing/2014/main" id="{DE180441-2A3F-47F5-8F1F-0AF25B55CEBF}"/>
                </a:ext>
              </a:extLst>
            </xdr:cNvPr>
            <xdr:cNvSpPr txBox="1"/>
          </xdr:nvSpPr>
          <xdr:spPr>
            <a:xfrm>
              <a:off x="1471540" y="27976283"/>
              <a:ext cx="1517949" cy="523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𝐴𝑠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𝑀𝑢</m:t>
                        </m:r>
                      </m:num>
                      <m:den>
                        <m:r>
                          <a:rPr lang="el-GR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∅</m:t>
                        </m:r>
                        <m:r>
                          <a:rPr lang="es-E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s-E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𝑓𝑦</m:t>
                        </m:r>
                        <m:r>
                          <a:rPr lang="es-E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s-E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  <m:r>
                              <a:rPr lang="es-E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s-ES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ES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𝑎</m:t>
                                </m:r>
                              </m:num>
                              <m:den>
                                <m:r>
                                  <a:rPr lang="es-ES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den>
                    </m:f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45" name="29 CuadroTexto">
              <a:extLst>
                <a:ext uri="{FF2B5EF4-FFF2-40B4-BE49-F238E27FC236}">
                  <a16:creationId xmlns:a16="http://schemas.microsoft.com/office/drawing/2014/main" id="{DE180441-2A3F-47F5-8F1F-0AF25B55CEBF}"/>
                </a:ext>
              </a:extLst>
            </xdr:cNvPr>
            <xdr:cNvSpPr txBox="1"/>
          </xdr:nvSpPr>
          <xdr:spPr>
            <a:xfrm>
              <a:off x="1471540" y="27976283"/>
              <a:ext cx="1517949" cy="523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𝐴𝑠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𝑀𝑢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∅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∙𝑓𝑦∙(𝑑−𝑎/2)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554422</xdr:colOff>
      <xdr:row>253</xdr:row>
      <xdr:rowOff>27213</xdr:rowOff>
    </xdr:from>
    <xdr:ext cx="1092043" cy="3483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29 CuadroTexto">
              <a:extLst>
                <a:ext uri="{FF2B5EF4-FFF2-40B4-BE49-F238E27FC236}">
                  <a16:creationId xmlns:a16="http://schemas.microsoft.com/office/drawing/2014/main" id="{7756DEE7-27B7-4594-AEF4-956D1A18F8E6}"/>
                </a:ext>
              </a:extLst>
            </xdr:cNvPr>
            <xdr:cNvSpPr txBox="1"/>
          </xdr:nvSpPr>
          <xdr:spPr>
            <a:xfrm>
              <a:off x="1577679" y="26871384"/>
              <a:ext cx="1092043" cy="348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s-ES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PE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ES" sz="1100" b="0" i="0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</m:t>
                            </m:r>
                          </m:e>
                          <m:sub>
                            <m:r>
                              <a:rPr lang="es-PE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Ø</m:t>
                            </m:r>
                          </m:sub>
                        </m:sSub>
                      </m:num>
                      <m:den>
                        <m:r>
                          <a:rPr lang="es-ES" sz="1100" b="0" i="0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12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49" name="29 CuadroTexto">
              <a:extLst>
                <a:ext uri="{FF2B5EF4-FFF2-40B4-BE49-F238E27FC236}">
                  <a16:creationId xmlns:a16="http://schemas.microsoft.com/office/drawing/2014/main" id="{7756DEE7-27B7-4594-AEF4-956D1A18F8E6}"/>
                </a:ext>
              </a:extLst>
            </xdr:cNvPr>
            <xdr:cNvSpPr txBox="1"/>
          </xdr:nvSpPr>
          <xdr:spPr>
            <a:xfrm>
              <a:off x="1577679" y="26871384"/>
              <a:ext cx="1092043" cy="348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=𝑡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−𝑅−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_Ø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/2</a:t>
              </a:r>
              <a:endParaRPr lang="es-PE" sz="12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224516</xdr:colOff>
      <xdr:row>269</xdr:row>
      <xdr:rowOff>0</xdr:rowOff>
    </xdr:from>
    <xdr:ext cx="979715" cy="2018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3AA18575-8D25-4436-8F96-9CAC6D38B356}"/>
                </a:ext>
              </a:extLst>
            </xdr:cNvPr>
            <xdr:cNvSpPr txBox="1"/>
          </xdr:nvSpPr>
          <xdr:spPr>
            <a:xfrm>
              <a:off x="2081891" y="47736127"/>
              <a:ext cx="979715" cy="201837"/>
            </a:xfrm>
            <a:prstGeom prst="rect">
              <a:avLst/>
            </a:prstGeom>
            <a:noFill/>
          </xdr:spPr>
          <xdr:txBody>
            <a:bodyPr vertOverflow="clip" horzOverflow="clip" wrap="square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𝑆𝑚𝑎𝑥</m:t>
                    </m:r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1= 3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s-PE" sz="11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51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3AA18575-8D25-4436-8F96-9CAC6D38B356}"/>
                </a:ext>
              </a:extLst>
            </xdr:cNvPr>
            <xdr:cNvSpPr txBox="1"/>
          </xdr:nvSpPr>
          <xdr:spPr>
            <a:xfrm>
              <a:off x="2081891" y="47736127"/>
              <a:ext cx="979715" cy="201837"/>
            </a:xfrm>
            <a:prstGeom prst="rect">
              <a:avLst/>
            </a:prstGeom>
            <a:noFill/>
          </xdr:spPr>
          <xdr:txBody>
            <a:bodyPr vertOverflow="clip" horzOverflow="clip" wrap="square" anchor="ctr">
              <a:noAutofit/>
            </a:bodyPr>
            <a:lstStyle/>
            <a:p>
              <a:pPr algn="ctr"/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𝑆𝑚𝑎𝑥1=</a:t>
              </a:r>
              <a:r>
                <a:rPr lang="es-P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es-PE" sz="11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260575</xdr:colOff>
      <xdr:row>268</xdr:row>
      <xdr:rowOff>155864</xdr:rowOff>
    </xdr:from>
    <xdr:ext cx="1237572" cy="2440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7E67C531-E0E7-4363-BD33-11B839B864E6}"/>
                </a:ext>
              </a:extLst>
            </xdr:cNvPr>
            <xdr:cNvSpPr txBox="1"/>
          </xdr:nvSpPr>
          <xdr:spPr>
            <a:xfrm>
              <a:off x="2979530" y="50144796"/>
              <a:ext cx="1237572" cy="244093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𝑆𝑚𝑎𝑥</m:t>
                    </m:r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2=45 </m:t>
                    </m:r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𝑐𝑚</m:t>
                    </m:r>
                  </m:oMath>
                </m:oMathPara>
              </a14:m>
              <a:endParaRPr lang="es-PE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52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7E67C531-E0E7-4363-BD33-11B839B864E6}"/>
                </a:ext>
              </a:extLst>
            </xdr:cNvPr>
            <xdr:cNvSpPr txBox="1"/>
          </xdr:nvSpPr>
          <xdr:spPr>
            <a:xfrm>
              <a:off x="2979530" y="50144796"/>
              <a:ext cx="1237572" cy="244093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𝑆𝑚𝑎𝑥2=45 𝑐𝑚</a:t>
              </a:r>
              <a:endParaRPr lang="es-PE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550339</xdr:colOff>
      <xdr:row>256</xdr:row>
      <xdr:rowOff>27213</xdr:rowOff>
    </xdr:from>
    <xdr:ext cx="585859" cy="3878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29 CuadroTexto">
              <a:extLst>
                <a:ext uri="{FF2B5EF4-FFF2-40B4-BE49-F238E27FC236}">
                  <a16:creationId xmlns:a16="http://schemas.microsoft.com/office/drawing/2014/main" id="{CA96163D-8D87-4515-80EA-091FA507B30B}"/>
                </a:ext>
              </a:extLst>
            </xdr:cNvPr>
            <xdr:cNvSpPr txBox="1"/>
          </xdr:nvSpPr>
          <xdr:spPr>
            <a:xfrm>
              <a:off x="1573596" y="27393899"/>
              <a:ext cx="585859" cy="387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5</m:t>
                        </m:r>
                      </m:den>
                    </m:f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59" name="29 CuadroTexto">
              <a:extLst>
                <a:ext uri="{FF2B5EF4-FFF2-40B4-BE49-F238E27FC236}">
                  <a16:creationId xmlns:a16="http://schemas.microsoft.com/office/drawing/2014/main" id="{CA96163D-8D87-4515-80EA-091FA507B30B}"/>
                </a:ext>
              </a:extLst>
            </xdr:cNvPr>
            <xdr:cNvSpPr txBox="1"/>
          </xdr:nvSpPr>
          <xdr:spPr>
            <a:xfrm>
              <a:off x="1573596" y="27393899"/>
              <a:ext cx="585859" cy="387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𝑑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5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428624</xdr:colOff>
      <xdr:row>259</xdr:row>
      <xdr:rowOff>95250</xdr:rowOff>
    </xdr:from>
    <xdr:ext cx="1231447" cy="316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7" name="145 CuadroTexto">
              <a:extLst>
                <a:ext uri="{FF2B5EF4-FFF2-40B4-BE49-F238E27FC236}">
                  <a16:creationId xmlns:a16="http://schemas.microsoft.com/office/drawing/2014/main" id="{71930ED9-BE63-40EA-A380-CC63ADD69596}"/>
                </a:ext>
              </a:extLst>
            </xdr:cNvPr>
            <xdr:cNvSpPr txBox="1"/>
          </xdr:nvSpPr>
          <xdr:spPr>
            <a:xfrm>
              <a:off x="3150053" y="45366214"/>
              <a:ext cx="1231447" cy="316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𝐴𝑠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𝑓𝑦</m:t>
                        </m:r>
                      </m:num>
                      <m:den>
                        <m: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0.85∙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𝑓𝑐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457" name="145 CuadroTexto">
              <a:extLst>
                <a:ext uri="{FF2B5EF4-FFF2-40B4-BE49-F238E27FC236}">
                  <a16:creationId xmlns:a16="http://schemas.microsoft.com/office/drawing/2014/main" id="{71930ED9-BE63-40EA-A380-CC63ADD69596}"/>
                </a:ext>
              </a:extLst>
            </xdr:cNvPr>
            <xdr:cNvSpPr txBox="1"/>
          </xdr:nvSpPr>
          <xdr:spPr>
            <a:xfrm>
              <a:off x="3150053" y="45366214"/>
              <a:ext cx="1231447" cy="316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𝑎=(𝐴𝑠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𝑓𝑦)/(0.85∙𝑓𝑐∙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𝑏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</a:p>
          </xdr:txBody>
        </xdr:sp>
      </mc:Fallback>
    </mc:AlternateContent>
    <xdr:clientData/>
  </xdr:oneCellAnchor>
  <xdr:oneCellAnchor>
    <xdr:from>
      <xdr:col>4</xdr:col>
      <xdr:colOff>6804</xdr:colOff>
      <xdr:row>159</xdr:row>
      <xdr:rowOff>88446</xdr:rowOff>
    </xdr:from>
    <xdr:ext cx="1231447" cy="316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0" name="145 CuadroTexto">
              <a:extLst>
                <a:ext uri="{FF2B5EF4-FFF2-40B4-BE49-F238E27FC236}">
                  <a16:creationId xmlns:a16="http://schemas.microsoft.com/office/drawing/2014/main" id="{09E226EB-5652-48AA-B995-D035897F5385}"/>
                </a:ext>
              </a:extLst>
            </xdr:cNvPr>
            <xdr:cNvSpPr txBox="1"/>
          </xdr:nvSpPr>
          <xdr:spPr>
            <a:xfrm>
              <a:off x="3592286" y="28806321"/>
              <a:ext cx="1231447" cy="316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𝐴𝑠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𝑓𝑦</m:t>
                        </m:r>
                      </m:num>
                      <m:den>
                        <m: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0.85∙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𝑓𝑐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470" name="145 CuadroTexto">
              <a:extLst>
                <a:ext uri="{FF2B5EF4-FFF2-40B4-BE49-F238E27FC236}">
                  <a16:creationId xmlns:a16="http://schemas.microsoft.com/office/drawing/2014/main" id="{09E226EB-5652-48AA-B995-D035897F5385}"/>
                </a:ext>
              </a:extLst>
            </xdr:cNvPr>
            <xdr:cNvSpPr txBox="1"/>
          </xdr:nvSpPr>
          <xdr:spPr>
            <a:xfrm>
              <a:off x="3592286" y="28806321"/>
              <a:ext cx="1231447" cy="316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𝑎=(𝐴𝑠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𝑓𝑦)/(0.85∙𝑓𝑐∙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𝑏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</a:p>
          </xdr:txBody>
        </xdr:sp>
      </mc:Fallback>
    </mc:AlternateContent>
    <xdr:clientData/>
  </xdr:oneCellAnchor>
  <xdr:oneCellAnchor>
    <xdr:from>
      <xdr:col>1</xdr:col>
      <xdr:colOff>537483</xdr:colOff>
      <xdr:row>371</xdr:row>
      <xdr:rowOff>27214</xdr:rowOff>
    </xdr:from>
    <xdr:ext cx="585859" cy="3878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3" name="29 CuadroTexto">
              <a:extLst>
                <a:ext uri="{FF2B5EF4-FFF2-40B4-BE49-F238E27FC236}">
                  <a16:creationId xmlns:a16="http://schemas.microsoft.com/office/drawing/2014/main" id="{B6B5F071-4758-4CD6-A03E-3C4673DDF838}"/>
                </a:ext>
              </a:extLst>
            </xdr:cNvPr>
            <xdr:cNvSpPr txBox="1"/>
          </xdr:nvSpPr>
          <xdr:spPr>
            <a:xfrm>
              <a:off x="1530804" y="62633678"/>
              <a:ext cx="585859" cy="387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5</m:t>
                        </m:r>
                      </m:den>
                    </m:f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473" name="29 CuadroTexto">
              <a:extLst>
                <a:ext uri="{FF2B5EF4-FFF2-40B4-BE49-F238E27FC236}">
                  <a16:creationId xmlns:a16="http://schemas.microsoft.com/office/drawing/2014/main" id="{B6B5F071-4758-4CD6-A03E-3C4673DDF838}"/>
                </a:ext>
              </a:extLst>
            </xdr:cNvPr>
            <xdr:cNvSpPr txBox="1"/>
          </xdr:nvSpPr>
          <xdr:spPr>
            <a:xfrm>
              <a:off x="1530804" y="62633678"/>
              <a:ext cx="585859" cy="387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𝑑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5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551090</xdr:colOff>
      <xdr:row>368</xdr:row>
      <xdr:rowOff>13607</xdr:rowOff>
    </xdr:from>
    <xdr:ext cx="1092043" cy="3483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9" name="29 CuadroTexto">
              <a:extLst>
                <a:ext uri="{FF2B5EF4-FFF2-40B4-BE49-F238E27FC236}">
                  <a16:creationId xmlns:a16="http://schemas.microsoft.com/office/drawing/2014/main" id="{08CA0F63-EAA9-4B39-83B3-2AFABA6CEA6B}"/>
                </a:ext>
              </a:extLst>
            </xdr:cNvPr>
            <xdr:cNvSpPr txBox="1"/>
          </xdr:nvSpPr>
          <xdr:spPr>
            <a:xfrm>
              <a:off x="1544411" y="62048571"/>
              <a:ext cx="1092043" cy="348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</m:t>
                    </m:r>
                    <m:r>
                      <a:rPr lang="es-PE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s-ES" sz="110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PE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s-ES" sz="1100" b="0" i="0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d</m:t>
                            </m:r>
                          </m:e>
                          <m:sub>
                            <m:r>
                              <a:rPr lang="es-PE" sz="1100" b="0" i="1" baseline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Ø</m:t>
                            </m:r>
                          </m:sub>
                        </m:sSub>
                      </m:num>
                      <m:den>
                        <m:r>
                          <a:rPr lang="es-ES" sz="1100" b="0" i="0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12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479" name="29 CuadroTexto">
              <a:extLst>
                <a:ext uri="{FF2B5EF4-FFF2-40B4-BE49-F238E27FC236}">
                  <a16:creationId xmlns:a16="http://schemas.microsoft.com/office/drawing/2014/main" id="{08CA0F63-EAA9-4B39-83B3-2AFABA6CEA6B}"/>
                </a:ext>
              </a:extLst>
            </xdr:cNvPr>
            <xdr:cNvSpPr txBox="1"/>
          </xdr:nvSpPr>
          <xdr:spPr>
            <a:xfrm>
              <a:off x="1544411" y="62048571"/>
              <a:ext cx="1092043" cy="348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=𝑡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−𝑅−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PE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_Ø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/2</a:t>
              </a:r>
              <a:endParaRPr lang="es-PE" sz="12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981683</xdr:colOff>
      <xdr:row>378</xdr:row>
      <xdr:rowOff>119743</xdr:rowOff>
    </xdr:from>
    <xdr:ext cx="1916639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0" name="29 CuadroTexto">
              <a:extLst>
                <a:ext uri="{FF2B5EF4-FFF2-40B4-BE49-F238E27FC236}">
                  <a16:creationId xmlns:a16="http://schemas.microsoft.com/office/drawing/2014/main" id="{201A2AC7-61D7-4C1E-BEE7-7A332763A065}"/>
                </a:ext>
              </a:extLst>
            </xdr:cNvPr>
            <xdr:cNvSpPr txBox="1"/>
          </xdr:nvSpPr>
          <xdr:spPr>
            <a:xfrm>
              <a:off x="981683" y="64059707"/>
              <a:ext cx="1916639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𝐴𝑠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𝑚𝑖𝑛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1 = 0.0018∙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80" name="29 CuadroTexto">
              <a:extLst>
                <a:ext uri="{FF2B5EF4-FFF2-40B4-BE49-F238E27FC236}">
                  <a16:creationId xmlns:a16="http://schemas.microsoft.com/office/drawing/2014/main" id="{201A2AC7-61D7-4C1E-BEE7-7A332763A065}"/>
                </a:ext>
              </a:extLst>
            </xdr:cNvPr>
            <xdr:cNvSpPr txBox="1"/>
          </xdr:nvSpPr>
          <xdr:spPr>
            <a:xfrm>
              <a:off x="981683" y="64059707"/>
              <a:ext cx="1916639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𝐴𝑠 𝑚𝑖𝑛1 = 0.0018∙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endParaRPr lang="es-PE" sz="1100" b="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50346</xdr:colOff>
      <xdr:row>377</xdr:row>
      <xdr:rowOff>115660</xdr:rowOff>
    </xdr:from>
    <xdr:ext cx="1932216" cy="468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1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99BDCC44-2FDA-4A59-88DC-BDFB482D9B76}"/>
                </a:ext>
              </a:extLst>
            </xdr:cNvPr>
            <xdr:cNvSpPr txBox="1"/>
          </xdr:nvSpPr>
          <xdr:spPr>
            <a:xfrm>
              <a:off x="3635828" y="63865124"/>
              <a:ext cx="1932216" cy="46886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𝐴</m:t>
                    </m:r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𝑠</m:t>
                    </m:r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𝑚𝑖𝑛</m:t>
                    </m:r>
                    <m:r>
                      <a:rPr lang="es-ES" sz="11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2= </m:t>
                    </m:r>
                    <m:f>
                      <m:fPr>
                        <m:ctrlP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0.7∙</m:t>
                        </m:r>
                        <m:rad>
                          <m:radPr>
                            <m:degHide m:val="on"/>
                            <m:ctrlPr>
                              <a:rPr lang="es-PE" sz="1100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PE" sz="1100" b="0" i="1"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PE" sz="1100" b="0" i="1"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𝑓</m:t>
                                </m:r>
                              </m:e>
                              <m:sup>
                                <m:r>
                                  <a:rPr lang="es-PE" sz="1100" b="0" i="1"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s-PE" sz="1100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𝑐</m:t>
                            </m:r>
                          </m:e>
                        </m:rad>
                        <m: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𝑏</m:t>
                        </m:r>
                        <m: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num>
                      <m:den>
                        <m:r>
                          <a:rPr lang="es-PE" sz="1100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𝑓𝑦</m:t>
                        </m:r>
                      </m:den>
                    </m:f>
                  </m:oMath>
                </m:oMathPara>
              </a14:m>
              <a:endParaRPr lang="es-PE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81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99BDCC44-2FDA-4A59-88DC-BDFB482D9B76}"/>
                </a:ext>
              </a:extLst>
            </xdr:cNvPr>
            <xdr:cNvSpPr txBox="1"/>
          </xdr:nvSpPr>
          <xdr:spPr>
            <a:xfrm>
              <a:off x="3635828" y="63865124"/>
              <a:ext cx="1932216" cy="46886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pPr/>
              <a:r>
                <a:rPr lang="es-PE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𝐴</a:t>
              </a:r>
              <a:r>
                <a:rPr lang="es-ES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 𝑚𝑖𝑛2= </a:t>
              </a:r>
              <a:r>
                <a:rPr lang="es-PE" sz="11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(0.7∙√(𝑓^′ 𝑐)∙𝑏∙𝑡)/𝑓𝑦</a:t>
              </a:r>
              <a:endParaRPr lang="es-PE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400658</xdr:colOff>
      <xdr:row>374</xdr:row>
      <xdr:rowOff>47620</xdr:rowOff>
    </xdr:from>
    <xdr:ext cx="1517949" cy="5238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4" name="29 CuadroTexto">
              <a:extLst>
                <a:ext uri="{FF2B5EF4-FFF2-40B4-BE49-F238E27FC236}">
                  <a16:creationId xmlns:a16="http://schemas.microsoft.com/office/drawing/2014/main" id="{27E94C11-1CDE-4425-80CB-D76A89F78698}"/>
                </a:ext>
              </a:extLst>
            </xdr:cNvPr>
            <xdr:cNvSpPr txBox="1"/>
          </xdr:nvSpPr>
          <xdr:spPr>
            <a:xfrm>
              <a:off x="1393979" y="63225584"/>
              <a:ext cx="1517949" cy="523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𝐴𝑠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𝑀𝑢</m:t>
                        </m:r>
                      </m:num>
                      <m:den>
                        <m:r>
                          <a:rPr lang="el-GR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∅</m:t>
                        </m:r>
                        <m:r>
                          <a:rPr lang="es-E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s-E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𝑓𝑦</m:t>
                        </m:r>
                        <m:r>
                          <a:rPr lang="es-E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s-E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  <m:r>
                              <a:rPr lang="es-E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s-ES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ES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𝑎</m:t>
                                </m:r>
                              </m:num>
                              <m:den>
                                <m:r>
                                  <a:rPr lang="es-ES" sz="1100" b="0" i="1" baseline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den>
                    </m:f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484" name="29 CuadroTexto">
              <a:extLst>
                <a:ext uri="{FF2B5EF4-FFF2-40B4-BE49-F238E27FC236}">
                  <a16:creationId xmlns:a16="http://schemas.microsoft.com/office/drawing/2014/main" id="{27E94C11-1CDE-4425-80CB-D76A89F78698}"/>
                </a:ext>
              </a:extLst>
            </xdr:cNvPr>
            <xdr:cNvSpPr txBox="1"/>
          </xdr:nvSpPr>
          <xdr:spPr>
            <a:xfrm>
              <a:off x="1393979" y="63225584"/>
              <a:ext cx="1517949" cy="523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𝐴𝑠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𝑀𝑢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∅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∙𝑓𝑦∙(𝑑−𝑎/2)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625927</xdr:colOff>
      <xdr:row>374</xdr:row>
      <xdr:rowOff>142875</xdr:rowOff>
    </xdr:from>
    <xdr:ext cx="1231447" cy="316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5" name="145 CuadroTexto">
              <a:extLst>
                <a:ext uri="{FF2B5EF4-FFF2-40B4-BE49-F238E27FC236}">
                  <a16:creationId xmlns:a16="http://schemas.microsoft.com/office/drawing/2014/main" id="{827693BF-0A0D-4B39-97E9-EC351B43C6ED}"/>
                </a:ext>
              </a:extLst>
            </xdr:cNvPr>
            <xdr:cNvSpPr txBox="1"/>
          </xdr:nvSpPr>
          <xdr:spPr>
            <a:xfrm>
              <a:off x="3347356" y="63320839"/>
              <a:ext cx="1231447" cy="316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𝐴𝑠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𝑓𝑦</m:t>
                        </m:r>
                      </m:num>
                      <m:den>
                        <m: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0.85∙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𝑓𝑐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𝑏</m:t>
                        </m:r>
                      </m:den>
                    </m:f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485" name="145 CuadroTexto">
              <a:extLst>
                <a:ext uri="{FF2B5EF4-FFF2-40B4-BE49-F238E27FC236}">
                  <a16:creationId xmlns:a16="http://schemas.microsoft.com/office/drawing/2014/main" id="{827693BF-0A0D-4B39-97E9-EC351B43C6ED}"/>
                </a:ext>
              </a:extLst>
            </xdr:cNvPr>
            <xdr:cNvSpPr txBox="1"/>
          </xdr:nvSpPr>
          <xdr:spPr>
            <a:xfrm>
              <a:off x="3347356" y="63320839"/>
              <a:ext cx="1231447" cy="316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𝑎=(𝐴𝑠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𝑓𝑦)/(0.85∙𝑓𝑐∙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𝑏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</a:p>
          </xdr:txBody>
        </xdr:sp>
      </mc:Fallback>
    </mc:AlternateContent>
    <xdr:clientData/>
  </xdr:oneCellAnchor>
  <xdr:twoCellAnchor>
    <xdr:from>
      <xdr:col>1</xdr:col>
      <xdr:colOff>31749</xdr:colOff>
      <xdr:row>345</xdr:row>
      <xdr:rowOff>142874</xdr:rowOff>
    </xdr:from>
    <xdr:to>
      <xdr:col>1</xdr:col>
      <xdr:colOff>206374</xdr:colOff>
      <xdr:row>346</xdr:row>
      <xdr:rowOff>103187</xdr:rowOff>
    </xdr:to>
    <xdr:sp macro="" textlink="">
      <xdr:nvSpPr>
        <xdr:cNvPr id="504" name="Triángulo isósceles 503">
          <a:extLst>
            <a:ext uri="{FF2B5EF4-FFF2-40B4-BE49-F238E27FC236}">
              <a16:creationId xmlns:a16="http://schemas.microsoft.com/office/drawing/2014/main" id="{7FAB3E2A-BEBE-E935-DD61-797378B8F1CF}"/>
            </a:ext>
          </a:extLst>
        </xdr:cNvPr>
        <xdr:cNvSpPr/>
      </xdr:nvSpPr>
      <xdr:spPr>
        <a:xfrm>
          <a:off x="1023937" y="59134374"/>
          <a:ext cx="174625" cy="150813"/>
        </a:xfrm>
        <a:prstGeom prst="triangl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119062</xdr:colOff>
      <xdr:row>343</xdr:row>
      <xdr:rowOff>127000</xdr:rowOff>
    </xdr:from>
    <xdr:to>
      <xdr:col>2</xdr:col>
      <xdr:colOff>357188</xdr:colOff>
      <xdr:row>345</xdr:row>
      <xdr:rowOff>134938</xdr:rowOff>
    </xdr:to>
    <xdr:sp macro="" textlink="">
      <xdr:nvSpPr>
        <xdr:cNvPr id="509" name="Rectángulo 508">
          <a:extLst>
            <a:ext uri="{FF2B5EF4-FFF2-40B4-BE49-F238E27FC236}">
              <a16:creationId xmlns:a16="http://schemas.microsoft.com/office/drawing/2014/main" id="{DE0EA795-1157-10B0-CDAC-0F63F114E0AD}"/>
            </a:ext>
          </a:extLst>
        </xdr:cNvPr>
        <xdr:cNvSpPr/>
      </xdr:nvSpPr>
      <xdr:spPr>
        <a:xfrm>
          <a:off x="1111250" y="58737500"/>
          <a:ext cx="1103313" cy="38893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841375</xdr:colOff>
      <xdr:row>343</xdr:row>
      <xdr:rowOff>128587</xdr:rowOff>
    </xdr:from>
    <xdr:to>
      <xdr:col>6</xdr:col>
      <xdr:colOff>192088</xdr:colOff>
      <xdr:row>345</xdr:row>
      <xdr:rowOff>136525</xdr:rowOff>
    </xdr:to>
    <xdr:sp macro="" textlink="">
      <xdr:nvSpPr>
        <xdr:cNvPr id="510" name="Rectángulo 509">
          <a:extLst>
            <a:ext uri="{FF2B5EF4-FFF2-40B4-BE49-F238E27FC236}">
              <a16:creationId xmlns:a16="http://schemas.microsoft.com/office/drawing/2014/main" id="{7857C1AF-E9A9-4190-8DB6-9D21B1E58644}"/>
            </a:ext>
          </a:extLst>
        </xdr:cNvPr>
        <xdr:cNvSpPr/>
      </xdr:nvSpPr>
      <xdr:spPr>
        <a:xfrm>
          <a:off x="4429125" y="58739087"/>
          <a:ext cx="1081088" cy="38893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104776</xdr:colOff>
      <xdr:row>345</xdr:row>
      <xdr:rowOff>144461</xdr:rowOff>
    </xdr:from>
    <xdr:to>
      <xdr:col>6</xdr:col>
      <xdr:colOff>279401</xdr:colOff>
      <xdr:row>346</xdr:row>
      <xdr:rowOff>104774</xdr:rowOff>
    </xdr:to>
    <xdr:sp macro="" textlink="">
      <xdr:nvSpPr>
        <xdr:cNvPr id="67" name="Triángulo isósceles 66">
          <a:extLst>
            <a:ext uri="{FF2B5EF4-FFF2-40B4-BE49-F238E27FC236}">
              <a16:creationId xmlns:a16="http://schemas.microsoft.com/office/drawing/2014/main" id="{B3E6228C-5B6A-48EB-8015-B50A0B703636}"/>
            </a:ext>
          </a:extLst>
        </xdr:cNvPr>
        <xdr:cNvSpPr/>
      </xdr:nvSpPr>
      <xdr:spPr>
        <a:xfrm>
          <a:off x="5422901" y="59135961"/>
          <a:ext cx="174625" cy="150813"/>
        </a:xfrm>
        <a:prstGeom prst="triangl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358775</xdr:colOff>
      <xdr:row>344</xdr:row>
      <xdr:rowOff>87313</xdr:rowOff>
    </xdr:from>
    <xdr:to>
      <xdr:col>4</xdr:col>
      <xdr:colOff>841375</xdr:colOff>
      <xdr:row>345</xdr:row>
      <xdr:rowOff>136526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FEF8A8ED-46DA-4CE0-988F-AE47846381EB}"/>
            </a:ext>
          </a:extLst>
        </xdr:cNvPr>
        <xdr:cNvSpPr/>
      </xdr:nvSpPr>
      <xdr:spPr>
        <a:xfrm>
          <a:off x="2216150" y="58888313"/>
          <a:ext cx="2212975" cy="239713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670719</xdr:colOff>
      <xdr:row>343</xdr:row>
      <xdr:rowOff>127000</xdr:rowOff>
    </xdr:from>
    <xdr:to>
      <xdr:col>1</xdr:col>
      <xdr:colOff>670719</xdr:colOff>
      <xdr:row>345</xdr:row>
      <xdr:rowOff>134938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CA1AE856-1CF1-6F05-34E8-10BF38910510}"/>
            </a:ext>
          </a:extLst>
        </xdr:cNvPr>
        <xdr:cNvCxnSpPr>
          <a:stCxn id="509" idx="0"/>
          <a:endCxn id="509" idx="2"/>
        </xdr:cNvCxnSpPr>
      </xdr:nvCxnSpPr>
      <xdr:spPr>
        <a:xfrm>
          <a:off x="1662907" y="58737500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823119</xdr:colOff>
      <xdr:row>343</xdr:row>
      <xdr:rowOff>128580</xdr:rowOff>
    </xdr:from>
    <xdr:to>
      <xdr:col>1</xdr:col>
      <xdr:colOff>823119</xdr:colOff>
      <xdr:row>345</xdr:row>
      <xdr:rowOff>136518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DAE47A1E-03FC-4A88-8669-F9A8EEA63D9C}"/>
            </a:ext>
          </a:extLst>
        </xdr:cNvPr>
        <xdr:cNvCxnSpPr/>
      </xdr:nvCxnSpPr>
      <xdr:spPr>
        <a:xfrm>
          <a:off x="1815307" y="58739080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110332</xdr:colOff>
      <xdr:row>343</xdr:row>
      <xdr:rowOff>130164</xdr:rowOff>
    </xdr:from>
    <xdr:to>
      <xdr:col>2</xdr:col>
      <xdr:colOff>110332</xdr:colOff>
      <xdr:row>345</xdr:row>
      <xdr:rowOff>138102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671DA269-25E7-4ED7-ACF5-BD07227692CD}"/>
            </a:ext>
          </a:extLst>
        </xdr:cNvPr>
        <xdr:cNvCxnSpPr/>
      </xdr:nvCxnSpPr>
      <xdr:spPr>
        <a:xfrm>
          <a:off x="1967707" y="58740664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262732</xdr:colOff>
      <xdr:row>343</xdr:row>
      <xdr:rowOff>132463</xdr:rowOff>
    </xdr:from>
    <xdr:to>
      <xdr:col>2</xdr:col>
      <xdr:colOff>262732</xdr:colOff>
      <xdr:row>345</xdr:row>
      <xdr:rowOff>140401</xdr:rowOff>
    </xdr:to>
    <xdr:cxnSp macro="">
      <xdr:nvCxnSpPr>
        <xdr:cNvPr id="84" name="Conector recto de flecha 83">
          <a:extLst>
            <a:ext uri="{FF2B5EF4-FFF2-40B4-BE49-F238E27FC236}">
              <a16:creationId xmlns:a16="http://schemas.microsoft.com/office/drawing/2014/main" id="{3779DAE6-E447-4BE6-A975-D44AE6A6A615}"/>
            </a:ext>
          </a:extLst>
        </xdr:cNvPr>
        <xdr:cNvCxnSpPr/>
      </xdr:nvCxnSpPr>
      <xdr:spPr>
        <a:xfrm>
          <a:off x="2115777" y="64408895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505619</xdr:colOff>
      <xdr:row>343</xdr:row>
      <xdr:rowOff>136525</xdr:rowOff>
    </xdr:from>
    <xdr:to>
      <xdr:col>1</xdr:col>
      <xdr:colOff>505619</xdr:colOff>
      <xdr:row>345</xdr:row>
      <xdr:rowOff>144463</xdr:rowOff>
    </xdr:to>
    <xdr:cxnSp macro="">
      <xdr:nvCxnSpPr>
        <xdr:cNvPr id="85" name="Conector recto de flecha 84">
          <a:extLst>
            <a:ext uri="{FF2B5EF4-FFF2-40B4-BE49-F238E27FC236}">
              <a16:creationId xmlns:a16="http://schemas.microsoft.com/office/drawing/2014/main" id="{3FFB8987-11B6-41B3-BCCB-17A993CE0EC9}"/>
            </a:ext>
          </a:extLst>
        </xdr:cNvPr>
        <xdr:cNvCxnSpPr/>
      </xdr:nvCxnSpPr>
      <xdr:spPr>
        <a:xfrm>
          <a:off x="1497807" y="58747025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340519</xdr:colOff>
      <xdr:row>343</xdr:row>
      <xdr:rowOff>130897</xdr:rowOff>
    </xdr:from>
    <xdr:to>
      <xdr:col>1</xdr:col>
      <xdr:colOff>340519</xdr:colOff>
      <xdr:row>345</xdr:row>
      <xdr:rowOff>138835</xdr:rowOff>
    </xdr:to>
    <xdr:cxnSp macro="">
      <xdr:nvCxnSpPr>
        <xdr:cNvPr id="89" name="Conector recto de flecha 88">
          <a:extLst>
            <a:ext uri="{FF2B5EF4-FFF2-40B4-BE49-F238E27FC236}">
              <a16:creationId xmlns:a16="http://schemas.microsoft.com/office/drawing/2014/main" id="{45AD82C6-FAFF-49BF-9BCD-60DFC2AF3F35}"/>
            </a:ext>
          </a:extLst>
        </xdr:cNvPr>
        <xdr:cNvCxnSpPr/>
      </xdr:nvCxnSpPr>
      <xdr:spPr>
        <a:xfrm>
          <a:off x="1327655" y="64407329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191294</xdr:colOff>
      <xdr:row>343</xdr:row>
      <xdr:rowOff>133206</xdr:rowOff>
    </xdr:from>
    <xdr:to>
      <xdr:col>1</xdr:col>
      <xdr:colOff>191294</xdr:colOff>
      <xdr:row>345</xdr:row>
      <xdr:rowOff>141144</xdr:rowOff>
    </xdr:to>
    <xdr:cxnSp macro="">
      <xdr:nvCxnSpPr>
        <xdr:cNvPr id="90" name="Conector recto de flecha 89">
          <a:extLst>
            <a:ext uri="{FF2B5EF4-FFF2-40B4-BE49-F238E27FC236}">
              <a16:creationId xmlns:a16="http://schemas.microsoft.com/office/drawing/2014/main" id="{C8A7104E-A196-4FC3-BF1E-B9BBE10228B4}"/>
            </a:ext>
          </a:extLst>
        </xdr:cNvPr>
        <xdr:cNvCxnSpPr/>
      </xdr:nvCxnSpPr>
      <xdr:spPr>
        <a:xfrm>
          <a:off x="1178430" y="64409638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401636</xdr:colOff>
      <xdr:row>344</xdr:row>
      <xdr:rowOff>87314</xdr:rowOff>
    </xdr:from>
    <xdr:to>
      <xdr:col>2</xdr:col>
      <xdr:colOff>401636</xdr:colOff>
      <xdr:row>345</xdr:row>
      <xdr:rowOff>136527</xdr:rowOff>
    </xdr:to>
    <xdr:cxnSp macro="">
      <xdr:nvCxnSpPr>
        <xdr:cNvPr id="92" name="Conector recto de flecha 91">
          <a:extLst>
            <a:ext uri="{FF2B5EF4-FFF2-40B4-BE49-F238E27FC236}">
              <a16:creationId xmlns:a16="http://schemas.microsoft.com/office/drawing/2014/main" id="{AD7A9313-CE45-4644-A1A4-465521897B4F}"/>
            </a:ext>
          </a:extLst>
        </xdr:cNvPr>
        <xdr:cNvCxnSpPr/>
      </xdr:nvCxnSpPr>
      <xdr:spPr>
        <a:xfrm>
          <a:off x="2259011" y="58888314"/>
          <a:ext cx="0" cy="23971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752475</xdr:colOff>
      <xdr:row>344</xdr:row>
      <xdr:rowOff>88891</xdr:rowOff>
    </xdr:from>
    <xdr:to>
      <xdr:col>3</xdr:col>
      <xdr:colOff>752475</xdr:colOff>
      <xdr:row>345</xdr:row>
      <xdr:rowOff>138104</xdr:rowOff>
    </xdr:to>
    <xdr:cxnSp macro="">
      <xdr:nvCxnSpPr>
        <xdr:cNvPr id="99" name="Conector recto de flecha 98">
          <a:extLst>
            <a:ext uri="{FF2B5EF4-FFF2-40B4-BE49-F238E27FC236}">
              <a16:creationId xmlns:a16="http://schemas.microsoft.com/office/drawing/2014/main" id="{27A79C01-D296-4C69-8108-CA2A1881A708}"/>
            </a:ext>
          </a:extLst>
        </xdr:cNvPr>
        <xdr:cNvCxnSpPr/>
      </xdr:nvCxnSpPr>
      <xdr:spPr>
        <a:xfrm>
          <a:off x="3475038" y="58889891"/>
          <a:ext cx="0" cy="23971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39688</xdr:colOff>
      <xdr:row>344</xdr:row>
      <xdr:rowOff>90473</xdr:rowOff>
    </xdr:from>
    <xdr:to>
      <xdr:col>4</xdr:col>
      <xdr:colOff>39688</xdr:colOff>
      <xdr:row>345</xdr:row>
      <xdr:rowOff>139686</xdr:rowOff>
    </xdr:to>
    <xdr:cxnSp macro="">
      <xdr:nvCxnSpPr>
        <xdr:cNvPr id="110" name="Conector recto de flecha 109">
          <a:extLst>
            <a:ext uri="{FF2B5EF4-FFF2-40B4-BE49-F238E27FC236}">
              <a16:creationId xmlns:a16="http://schemas.microsoft.com/office/drawing/2014/main" id="{E22B63B1-3454-4FDD-81D4-1A0F14D0BE59}"/>
            </a:ext>
          </a:extLst>
        </xdr:cNvPr>
        <xdr:cNvCxnSpPr/>
      </xdr:nvCxnSpPr>
      <xdr:spPr>
        <a:xfrm>
          <a:off x="3627438" y="58891473"/>
          <a:ext cx="0" cy="23971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192088</xdr:colOff>
      <xdr:row>344</xdr:row>
      <xdr:rowOff>84118</xdr:rowOff>
    </xdr:from>
    <xdr:to>
      <xdr:col>4</xdr:col>
      <xdr:colOff>192088</xdr:colOff>
      <xdr:row>345</xdr:row>
      <xdr:rowOff>133331</xdr:rowOff>
    </xdr:to>
    <xdr:cxnSp macro="">
      <xdr:nvCxnSpPr>
        <xdr:cNvPr id="111" name="Conector recto de flecha 110">
          <a:extLst>
            <a:ext uri="{FF2B5EF4-FFF2-40B4-BE49-F238E27FC236}">
              <a16:creationId xmlns:a16="http://schemas.microsoft.com/office/drawing/2014/main" id="{A7AE47A5-DEF2-4780-8B12-3337DAB1738B}"/>
            </a:ext>
          </a:extLst>
        </xdr:cNvPr>
        <xdr:cNvCxnSpPr/>
      </xdr:nvCxnSpPr>
      <xdr:spPr>
        <a:xfrm>
          <a:off x="3779838" y="58885118"/>
          <a:ext cx="0" cy="23971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344488</xdr:colOff>
      <xdr:row>344</xdr:row>
      <xdr:rowOff>85702</xdr:rowOff>
    </xdr:from>
    <xdr:to>
      <xdr:col>4</xdr:col>
      <xdr:colOff>344488</xdr:colOff>
      <xdr:row>345</xdr:row>
      <xdr:rowOff>134915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D0FCEA49-D680-4AAA-9A4D-09B9811110A3}"/>
            </a:ext>
          </a:extLst>
        </xdr:cNvPr>
        <xdr:cNvCxnSpPr/>
      </xdr:nvCxnSpPr>
      <xdr:spPr>
        <a:xfrm>
          <a:off x="3932238" y="58886702"/>
          <a:ext cx="0" cy="23971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496888</xdr:colOff>
      <xdr:row>344</xdr:row>
      <xdr:rowOff>87285</xdr:rowOff>
    </xdr:from>
    <xdr:to>
      <xdr:col>4</xdr:col>
      <xdr:colOff>496888</xdr:colOff>
      <xdr:row>345</xdr:row>
      <xdr:rowOff>136498</xdr:rowOff>
    </xdr:to>
    <xdr:cxnSp macro="">
      <xdr:nvCxnSpPr>
        <xdr:cNvPr id="113" name="Conector recto de flecha 112">
          <a:extLst>
            <a:ext uri="{FF2B5EF4-FFF2-40B4-BE49-F238E27FC236}">
              <a16:creationId xmlns:a16="http://schemas.microsoft.com/office/drawing/2014/main" id="{2189EF50-E4BA-49F1-8D11-F0E33D8C15EC}"/>
            </a:ext>
          </a:extLst>
        </xdr:cNvPr>
        <xdr:cNvCxnSpPr/>
      </xdr:nvCxnSpPr>
      <xdr:spPr>
        <a:xfrm>
          <a:off x="4084638" y="58888285"/>
          <a:ext cx="0" cy="23971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649288</xdr:colOff>
      <xdr:row>344</xdr:row>
      <xdr:rowOff>88867</xdr:rowOff>
    </xdr:from>
    <xdr:to>
      <xdr:col>4</xdr:col>
      <xdr:colOff>649288</xdr:colOff>
      <xdr:row>345</xdr:row>
      <xdr:rowOff>138080</xdr:rowOff>
    </xdr:to>
    <xdr:cxnSp macro="">
      <xdr:nvCxnSpPr>
        <xdr:cNvPr id="114" name="Conector recto de flecha 113">
          <a:extLst>
            <a:ext uri="{FF2B5EF4-FFF2-40B4-BE49-F238E27FC236}">
              <a16:creationId xmlns:a16="http://schemas.microsoft.com/office/drawing/2014/main" id="{EDB18441-E56A-4C06-B728-806283770877}"/>
            </a:ext>
          </a:extLst>
        </xdr:cNvPr>
        <xdr:cNvCxnSpPr/>
      </xdr:nvCxnSpPr>
      <xdr:spPr>
        <a:xfrm>
          <a:off x="4237038" y="58889867"/>
          <a:ext cx="0" cy="23971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777874</xdr:colOff>
      <xdr:row>344</xdr:row>
      <xdr:rowOff>90449</xdr:rowOff>
    </xdr:from>
    <xdr:to>
      <xdr:col>4</xdr:col>
      <xdr:colOff>777874</xdr:colOff>
      <xdr:row>345</xdr:row>
      <xdr:rowOff>139662</xdr:rowOff>
    </xdr:to>
    <xdr:cxnSp macro="">
      <xdr:nvCxnSpPr>
        <xdr:cNvPr id="115" name="Conector recto de flecha 114">
          <a:extLst>
            <a:ext uri="{FF2B5EF4-FFF2-40B4-BE49-F238E27FC236}">
              <a16:creationId xmlns:a16="http://schemas.microsoft.com/office/drawing/2014/main" id="{02C843CA-04CD-453D-82A3-34DF1758864E}"/>
            </a:ext>
          </a:extLst>
        </xdr:cNvPr>
        <xdr:cNvCxnSpPr/>
      </xdr:nvCxnSpPr>
      <xdr:spPr>
        <a:xfrm>
          <a:off x="4365624" y="58891449"/>
          <a:ext cx="0" cy="23971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530222</xdr:colOff>
      <xdr:row>344</xdr:row>
      <xdr:rowOff>88900</xdr:rowOff>
    </xdr:from>
    <xdr:to>
      <xdr:col>2</xdr:col>
      <xdr:colOff>530222</xdr:colOff>
      <xdr:row>345</xdr:row>
      <xdr:rowOff>138113</xdr:rowOff>
    </xdr:to>
    <xdr:cxnSp macro="">
      <xdr:nvCxnSpPr>
        <xdr:cNvPr id="124" name="Conector recto de flecha 123">
          <a:extLst>
            <a:ext uri="{FF2B5EF4-FFF2-40B4-BE49-F238E27FC236}">
              <a16:creationId xmlns:a16="http://schemas.microsoft.com/office/drawing/2014/main" id="{F2EB7E1D-A5B2-4E97-8C2E-F63E606B21C4}"/>
            </a:ext>
          </a:extLst>
        </xdr:cNvPr>
        <xdr:cNvCxnSpPr/>
      </xdr:nvCxnSpPr>
      <xdr:spPr>
        <a:xfrm>
          <a:off x="2387597" y="58889900"/>
          <a:ext cx="0" cy="23971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682622</xdr:colOff>
      <xdr:row>344</xdr:row>
      <xdr:rowOff>90479</xdr:rowOff>
    </xdr:from>
    <xdr:to>
      <xdr:col>2</xdr:col>
      <xdr:colOff>682622</xdr:colOff>
      <xdr:row>345</xdr:row>
      <xdr:rowOff>139692</xdr:rowOff>
    </xdr:to>
    <xdr:cxnSp macro="">
      <xdr:nvCxnSpPr>
        <xdr:cNvPr id="514" name="Conector recto de flecha 513">
          <a:extLst>
            <a:ext uri="{FF2B5EF4-FFF2-40B4-BE49-F238E27FC236}">
              <a16:creationId xmlns:a16="http://schemas.microsoft.com/office/drawing/2014/main" id="{7C9B7923-0485-4811-B645-468857E7505E}"/>
            </a:ext>
          </a:extLst>
        </xdr:cNvPr>
        <xdr:cNvCxnSpPr/>
      </xdr:nvCxnSpPr>
      <xdr:spPr>
        <a:xfrm>
          <a:off x="2539997" y="58891479"/>
          <a:ext cx="0" cy="23971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835022</xdr:colOff>
      <xdr:row>344</xdr:row>
      <xdr:rowOff>84122</xdr:rowOff>
    </xdr:from>
    <xdr:to>
      <xdr:col>2</xdr:col>
      <xdr:colOff>835022</xdr:colOff>
      <xdr:row>345</xdr:row>
      <xdr:rowOff>133335</xdr:rowOff>
    </xdr:to>
    <xdr:cxnSp macro="">
      <xdr:nvCxnSpPr>
        <xdr:cNvPr id="517" name="Conector recto de flecha 516">
          <a:extLst>
            <a:ext uri="{FF2B5EF4-FFF2-40B4-BE49-F238E27FC236}">
              <a16:creationId xmlns:a16="http://schemas.microsoft.com/office/drawing/2014/main" id="{24EBFFE6-F085-4956-AB7C-8F1A026B11B8}"/>
            </a:ext>
          </a:extLst>
        </xdr:cNvPr>
        <xdr:cNvCxnSpPr/>
      </xdr:nvCxnSpPr>
      <xdr:spPr>
        <a:xfrm>
          <a:off x="2692397" y="58885122"/>
          <a:ext cx="0" cy="23971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122234</xdr:colOff>
      <xdr:row>344</xdr:row>
      <xdr:rowOff>85704</xdr:rowOff>
    </xdr:from>
    <xdr:to>
      <xdr:col>3</xdr:col>
      <xdr:colOff>122234</xdr:colOff>
      <xdr:row>345</xdr:row>
      <xdr:rowOff>134917</xdr:rowOff>
    </xdr:to>
    <xdr:cxnSp macro="">
      <xdr:nvCxnSpPr>
        <xdr:cNvPr id="518" name="Conector recto de flecha 517">
          <a:extLst>
            <a:ext uri="{FF2B5EF4-FFF2-40B4-BE49-F238E27FC236}">
              <a16:creationId xmlns:a16="http://schemas.microsoft.com/office/drawing/2014/main" id="{7A65ABE7-A035-4B15-907B-1581B78D8D0C}"/>
            </a:ext>
          </a:extLst>
        </xdr:cNvPr>
        <xdr:cNvCxnSpPr/>
      </xdr:nvCxnSpPr>
      <xdr:spPr>
        <a:xfrm>
          <a:off x="2844797" y="58886704"/>
          <a:ext cx="0" cy="23971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274634</xdr:colOff>
      <xdr:row>344</xdr:row>
      <xdr:rowOff>87282</xdr:rowOff>
    </xdr:from>
    <xdr:to>
      <xdr:col>3</xdr:col>
      <xdr:colOff>274634</xdr:colOff>
      <xdr:row>345</xdr:row>
      <xdr:rowOff>136495</xdr:rowOff>
    </xdr:to>
    <xdr:cxnSp macro="">
      <xdr:nvCxnSpPr>
        <xdr:cNvPr id="519" name="Conector recto de flecha 518">
          <a:extLst>
            <a:ext uri="{FF2B5EF4-FFF2-40B4-BE49-F238E27FC236}">
              <a16:creationId xmlns:a16="http://schemas.microsoft.com/office/drawing/2014/main" id="{58D5CC5E-03BD-4412-BCC9-14E464E9F7D6}"/>
            </a:ext>
          </a:extLst>
        </xdr:cNvPr>
        <xdr:cNvCxnSpPr/>
      </xdr:nvCxnSpPr>
      <xdr:spPr>
        <a:xfrm>
          <a:off x="2997197" y="58888282"/>
          <a:ext cx="0" cy="23971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427034</xdr:colOff>
      <xdr:row>344</xdr:row>
      <xdr:rowOff>96801</xdr:rowOff>
    </xdr:from>
    <xdr:to>
      <xdr:col>3</xdr:col>
      <xdr:colOff>427034</xdr:colOff>
      <xdr:row>345</xdr:row>
      <xdr:rowOff>146014</xdr:rowOff>
    </xdr:to>
    <xdr:cxnSp macro="">
      <xdr:nvCxnSpPr>
        <xdr:cNvPr id="520" name="Conector recto de flecha 519">
          <a:extLst>
            <a:ext uri="{FF2B5EF4-FFF2-40B4-BE49-F238E27FC236}">
              <a16:creationId xmlns:a16="http://schemas.microsoft.com/office/drawing/2014/main" id="{F82112EB-8397-4EF0-89D9-0B01A0B5C2F9}"/>
            </a:ext>
          </a:extLst>
        </xdr:cNvPr>
        <xdr:cNvCxnSpPr/>
      </xdr:nvCxnSpPr>
      <xdr:spPr>
        <a:xfrm>
          <a:off x="3149597" y="58897801"/>
          <a:ext cx="0" cy="23971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579434</xdr:colOff>
      <xdr:row>344</xdr:row>
      <xdr:rowOff>98381</xdr:rowOff>
    </xdr:from>
    <xdr:to>
      <xdr:col>3</xdr:col>
      <xdr:colOff>579434</xdr:colOff>
      <xdr:row>345</xdr:row>
      <xdr:rowOff>147594</xdr:rowOff>
    </xdr:to>
    <xdr:cxnSp macro="">
      <xdr:nvCxnSpPr>
        <xdr:cNvPr id="521" name="Conector recto de flecha 520">
          <a:extLst>
            <a:ext uri="{FF2B5EF4-FFF2-40B4-BE49-F238E27FC236}">
              <a16:creationId xmlns:a16="http://schemas.microsoft.com/office/drawing/2014/main" id="{0B6A2AA9-CECC-485A-BCEC-DE459F0DBCCC}"/>
            </a:ext>
          </a:extLst>
        </xdr:cNvPr>
        <xdr:cNvCxnSpPr/>
      </xdr:nvCxnSpPr>
      <xdr:spPr>
        <a:xfrm>
          <a:off x="3301997" y="58899381"/>
          <a:ext cx="0" cy="23971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55566</xdr:colOff>
      <xdr:row>343</xdr:row>
      <xdr:rowOff>126996</xdr:rowOff>
    </xdr:from>
    <xdr:to>
      <xdr:col>5</xdr:col>
      <xdr:colOff>55566</xdr:colOff>
      <xdr:row>345</xdr:row>
      <xdr:rowOff>134934</xdr:rowOff>
    </xdr:to>
    <xdr:cxnSp macro="">
      <xdr:nvCxnSpPr>
        <xdr:cNvPr id="522" name="Conector recto de flecha 521">
          <a:extLst>
            <a:ext uri="{FF2B5EF4-FFF2-40B4-BE49-F238E27FC236}">
              <a16:creationId xmlns:a16="http://schemas.microsoft.com/office/drawing/2014/main" id="{348E3105-7119-4F73-92B8-814485B5F5EE}"/>
            </a:ext>
          </a:extLst>
        </xdr:cNvPr>
        <xdr:cNvCxnSpPr/>
      </xdr:nvCxnSpPr>
      <xdr:spPr>
        <a:xfrm>
          <a:off x="4508504" y="58737496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207966</xdr:colOff>
      <xdr:row>343</xdr:row>
      <xdr:rowOff>129301</xdr:rowOff>
    </xdr:from>
    <xdr:to>
      <xdr:col>5</xdr:col>
      <xdr:colOff>207966</xdr:colOff>
      <xdr:row>345</xdr:row>
      <xdr:rowOff>137239</xdr:rowOff>
    </xdr:to>
    <xdr:cxnSp macro="">
      <xdr:nvCxnSpPr>
        <xdr:cNvPr id="523" name="Conector recto de flecha 522">
          <a:extLst>
            <a:ext uri="{FF2B5EF4-FFF2-40B4-BE49-F238E27FC236}">
              <a16:creationId xmlns:a16="http://schemas.microsoft.com/office/drawing/2014/main" id="{79220AE4-2859-4721-A402-FB4037C4C16F}"/>
            </a:ext>
          </a:extLst>
        </xdr:cNvPr>
        <xdr:cNvCxnSpPr/>
      </xdr:nvCxnSpPr>
      <xdr:spPr>
        <a:xfrm>
          <a:off x="4658739" y="64405733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360366</xdr:colOff>
      <xdr:row>343</xdr:row>
      <xdr:rowOff>130164</xdr:rowOff>
    </xdr:from>
    <xdr:to>
      <xdr:col>5</xdr:col>
      <xdr:colOff>360366</xdr:colOff>
      <xdr:row>345</xdr:row>
      <xdr:rowOff>138102</xdr:rowOff>
    </xdr:to>
    <xdr:cxnSp macro="">
      <xdr:nvCxnSpPr>
        <xdr:cNvPr id="524" name="Conector recto de flecha 523">
          <a:extLst>
            <a:ext uri="{FF2B5EF4-FFF2-40B4-BE49-F238E27FC236}">
              <a16:creationId xmlns:a16="http://schemas.microsoft.com/office/drawing/2014/main" id="{CE04B9A9-DBE8-45A3-8A01-73C631FAAD24}"/>
            </a:ext>
          </a:extLst>
        </xdr:cNvPr>
        <xdr:cNvCxnSpPr/>
      </xdr:nvCxnSpPr>
      <xdr:spPr>
        <a:xfrm>
          <a:off x="4813304" y="58740664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512766</xdr:colOff>
      <xdr:row>343</xdr:row>
      <xdr:rowOff>133188</xdr:rowOff>
    </xdr:from>
    <xdr:to>
      <xdr:col>5</xdr:col>
      <xdr:colOff>512766</xdr:colOff>
      <xdr:row>345</xdr:row>
      <xdr:rowOff>141126</xdr:rowOff>
    </xdr:to>
    <xdr:cxnSp macro="">
      <xdr:nvCxnSpPr>
        <xdr:cNvPr id="525" name="Conector recto de flecha 524">
          <a:extLst>
            <a:ext uri="{FF2B5EF4-FFF2-40B4-BE49-F238E27FC236}">
              <a16:creationId xmlns:a16="http://schemas.microsoft.com/office/drawing/2014/main" id="{56EED671-939B-4C56-B995-1AF3665DB46C}"/>
            </a:ext>
          </a:extLst>
        </xdr:cNvPr>
        <xdr:cNvCxnSpPr/>
      </xdr:nvCxnSpPr>
      <xdr:spPr>
        <a:xfrm>
          <a:off x="4963539" y="64409620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665166</xdr:colOff>
      <xdr:row>343</xdr:row>
      <xdr:rowOff>134051</xdr:rowOff>
    </xdr:from>
    <xdr:to>
      <xdr:col>5</xdr:col>
      <xdr:colOff>665166</xdr:colOff>
      <xdr:row>345</xdr:row>
      <xdr:rowOff>141989</xdr:rowOff>
    </xdr:to>
    <xdr:cxnSp macro="">
      <xdr:nvCxnSpPr>
        <xdr:cNvPr id="526" name="Conector recto de flecha 525">
          <a:extLst>
            <a:ext uri="{FF2B5EF4-FFF2-40B4-BE49-F238E27FC236}">
              <a16:creationId xmlns:a16="http://schemas.microsoft.com/office/drawing/2014/main" id="{844FC97F-649A-4853-A013-2D3D15F500D1}"/>
            </a:ext>
          </a:extLst>
        </xdr:cNvPr>
        <xdr:cNvCxnSpPr/>
      </xdr:nvCxnSpPr>
      <xdr:spPr>
        <a:xfrm>
          <a:off x="5115939" y="64410483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817566</xdr:colOff>
      <xdr:row>343</xdr:row>
      <xdr:rowOff>126973</xdr:rowOff>
    </xdr:from>
    <xdr:to>
      <xdr:col>5</xdr:col>
      <xdr:colOff>817566</xdr:colOff>
      <xdr:row>345</xdr:row>
      <xdr:rowOff>134911</xdr:rowOff>
    </xdr:to>
    <xdr:cxnSp macro="">
      <xdr:nvCxnSpPr>
        <xdr:cNvPr id="527" name="Conector recto de flecha 526">
          <a:extLst>
            <a:ext uri="{FF2B5EF4-FFF2-40B4-BE49-F238E27FC236}">
              <a16:creationId xmlns:a16="http://schemas.microsoft.com/office/drawing/2014/main" id="{25D3C76B-AC68-4409-9776-8A1F3EF06BDC}"/>
            </a:ext>
          </a:extLst>
        </xdr:cNvPr>
        <xdr:cNvCxnSpPr/>
      </xdr:nvCxnSpPr>
      <xdr:spPr>
        <a:xfrm>
          <a:off x="5270504" y="58737473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104779</xdr:colOff>
      <xdr:row>343</xdr:row>
      <xdr:rowOff>128553</xdr:rowOff>
    </xdr:from>
    <xdr:to>
      <xdr:col>6</xdr:col>
      <xdr:colOff>104779</xdr:colOff>
      <xdr:row>345</xdr:row>
      <xdr:rowOff>136491</xdr:rowOff>
    </xdr:to>
    <xdr:cxnSp macro="">
      <xdr:nvCxnSpPr>
        <xdr:cNvPr id="528" name="Conector recto de flecha 527">
          <a:extLst>
            <a:ext uri="{FF2B5EF4-FFF2-40B4-BE49-F238E27FC236}">
              <a16:creationId xmlns:a16="http://schemas.microsoft.com/office/drawing/2014/main" id="{8E7CE504-1431-4154-BE02-5478EFE0677F}"/>
            </a:ext>
          </a:extLst>
        </xdr:cNvPr>
        <xdr:cNvCxnSpPr/>
      </xdr:nvCxnSpPr>
      <xdr:spPr>
        <a:xfrm>
          <a:off x="5422904" y="58739053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</xdr:colOff>
      <xdr:row>346</xdr:row>
      <xdr:rowOff>155508</xdr:rowOff>
    </xdr:from>
    <xdr:to>
      <xdr:col>2</xdr:col>
      <xdr:colOff>357188</xdr:colOff>
      <xdr:row>346</xdr:row>
      <xdr:rowOff>155508</xdr:rowOff>
    </xdr:to>
    <xdr:cxnSp macro="">
      <xdr:nvCxnSpPr>
        <xdr:cNvPr id="530" name="Conector recto de flecha 529">
          <a:extLst>
            <a:ext uri="{FF2B5EF4-FFF2-40B4-BE49-F238E27FC236}">
              <a16:creationId xmlns:a16="http://schemas.microsoft.com/office/drawing/2014/main" id="{3BCD6279-10A7-9AE0-3449-EB554204B2F4}"/>
            </a:ext>
          </a:extLst>
        </xdr:cNvPr>
        <xdr:cNvCxnSpPr/>
      </xdr:nvCxnSpPr>
      <xdr:spPr>
        <a:xfrm>
          <a:off x="1106198" y="65003440"/>
          <a:ext cx="1104035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358775</xdr:colOff>
      <xdr:row>346</xdr:row>
      <xdr:rowOff>151621</xdr:rowOff>
    </xdr:from>
    <xdr:to>
      <xdr:col>4</xdr:col>
      <xdr:colOff>841375</xdr:colOff>
      <xdr:row>346</xdr:row>
      <xdr:rowOff>151621</xdr:rowOff>
    </xdr:to>
    <xdr:cxnSp macro="">
      <xdr:nvCxnSpPr>
        <xdr:cNvPr id="531" name="Conector recto de flecha 530">
          <a:extLst>
            <a:ext uri="{FF2B5EF4-FFF2-40B4-BE49-F238E27FC236}">
              <a16:creationId xmlns:a16="http://schemas.microsoft.com/office/drawing/2014/main" id="{262CD191-34B1-48A9-8D47-FAE501319123}"/>
            </a:ext>
          </a:extLst>
        </xdr:cNvPr>
        <xdr:cNvCxnSpPr/>
      </xdr:nvCxnSpPr>
      <xdr:spPr>
        <a:xfrm>
          <a:off x="2216150" y="59333621"/>
          <a:ext cx="2212975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835024</xdr:colOff>
      <xdr:row>346</xdr:row>
      <xdr:rowOff>157098</xdr:rowOff>
    </xdr:from>
    <xdr:to>
      <xdr:col>6</xdr:col>
      <xdr:colOff>207962</xdr:colOff>
      <xdr:row>346</xdr:row>
      <xdr:rowOff>157098</xdr:rowOff>
    </xdr:to>
    <xdr:cxnSp macro="">
      <xdr:nvCxnSpPr>
        <xdr:cNvPr id="534" name="Conector recto de flecha 533">
          <a:extLst>
            <a:ext uri="{FF2B5EF4-FFF2-40B4-BE49-F238E27FC236}">
              <a16:creationId xmlns:a16="http://schemas.microsoft.com/office/drawing/2014/main" id="{864B8345-88D9-466D-92A5-585BD950A084}"/>
            </a:ext>
          </a:extLst>
        </xdr:cNvPr>
        <xdr:cNvCxnSpPr/>
      </xdr:nvCxnSpPr>
      <xdr:spPr>
        <a:xfrm>
          <a:off x="4419888" y="65005030"/>
          <a:ext cx="1104756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47624</xdr:colOff>
      <xdr:row>131</xdr:row>
      <xdr:rowOff>23811</xdr:rowOff>
    </xdr:from>
    <xdr:to>
      <xdr:col>2</xdr:col>
      <xdr:colOff>222249</xdr:colOff>
      <xdr:row>131</xdr:row>
      <xdr:rowOff>174624</xdr:rowOff>
    </xdr:to>
    <xdr:sp macro="" textlink="">
      <xdr:nvSpPr>
        <xdr:cNvPr id="535" name="Triángulo isósceles 534">
          <a:extLst>
            <a:ext uri="{FF2B5EF4-FFF2-40B4-BE49-F238E27FC236}">
              <a16:creationId xmlns:a16="http://schemas.microsoft.com/office/drawing/2014/main" id="{5E840DB2-0DFA-4AF3-9A18-F93928D7B69F}"/>
            </a:ext>
          </a:extLst>
        </xdr:cNvPr>
        <xdr:cNvSpPr/>
      </xdr:nvSpPr>
      <xdr:spPr>
        <a:xfrm>
          <a:off x="1904999" y="24296686"/>
          <a:ext cx="174625" cy="150813"/>
        </a:xfrm>
        <a:prstGeom prst="triangl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127000</xdr:colOff>
      <xdr:row>129</xdr:row>
      <xdr:rowOff>7938</xdr:rowOff>
    </xdr:from>
    <xdr:to>
      <xdr:col>4</xdr:col>
      <xdr:colOff>611188</xdr:colOff>
      <xdr:row>131</xdr:row>
      <xdr:rowOff>15876</xdr:rowOff>
    </xdr:to>
    <xdr:sp macro="" textlink="">
      <xdr:nvSpPr>
        <xdr:cNvPr id="536" name="Rectángulo 535">
          <a:extLst>
            <a:ext uri="{FF2B5EF4-FFF2-40B4-BE49-F238E27FC236}">
              <a16:creationId xmlns:a16="http://schemas.microsoft.com/office/drawing/2014/main" id="{F29C0A88-9994-4CF2-A077-560201E82949}"/>
            </a:ext>
          </a:extLst>
        </xdr:cNvPr>
        <xdr:cNvSpPr/>
      </xdr:nvSpPr>
      <xdr:spPr>
        <a:xfrm>
          <a:off x="1984375" y="23899813"/>
          <a:ext cx="2214563" cy="38893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731838</xdr:colOff>
      <xdr:row>131</xdr:row>
      <xdr:rowOff>25399</xdr:rowOff>
    </xdr:from>
    <xdr:to>
      <xdr:col>6</xdr:col>
      <xdr:colOff>41276</xdr:colOff>
      <xdr:row>131</xdr:row>
      <xdr:rowOff>176212</xdr:rowOff>
    </xdr:to>
    <xdr:sp macro="" textlink="">
      <xdr:nvSpPr>
        <xdr:cNvPr id="539" name="Triángulo isósceles 538">
          <a:extLst>
            <a:ext uri="{FF2B5EF4-FFF2-40B4-BE49-F238E27FC236}">
              <a16:creationId xmlns:a16="http://schemas.microsoft.com/office/drawing/2014/main" id="{8EB6EAFE-F503-443B-8D73-50045550A699}"/>
            </a:ext>
          </a:extLst>
        </xdr:cNvPr>
        <xdr:cNvSpPr/>
      </xdr:nvSpPr>
      <xdr:spPr>
        <a:xfrm>
          <a:off x="5184776" y="24298274"/>
          <a:ext cx="174625" cy="150813"/>
        </a:xfrm>
        <a:prstGeom prst="triangl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611189</xdr:colOff>
      <xdr:row>129</xdr:row>
      <xdr:rowOff>182563</xdr:rowOff>
    </xdr:from>
    <xdr:to>
      <xdr:col>5</xdr:col>
      <xdr:colOff>825501</xdr:colOff>
      <xdr:row>131</xdr:row>
      <xdr:rowOff>17464</xdr:rowOff>
    </xdr:to>
    <xdr:sp macro="" textlink="">
      <xdr:nvSpPr>
        <xdr:cNvPr id="540" name="Rectángulo 539">
          <a:extLst>
            <a:ext uri="{FF2B5EF4-FFF2-40B4-BE49-F238E27FC236}">
              <a16:creationId xmlns:a16="http://schemas.microsoft.com/office/drawing/2014/main" id="{E5B4E4A9-85BD-4CBC-B32C-D0A34993C7DD}"/>
            </a:ext>
          </a:extLst>
        </xdr:cNvPr>
        <xdr:cNvSpPr/>
      </xdr:nvSpPr>
      <xdr:spPr>
        <a:xfrm>
          <a:off x="4198939" y="24074438"/>
          <a:ext cx="1079500" cy="21590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369094</xdr:colOff>
      <xdr:row>129</xdr:row>
      <xdr:rowOff>7938</xdr:rowOff>
    </xdr:from>
    <xdr:to>
      <xdr:col>3</xdr:col>
      <xdr:colOff>369094</xdr:colOff>
      <xdr:row>131</xdr:row>
      <xdr:rowOff>15876</xdr:rowOff>
    </xdr:to>
    <xdr:cxnSp macro="">
      <xdr:nvCxnSpPr>
        <xdr:cNvPr id="541" name="Conector recto de flecha 540">
          <a:extLst>
            <a:ext uri="{FF2B5EF4-FFF2-40B4-BE49-F238E27FC236}">
              <a16:creationId xmlns:a16="http://schemas.microsoft.com/office/drawing/2014/main" id="{58BD0E6E-890B-4F2A-A9F3-3CAFB7C61918}"/>
            </a:ext>
          </a:extLst>
        </xdr:cNvPr>
        <xdr:cNvCxnSpPr>
          <a:stCxn id="536" idx="0"/>
          <a:endCxn id="536" idx="2"/>
        </xdr:cNvCxnSpPr>
      </xdr:nvCxnSpPr>
      <xdr:spPr>
        <a:xfrm>
          <a:off x="3091657" y="23899813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127000</xdr:colOff>
      <xdr:row>132</xdr:row>
      <xdr:rowOff>130978</xdr:rowOff>
    </xdr:from>
    <xdr:to>
      <xdr:col>4</xdr:col>
      <xdr:colOff>611188</xdr:colOff>
      <xdr:row>132</xdr:row>
      <xdr:rowOff>130978</xdr:rowOff>
    </xdr:to>
    <xdr:cxnSp macro="">
      <xdr:nvCxnSpPr>
        <xdr:cNvPr id="148" name="Conector recto de flecha 147">
          <a:extLst>
            <a:ext uri="{FF2B5EF4-FFF2-40B4-BE49-F238E27FC236}">
              <a16:creationId xmlns:a16="http://schemas.microsoft.com/office/drawing/2014/main" id="{35F4421D-1A5F-46E9-B1E2-C3E7892097CF}"/>
            </a:ext>
          </a:extLst>
        </xdr:cNvPr>
        <xdr:cNvCxnSpPr/>
      </xdr:nvCxnSpPr>
      <xdr:spPr>
        <a:xfrm>
          <a:off x="1980045" y="24783410"/>
          <a:ext cx="2216007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611189</xdr:colOff>
      <xdr:row>132</xdr:row>
      <xdr:rowOff>131770</xdr:rowOff>
    </xdr:from>
    <xdr:to>
      <xdr:col>5</xdr:col>
      <xdr:colOff>825501</xdr:colOff>
      <xdr:row>132</xdr:row>
      <xdr:rowOff>131770</xdr:rowOff>
    </xdr:to>
    <xdr:cxnSp macro="">
      <xdr:nvCxnSpPr>
        <xdr:cNvPr id="149" name="Conector recto de flecha 148">
          <a:extLst>
            <a:ext uri="{FF2B5EF4-FFF2-40B4-BE49-F238E27FC236}">
              <a16:creationId xmlns:a16="http://schemas.microsoft.com/office/drawing/2014/main" id="{CF5B5965-95F8-47BF-8517-8EF6E0A69F95}"/>
            </a:ext>
          </a:extLst>
        </xdr:cNvPr>
        <xdr:cNvCxnSpPr/>
      </xdr:nvCxnSpPr>
      <xdr:spPr>
        <a:xfrm>
          <a:off x="4196053" y="24784202"/>
          <a:ext cx="1080221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521494</xdr:colOff>
      <xdr:row>129</xdr:row>
      <xdr:rowOff>9522</xdr:rowOff>
    </xdr:from>
    <xdr:to>
      <xdr:col>3</xdr:col>
      <xdr:colOff>521494</xdr:colOff>
      <xdr:row>131</xdr:row>
      <xdr:rowOff>17460</xdr:rowOff>
    </xdr:to>
    <xdr:cxnSp macro="">
      <xdr:nvCxnSpPr>
        <xdr:cNvPr id="166" name="Conector recto de flecha 165">
          <a:extLst>
            <a:ext uri="{FF2B5EF4-FFF2-40B4-BE49-F238E27FC236}">
              <a16:creationId xmlns:a16="http://schemas.microsoft.com/office/drawing/2014/main" id="{C5FA7C4B-8334-400C-A779-8DCE55E07BDE}"/>
            </a:ext>
          </a:extLst>
        </xdr:cNvPr>
        <xdr:cNvCxnSpPr/>
      </xdr:nvCxnSpPr>
      <xdr:spPr>
        <a:xfrm>
          <a:off x="3244057" y="23901397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673894</xdr:colOff>
      <xdr:row>129</xdr:row>
      <xdr:rowOff>11104</xdr:rowOff>
    </xdr:from>
    <xdr:to>
      <xdr:col>3</xdr:col>
      <xdr:colOff>673894</xdr:colOff>
      <xdr:row>131</xdr:row>
      <xdr:rowOff>19042</xdr:rowOff>
    </xdr:to>
    <xdr:cxnSp macro="">
      <xdr:nvCxnSpPr>
        <xdr:cNvPr id="169" name="Conector recto de flecha 168">
          <a:extLst>
            <a:ext uri="{FF2B5EF4-FFF2-40B4-BE49-F238E27FC236}">
              <a16:creationId xmlns:a16="http://schemas.microsoft.com/office/drawing/2014/main" id="{A07D92FF-C73B-4C25-8C69-5C9840C3F9C2}"/>
            </a:ext>
          </a:extLst>
        </xdr:cNvPr>
        <xdr:cNvCxnSpPr/>
      </xdr:nvCxnSpPr>
      <xdr:spPr>
        <a:xfrm>
          <a:off x="3396457" y="23902979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826294</xdr:colOff>
      <xdr:row>129</xdr:row>
      <xdr:rowOff>4749</xdr:rowOff>
    </xdr:from>
    <xdr:to>
      <xdr:col>3</xdr:col>
      <xdr:colOff>826294</xdr:colOff>
      <xdr:row>131</xdr:row>
      <xdr:rowOff>12687</xdr:rowOff>
    </xdr:to>
    <xdr:cxnSp macro="">
      <xdr:nvCxnSpPr>
        <xdr:cNvPr id="176" name="Conector recto de flecha 175">
          <a:extLst>
            <a:ext uri="{FF2B5EF4-FFF2-40B4-BE49-F238E27FC236}">
              <a16:creationId xmlns:a16="http://schemas.microsoft.com/office/drawing/2014/main" id="{C29CD8B4-FF03-4EA6-9EB9-DC96E3A52E8A}"/>
            </a:ext>
          </a:extLst>
        </xdr:cNvPr>
        <xdr:cNvCxnSpPr/>
      </xdr:nvCxnSpPr>
      <xdr:spPr>
        <a:xfrm>
          <a:off x="3548857" y="23896624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113507</xdr:colOff>
      <xdr:row>129</xdr:row>
      <xdr:rowOff>6333</xdr:rowOff>
    </xdr:from>
    <xdr:to>
      <xdr:col>4</xdr:col>
      <xdr:colOff>113507</xdr:colOff>
      <xdr:row>131</xdr:row>
      <xdr:rowOff>14271</xdr:rowOff>
    </xdr:to>
    <xdr:cxnSp macro="">
      <xdr:nvCxnSpPr>
        <xdr:cNvPr id="581" name="Conector recto de flecha 580">
          <a:extLst>
            <a:ext uri="{FF2B5EF4-FFF2-40B4-BE49-F238E27FC236}">
              <a16:creationId xmlns:a16="http://schemas.microsoft.com/office/drawing/2014/main" id="{EB0D6AFD-F958-467A-AE76-460EBABB24B1}"/>
            </a:ext>
          </a:extLst>
        </xdr:cNvPr>
        <xdr:cNvCxnSpPr/>
      </xdr:nvCxnSpPr>
      <xdr:spPr>
        <a:xfrm>
          <a:off x="3701257" y="23898208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265907</xdr:colOff>
      <xdr:row>129</xdr:row>
      <xdr:rowOff>7917</xdr:rowOff>
    </xdr:from>
    <xdr:to>
      <xdr:col>4</xdr:col>
      <xdr:colOff>265907</xdr:colOff>
      <xdr:row>131</xdr:row>
      <xdr:rowOff>15855</xdr:rowOff>
    </xdr:to>
    <xdr:cxnSp macro="">
      <xdr:nvCxnSpPr>
        <xdr:cNvPr id="587" name="Conector recto de flecha 586">
          <a:extLst>
            <a:ext uri="{FF2B5EF4-FFF2-40B4-BE49-F238E27FC236}">
              <a16:creationId xmlns:a16="http://schemas.microsoft.com/office/drawing/2014/main" id="{699FBCF4-0755-4AA2-8F0C-9DB0A56EEFF3}"/>
            </a:ext>
          </a:extLst>
        </xdr:cNvPr>
        <xdr:cNvCxnSpPr/>
      </xdr:nvCxnSpPr>
      <xdr:spPr>
        <a:xfrm>
          <a:off x="3853657" y="23899792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418307</xdr:colOff>
      <xdr:row>129</xdr:row>
      <xdr:rowOff>17437</xdr:rowOff>
    </xdr:from>
    <xdr:to>
      <xdr:col>4</xdr:col>
      <xdr:colOff>418307</xdr:colOff>
      <xdr:row>131</xdr:row>
      <xdr:rowOff>25375</xdr:rowOff>
    </xdr:to>
    <xdr:cxnSp macro="">
      <xdr:nvCxnSpPr>
        <xdr:cNvPr id="588" name="Conector recto de flecha 587">
          <a:extLst>
            <a:ext uri="{FF2B5EF4-FFF2-40B4-BE49-F238E27FC236}">
              <a16:creationId xmlns:a16="http://schemas.microsoft.com/office/drawing/2014/main" id="{DF6AE211-D03D-40C9-9936-418F8757903C}"/>
            </a:ext>
          </a:extLst>
        </xdr:cNvPr>
        <xdr:cNvCxnSpPr/>
      </xdr:nvCxnSpPr>
      <xdr:spPr>
        <a:xfrm>
          <a:off x="4006057" y="23909312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245271</xdr:colOff>
      <xdr:row>129</xdr:row>
      <xdr:rowOff>11087</xdr:rowOff>
    </xdr:from>
    <xdr:to>
      <xdr:col>2</xdr:col>
      <xdr:colOff>245271</xdr:colOff>
      <xdr:row>131</xdr:row>
      <xdr:rowOff>19025</xdr:rowOff>
    </xdr:to>
    <xdr:cxnSp macro="">
      <xdr:nvCxnSpPr>
        <xdr:cNvPr id="589" name="Conector recto de flecha 588">
          <a:extLst>
            <a:ext uri="{FF2B5EF4-FFF2-40B4-BE49-F238E27FC236}">
              <a16:creationId xmlns:a16="http://schemas.microsoft.com/office/drawing/2014/main" id="{E6841914-14CB-41BA-B3B1-D97125BA43C9}"/>
            </a:ext>
          </a:extLst>
        </xdr:cNvPr>
        <xdr:cNvCxnSpPr/>
      </xdr:nvCxnSpPr>
      <xdr:spPr>
        <a:xfrm>
          <a:off x="2102646" y="23902962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405609</xdr:colOff>
      <xdr:row>129</xdr:row>
      <xdr:rowOff>4732</xdr:rowOff>
    </xdr:from>
    <xdr:to>
      <xdr:col>2</xdr:col>
      <xdr:colOff>405609</xdr:colOff>
      <xdr:row>131</xdr:row>
      <xdr:rowOff>12670</xdr:rowOff>
    </xdr:to>
    <xdr:cxnSp macro="">
      <xdr:nvCxnSpPr>
        <xdr:cNvPr id="590" name="Conector recto de flecha 589">
          <a:extLst>
            <a:ext uri="{FF2B5EF4-FFF2-40B4-BE49-F238E27FC236}">
              <a16:creationId xmlns:a16="http://schemas.microsoft.com/office/drawing/2014/main" id="{16776AC0-2F15-435A-8968-AE5CFD729405}"/>
            </a:ext>
          </a:extLst>
        </xdr:cNvPr>
        <xdr:cNvCxnSpPr/>
      </xdr:nvCxnSpPr>
      <xdr:spPr>
        <a:xfrm>
          <a:off x="2262984" y="23896607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565947</xdr:colOff>
      <xdr:row>129</xdr:row>
      <xdr:rowOff>6313</xdr:rowOff>
    </xdr:from>
    <xdr:to>
      <xdr:col>2</xdr:col>
      <xdr:colOff>565947</xdr:colOff>
      <xdr:row>131</xdr:row>
      <xdr:rowOff>14251</xdr:rowOff>
    </xdr:to>
    <xdr:cxnSp macro="">
      <xdr:nvCxnSpPr>
        <xdr:cNvPr id="591" name="Conector recto de flecha 590">
          <a:extLst>
            <a:ext uri="{FF2B5EF4-FFF2-40B4-BE49-F238E27FC236}">
              <a16:creationId xmlns:a16="http://schemas.microsoft.com/office/drawing/2014/main" id="{96F290A2-6FA8-4967-95EE-D99B3D7FE09C}"/>
            </a:ext>
          </a:extLst>
        </xdr:cNvPr>
        <xdr:cNvCxnSpPr/>
      </xdr:nvCxnSpPr>
      <xdr:spPr>
        <a:xfrm>
          <a:off x="2423322" y="23898188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726285</xdr:colOff>
      <xdr:row>129</xdr:row>
      <xdr:rowOff>7897</xdr:rowOff>
    </xdr:from>
    <xdr:to>
      <xdr:col>2</xdr:col>
      <xdr:colOff>726285</xdr:colOff>
      <xdr:row>131</xdr:row>
      <xdr:rowOff>15835</xdr:rowOff>
    </xdr:to>
    <xdr:cxnSp macro="">
      <xdr:nvCxnSpPr>
        <xdr:cNvPr id="592" name="Conector recto de flecha 591">
          <a:extLst>
            <a:ext uri="{FF2B5EF4-FFF2-40B4-BE49-F238E27FC236}">
              <a16:creationId xmlns:a16="http://schemas.microsoft.com/office/drawing/2014/main" id="{E186EF29-221E-43E9-9533-1B4C8E42E6DB}"/>
            </a:ext>
          </a:extLst>
        </xdr:cNvPr>
        <xdr:cNvCxnSpPr/>
      </xdr:nvCxnSpPr>
      <xdr:spPr>
        <a:xfrm>
          <a:off x="2583660" y="23899772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37306</xdr:colOff>
      <xdr:row>129</xdr:row>
      <xdr:rowOff>9479</xdr:rowOff>
    </xdr:from>
    <xdr:to>
      <xdr:col>3</xdr:col>
      <xdr:colOff>37306</xdr:colOff>
      <xdr:row>131</xdr:row>
      <xdr:rowOff>17417</xdr:rowOff>
    </xdr:to>
    <xdr:cxnSp macro="">
      <xdr:nvCxnSpPr>
        <xdr:cNvPr id="593" name="Conector recto de flecha 592">
          <a:extLst>
            <a:ext uri="{FF2B5EF4-FFF2-40B4-BE49-F238E27FC236}">
              <a16:creationId xmlns:a16="http://schemas.microsoft.com/office/drawing/2014/main" id="{0EA16A7E-95EC-4200-9187-832D5FCD4498}"/>
            </a:ext>
          </a:extLst>
        </xdr:cNvPr>
        <xdr:cNvCxnSpPr/>
      </xdr:nvCxnSpPr>
      <xdr:spPr>
        <a:xfrm>
          <a:off x="2759869" y="23901354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213525</xdr:colOff>
      <xdr:row>129</xdr:row>
      <xdr:rowOff>11061</xdr:rowOff>
    </xdr:from>
    <xdr:to>
      <xdr:col>3</xdr:col>
      <xdr:colOff>213525</xdr:colOff>
      <xdr:row>131</xdr:row>
      <xdr:rowOff>18999</xdr:rowOff>
    </xdr:to>
    <xdr:cxnSp macro="">
      <xdr:nvCxnSpPr>
        <xdr:cNvPr id="594" name="Conector recto de flecha 593">
          <a:extLst>
            <a:ext uri="{FF2B5EF4-FFF2-40B4-BE49-F238E27FC236}">
              <a16:creationId xmlns:a16="http://schemas.microsoft.com/office/drawing/2014/main" id="{154BFDB9-A4E0-4133-BAA3-752705AE01AF}"/>
            </a:ext>
          </a:extLst>
        </xdr:cNvPr>
        <xdr:cNvCxnSpPr/>
      </xdr:nvCxnSpPr>
      <xdr:spPr>
        <a:xfrm>
          <a:off x="2936088" y="23902936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285751</xdr:colOff>
      <xdr:row>129</xdr:row>
      <xdr:rowOff>182563</xdr:rowOff>
    </xdr:from>
    <xdr:to>
      <xdr:col>5</xdr:col>
      <xdr:colOff>285751</xdr:colOff>
      <xdr:row>131</xdr:row>
      <xdr:rowOff>17464</xdr:rowOff>
    </xdr:to>
    <xdr:cxnSp macro="">
      <xdr:nvCxnSpPr>
        <xdr:cNvPr id="596" name="Conector recto de flecha 595">
          <a:extLst>
            <a:ext uri="{FF2B5EF4-FFF2-40B4-BE49-F238E27FC236}">
              <a16:creationId xmlns:a16="http://schemas.microsoft.com/office/drawing/2014/main" id="{DE95BB13-ED93-48B8-89F8-2D30510DD4B2}"/>
            </a:ext>
          </a:extLst>
        </xdr:cNvPr>
        <xdr:cNvCxnSpPr>
          <a:stCxn id="540" idx="0"/>
          <a:endCxn id="540" idx="2"/>
        </xdr:cNvCxnSpPr>
      </xdr:nvCxnSpPr>
      <xdr:spPr>
        <a:xfrm>
          <a:off x="4738689" y="24074438"/>
          <a:ext cx="0" cy="2159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129</xdr:row>
      <xdr:rowOff>184144</xdr:rowOff>
    </xdr:from>
    <xdr:to>
      <xdr:col>5</xdr:col>
      <xdr:colOff>438151</xdr:colOff>
      <xdr:row>131</xdr:row>
      <xdr:rowOff>19045</xdr:rowOff>
    </xdr:to>
    <xdr:cxnSp macro="">
      <xdr:nvCxnSpPr>
        <xdr:cNvPr id="599" name="Conector recto de flecha 598">
          <a:extLst>
            <a:ext uri="{FF2B5EF4-FFF2-40B4-BE49-F238E27FC236}">
              <a16:creationId xmlns:a16="http://schemas.microsoft.com/office/drawing/2014/main" id="{B0927B11-04DC-4F5E-832B-E55EA34402CB}"/>
            </a:ext>
          </a:extLst>
        </xdr:cNvPr>
        <xdr:cNvCxnSpPr/>
      </xdr:nvCxnSpPr>
      <xdr:spPr>
        <a:xfrm>
          <a:off x="4891089" y="24076019"/>
          <a:ext cx="0" cy="2159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590551</xdr:colOff>
      <xdr:row>129</xdr:row>
      <xdr:rowOff>185725</xdr:rowOff>
    </xdr:from>
    <xdr:to>
      <xdr:col>5</xdr:col>
      <xdr:colOff>590551</xdr:colOff>
      <xdr:row>131</xdr:row>
      <xdr:rowOff>20626</xdr:rowOff>
    </xdr:to>
    <xdr:cxnSp macro="">
      <xdr:nvCxnSpPr>
        <xdr:cNvPr id="600" name="Conector recto de flecha 599">
          <a:extLst>
            <a:ext uri="{FF2B5EF4-FFF2-40B4-BE49-F238E27FC236}">
              <a16:creationId xmlns:a16="http://schemas.microsoft.com/office/drawing/2014/main" id="{C231ABF0-5595-4221-B23C-67B9B69D6A65}"/>
            </a:ext>
          </a:extLst>
        </xdr:cNvPr>
        <xdr:cNvCxnSpPr/>
      </xdr:nvCxnSpPr>
      <xdr:spPr>
        <a:xfrm>
          <a:off x="5043489" y="24077600"/>
          <a:ext cx="0" cy="2159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742951</xdr:colOff>
      <xdr:row>129</xdr:row>
      <xdr:rowOff>179370</xdr:rowOff>
    </xdr:from>
    <xdr:to>
      <xdr:col>5</xdr:col>
      <xdr:colOff>742951</xdr:colOff>
      <xdr:row>131</xdr:row>
      <xdr:rowOff>14271</xdr:rowOff>
    </xdr:to>
    <xdr:cxnSp macro="">
      <xdr:nvCxnSpPr>
        <xdr:cNvPr id="601" name="Conector recto de flecha 600">
          <a:extLst>
            <a:ext uri="{FF2B5EF4-FFF2-40B4-BE49-F238E27FC236}">
              <a16:creationId xmlns:a16="http://schemas.microsoft.com/office/drawing/2014/main" id="{7395B76B-F5FC-429F-AA1B-26D391B2BADC}"/>
            </a:ext>
          </a:extLst>
        </xdr:cNvPr>
        <xdr:cNvCxnSpPr/>
      </xdr:nvCxnSpPr>
      <xdr:spPr>
        <a:xfrm>
          <a:off x="5195889" y="24071245"/>
          <a:ext cx="0" cy="2159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681039</xdr:colOff>
      <xdr:row>129</xdr:row>
      <xdr:rowOff>180958</xdr:rowOff>
    </xdr:from>
    <xdr:to>
      <xdr:col>4</xdr:col>
      <xdr:colOff>681039</xdr:colOff>
      <xdr:row>131</xdr:row>
      <xdr:rowOff>15859</xdr:rowOff>
    </xdr:to>
    <xdr:cxnSp macro="">
      <xdr:nvCxnSpPr>
        <xdr:cNvPr id="602" name="Conector recto de flecha 601">
          <a:extLst>
            <a:ext uri="{FF2B5EF4-FFF2-40B4-BE49-F238E27FC236}">
              <a16:creationId xmlns:a16="http://schemas.microsoft.com/office/drawing/2014/main" id="{306E611B-9D2D-4640-AD8B-15167DE8AC52}"/>
            </a:ext>
          </a:extLst>
        </xdr:cNvPr>
        <xdr:cNvCxnSpPr/>
      </xdr:nvCxnSpPr>
      <xdr:spPr>
        <a:xfrm>
          <a:off x="4268789" y="24072833"/>
          <a:ext cx="0" cy="2159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833439</xdr:colOff>
      <xdr:row>129</xdr:row>
      <xdr:rowOff>190478</xdr:rowOff>
    </xdr:from>
    <xdr:to>
      <xdr:col>4</xdr:col>
      <xdr:colOff>833439</xdr:colOff>
      <xdr:row>131</xdr:row>
      <xdr:rowOff>25379</xdr:rowOff>
    </xdr:to>
    <xdr:cxnSp macro="">
      <xdr:nvCxnSpPr>
        <xdr:cNvPr id="603" name="Conector recto de flecha 602">
          <a:extLst>
            <a:ext uri="{FF2B5EF4-FFF2-40B4-BE49-F238E27FC236}">
              <a16:creationId xmlns:a16="http://schemas.microsoft.com/office/drawing/2014/main" id="{14A84E9D-1725-464E-BDC3-CD39D8C9F479}"/>
            </a:ext>
          </a:extLst>
        </xdr:cNvPr>
        <xdr:cNvCxnSpPr/>
      </xdr:nvCxnSpPr>
      <xdr:spPr>
        <a:xfrm>
          <a:off x="4421189" y="24082353"/>
          <a:ext cx="0" cy="2159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120651</xdr:colOff>
      <xdr:row>130</xdr:row>
      <xdr:rowOff>1562</xdr:rowOff>
    </xdr:from>
    <xdr:to>
      <xdr:col>5</xdr:col>
      <xdr:colOff>120651</xdr:colOff>
      <xdr:row>131</xdr:row>
      <xdr:rowOff>26963</xdr:rowOff>
    </xdr:to>
    <xdr:cxnSp macro="">
      <xdr:nvCxnSpPr>
        <xdr:cNvPr id="604" name="Conector recto de flecha 603">
          <a:extLst>
            <a:ext uri="{FF2B5EF4-FFF2-40B4-BE49-F238E27FC236}">
              <a16:creationId xmlns:a16="http://schemas.microsoft.com/office/drawing/2014/main" id="{203C621E-2F2C-4BC7-BAC9-247B5E8AFB7A}"/>
            </a:ext>
          </a:extLst>
        </xdr:cNvPr>
        <xdr:cNvCxnSpPr/>
      </xdr:nvCxnSpPr>
      <xdr:spPr>
        <a:xfrm>
          <a:off x="4573589" y="24083937"/>
          <a:ext cx="0" cy="2159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984251</xdr:colOff>
      <xdr:row>144</xdr:row>
      <xdr:rowOff>127000</xdr:rowOff>
    </xdr:from>
    <xdr:ext cx="1612446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5" name="29 CuadroTexto">
              <a:extLst>
                <a:ext uri="{FF2B5EF4-FFF2-40B4-BE49-F238E27FC236}">
                  <a16:creationId xmlns:a16="http://schemas.microsoft.com/office/drawing/2014/main" id="{BB3483C0-E35A-496B-84B6-1345523908E0}"/>
                </a:ext>
              </a:extLst>
            </xdr:cNvPr>
            <xdr:cNvSpPr txBox="1"/>
          </xdr:nvSpPr>
          <xdr:spPr>
            <a:xfrm>
              <a:off x="984251" y="26741438"/>
              <a:ext cx="1612446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Calibri" panose="020F0502020204030204" pitchFamily="34" charset="0"/>
                      </a:rPr>
                      <m:t>⁺ 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𝑀𝑑𝑖𝑠𝑒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ñ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𝑜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l-GR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Calibri" panose="020F0502020204030204" pitchFamily="34" charset="0"/>
                      </a:rPr>
                      <m:t>𝛼</m:t>
                    </m:r>
                    <m:r>
                      <a:rPr lang="es-P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⋅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𝑀𝑚𝑎𝑥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05" name="29 CuadroTexto">
              <a:extLst>
                <a:ext uri="{FF2B5EF4-FFF2-40B4-BE49-F238E27FC236}">
                  <a16:creationId xmlns:a16="http://schemas.microsoft.com/office/drawing/2014/main" id="{BB3483C0-E35A-496B-84B6-1345523908E0}"/>
                </a:ext>
              </a:extLst>
            </xdr:cNvPr>
            <xdr:cNvSpPr txBox="1"/>
          </xdr:nvSpPr>
          <xdr:spPr>
            <a:xfrm>
              <a:off x="984251" y="26741438"/>
              <a:ext cx="1612446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 panose="020F0502020204030204" pitchFamily="34" charset="0"/>
                </a:rPr>
                <a:t>⁺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𝑀𝑑𝑖𝑠𝑒ñ𝑜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l-GR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 panose="020F0502020204030204" pitchFamily="34" charset="0"/>
                </a:rPr>
                <a:t>𝛼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𝑀𝑚𝑎𝑥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</xdr:col>
      <xdr:colOff>47624</xdr:colOff>
      <xdr:row>231</xdr:row>
      <xdr:rowOff>23811</xdr:rowOff>
    </xdr:from>
    <xdr:to>
      <xdr:col>2</xdr:col>
      <xdr:colOff>222249</xdr:colOff>
      <xdr:row>231</xdr:row>
      <xdr:rowOff>174624</xdr:rowOff>
    </xdr:to>
    <xdr:sp macro="" textlink="">
      <xdr:nvSpPr>
        <xdr:cNvPr id="606" name="Triángulo isósceles 605">
          <a:extLst>
            <a:ext uri="{FF2B5EF4-FFF2-40B4-BE49-F238E27FC236}">
              <a16:creationId xmlns:a16="http://schemas.microsoft.com/office/drawing/2014/main" id="{7D7A42A8-16BD-499E-96D1-C350B3E4BA1E}"/>
            </a:ext>
          </a:extLst>
        </xdr:cNvPr>
        <xdr:cNvSpPr/>
      </xdr:nvSpPr>
      <xdr:spPr>
        <a:xfrm>
          <a:off x="1904999" y="24296686"/>
          <a:ext cx="174625" cy="150813"/>
        </a:xfrm>
        <a:prstGeom prst="triangl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127000</xdr:colOff>
      <xdr:row>229</xdr:row>
      <xdr:rowOff>7938</xdr:rowOff>
    </xdr:from>
    <xdr:to>
      <xdr:col>4</xdr:col>
      <xdr:colOff>611188</xdr:colOff>
      <xdr:row>231</xdr:row>
      <xdr:rowOff>15876</xdr:rowOff>
    </xdr:to>
    <xdr:sp macro="" textlink="">
      <xdr:nvSpPr>
        <xdr:cNvPr id="613" name="Rectángulo 612">
          <a:extLst>
            <a:ext uri="{FF2B5EF4-FFF2-40B4-BE49-F238E27FC236}">
              <a16:creationId xmlns:a16="http://schemas.microsoft.com/office/drawing/2014/main" id="{343ED0CF-341D-4DA3-94B6-663C97F9BD73}"/>
            </a:ext>
          </a:extLst>
        </xdr:cNvPr>
        <xdr:cNvSpPr/>
      </xdr:nvSpPr>
      <xdr:spPr>
        <a:xfrm>
          <a:off x="1984375" y="23899813"/>
          <a:ext cx="2214563" cy="38893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731838</xdr:colOff>
      <xdr:row>231</xdr:row>
      <xdr:rowOff>25399</xdr:rowOff>
    </xdr:from>
    <xdr:to>
      <xdr:col>6</xdr:col>
      <xdr:colOff>41276</xdr:colOff>
      <xdr:row>231</xdr:row>
      <xdr:rowOff>176212</xdr:rowOff>
    </xdr:to>
    <xdr:sp macro="" textlink="">
      <xdr:nvSpPr>
        <xdr:cNvPr id="614" name="Triángulo isósceles 613">
          <a:extLst>
            <a:ext uri="{FF2B5EF4-FFF2-40B4-BE49-F238E27FC236}">
              <a16:creationId xmlns:a16="http://schemas.microsoft.com/office/drawing/2014/main" id="{AF090844-D743-4A22-9021-7F96E98FF862}"/>
            </a:ext>
          </a:extLst>
        </xdr:cNvPr>
        <xdr:cNvSpPr/>
      </xdr:nvSpPr>
      <xdr:spPr>
        <a:xfrm>
          <a:off x="5184776" y="24298274"/>
          <a:ext cx="174625" cy="150813"/>
        </a:xfrm>
        <a:prstGeom prst="triangl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611189</xdr:colOff>
      <xdr:row>229</xdr:row>
      <xdr:rowOff>182563</xdr:rowOff>
    </xdr:from>
    <xdr:to>
      <xdr:col>5</xdr:col>
      <xdr:colOff>825501</xdr:colOff>
      <xdr:row>231</xdr:row>
      <xdr:rowOff>17464</xdr:rowOff>
    </xdr:to>
    <xdr:sp macro="" textlink="">
      <xdr:nvSpPr>
        <xdr:cNvPr id="615" name="Rectángulo 614">
          <a:extLst>
            <a:ext uri="{FF2B5EF4-FFF2-40B4-BE49-F238E27FC236}">
              <a16:creationId xmlns:a16="http://schemas.microsoft.com/office/drawing/2014/main" id="{2623CF72-64E3-4A13-8440-3534F175E1BB}"/>
            </a:ext>
          </a:extLst>
        </xdr:cNvPr>
        <xdr:cNvSpPr/>
      </xdr:nvSpPr>
      <xdr:spPr>
        <a:xfrm>
          <a:off x="4198939" y="24074438"/>
          <a:ext cx="1079500" cy="21590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369094</xdr:colOff>
      <xdr:row>229</xdr:row>
      <xdr:rowOff>7938</xdr:rowOff>
    </xdr:from>
    <xdr:to>
      <xdr:col>3</xdr:col>
      <xdr:colOff>369094</xdr:colOff>
      <xdr:row>231</xdr:row>
      <xdr:rowOff>15876</xdr:rowOff>
    </xdr:to>
    <xdr:cxnSp macro="">
      <xdr:nvCxnSpPr>
        <xdr:cNvPr id="616" name="Conector recto de flecha 615">
          <a:extLst>
            <a:ext uri="{FF2B5EF4-FFF2-40B4-BE49-F238E27FC236}">
              <a16:creationId xmlns:a16="http://schemas.microsoft.com/office/drawing/2014/main" id="{521EFA20-3960-49DC-828A-8381BA0148C5}"/>
            </a:ext>
          </a:extLst>
        </xdr:cNvPr>
        <xdr:cNvCxnSpPr>
          <a:stCxn id="613" idx="0"/>
          <a:endCxn id="613" idx="2"/>
        </xdr:cNvCxnSpPr>
      </xdr:nvCxnSpPr>
      <xdr:spPr>
        <a:xfrm>
          <a:off x="3091657" y="23899813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127000</xdr:colOff>
      <xdr:row>232</xdr:row>
      <xdr:rowOff>122319</xdr:rowOff>
    </xdr:from>
    <xdr:to>
      <xdr:col>4</xdr:col>
      <xdr:colOff>611188</xdr:colOff>
      <xdr:row>232</xdr:row>
      <xdr:rowOff>122319</xdr:rowOff>
    </xdr:to>
    <xdr:cxnSp macro="">
      <xdr:nvCxnSpPr>
        <xdr:cNvPr id="617" name="Conector recto de flecha 616">
          <a:extLst>
            <a:ext uri="{FF2B5EF4-FFF2-40B4-BE49-F238E27FC236}">
              <a16:creationId xmlns:a16="http://schemas.microsoft.com/office/drawing/2014/main" id="{F7467A4F-8040-43D5-87B1-57BEB9CA3B9B}"/>
            </a:ext>
          </a:extLst>
        </xdr:cNvPr>
        <xdr:cNvCxnSpPr/>
      </xdr:nvCxnSpPr>
      <xdr:spPr>
        <a:xfrm>
          <a:off x="1980045" y="43253251"/>
          <a:ext cx="2216007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611189</xdr:colOff>
      <xdr:row>232</xdr:row>
      <xdr:rowOff>114452</xdr:rowOff>
    </xdr:from>
    <xdr:to>
      <xdr:col>5</xdr:col>
      <xdr:colOff>825501</xdr:colOff>
      <xdr:row>232</xdr:row>
      <xdr:rowOff>114452</xdr:rowOff>
    </xdr:to>
    <xdr:cxnSp macro="">
      <xdr:nvCxnSpPr>
        <xdr:cNvPr id="618" name="Conector recto de flecha 617">
          <a:extLst>
            <a:ext uri="{FF2B5EF4-FFF2-40B4-BE49-F238E27FC236}">
              <a16:creationId xmlns:a16="http://schemas.microsoft.com/office/drawing/2014/main" id="{8A45A9E8-4E22-4862-9059-2F443A356FE7}"/>
            </a:ext>
          </a:extLst>
        </xdr:cNvPr>
        <xdr:cNvCxnSpPr/>
      </xdr:nvCxnSpPr>
      <xdr:spPr>
        <a:xfrm>
          <a:off x="4196053" y="43245384"/>
          <a:ext cx="1080221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521494</xdr:colOff>
      <xdr:row>229</xdr:row>
      <xdr:rowOff>9522</xdr:rowOff>
    </xdr:from>
    <xdr:to>
      <xdr:col>3</xdr:col>
      <xdr:colOff>521494</xdr:colOff>
      <xdr:row>231</xdr:row>
      <xdr:rowOff>17460</xdr:rowOff>
    </xdr:to>
    <xdr:cxnSp macro="">
      <xdr:nvCxnSpPr>
        <xdr:cNvPr id="623" name="Conector recto de flecha 622">
          <a:extLst>
            <a:ext uri="{FF2B5EF4-FFF2-40B4-BE49-F238E27FC236}">
              <a16:creationId xmlns:a16="http://schemas.microsoft.com/office/drawing/2014/main" id="{D5AA2898-E504-4F82-ACB9-5A74031A1A19}"/>
            </a:ext>
          </a:extLst>
        </xdr:cNvPr>
        <xdr:cNvCxnSpPr/>
      </xdr:nvCxnSpPr>
      <xdr:spPr>
        <a:xfrm>
          <a:off x="3244057" y="23901397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673894</xdr:colOff>
      <xdr:row>229</xdr:row>
      <xdr:rowOff>11104</xdr:rowOff>
    </xdr:from>
    <xdr:to>
      <xdr:col>3</xdr:col>
      <xdr:colOff>673894</xdr:colOff>
      <xdr:row>231</xdr:row>
      <xdr:rowOff>19042</xdr:rowOff>
    </xdr:to>
    <xdr:cxnSp macro="">
      <xdr:nvCxnSpPr>
        <xdr:cNvPr id="625" name="Conector recto de flecha 624">
          <a:extLst>
            <a:ext uri="{FF2B5EF4-FFF2-40B4-BE49-F238E27FC236}">
              <a16:creationId xmlns:a16="http://schemas.microsoft.com/office/drawing/2014/main" id="{02017263-2DC4-461E-92B7-CFAD68DC43BE}"/>
            </a:ext>
          </a:extLst>
        </xdr:cNvPr>
        <xdr:cNvCxnSpPr/>
      </xdr:nvCxnSpPr>
      <xdr:spPr>
        <a:xfrm>
          <a:off x="3396457" y="23902979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826294</xdr:colOff>
      <xdr:row>229</xdr:row>
      <xdr:rowOff>4749</xdr:rowOff>
    </xdr:from>
    <xdr:to>
      <xdr:col>3</xdr:col>
      <xdr:colOff>826294</xdr:colOff>
      <xdr:row>231</xdr:row>
      <xdr:rowOff>12687</xdr:rowOff>
    </xdr:to>
    <xdr:cxnSp macro="">
      <xdr:nvCxnSpPr>
        <xdr:cNvPr id="636" name="Conector recto de flecha 635">
          <a:extLst>
            <a:ext uri="{FF2B5EF4-FFF2-40B4-BE49-F238E27FC236}">
              <a16:creationId xmlns:a16="http://schemas.microsoft.com/office/drawing/2014/main" id="{3CC5DED2-4CAA-4540-B3B8-220E69396906}"/>
            </a:ext>
          </a:extLst>
        </xdr:cNvPr>
        <xdr:cNvCxnSpPr/>
      </xdr:nvCxnSpPr>
      <xdr:spPr>
        <a:xfrm>
          <a:off x="3548857" y="23896624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113507</xdr:colOff>
      <xdr:row>229</xdr:row>
      <xdr:rowOff>6333</xdr:rowOff>
    </xdr:from>
    <xdr:to>
      <xdr:col>4</xdr:col>
      <xdr:colOff>113507</xdr:colOff>
      <xdr:row>231</xdr:row>
      <xdr:rowOff>14271</xdr:rowOff>
    </xdr:to>
    <xdr:cxnSp macro="">
      <xdr:nvCxnSpPr>
        <xdr:cNvPr id="1088" name="Conector recto de flecha 1087">
          <a:extLst>
            <a:ext uri="{FF2B5EF4-FFF2-40B4-BE49-F238E27FC236}">
              <a16:creationId xmlns:a16="http://schemas.microsoft.com/office/drawing/2014/main" id="{DD9E9AEC-32D8-4683-93BE-B0B1EE69A05D}"/>
            </a:ext>
          </a:extLst>
        </xdr:cNvPr>
        <xdr:cNvCxnSpPr/>
      </xdr:nvCxnSpPr>
      <xdr:spPr>
        <a:xfrm>
          <a:off x="3701257" y="23898208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265907</xdr:colOff>
      <xdr:row>229</xdr:row>
      <xdr:rowOff>7917</xdr:rowOff>
    </xdr:from>
    <xdr:to>
      <xdr:col>4</xdr:col>
      <xdr:colOff>265907</xdr:colOff>
      <xdr:row>231</xdr:row>
      <xdr:rowOff>15855</xdr:rowOff>
    </xdr:to>
    <xdr:cxnSp macro="">
      <xdr:nvCxnSpPr>
        <xdr:cNvPr id="1089" name="Conector recto de flecha 1088">
          <a:extLst>
            <a:ext uri="{FF2B5EF4-FFF2-40B4-BE49-F238E27FC236}">
              <a16:creationId xmlns:a16="http://schemas.microsoft.com/office/drawing/2014/main" id="{0AB294A8-B477-46D4-BCB3-8DF8B442F0D6}"/>
            </a:ext>
          </a:extLst>
        </xdr:cNvPr>
        <xdr:cNvCxnSpPr/>
      </xdr:nvCxnSpPr>
      <xdr:spPr>
        <a:xfrm>
          <a:off x="3853657" y="23899792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418307</xdr:colOff>
      <xdr:row>229</xdr:row>
      <xdr:rowOff>17437</xdr:rowOff>
    </xdr:from>
    <xdr:to>
      <xdr:col>4</xdr:col>
      <xdr:colOff>418307</xdr:colOff>
      <xdr:row>231</xdr:row>
      <xdr:rowOff>25375</xdr:rowOff>
    </xdr:to>
    <xdr:cxnSp macro="">
      <xdr:nvCxnSpPr>
        <xdr:cNvPr id="1090" name="Conector recto de flecha 1089">
          <a:extLst>
            <a:ext uri="{FF2B5EF4-FFF2-40B4-BE49-F238E27FC236}">
              <a16:creationId xmlns:a16="http://schemas.microsoft.com/office/drawing/2014/main" id="{6A1803F5-4A04-4DD7-9EB4-FFCA100267C6}"/>
            </a:ext>
          </a:extLst>
        </xdr:cNvPr>
        <xdr:cNvCxnSpPr/>
      </xdr:nvCxnSpPr>
      <xdr:spPr>
        <a:xfrm>
          <a:off x="4006057" y="23909312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245271</xdr:colOff>
      <xdr:row>229</xdr:row>
      <xdr:rowOff>11087</xdr:rowOff>
    </xdr:from>
    <xdr:to>
      <xdr:col>2</xdr:col>
      <xdr:colOff>245271</xdr:colOff>
      <xdr:row>231</xdr:row>
      <xdr:rowOff>19025</xdr:rowOff>
    </xdr:to>
    <xdr:cxnSp macro="">
      <xdr:nvCxnSpPr>
        <xdr:cNvPr id="1091" name="Conector recto de flecha 1090">
          <a:extLst>
            <a:ext uri="{FF2B5EF4-FFF2-40B4-BE49-F238E27FC236}">
              <a16:creationId xmlns:a16="http://schemas.microsoft.com/office/drawing/2014/main" id="{D5F39E1E-6BE4-41D0-84D3-01DDF6254C88}"/>
            </a:ext>
          </a:extLst>
        </xdr:cNvPr>
        <xdr:cNvCxnSpPr/>
      </xdr:nvCxnSpPr>
      <xdr:spPr>
        <a:xfrm>
          <a:off x="2102646" y="23902962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405609</xdr:colOff>
      <xdr:row>229</xdr:row>
      <xdr:rowOff>4732</xdr:rowOff>
    </xdr:from>
    <xdr:to>
      <xdr:col>2</xdr:col>
      <xdr:colOff>405609</xdr:colOff>
      <xdr:row>231</xdr:row>
      <xdr:rowOff>12670</xdr:rowOff>
    </xdr:to>
    <xdr:cxnSp macro="">
      <xdr:nvCxnSpPr>
        <xdr:cNvPr id="1092" name="Conector recto de flecha 1091">
          <a:extLst>
            <a:ext uri="{FF2B5EF4-FFF2-40B4-BE49-F238E27FC236}">
              <a16:creationId xmlns:a16="http://schemas.microsoft.com/office/drawing/2014/main" id="{B994C669-8FCC-4013-80B7-031565DBDE40}"/>
            </a:ext>
          </a:extLst>
        </xdr:cNvPr>
        <xdr:cNvCxnSpPr/>
      </xdr:nvCxnSpPr>
      <xdr:spPr>
        <a:xfrm>
          <a:off x="2262984" y="23896607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565947</xdr:colOff>
      <xdr:row>229</xdr:row>
      <xdr:rowOff>6313</xdr:rowOff>
    </xdr:from>
    <xdr:to>
      <xdr:col>2</xdr:col>
      <xdr:colOff>565947</xdr:colOff>
      <xdr:row>231</xdr:row>
      <xdr:rowOff>14251</xdr:rowOff>
    </xdr:to>
    <xdr:cxnSp macro="">
      <xdr:nvCxnSpPr>
        <xdr:cNvPr id="1093" name="Conector recto de flecha 1092">
          <a:extLst>
            <a:ext uri="{FF2B5EF4-FFF2-40B4-BE49-F238E27FC236}">
              <a16:creationId xmlns:a16="http://schemas.microsoft.com/office/drawing/2014/main" id="{20D33C95-FB33-48BB-BE76-F1755253F124}"/>
            </a:ext>
          </a:extLst>
        </xdr:cNvPr>
        <xdr:cNvCxnSpPr/>
      </xdr:nvCxnSpPr>
      <xdr:spPr>
        <a:xfrm>
          <a:off x="2423322" y="23898188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726285</xdr:colOff>
      <xdr:row>229</xdr:row>
      <xdr:rowOff>7897</xdr:rowOff>
    </xdr:from>
    <xdr:to>
      <xdr:col>2</xdr:col>
      <xdr:colOff>726285</xdr:colOff>
      <xdr:row>231</xdr:row>
      <xdr:rowOff>15835</xdr:rowOff>
    </xdr:to>
    <xdr:cxnSp macro="">
      <xdr:nvCxnSpPr>
        <xdr:cNvPr id="1095" name="Conector recto de flecha 1094">
          <a:extLst>
            <a:ext uri="{FF2B5EF4-FFF2-40B4-BE49-F238E27FC236}">
              <a16:creationId xmlns:a16="http://schemas.microsoft.com/office/drawing/2014/main" id="{B45AA890-E478-447D-AC7F-A5C21BB4F555}"/>
            </a:ext>
          </a:extLst>
        </xdr:cNvPr>
        <xdr:cNvCxnSpPr/>
      </xdr:nvCxnSpPr>
      <xdr:spPr>
        <a:xfrm>
          <a:off x="2583660" y="23899772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37306</xdr:colOff>
      <xdr:row>229</xdr:row>
      <xdr:rowOff>9479</xdr:rowOff>
    </xdr:from>
    <xdr:to>
      <xdr:col>3</xdr:col>
      <xdr:colOff>37306</xdr:colOff>
      <xdr:row>231</xdr:row>
      <xdr:rowOff>17417</xdr:rowOff>
    </xdr:to>
    <xdr:cxnSp macro="">
      <xdr:nvCxnSpPr>
        <xdr:cNvPr id="1097" name="Conector recto de flecha 1096">
          <a:extLst>
            <a:ext uri="{FF2B5EF4-FFF2-40B4-BE49-F238E27FC236}">
              <a16:creationId xmlns:a16="http://schemas.microsoft.com/office/drawing/2014/main" id="{AF41AB69-A0EA-4235-8191-65D788C2F998}"/>
            </a:ext>
          </a:extLst>
        </xdr:cNvPr>
        <xdr:cNvCxnSpPr/>
      </xdr:nvCxnSpPr>
      <xdr:spPr>
        <a:xfrm>
          <a:off x="2759869" y="23901354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213525</xdr:colOff>
      <xdr:row>229</xdr:row>
      <xdr:rowOff>11061</xdr:rowOff>
    </xdr:from>
    <xdr:to>
      <xdr:col>3</xdr:col>
      <xdr:colOff>213525</xdr:colOff>
      <xdr:row>231</xdr:row>
      <xdr:rowOff>18999</xdr:rowOff>
    </xdr:to>
    <xdr:cxnSp macro="">
      <xdr:nvCxnSpPr>
        <xdr:cNvPr id="1098" name="Conector recto de flecha 1097">
          <a:extLst>
            <a:ext uri="{FF2B5EF4-FFF2-40B4-BE49-F238E27FC236}">
              <a16:creationId xmlns:a16="http://schemas.microsoft.com/office/drawing/2014/main" id="{CEBBB412-7B66-490A-B63A-9090CEB7F804}"/>
            </a:ext>
          </a:extLst>
        </xdr:cNvPr>
        <xdr:cNvCxnSpPr/>
      </xdr:nvCxnSpPr>
      <xdr:spPr>
        <a:xfrm>
          <a:off x="2936088" y="23902936"/>
          <a:ext cx="0" cy="38893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285751</xdr:colOff>
      <xdr:row>229</xdr:row>
      <xdr:rowOff>182563</xdr:rowOff>
    </xdr:from>
    <xdr:to>
      <xdr:col>5</xdr:col>
      <xdr:colOff>285751</xdr:colOff>
      <xdr:row>231</xdr:row>
      <xdr:rowOff>17464</xdr:rowOff>
    </xdr:to>
    <xdr:cxnSp macro="">
      <xdr:nvCxnSpPr>
        <xdr:cNvPr id="1100" name="Conector recto de flecha 1099">
          <a:extLst>
            <a:ext uri="{FF2B5EF4-FFF2-40B4-BE49-F238E27FC236}">
              <a16:creationId xmlns:a16="http://schemas.microsoft.com/office/drawing/2014/main" id="{10ED5486-709E-4985-82C8-5D1DCB6B0BD2}"/>
            </a:ext>
          </a:extLst>
        </xdr:cNvPr>
        <xdr:cNvCxnSpPr>
          <a:stCxn id="615" idx="0"/>
          <a:endCxn id="615" idx="2"/>
        </xdr:cNvCxnSpPr>
      </xdr:nvCxnSpPr>
      <xdr:spPr>
        <a:xfrm>
          <a:off x="4738689" y="24074438"/>
          <a:ext cx="0" cy="2159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229</xdr:row>
      <xdr:rowOff>184144</xdr:rowOff>
    </xdr:from>
    <xdr:to>
      <xdr:col>5</xdr:col>
      <xdr:colOff>438151</xdr:colOff>
      <xdr:row>231</xdr:row>
      <xdr:rowOff>19045</xdr:rowOff>
    </xdr:to>
    <xdr:cxnSp macro="">
      <xdr:nvCxnSpPr>
        <xdr:cNvPr id="1101" name="Conector recto de flecha 1100">
          <a:extLst>
            <a:ext uri="{FF2B5EF4-FFF2-40B4-BE49-F238E27FC236}">
              <a16:creationId xmlns:a16="http://schemas.microsoft.com/office/drawing/2014/main" id="{A2C748ED-DDF0-4F1D-A221-0E2F654A76E3}"/>
            </a:ext>
          </a:extLst>
        </xdr:cNvPr>
        <xdr:cNvCxnSpPr/>
      </xdr:nvCxnSpPr>
      <xdr:spPr>
        <a:xfrm>
          <a:off x="4891089" y="24076019"/>
          <a:ext cx="0" cy="2159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590551</xdr:colOff>
      <xdr:row>229</xdr:row>
      <xdr:rowOff>185725</xdr:rowOff>
    </xdr:from>
    <xdr:to>
      <xdr:col>5</xdr:col>
      <xdr:colOff>590551</xdr:colOff>
      <xdr:row>231</xdr:row>
      <xdr:rowOff>20626</xdr:rowOff>
    </xdr:to>
    <xdr:cxnSp macro="">
      <xdr:nvCxnSpPr>
        <xdr:cNvPr id="1102" name="Conector recto de flecha 1101">
          <a:extLst>
            <a:ext uri="{FF2B5EF4-FFF2-40B4-BE49-F238E27FC236}">
              <a16:creationId xmlns:a16="http://schemas.microsoft.com/office/drawing/2014/main" id="{B1D3ABB4-BF44-4155-9134-6AB2CAEB1B44}"/>
            </a:ext>
          </a:extLst>
        </xdr:cNvPr>
        <xdr:cNvCxnSpPr/>
      </xdr:nvCxnSpPr>
      <xdr:spPr>
        <a:xfrm>
          <a:off x="5043489" y="24077600"/>
          <a:ext cx="0" cy="2159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742951</xdr:colOff>
      <xdr:row>229</xdr:row>
      <xdr:rowOff>179370</xdr:rowOff>
    </xdr:from>
    <xdr:to>
      <xdr:col>5</xdr:col>
      <xdr:colOff>742951</xdr:colOff>
      <xdr:row>231</xdr:row>
      <xdr:rowOff>14271</xdr:rowOff>
    </xdr:to>
    <xdr:cxnSp macro="">
      <xdr:nvCxnSpPr>
        <xdr:cNvPr id="1103" name="Conector recto de flecha 1102">
          <a:extLst>
            <a:ext uri="{FF2B5EF4-FFF2-40B4-BE49-F238E27FC236}">
              <a16:creationId xmlns:a16="http://schemas.microsoft.com/office/drawing/2014/main" id="{09AFD777-E6DB-4AE2-AC5C-83065F2ACF9F}"/>
            </a:ext>
          </a:extLst>
        </xdr:cNvPr>
        <xdr:cNvCxnSpPr/>
      </xdr:nvCxnSpPr>
      <xdr:spPr>
        <a:xfrm>
          <a:off x="5195889" y="24071245"/>
          <a:ext cx="0" cy="2159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681039</xdr:colOff>
      <xdr:row>229</xdr:row>
      <xdr:rowOff>180958</xdr:rowOff>
    </xdr:from>
    <xdr:to>
      <xdr:col>4</xdr:col>
      <xdr:colOff>681039</xdr:colOff>
      <xdr:row>231</xdr:row>
      <xdr:rowOff>15859</xdr:rowOff>
    </xdr:to>
    <xdr:cxnSp macro="">
      <xdr:nvCxnSpPr>
        <xdr:cNvPr id="1104" name="Conector recto de flecha 1103">
          <a:extLst>
            <a:ext uri="{FF2B5EF4-FFF2-40B4-BE49-F238E27FC236}">
              <a16:creationId xmlns:a16="http://schemas.microsoft.com/office/drawing/2014/main" id="{7711279B-39FE-4D53-A2DD-A771ED5B3779}"/>
            </a:ext>
          </a:extLst>
        </xdr:cNvPr>
        <xdr:cNvCxnSpPr/>
      </xdr:nvCxnSpPr>
      <xdr:spPr>
        <a:xfrm>
          <a:off x="4268789" y="24072833"/>
          <a:ext cx="0" cy="2159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833439</xdr:colOff>
      <xdr:row>229</xdr:row>
      <xdr:rowOff>190478</xdr:rowOff>
    </xdr:from>
    <xdr:to>
      <xdr:col>4</xdr:col>
      <xdr:colOff>833439</xdr:colOff>
      <xdr:row>231</xdr:row>
      <xdr:rowOff>25379</xdr:rowOff>
    </xdr:to>
    <xdr:cxnSp macro="">
      <xdr:nvCxnSpPr>
        <xdr:cNvPr id="1105" name="Conector recto de flecha 1104">
          <a:extLst>
            <a:ext uri="{FF2B5EF4-FFF2-40B4-BE49-F238E27FC236}">
              <a16:creationId xmlns:a16="http://schemas.microsoft.com/office/drawing/2014/main" id="{383D1715-8C1A-4DCA-AA9E-715CC22DF350}"/>
            </a:ext>
          </a:extLst>
        </xdr:cNvPr>
        <xdr:cNvCxnSpPr/>
      </xdr:nvCxnSpPr>
      <xdr:spPr>
        <a:xfrm>
          <a:off x="4421189" y="24082353"/>
          <a:ext cx="0" cy="2159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120651</xdr:colOff>
      <xdr:row>230</xdr:row>
      <xdr:rowOff>1562</xdr:rowOff>
    </xdr:from>
    <xdr:to>
      <xdr:col>5</xdr:col>
      <xdr:colOff>120651</xdr:colOff>
      <xdr:row>231</xdr:row>
      <xdr:rowOff>26963</xdr:rowOff>
    </xdr:to>
    <xdr:cxnSp macro="">
      <xdr:nvCxnSpPr>
        <xdr:cNvPr id="1108" name="Conector recto de flecha 1107">
          <a:extLst>
            <a:ext uri="{FF2B5EF4-FFF2-40B4-BE49-F238E27FC236}">
              <a16:creationId xmlns:a16="http://schemas.microsoft.com/office/drawing/2014/main" id="{5D8092E5-4C60-472E-9122-15672F20E568}"/>
            </a:ext>
          </a:extLst>
        </xdr:cNvPr>
        <xdr:cNvCxnSpPr/>
      </xdr:nvCxnSpPr>
      <xdr:spPr>
        <a:xfrm>
          <a:off x="4573589" y="24083937"/>
          <a:ext cx="0" cy="2159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976313</xdr:colOff>
      <xdr:row>244</xdr:row>
      <xdr:rowOff>150812</xdr:rowOff>
    </xdr:from>
    <xdr:ext cx="1612446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0" name="29 CuadroTexto">
              <a:extLst>
                <a:ext uri="{FF2B5EF4-FFF2-40B4-BE49-F238E27FC236}">
                  <a16:creationId xmlns:a16="http://schemas.microsoft.com/office/drawing/2014/main" id="{C4487245-C4F3-42A8-B930-0F32BB789F84}"/>
                </a:ext>
              </a:extLst>
            </xdr:cNvPr>
            <xdr:cNvSpPr txBox="1"/>
          </xdr:nvSpPr>
          <xdr:spPr>
            <a:xfrm>
              <a:off x="976313" y="43465750"/>
              <a:ext cx="1612446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Calibri" panose="020F0502020204030204" pitchFamily="34" charset="0"/>
                      </a:rPr>
                      <m:t>⁺ 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𝑀𝑑𝑖𝑠𝑒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ñ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𝑜</m:t>
                    </m:r>
                    <m:r>
                      <a:rPr lang="es-PE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l-GR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Calibri" panose="020F0502020204030204" pitchFamily="34" charset="0"/>
                      </a:rPr>
                      <m:t>𝛼</m:t>
                    </m:r>
                    <m:r>
                      <a:rPr lang="es-P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⋅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𝑀𝑚𝑎𝑥</m:t>
                    </m:r>
                    <m:r>
                      <a:rPr lang="es-ES" sz="110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110" name="29 CuadroTexto">
              <a:extLst>
                <a:ext uri="{FF2B5EF4-FFF2-40B4-BE49-F238E27FC236}">
                  <a16:creationId xmlns:a16="http://schemas.microsoft.com/office/drawing/2014/main" id="{C4487245-C4F3-42A8-B930-0F32BB789F84}"/>
                </a:ext>
              </a:extLst>
            </xdr:cNvPr>
            <xdr:cNvSpPr txBox="1"/>
          </xdr:nvSpPr>
          <xdr:spPr>
            <a:xfrm>
              <a:off x="976313" y="43465750"/>
              <a:ext cx="1612446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 panose="020F0502020204030204" pitchFamily="34" charset="0"/>
                </a:rPr>
                <a:t>⁺ 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𝑀𝑑𝑖𝑠𝑒ñ𝑜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l-GR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Calibri" panose="020F0502020204030204" pitchFamily="34" charset="0"/>
                </a:rPr>
                <a:t>𝛼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𝑀𝑚𝑎𝑥</a:t>
              </a:r>
              <a:r>
                <a:rPr lang="es-ES" sz="110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344490</xdr:colOff>
      <xdr:row>279</xdr:row>
      <xdr:rowOff>181766</xdr:rowOff>
    </xdr:from>
    <xdr:ext cx="975332" cy="357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1" name="CuadroTexto 1110">
              <a:extLst>
                <a:ext uri="{FF2B5EF4-FFF2-40B4-BE49-F238E27FC236}">
                  <a16:creationId xmlns:a16="http://schemas.microsoft.com/office/drawing/2014/main" id="{FDA541D7-E072-505B-B512-66F479B0F839}"/>
                </a:ext>
              </a:extLst>
            </xdr:cNvPr>
            <xdr:cNvSpPr txBox="1"/>
          </xdr:nvSpPr>
          <xdr:spPr>
            <a:xfrm>
              <a:off x="1336678" y="49592704"/>
              <a:ext cx="975332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𝐴𝑠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𝐴𝑠</m:t>
                        </m:r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e>
                        </m:d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111" name="CuadroTexto 1110">
              <a:extLst>
                <a:ext uri="{FF2B5EF4-FFF2-40B4-BE49-F238E27FC236}">
                  <a16:creationId xmlns:a16="http://schemas.microsoft.com/office/drawing/2014/main" id="{FDA541D7-E072-505B-B512-66F479B0F839}"/>
                </a:ext>
              </a:extLst>
            </xdr:cNvPr>
            <xdr:cNvSpPr txBox="1"/>
          </xdr:nvSpPr>
          <xdr:spPr>
            <a:xfrm>
              <a:off x="1336678" y="49592704"/>
              <a:ext cx="975332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𝐴𝑠(−)=𝐴𝑠(+)/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</xdr:col>
      <xdr:colOff>325439</xdr:colOff>
      <xdr:row>180</xdr:row>
      <xdr:rowOff>7948</xdr:rowOff>
    </xdr:from>
    <xdr:ext cx="975332" cy="357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3" name="CuadroTexto 1112">
              <a:extLst>
                <a:ext uri="{FF2B5EF4-FFF2-40B4-BE49-F238E27FC236}">
                  <a16:creationId xmlns:a16="http://schemas.microsoft.com/office/drawing/2014/main" id="{7C5AA120-3CF6-4B62-907E-7538F18A1FDB}"/>
                </a:ext>
              </a:extLst>
            </xdr:cNvPr>
            <xdr:cNvSpPr txBox="1"/>
          </xdr:nvSpPr>
          <xdr:spPr>
            <a:xfrm>
              <a:off x="1317627" y="33178761"/>
              <a:ext cx="975332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𝐴𝑠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𝐴𝑠</m:t>
                        </m:r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e>
                        </m:d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113" name="CuadroTexto 1112">
              <a:extLst>
                <a:ext uri="{FF2B5EF4-FFF2-40B4-BE49-F238E27FC236}">
                  <a16:creationId xmlns:a16="http://schemas.microsoft.com/office/drawing/2014/main" id="{7C5AA120-3CF6-4B62-907E-7538F18A1FDB}"/>
                </a:ext>
              </a:extLst>
            </xdr:cNvPr>
            <xdr:cNvSpPr txBox="1"/>
          </xdr:nvSpPr>
          <xdr:spPr>
            <a:xfrm>
              <a:off x="1317627" y="33178761"/>
              <a:ext cx="975332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𝐴𝑠(−)=𝐴𝑠(+)/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</xdr:col>
      <xdr:colOff>325437</xdr:colOff>
      <xdr:row>394</xdr:row>
      <xdr:rowOff>174626</xdr:rowOff>
    </xdr:from>
    <xdr:ext cx="975332" cy="357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4" name="CuadroTexto 1113">
              <a:extLst>
                <a:ext uri="{FF2B5EF4-FFF2-40B4-BE49-F238E27FC236}">
                  <a16:creationId xmlns:a16="http://schemas.microsoft.com/office/drawing/2014/main" id="{50583A49-5DF2-480C-88E9-6768A99DC21C}"/>
                </a:ext>
              </a:extLst>
            </xdr:cNvPr>
            <xdr:cNvSpPr txBox="1"/>
          </xdr:nvSpPr>
          <xdr:spPr>
            <a:xfrm>
              <a:off x="1317625" y="68730814"/>
              <a:ext cx="975332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𝐴𝑠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𝐴𝑠</m:t>
                        </m:r>
                        <m:d>
                          <m:d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</m:e>
                        </m:d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114" name="CuadroTexto 1113">
              <a:extLst>
                <a:ext uri="{FF2B5EF4-FFF2-40B4-BE49-F238E27FC236}">
                  <a16:creationId xmlns:a16="http://schemas.microsoft.com/office/drawing/2014/main" id="{50583A49-5DF2-480C-88E9-6768A99DC21C}"/>
                </a:ext>
              </a:extLst>
            </xdr:cNvPr>
            <xdr:cNvSpPr txBox="1"/>
          </xdr:nvSpPr>
          <xdr:spPr>
            <a:xfrm>
              <a:off x="1317625" y="68730814"/>
              <a:ext cx="975332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𝐴𝑠(−)=𝐴𝑠(+)/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</xdr:col>
      <xdr:colOff>253999</xdr:colOff>
      <xdr:row>185</xdr:row>
      <xdr:rowOff>7937</xdr:rowOff>
    </xdr:from>
    <xdr:ext cx="14401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5" name="CuadroTexto 1114">
              <a:extLst>
                <a:ext uri="{FF2B5EF4-FFF2-40B4-BE49-F238E27FC236}">
                  <a16:creationId xmlns:a16="http://schemas.microsoft.com/office/drawing/2014/main" id="{594797E8-20D9-4D5B-93FA-6D804F605FC5}"/>
                </a:ext>
              </a:extLst>
            </xdr:cNvPr>
            <xdr:cNvSpPr txBox="1"/>
          </xdr:nvSpPr>
          <xdr:spPr>
            <a:xfrm>
              <a:off x="1246187" y="33369250"/>
              <a:ext cx="14401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𝐴𝑠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𝑚𝑖𝑛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=0.0018∙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115" name="CuadroTexto 1114">
              <a:extLst>
                <a:ext uri="{FF2B5EF4-FFF2-40B4-BE49-F238E27FC236}">
                  <a16:creationId xmlns:a16="http://schemas.microsoft.com/office/drawing/2014/main" id="{594797E8-20D9-4D5B-93FA-6D804F605FC5}"/>
                </a:ext>
              </a:extLst>
            </xdr:cNvPr>
            <xdr:cNvSpPr txBox="1"/>
          </xdr:nvSpPr>
          <xdr:spPr>
            <a:xfrm>
              <a:off x="1246187" y="33369250"/>
              <a:ext cx="14401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𝐴𝑠 𝑚𝑖𝑛=0.0018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∙𝑏∙𝑑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</xdr:col>
      <xdr:colOff>261938</xdr:colOff>
      <xdr:row>285</xdr:row>
      <xdr:rowOff>23812</xdr:rowOff>
    </xdr:from>
    <xdr:ext cx="14401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6" name="CuadroTexto 1115">
              <a:extLst>
                <a:ext uri="{FF2B5EF4-FFF2-40B4-BE49-F238E27FC236}">
                  <a16:creationId xmlns:a16="http://schemas.microsoft.com/office/drawing/2014/main" id="{F8D9E731-39DA-49F1-8ED2-3F39270A9782}"/>
                </a:ext>
              </a:extLst>
            </xdr:cNvPr>
            <xdr:cNvSpPr txBox="1"/>
          </xdr:nvSpPr>
          <xdr:spPr>
            <a:xfrm>
              <a:off x="1254126" y="50577750"/>
              <a:ext cx="14401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𝐴𝑠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𝑚𝑖𝑛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=0.0018∙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116" name="CuadroTexto 1115">
              <a:extLst>
                <a:ext uri="{FF2B5EF4-FFF2-40B4-BE49-F238E27FC236}">
                  <a16:creationId xmlns:a16="http://schemas.microsoft.com/office/drawing/2014/main" id="{F8D9E731-39DA-49F1-8ED2-3F39270A9782}"/>
                </a:ext>
              </a:extLst>
            </xdr:cNvPr>
            <xdr:cNvSpPr txBox="1"/>
          </xdr:nvSpPr>
          <xdr:spPr>
            <a:xfrm>
              <a:off x="1254126" y="50577750"/>
              <a:ext cx="14401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𝐴𝑠 𝑚𝑖𝑛=0.0018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∙𝑏∙𝑑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</xdr:col>
      <xdr:colOff>269875</xdr:colOff>
      <xdr:row>400</xdr:row>
      <xdr:rowOff>23813</xdr:rowOff>
    </xdr:from>
    <xdr:ext cx="14401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7" name="CuadroTexto 1116">
              <a:extLst>
                <a:ext uri="{FF2B5EF4-FFF2-40B4-BE49-F238E27FC236}">
                  <a16:creationId xmlns:a16="http://schemas.microsoft.com/office/drawing/2014/main" id="{28A53E4B-A04C-484D-BB6F-FF38B0CDC559}"/>
                </a:ext>
              </a:extLst>
            </xdr:cNvPr>
            <xdr:cNvSpPr txBox="1"/>
          </xdr:nvSpPr>
          <xdr:spPr>
            <a:xfrm>
              <a:off x="1262063" y="69723001"/>
              <a:ext cx="14401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𝐴𝑠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𝑚𝑖𝑛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=0.0018∙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117" name="CuadroTexto 1116">
              <a:extLst>
                <a:ext uri="{FF2B5EF4-FFF2-40B4-BE49-F238E27FC236}">
                  <a16:creationId xmlns:a16="http://schemas.microsoft.com/office/drawing/2014/main" id="{28A53E4B-A04C-484D-BB6F-FF38B0CDC559}"/>
                </a:ext>
              </a:extLst>
            </xdr:cNvPr>
            <xdr:cNvSpPr txBox="1"/>
          </xdr:nvSpPr>
          <xdr:spPr>
            <a:xfrm>
              <a:off x="1262063" y="69723001"/>
              <a:ext cx="14401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𝐴𝑠 𝑚𝑖𝑛=0.0018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∙𝑏∙𝑑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</xdr:col>
      <xdr:colOff>198437</xdr:colOff>
      <xdr:row>198</xdr:row>
      <xdr:rowOff>7937</xdr:rowOff>
    </xdr:from>
    <xdr:ext cx="15181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8" name="CuadroTexto 1117">
              <a:extLst>
                <a:ext uri="{FF2B5EF4-FFF2-40B4-BE49-F238E27FC236}">
                  <a16:creationId xmlns:a16="http://schemas.microsoft.com/office/drawing/2014/main" id="{FEC518AF-16E4-4C58-9A72-2D3DA78704E8}"/>
                </a:ext>
              </a:extLst>
            </xdr:cNvPr>
            <xdr:cNvSpPr txBox="1"/>
          </xdr:nvSpPr>
          <xdr:spPr>
            <a:xfrm>
              <a:off x="1190625" y="35464750"/>
              <a:ext cx="15181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𝐴𝑠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𝑡𝑒𝑚𝑝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=0.0018∙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118" name="CuadroTexto 1117">
              <a:extLst>
                <a:ext uri="{FF2B5EF4-FFF2-40B4-BE49-F238E27FC236}">
                  <a16:creationId xmlns:a16="http://schemas.microsoft.com/office/drawing/2014/main" id="{FEC518AF-16E4-4C58-9A72-2D3DA78704E8}"/>
                </a:ext>
              </a:extLst>
            </xdr:cNvPr>
            <xdr:cNvSpPr txBox="1"/>
          </xdr:nvSpPr>
          <xdr:spPr>
            <a:xfrm>
              <a:off x="1190625" y="35464750"/>
              <a:ext cx="15181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𝐴𝑠 𝑡𝑒𝑚𝑝=0.0018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∙𝑏∙𝑑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</xdr:col>
      <xdr:colOff>182562</xdr:colOff>
      <xdr:row>299</xdr:row>
      <xdr:rowOff>15875</xdr:rowOff>
    </xdr:from>
    <xdr:ext cx="15181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0" name="CuadroTexto 1119">
              <a:extLst>
                <a:ext uri="{FF2B5EF4-FFF2-40B4-BE49-F238E27FC236}">
                  <a16:creationId xmlns:a16="http://schemas.microsoft.com/office/drawing/2014/main" id="{50B87823-8AA7-4988-90D2-421CFCF4E5D3}"/>
                </a:ext>
              </a:extLst>
            </xdr:cNvPr>
            <xdr:cNvSpPr txBox="1"/>
          </xdr:nvSpPr>
          <xdr:spPr>
            <a:xfrm>
              <a:off x="1174750" y="53046313"/>
              <a:ext cx="15181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𝐴𝑠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𝑡𝑒𝑚𝑝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=0.0018∙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120" name="CuadroTexto 1119">
              <a:extLst>
                <a:ext uri="{FF2B5EF4-FFF2-40B4-BE49-F238E27FC236}">
                  <a16:creationId xmlns:a16="http://schemas.microsoft.com/office/drawing/2014/main" id="{50B87823-8AA7-4988-90D2-421CFCF4E5D3}"/>
                </a:ext>
              </a:extLst>
            </xdr:cNvPr>
            <xdr:cNvSpPr txBox="1"/>
          </xdr:nvSpPr>
          <xdr:spPr>
            <a:xfrm>
              <a:off x="1174750" y="53046313"/>
              <a:ext cx="15181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𝐴𝑠 𝑡𝑒𝑚𝑝=0.0018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∙𝑏∙𝑑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</xdr:col>
      <xdr:colOff>174625</xdr:colOff>
      <xdr:row>415</xdr:row>
      <xdr:rowOff>7937</xdr:rowOff>
    </xdr:from>
    <xdr:ext cx="15181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3" name="CuadroTexto 1122">
              <a:extLst>
                <a:ext uri="{FF2B5EF4-FFF2-40B4-BE49-F238E27FC236}">
                  <a16:creationId xmlns:a16="http://schemas.microsoft.com/office/drawing/2014/main" id="{F0E59565-81C1-4323-99B3-6ECC89F9BF20}"/>
                </a:ext>
              </a:extLst>
            </xdr:cNvPr>
            <xdr:cNvSpPr txBox="1"/>
          </xdr:nvSpPr>
          <xdr:spPr>
            <a:xfrm>
              <a:off x="1166813" y="72564625"/>
              <a:ext cx="15181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𝐴𝑠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𝑡𝑒𝑚𝑝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=0.0018∙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123" name="CuadroTexto 1122">
              <a:extLst>
                <a:ext uri="{FF2B5EF4-FFF2-40B4-BE49-F238E27FC236}">
                  <a16:creationId xmlns:a16="http://schemas.microsoft.com/office/drawing/2014/main" id="{F0E59565-81C1-4323-99B3-6ECC89F9BF20}"/>
                </a:ext>
              </a:extLst>
            </xdr:cNvPr>
            <xdr:cNvSpPr txBox="1"/>
          </xdr:nvSpPr>
          <xdr:spPr>
            <a:xfrm>
              <a:off x="1166813" y="72564625"/>
              <a:ext cx="15181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𝐴𝑠 𝑡𝑒𝑚𝑝=0.0018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∙𝑏∙𝑑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</xdr:col>
      <xdr:colOff>277812</xdr:colOff>
      <xdr:row>81</xdr:row>
      <xdr:rowOff>31750</xdr:rowOff>
    </xdr:from>
    <xdr:ext cx="222250" cy="240095"/>
    <xdr:sp macro="" textlink="">
      <xdr:nvSpPr>
        <xdr:cNvPr id="1128" name="29 CuadroTexto">
          <a:extLst>
            <a:ext uri="{FF2B5EF4-FFF2-40B4-BE49-F238E27FC236}">
              <a16:creationId xmlns:a16="http://schemas.microsoft.com/office/drawing/2014/main" id="{88A79DB8-22C9-40E1-983A-65A1F8B4757B}"/>
            </a:ext>
          </a:extLst>
        </xdr:cNvPr>
        <xdr:cNvSpPr txBox="1"/>
      </xdr:nvSpPr>
      <xdr:spPr>
        <a:xfrm>
          <a:off x="6461125" y="15065375"/>
          <a:ext cx="222250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t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142875</xdr:colOff>
      <xdr:row>71</xdr:row>
      <xdr:rowOff>158750</xdr:rowOff>
    </xdr:from>
    <xdr:ext cx="222250" cy="240095"/>
    <xdr:sp macro="" textlink="">
      <xdr:nvSpPr>
        <xdr:cNvPr id="1129" name="29 CuadroTexto">
          <a:extLst>
            <a:ext uri="{FF2B5EF4-FFF2-40B4-BE49-F238E27FC236}">
              <a16:creationId xmlns:a16="http://schemas.microsoft.com/office/drawing/2014/main" id="{A962C561-0B94-47F9-8CAE-E5684EDD2B8C}"/>
            </a:ext>
          </a:extLst>
        </xdr:cNvPr>
        <xdr:cNvSpPr txBox="1"/>
      </xdr:nvSpPr>
      <xdr:spPr>
        <a:xfrm>
          <a:off x="142875" y="13287375"/>
          <a:ext cx="222250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t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119063</xdr:colOff>
      <xdr:row>73</xdr:row>
      <xdr:rowOff>95250</xdr:rowOff>
    </xdr:from>
    <xdr:ext cx="222250" cy="240095"/>
    <xdr:sp macro="" textlink="">
      <xdr:nvSpPr>
        <xdr:cNvPr id="1131" name="29 CuadroTexto">
          <a:extLst>
            <a:ext uri="{FF2B5EF4-FFF2-40B4-BE49-F238E27FC236}">
              <a16:creationId xmlns:a16="http://schemas.microsoft.com/office/drawing/2014/main" id="{289301BE-E9A4-4C18-92DB-6684E6808AE8}"/>
            </a:ext>
          </a:extLst>
        </xdr:cNvPr>
        <xdr:cNvSpPr txBox="1"/>
      </xdr:nvSpPr>
      <xdr:spPr>
        <a:xfrm>
          <a:off x="3706813" y="13604875"/>
          <a:ext cx="222250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t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3</xdr:col>
      <xdr:colOff>86932</xdr:colOff>
      <xdr:row>112</xdr:row>
      <xdr:rowOff>70260</xdr:rowOff>
    </xdr:from>
    <xdr:ext cx="1927750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2" name="29 CuadroTexto">
              <a:extLst>
                <a:ext uri="{FF2B5EF4-FFF2-40B4-BE49-F238E27FC236}">
                  <a16:creationId xmlns:a16="http://schemas.microsoft.com/office/drawing/2014/main" id="{036183A2-FCD3-48E0-A3B2-37CF4E1767C9}"/>
                </a:ext>
              </a:extLst>
            </xdr:cNvPr>
            <xdr:cNvSpPr txBox="1"/>
          </xdr:nvSpPr>
          <xdr:spPr>
            <a:xfrm>
              <a:off x="2805887" y="21007942"/>
              <a:ext cx="1927750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𝑃𝑒𝑠𝑜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𝑝𝑟𝑜𝑝𝑖𝑜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h𝑚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𝛾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132" name="29 CuadroTexto">
              <a:extLst>
                <a:ext uri="{FF2B5EF4-FFF2-40B4-BE49-F238E27FC236}">
                  <a16:creationId xmlns:a16="http://schemas.microsoft.com/office/drawing/2014/main" id="{036183A2-FCD3-48E0-A3B2-37CF4E1767C9}"/>
                </a:ext>
              </a:extLst>
            </xdr:cNvPr>
            <xdr:cNvSpPr txBox="1"/>
          </xdr:nvSpPr>
          <xdr:spPr>
            <a:xfrm>
              <a:off x="2805887" y="21007942"/>
              <a:ext cx="1927750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𝑃𝑒𝑠𝑜 𝑝𝑟𝑜𝑝𝑖𝑜=ℎ𝑚∙𝛾𝑐∙𝑏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800585</xdr:colOff>
      <xdr:row>112</xdr:row>
      <xdr:rowOff>71702</xdr:rowOff>
    </xdr:from>
    <xdr:ext cx="1087096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4" name="29 CuadroTexto">
              <a:extLst>
                <a:ext uri="{FF2B5EF4-FFF2-40B4-BE49-F238E27FC236}">
                  <a16:creationId xmlns:a16="http://schemas.microsoft.com/office/drawing/2014/main" id="{BCC72656-7D8D-4EFC-B41A-685FB9FA7630}"/>
                </a:ext>
              </a:extLst>
            </xdr:cNvPr>
            <xdr:cNvSpPr txBox="1"/>
          </xdr:nvSpPr>
          <xdr:spPr>
            <a:xfrm>
              <a:off x="5251358" y="21009384"/>
              <a:ext cx="1087096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𝐿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/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134" name="29 CuadroTexto">
              <a:extLst>
                <a:ext uri="{FF2B5EF4-FFF2-40B4-BE49-F238E27FC236}">
                  <a16:creationId xmlns:a16="http://schemas.microsoft.com/office/drawing/2014/main" id="{BCC72656-7D8D-4EFC-B41A-685FB9FA7630}"/>
                </a:ext>
              </a:extLst>
            </xdr:cNvPr>
            <xdr:cNvSpPr txBox="1"/>
          </xdr:nvSpPr>
          <xdr:spPr>
            <a:xfrm>
              <a:off x="5251358" y="21009384"/>
              <a:ext cx="1087096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𝐿=𝑠/𝑐∙𝑏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828149</xdr:colOff>
      <xdr:row>113</xdr:row>
      <xdr:rowOff>162046</xdr:rowOff>
    </xdr:from>
    <xdr:ext cx="2271805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6" name="29 CuadroTexto">
              <a:extLst>
                <a:ext uri="{FF2B5EF4-FFF2-40B4-BE49-F238E27FC236}">
                  <a16:creationId xmlns:a16="http://schemas.microsoft.com/office/drawing/2014/main" id="{03DEC243-B2F1-4A4E-AE88-F1825E1FC394}"/>
                </a:ext>
              </a:extLst>
            </xdr:cNvPr>
            <xdr:cNvSpPr txBox="1"/>
          </xdr:nvSpPr>
          <xdr:spPr>
            <a:xfrm>
              <a:off x="2681194" y="21194978"/>
              <a:ext cx="2271805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𝑃𝑒𝑠𝑜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𝑎𝑐𝑎𝑏𝑎𝑑𝑜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𝐴𝑐𝑎𝑏𝑎𝑑𝑜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136" name="29 CuadroTexto">
              <a:extLst>
                <a:ext uri="{FF2B5EF4-FFF2-40B4-BE49-F238E27FC236}">
                  <a16:creationId xmlns:a16="http://schemas.microsoft.com/office/drawing/2014/main" id="{03DEC243-B2F1-4A4E-AE88-F1825E1FC394}"/>
                </a:ext>
              </a:extLst>
            </xdr:cNvPr>
            <xdr:cNvSpPr txBox="1"/>
          </xdr:nvSpPr>
          <xdr:spPr>
            <a:xfrm>
              <a:off x="2681194" y="21194978"/>
              <a:ext cx="2271805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𝑃𝑒𝑠𝑜 𝑎𝑐𝑎𝑏𝑎𝑑𝑜=𝑃. 𝐴𝑐𝑎𝑏𝑎𝑑𝑜∙𝑏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329389</xdr:colOff>
      <xdr:row>121</xdr:row>
      <xdr:rowOff>130873</xdr:rowOff>
    </xdr:from>
    <xdr:ext cx="1927750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6" name="29 CuadroTexto">
              <a:extLst>
                <a:ext uri="{FF2B5EF4-FFF2-40B4-BE49-F238E27FC236}">
                  <a16:creationId xmlns:a16="http://schemas.microsoft.com/office/drawing/2014/main" id="{23417C5B-1EA4-435D-8CE3-20C8ADA769C7}"/>
                </a:ext>
              </a:extLst>
            </xdr:cNvPr>
            <xdr:cNvSpPr txBox="1"/>
          </xdr:nvSpPr>
          <xdr:spPr>
            <a:xfrm>
              <a:off x="1316525" y="22687805"/>
              <a:ext cx="1927750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𝑃𝑒𝑠𝑜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𝑝𝑟𝑜𝑝𝑖𝑜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𝛾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146" name="29 CuadroTexto">
              <a:extLst>
                <a:ext uri="{FF2B5EF4-FFF2-40B4-BE49-F238E27FC236}">
                  <a16:creationId xmlns:a16="http://schemas.microsoft.com/office/drawing/2014/main" id="{23417C5B-1EA4-435D-8CE3-20C8ADA769C7}"/>
                </a:ext>
              </a:extLst>
            </xdr:cNvPr>
            <xdr:cNvSpPr txBox="1"/>
          </xdr:nvSpPr>
          <xdr:spPr>
            <a:xfrm>
              <a:off x="1316525" y="22687805"/>
              <a:ext cx="1927750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𝑃𝑒𝑠𝑜 𝑝𝑟𝑜𝑝𝑖𝑜=𝑡∙𝛾𝑐∙𝑏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662041</xdr:colOff>
      <xdr:row>121</xdr:row>
      <xdr:rowOff>132315</xdr:rowOff>
    </xdr:from>
    <xdr:ext cx="1087096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7" name="29 CuadroTexto">
              <a:extLst>
                <a:ext uri="{FF2B5EF4-FFF2-40B4-BE49-F238E27FC236}">
                  <a16:creationId xmlns:a16="http://schemas.microsoft.com/office/drawing/2014/main" id="{6597C654-F9DC-413F-B377-67D41E96D0B2}"/>
                </a:ext>
              </a:extLst>
            </xdr:cNvPr>
            <xdr:cNvSpPr txBox="1"/>
          </xdr:nvSpPr>
          <xdr:spPr>
            <a:xfrm>
              <a:off x="5112814" y="22689247"/>
              <a:ext cx="1087096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𝐿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/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147" name="29 CuadroTexto">
              <a:extLst>
                <a:ext uri="{FF2B5EF4-FFF2-40B4-BE49-F238E27FC236}">
                  <a16:creationId xmlns:a16="http://schemas.microsoft.com/office/drawing/2014/main" id="{6597C654-F9DC-413F-B377-67D41E96D0B2}"/>
                </a:ext>
              </a:extLst>
            </xdr:cNvPr>
            <xdr:cNvSpPr txBox="1"/>
          </xdr:nvSpPr>
          <xdr:spPr>
            <a:xfrm>
              <a:off x="5112814" y="22689247"/>
              <a:ext cx="1087096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𝐿=𝑠/𝑐∙𝑏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658578</xdr:colOff>
      <xdr:row>122</xdr:row>
      <xdr:rowOff>128854</xdr:rowOff>
    </xdr:from>
    <xdr:ext cx="1393627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8" name="29 CuadroTexto">
              <a:extLst>
                <a:ext uri="{FF2B5EF4-FFF2-40B4-BE49-F238E27FC236}">
                  <a16:creationId xmlns:a16="http://schemas.microsoft.com/office/drawing/2014/main" id="{BA920EBB-E4F4-4150-965F-54CADAD72927}"/>
                </a:ext>
              </a:extLst>
            </xdr:cNvPr>
            <xdr:cNvSpPr txBox="1"/>
          </xdr:nvSpPr>
          <xdr:spPr>
            <a:xfrm>
              <a:off x="5109351" y="22876286"/>
              <a:ext cx="1393627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𝐷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𝐶𝑎𝑟𝑔𝑎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𝑀𝑢𝑒𝑟𝑡𝑎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148" name="29 CuadroTexto">
              <a:extLst>
                <a:ext uri="{FF2B5EF4-FFF2-40B4-BE49-F238E27FC236}">
                  <a16:creationId xmlns:a16="http://schemas.microsoft.com/office/drawing/2014/main" id="{BA920EBB-E4F4-4150-965F-54CADAD72927}"/>
                </a:ext>
              </a:extLst>
            </xdr:cNvPr>
            <xdr:cNvSpPr txBox="1"/>
          </xdr:nvSpPr>
          <xdr:spPr>
            <a:xfrm>
              <a:off x="5109351" y="22876286"/>
              <a:ext cx="1393627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𝐷=𝐶𝑎𝑟𝑔𝑎 𝑀𝑢𝑒𝑟𝑡𝑎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213357</xdr:colOff>
      <xdr:row>122</xdr:row>
      <xdr:rowOff>136069</xdr:rowOff>
    </xdr:from>
    <xdr:ext cx="2271805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9" name="29 CuadroTexto">
              <a:extLst>
                <a:ext uri="{FF2B5EF4-FFF2-40B4-BE49-F238E27FC236}">
                  <a16:creationId xmlns:a16="http://schemas.microsoft.com/office/drawing/2014/main" id="{1ED0E034-5C0E-463C-8019-016800312C1F}"/>
                </a:ext>
              </a:extLst>
            </xdr:cNvPr>
            <xdr:cNvSpPr txBox="1"/>
          </xdr:nvSpPr>
          <xdr:spPr>
            <a:xfrm>
              <a:off x="1200493" y="22883501"/>
              <a:ext cx="2271805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𝑃𝑒𝑠𝑜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𝑎𝑐𝑎𝑏𝑎𝑑𝑜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𝐴𝑐𝑎𝑏𝑎𝑑𝑜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149" name="29 CuadroTexto">
              <a:extLst>
                <a:ext uri="{FF2B5EF4-FFF2-40B4-BE49-F238E27FC236}">
                  <a16:creationId xmlns:a16="http://schemas.microsoft.com/office/drawing/2014/main" id="{1ED0E034-5C0E-463C-8019-016800312C1F}"/>
                </a:ext>
              </a:extLst>
            </xdr:cNvPr>
            <xdr:cNvSpPr txBox="1"/>
          </xdr:nvSpPr>
          <xdr:spPr>
            <a:xfrm>
              <a:off x="1200493" y="22883501"/>
              <a:ext cx="2271805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𝑃𝑒𝑠𝑜 𝑎𝑐𝑎𝑏𝑎𝑑𝑜=𝑃. 𝐴𝑐𝑎𝑏𝑎𝑑𝑜∙𝑏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813955</xdr:colOff>
      <xdr:row>113</xdr:row>
      <xdr:rowOff>155863</xdr:rowOff>
    </xdr:from>
    <xdr:ext cx="1393627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0" name="29 CuadroTexto">
              <a:extLst>
                <a:ext uri="{FF2B5EF4-FFF2-40B4-BE49-F238E27FC236}">
                  <a16:creationId xmlns:a16="http://schemas.microsoft.com/office/drawing/2014/main" id="{BFB0D84D-0C1E-471A-97BC-32BF02FF3B78}"/>
                </a:ext>
              </a:extLst>
            </xdr:cNvPr>
            <xdr:cNvSpPr txBox="1"/>
          </xdr:nvSpPr>
          <xdr:spPr>
            <a:xfrm>
              <a:off x="5264728" y="21188795"/>
              <a:ext cx="1393627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𝐷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𝐶𝑎𝑟𝑔𝑎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𝑀𝑢𝑒𝑟𝑡𝑎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150" name="29 CuadroTexto">
              <a:extLst>
                <a:ext uri="{FF2B5EF4-FFF2-40B4-BE49-F238E27FC236}">
                  <a16:creationId xmlns:a16="http://schemas.microsoft.com/office/drawing/2014/main" id="{BFB0D84D-0C1E-471A-97BC-32BF02FF3B78}"/>
                </a:ext>
              </a:extLst>
            </xdr:cNvPr>
            <xdr:cNvSpPr txBox="1"/>
          </xdr:nvSpPr>
          <xdr:spPr>
            <a:xfrm>
              <a:off x="5264728" y="21188795"/>
              <a:ext cx="1393627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𝐷=𝐶𝑎𝑟𝑔𝑎 𝑀𝑢𝑒𝑟𝑡𝑎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493570</xdr:colOff>
      <xdr:row>132</xdr:row>
      <xdr:rowOff>147205</xdr:rowOff>
    </xdr:from>
    <xdr:ext cx="805296" cy="4359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1" name="29 CuadroTexto">
              <a:extLst>
                <a:ext uri="{FF2B5EF4-FFF2-40B4-BE49-F238E27FC236}">
                  <a16:creationId xmlns:a16="http://schemas.microsoft.com/office/drawing/2014/main" id="{E8D2372E-FB0B-4D0B-AE2E-AE0740D22836}"/>
                </a:ext>
              </a:extLst>
            </xdr:cNvPr>
            <xdr:cNvSpPr txBox="1"/>
          </xdr:nvSpPr>
          <xdr:spPr>
            <a:xfrm>
              <a:off x="1480706" y="24799637"/>
              <a:ext cx="805296" cy="435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2=0</m:t>
                        </m:r>
                      </m:e>
                    </m:nary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151" name="29 CuadroTexto">
              <a:extLst>
                <a:ext uri="{FF2B5EF4-FFF2-40B4-BE49-F238E27FC236}">
                  <a16:creationId xmlns:a16="http://schemas.microsoft.com/office/drawing/2014/main" id="{E8D2372E-FB0B-4D0B-AE2E-AE0740D22836}"/>
                </a:ext>
              </a:extLst>
            </xdr:cNvPr>
            <xdr:cNvSpPr txBox="1"/>
          </xdr:nvSpPr>
          <xdr:spPr>
            <a:xfrm>
              <a:off x="1480706" y="24799637"/>
              <a:ext cx="805296" cy="435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∑▒〖𝑀2=0〗</a:t>
              </a:r>
              <a:endParaRPr lang="es-PE" sz="1100" b="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2</xdr:col>
      <xdr:colOff>562841</xdr:colOff>
      <xdr:row>190</xdr:row>
      <xdr:rowOff>43296</xdr:rowOff>
    </xdr:from>
    <xdr:to>
      <xdr:col>3</xdr:col>
      <xdr:colOff>333025</xdr:colOff>
      <xdr:row>192</xdr:row>
      <xdr:rowOff>103189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1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99CEA99C-85D6-499B-AD04-08CC6BCE78B1}"/>
                </a:ext>
              </a:extLst>
            </xdr:cNvPr>
            <xdr:cNvSpPr txBox="1"/>
          </xdr:nvSpPr>
          <xdr:spPr>
            <a:xfrm>
              <a:off x="2415886" y="35649478"/>
              <a:ext cx="636094" cy="44089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s-E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sub>
                        </m:sSub>
                      </m:num>
                      <m:den>
                        <m:r>
                          <a:rPr lang="es-E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𝐴𝑠</m:t>
                        </m:r>
                      </m:den>
                    </m:f>
                  </m:oMath>
                </m:oMathPara>
              </a14:m>
              <a:endParaRPr lang="es-PE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41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99CEA99C-85D6-499B-AD04-08CC6BCE78B1}"/>
                </a:ext>
              </a:extLst>
            </xdr:cNvPr>
            <xdr:cNvSpPr txBox="1"/>
          </xdr:nvSpPr>
          <xdr:spPr>
            <a:xfrm>
              <a:off x="2415886" y="35649478"/>
              <a:ext cx="636094" cy="44089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𝑆=𝐴_∅/𝐴𝑠</a:t>
              </a:r>
              <a:endParaRPr lang="es-PE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oneCellAnchor>
    <xdr:from>
      <xdr:col>1</xdr:col>
      <xdr:colOff>404743</xdr:colOff>
      <xdr:row>213</xdr:row>
      <xdr:rowOff>75518</xdr:rowOff>
    </xdr:from>
    <xdr:ext cx="1268936" cy="400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0" name="29 CuadroTexto">
              <a:extLst>
                <a:ext uri="{FF2B5EF4-FFF2-40B4-BE49-F238E27FC236}">
                  <a16:creationId xmlns:a16="http://schemas.microsoft.com/office/drawing/2014/main" id="{21072D3B-E551-455A-A34A-FC10E0F01FA5}"/>
                </a:ext>
              </a:extLst>
            </xdr:cNvPr>
            <xdr:cNvSpPr txBox="1"/>
          </xdr:nvSpPr>
          <xdr:spPr>
            <a:xfrm>
              <a:off x="1391879" y="21013200"/>
              <a:ext cx="1268936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h𝑚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𝐶𝑃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num>
                      <m:den>
                        <m:r>
                          <m:rPr>
                            <m:nor/>
                          </m:r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cos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𝜃</m:t>
                        </m:r>
                        <m:r>
                          <m:rPr>
                            <m:nor/>
                          </m:rP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50" name="29 CuadroTexto">
              <a:extLst>
                <a:ext uri="{FF2B5EF4-FFF2-40B4-BE49-F238E27FC236}">
                  <a16:creationId xmlns:a16="http://schemas.microsoft.com/office/drawing/2014/main" id="{21072D3B-E551-455A-A34A-FC10E0F01FA5}"/>
                </a:ext>
              </a:extLst>
            </xdr:cNvPr>
            <xdr:cNvSpPr txBox="1"/>
          </xdr:nvSpPr>
          <xdr:spPr>
            <a:xfrm>
              <a:off x="1391879" y="21013200"/>
              <a:ext cx="1268936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ℎ𝑚=𝐶𝑃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2+𝑡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"cos" 𝜃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" )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86932</xdr:colOff>
      <xdr:row>213</xdr:row>
      <xdr:rowOff>70260</xdr:rowOff>
    </xdr:from>
    <xdr:ext cx="1927750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1" name="29 CuadroTexto">
              <a:extLst>
                <a:ext uri="{FF2B5EF4-FFF2-40B4-BE49-F238E27FC236}">
                  <a16:creationId xmlns:a16="http://schemas.microsoft.com/office/drawing/2014/main" id="{1DCE835B-E96F-4BBF-A455-4706666957C5}"/>
                </a:ext>
              </a:extLst>
            </xdr:cNvPr>
            <xdr:cNvSpPr txBox="1"/>
          </xdr:nvSpPr>
          <xdr:spPr>
            <a:xfrm>
              <a:off x="2805887" y="21007942"/>
              <a:ext cx="1927750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𝑃𝑒𝑠𝑜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𝑝𝑟𝑜𝑝𝑖𝑜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h𝑚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𝛾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51" name="29 CuadroTexto">
              <a:extLst>
                <a:ext uri="{FF2B5EF4-FFF2-40B4-BE49-F238E27FC236}">
                  <a16:creationId xmlns:a16="http://schemas.microsoft.com/office/drawing/2014/main" id="{1DCE835B-E96F-4BBF-A455-4706666957C5}"/>
                </a:ext>
              </a:extLst>
            </xdr:cNvPr>
            <xdr:cNvSpPr txBox="1"/>
          </xdr:nvSpPr>
          <xdr:spPr>
            <a:xfrm>
              <a:off x="2805887" y="21007942"/>
              <a:ext cx="1927750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𝑃𝑒𝑠𝑜 𝑝𝑟𝑜𝑝𝑖𝑜=ℎ𝑚∙𝛾𝑐∙𝑏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826562</xdr:colOff>
      <xdr:row>213</xdr:row>
      <xdr:rowOff>71702</xdr:rowOff>
    </xdr:from>
    <xdr:ext cx="1087096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2" name="29 CuadroTexto">
              <a:extLst>
                <a:ext uri="{FF2B5EF4-FFF2-40B4-BE49-F238E27FC236}">
                  <a16:creationId xmlns:a16="http://schemas.microsoft.com/office/drawing/2014/main" id="{2376592A-1E26-484A-B11F-45067709F1C5}"/>
                </a:ext>
              </a:extLst>
            </xdr:cNvPr>
            <xdr:cNvSpPr txBox="1"/>
          </xdr:nvSpPr>
          <xdr:spPr>
            <a:xfrm>
              <a:off x="5277335" y="39990111"/>
              <a:ext cx="1087096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𝐿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/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52" name="29 CuadroTexto">
              <a:extLst>
                <a:ext uri="{FF2B5EF4-FFF2-40B4-BE49-F238E27FC236}">
                  <a16:creationId xmlns:a16="http://schemas.microsoft.com/office/drawing/2014/main" id="{2376592A-1E26-484A-B11F-45067709F1C5}"/>
                </a:ext>
              </a:extLst>
            </xdr:cNvPr>
            <xdr:cNvSpPr txBox="1"/>
          </xdr:nvSpPr>
          <xdr:spPr>
            <a:xfrm>
              <a:off x="5277335" y="39990111"/>
              <a:ext cx="1087096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𝐿=𝑠/𝑐∙𝑏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828149</xdr:colOff>
      <xdr:row>214</xdr:row>
      <xdr:rowOff>92774</xdr:rowOff>
    </xdr:from>
    <xdr:ext cx="2271805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3" name="29 CuadroTexto">
              <a:extLst>
                <a:ext uri="{FF2B5EF4-FFF2-40B4-BE49-F238E27FC236}">
                  <a16:creationId xmlns:a16="http://schemas.microsoft.com/office/drawing/2014/main" id="{A28E3756-3A6B-4C65-9C2A-27F1E161DFFB}"/>
                </a:ext>
              </a:extLst>
            </xdr:cNvPr>
            <xdr:cNvSpPr txBox="1"/>
          </xdr:nvSpPr>
          <xdr:spPr>
            <a:xfrm>
              <a:off x="2681194" y="40201683"/>
              <a:ext cx="2271805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𝑃𝑒𝑠𝑜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𝑎𝑐𝑎𝑏𝑎𝑑𝑜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𝐴𝑐𝑎𝑏𝑎𝑑𝑜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53" name="29 CuadroTexto">
              <a:extLst>
                <a:ext uri="{FF2B5EF4-FFF2-40B4-BE49-F238E27FC236}">
                  <a16:creationId xmlns:a16="http://schemas.microsoft.com/office/drawing/2014/main" id="{A28E3756-3A6B-4C65-9C2A-27F1E161DFFB}"/>
                </a:ext>
              </a:extLst>
            </xdr:cNvPr>
            <xdr:cNvSpPr txBox="1"/>
          </xdr:nvSpPr>
          <xdr:spPr>
            <a:xfrm>
              <a:off x="2681194" y="40201683"/>
              <a:ext cx="2271805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𝑃𝑒𝑠𝑜 𝑎𝑐𝑎𝑏𝑎𝑑𝑜=𝑃. 𝐴𝑐𝑎𝑏𝑎𝑑𝑜∙𝑏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813955</xdr:colOff>
      <xdr:row>214</xdr:row>
      <xdr:rowOff>86591</xdr:rowOff>
    </xdr:from>
    <xdr:ext cx="1393627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4" name="29 CuadroTexto">
              <a:extLst>
                <a:ext uri="{FF2B5EF4-FFF2-40B4-BE49-F238E27FC236}">
                  <a16:creationId xmlns:a16="http://schemas.microsoft.com/office/drawing/2014/main" id="{6129468E-E135-4526-B210-C04473285F46}"/>
                </a:ext>
              </a:extLst>
            </xdr:cNvPr>
            <xdr:cNvSpPr txBox="1"/>
          </xdr:nvSpPr>
          <xdr:spPr>
            <a:xfrm>
              <a:off x="5264728" y="40195500"/>
              <a:ext cx="1393627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𝐷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𝐶𝑎𝑟𝑔𝑎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𝑀𝑢𝑒𝑟𝑡𝑎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54" name="29 CuadroTexto">
              <a:extLst>
                <a:ext uri="{FF2B5EF4-FFF2-40B4-BE49-F238E27FC236}">
                  <a16:creationId xmlns:a16="http://schemas.microsoft.com/office/drawing/2014/main" id="{6129468E-E135-4526-B210-C04473285F46}"/>
                </a:ext>
              </a:extLst>
            </xdr:cNvPr>
            <xdr:cNvSpPr txBox="1"/>
          </xdr:nvSpPr>
          <xdr:spPr>
            <a:xfrm>
              <a:off x="5264728" y="40195500"/>
              <a:ext cx="1393627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𝐷=𝐶𝑎𝑟𝑔𝑎 𝑀𝑢𝑒𝑟𝑡𝑎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493569</xdr:colOff>
      <xdr:row>233</xdr:row>
      <xdr:rowOff>0</xdr:rowOff>
    </xdr:from>
    <xdr:ext cx="805296" cy="4359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5" name="29 CuadroTexto">
              <a:extLst>
                <a:ext uri="{FF2B5EF4-FFF2-40B4-BE49-F238E27FC236}">
                  <a16:creationId xmlns:a16="http://schemas.microsoft.com/office/drawing/2014/main" id="{4B1EA1CD-D3F6-4B68-A2F8-CF166F721D9D}"/>
                </a:ext>
              </a:extLst>
            </xdr:cNvPr>
            <xdr:cNvSpPr txBox="1"/>
          </xdr:nvSpPr>
          <xdr:spPr>
            <a:xfrm>
              <a:off x="1480705" y="43321432"/>
              <a:ext cx="805296" cy="435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2=0</m:t>
                        </m:r>
                      </m:e>
                    </m:nary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55" name="29 CuadroTexto">
              <a:extLst>
                <a:ext uri="{FF2B5EF4-FFF2-40B4-BE49-F238E27FC236}">
                  <a16:creationId xmlns:a16="http://schemas.microsoft.com/office/drawing/2014/main" id="{4B1EA1CD-D3F6-4B68-A2F8-CF166F721D9D}"/>
                </a:ext>
              </a:extLst>
            </xdr:cNvPr>
            <xdr:cNvSpPr txBox="1"/>
          </xdr:nvSpPr>
          <xdr:spPr>
            <a:xfrm>
              <a:off x="1480705" y="43321432"/>
              <a:ext cx="805296" cy="435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∑▒〖𝑀2=0〗</a:t>
              </a:r>
              <a:endParaRPr lang="es-PE" sz="1100" b="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2</xdr:col>
      <xdr:colOff>562841</xdr:colOff>
      <xdr:row>272</xdr:row>
      <xdr:rowOff>34636</xdr:rowOff>
    </xdr:from>
    <xdr:to>
      <xdr:col>3</xdr:col>
      <xdr:colOff>333025</xdr:colOff>
      <xdr:row>274</xdr:row>
      <xdr:rowOff>94529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6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4FFDEBEE-CB86-4F81-9C2F-CD78B47C8F6A}"/>
                </a:ext>
              </a:extLst>
            </xdr:cNvPr>
            <xdr:cNvSpPr txBox="1"/>
          </xdr:nvSpPr>
          <xdr:spPr>
            <a:xfrm>
              <a:off x="2415886" y="50785568"/>
              <a:ext cx="636094" cy="44089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s-E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sub>
                        </m:sSub>
                      </m:num>
                      <m:den>
                        <m:r>
                          <a:rPr lang="es-E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𝐴𝑠</m:t>
                        </m:r>
                      </m:den>
                    </m:f>
                  </m:oMath>
                </m:oMathPara>
              </a14:m>
              <a:endParaRPr lang="es-PE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56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4FFDEBEE-CB86-4F81-9C2F-CD78B47C8F6A}"/>
                </a:ext>
              </a:extLst>
            </xdr:cNvPr>
            <xdr:cNvSpPr txBox="1"/>
          </xdr:nvSpPr>
          <xdr:spPr>
            <a:xfrm>
              <a:off x="2415886" y="50785568"/>
              <a:ext cx="636094" cy="44089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𝑆=𝐴_∅/𝐴𝑠</a:t>
              </a:r>
              <a:endParaRPr lang="es-PE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oneCellAnchor>
    <xdr:from>
      <xdr:col>1</xdr:col>
      <xdr:colOff>329389</xdr:colOff>
      <xdr:row>221</xdr:row>
      <xdr:rowOff>130873</xdr:rowOff>
    </xdr:from>
    <xdr:ext cx="1927750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7" name="29 CuadroTexto">
              <a:extLst>
                <a:ext uri="{FF2B5EF4-FFF2-40B4-BE49-F238E27FC236}">
                  <a16:creationId xmlns:a16="http://schemas.microsoft.com/office/drawing/2014/main" id="{D614215A-544A-4E8A-8266-D4F67FF0D994}"/>
                </a:ext>
              </a:extLst>
            </xdr:cNvPr>
            <xdr:cNvSpPr txBox="1"/>
          </xdr:nvSpPr>
          <xdr:spPr>
            <a:xfrm>
              <a:off x="1316525" y="22687805"/>
              <a:ext cx="1927750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𝑃𝑒𝑠𝑜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𝑝𝑟𝑜𝑝𝑖𝑜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𝛾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57" name="29 CuadroTexto">
              <a:extLst>
                <a:ext uri="{FF2B5EF4-FFF2-40B4-BE49-F238E27FC236}">
                  <a16:creationId xmlns:a16="http://schemas.microsoft.com/office/drawing/2014/main" id="{D614215A-544A-4E8A-8266-D4F67FF0D994}"/>
                </a:ext>
              </a:extLst>
            </xdr:cNvPr>
            <xdr:cNvSpPr txBox="1"/>
          </xdr:nvSpPr>
          <xdr:spPr>
            <a:xfrm>
              <a:off x="1316525" y="22687805"/>
              <a:ext cx="1927750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𝑃𝑒𝑠𝑜 𝑝𝑟𝑜𝑝𝑖𝑜=𝑡∙𝛾𝑐∙𝑏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662041</xdr:colOff>
      <xdr:row>221</xdr:row>
      <xdr:rowOff>132315</xdr:rowOff>
    </xdr:from>
    <xdr:ext cx="1087096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9" name="29 CuadroTexto">
              <a:extLst>
                <a:ext uri="{FF2B5EF4-FFF2-40B4-BE49-F238E27FC236}">
                  <a16:creationId xmlns:a16="http://schemas.microsoft.com/office/drawing/2014/main" id="{17C7EAB0-0382-4913-803F-FE99D88CE12E}"/>
                </a:ext>
              </a:extLst>
            </xdr:cNvPr>
            <xdr:cNvSpPr txBox="1"/>
          </xdr:nvSpPr>
          <xdr:spPr>
            <a:xfrm>
              <a:off x="5112814" y="22689247"/>
              <a:ext cx="1087096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𝐿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/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59" name="29 CuadroTexto">
              <a:extLst>
                <a:ext uri="{FF2B5EF4-FFF2-40B4-BE49-F238E27FC236}">
                  <a16:creationId xmlns:a16="http://schemas.microsoft.com/office/drawing/2014/main" id="{17C7EAB0-0382-4913-803F-FE99D88CE12E}"/>
                </a:ext>
              </a:extLst>
            </xdr:cNvPr>
            <xdr:cNvSpPr txBox="1"/>
          </xdr:nvSpPr>
          <xdr:spPr>
            <a:xfrm>
              <a:off x="5112814" y="22689247"/>
              <a:ext cx="1087096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𝐿=𝑠/𝑐∙𝑏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658578</xdr:colOff>
      <xdr:row>222</xdr:row>
      <xdr:rowOff>128854</xdr:rowOff>
    </xdr:from>
    <xdr:ext cx="1393627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0" name="29 CuadroTexto">
              <a:extLst>
                <a:ext uri="{FF2B5EF4-FFF2-40B4-BE49-F238E27FC236}">
                  <a16:creationId xmlns:a16="http://schemas.microsoft.com/office/drawing/2014/main" id="{3B141D54-FCE0-4702-BE29-1E54E264730A}"/>
                </a:ext>
              </a:extLst>
            </xdr:cNvPr>
            <xdr:cNvSpPr txBox="1"/>
          </xdr:nvSpPr>
          <xdr:spPr>
            <a:xfrm>
              <a:off x="5109351" y="22876286"/>
              <a:ext cx="1393627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𝐷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𝐶𝑎𝑟𝑔𝑎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𝑀𝑢𝑒𝑟𝑡𝑎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60" name="29 CuadroTexto">
              <a:extLst>
                <a:ext uri="{FF2B5EF4-FFF2-40B4-BE49-F238E27FC236}">
                  <a16:creationId xmlns:a16="http://schemas.microsoft.com/office/drawing/2014/main" id="{3B141D54-FCE0-4702-BE29-1E54E264730A}"/>
                </a:ext>
              </a:extLst>
            </xdr:cNvPr>
            <xdr:cNvSpPr txBox="1"/>
          </xdr:nvSpPr>
          <xdr:spPr>
            <a:xfrm>
              <a:off x="5109351" y="22876286"/>
              <a:ext cx="1393627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𝐷=𝐶𝑎𝑟𝑔𝑎 𝑀𝑢𝑒𝑟𝑡𝑎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213357</xdr:colOff>
      <xdr:row>222</xdr:row>
      <xdr:rowOff>136069</xdr:rowOff>
    </xdr:from>
    <xdr:ext cx="2271805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1" name="29 CuadroTexto">
              <a:extLst>
                <a:ext uri="{FF2B5EF4-FFF2-40B4-BE49-F238E27FC236}">
                  <a16:creationId xmlns:a16="http://schemas.microsoft.com/office/drawing/2014/main" id="{4FBB12C4-A9EE-4425-84DE-D2001F67C4B9}"/>
                </a:ext>
              </a:extLst>
            </xdr:cNvPr>
            <xdr:cNvSpPr txBox="1"/>
          </xdr:nvSpPr>
          <xdr:spPr>
            <a:xfrm>
              <a:off x="1200493" y="22883501"/>
              <a:ext cx="2271805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𝑃𝑒𝑠𝑜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𝑎𝑐𝑎𝑏𝑎𝑑𝑜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𝐴𝑐𝑎𝑏𝑎𝑑𝑜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61" name="29 CuadroTexto">
              <a:extLst>
                <a:ext uri="{FF2B5EF4-FFF2-40B4-BE49-F238E27FC236}">
                  <a16:creationId xmlns:a16="http://schemas.microsoft.com/office/drawing/2014/main" id="{4FBB12C4-A9EE-4425-84DE-D2001F67C4B9}"/>
                </a:ext>
              </a:extLst>
            </xdr:cNvPr>
            <xdr:cNvSpPr txBox="1"/>
          </xdr:nvSpPr>
          <xdr:spPr>
            <a:xfrm>
              <a:off x="1200493" y="22883501"/>
              <a:ext cx="2271805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𝑃𝑒𝑠𝑜 𝑎𝑐𝑎𝑏𝑎𝑑𝑜=𝑃. 𝐴𝑐𝑎𝑏𝑎𝑑𝑜∙𝑏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2</xdr:col>
      <xdr:colOff>554182</xdr:colOff>
      <xdr:row>291</xdr:row>
      <xdr:rowOff>43295</xdr:rowOff>
    </xdr:from>
    <xdr:to>
      <xdr:col>3</xdr:col>
      <xdr:colOff>324366</xdr:colOff>
      <xdr:row>293</xdr:row>
      <xdr:rowOff>103188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2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CFAB4415-1612-4A1F-9E5F-BCEA9F3A10D0}"/>
                </a:ext>
              </a:extLst>
            </xdr:cNvPr>
            <xdr:cNvSpPr txBox="1"/>
          </xdr:nvSpPr>
          <xdr:spPr>
            <a:xfrm>
              <a:off x="2407227" y="54794727"/>
              <a:ext cx="636094" cy="44089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s-E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sub>
                        </m:sSub>
                      </m:num>
                      <m:den>
                        <m:r>
                          <a:rPr lang="es-E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𝐴𝑠</m:t>
                        </m:r>
                      </m:den>
                    </m:f>
                  </m:oMath>
                </m:oMathPara>
              </a14:m>
              <a:endParaRPr lang="es-PE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62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CFAB4415-1612-4A1F-9E5F-BCEA9F3A10D0}"/>
                </a:ext>
              </a:extLst>
            </xdr:cNvPr>
            <xdr:cNvSpPr txBox="1"/>
          </xdr:nvSpPr>
          <xdr:spPr>
            <a:xfrm>
              <a:off x="2407227" y="54794727"/>
              <a:ext cx="636094" cy="44089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𝑆=𝐴_∅/𝐴𝑠</a:t>
              </a:r>
              <a:endParaRPr lang="es-PE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2</xdr:col>
      <xdr:colOff>554182</xdr:colOff>
      <xdr:row>304</xdr:row>
      <xdr:rowOff>34636</xdr:rowOff>
    </xdr:from>
    <xdr:to>
      <xdr:col>3</xdr:col>
      <xdr:colOff>324366</xdr:colOff>
      <xdr:row>306</xdr:row>
      <xdr:rowOff>94529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3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78843CBB-5690-4C1B-BBC3-D7E8A70CD772}"/>
                </a:ext>
              </a:extLst>
            </xdr:cNvPr>
            <xdr:cNvSpPr txBox="1"/>
          </xdr:nvSpPr>
          <xdr:spPr>
            <a:xfrm>
              <a:off x="2407227" y="57072068"/>
              <a:ext cx="636094" cy="44089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s-E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sub>
                        </m:sSub>
                      </m:num>
                      <m:den>
                        <m:r>
                          <a:rPr lang="es-E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𝐴𝑠</m:t>
                        </m:r>
                      </m:den>
                    </m:f>
                  </m:oMath>
                </m:oMathPara>
              </a14:m>
              <a:endParaRPr lang="es-PE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63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78843CBB-5690-4C1B-BBC3-D7E8A70CD772}"/>
                </a:ext>
              </a:extLst>
            </xdr:cNvPr>
            <xdr:cNvSpPr txBox="1"/>
          </xdr:nvSpPr>
          <xdr:spPr>
            <a:xfrm>
              <a:off x="2407227" y="57072068"/>
              <a:ext cx="636094" cy="44089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𝑆=𝐴_∅/𝐴𝑠</a:t>
              </a:r>
              <a:endParaRPr lang="es-PE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oneCellAnchor>
    <xdr:from>
      <xdr:col>1</xdr:col>
      <xdr:colOff>370112</xdr:colOff>
      <xdr:row>315</xdr:row>
      <xdr:rowOff>75518</xdr:rowOff>
    </xdr:from>
    <xdr:ext cx="1268936" cy="400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4" name="29 CuadroTexto">
              <a:extLst>
                <a:ext uri="{FF2B5EF4-FFF2-40B4-BE49-F238E27FC236}">
                  <a16:creationId xmlns:a16="http://schemas.microsoft.com/office/drawing/2014/main" id="{A7674D89-3DE2-412D-BDAC-5104EDDB21A8}"/>
                </a:ext>
              </a:extLst>
            </xdr:cNvPr>
            <xdr:cNvSpPr txBox="1"/>
          </xdr:nvSpPr>
          <xdr:spPr>
            <a:xfrm>
              <a:off x="1357248" y="59398950"/>
              <a:ext cx="1268936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h𝑚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𝐶𝑃</m:t>
                        </m:r>
                      </m:num>
                      <m:den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num>
                      <m:den>
                        <m:r>
                          <m:rPr>
                            <m:nor/>
                          </m:r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cos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𝜃</m:t>
                        </m:r>
                        <m:r>
                          <m:rPr>
                            <m:nor/>
                          </m:rP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64" name="29 CuadroTexto">
              <a:extLst>
                <a:ext uri="{FF2B5EF4-FFF2-40B4-BE49-F238E27FC236}">
                  <a16:creationId xmlns:a16="http://schemas.microsoft.com/office/drawing/2014/main" id="{A7674D89-3DE2-412D-BDAC-5104EDDB21A8}"/>
                </a:ext>
              </a:extLst>
            </xdr:cNvPr>
            <xdr:cNvSpPr txBox="1"/>
          </xdr:nvSpPr>
          <xdr:spPr>
            <a:xfrm>
              <a:off x="1357248" y="59398950"/>
              <a:ext cx="1268936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ℎ𝑚=𝐶𝑃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2+𝑡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"cos" 𝜃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" )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234143</xdr:colOff>
      <xdr:row>315</xdr:row>
      <xdr:rowOff>70260</xdr:rowOff>
    </xdr:from>
    <xdr:ext cx="1927750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5" name="29 CuadroTexto">
              <a:extLst>
                <a:ext uri="{FF2B5EF4-FFF2-40B4-BE49-F238E27FC236}">
                  <a16:creationId xmlns:a16="http://schemas.microsoft.com/office/drawing/2014/main" id="{D8301287-BEAB-43A2-90FF-808F729C74EA}"/>
                </a:ext>
              </a:extLst>
            </xdr:cNvPr>
            <xdr:cNvSpPr txBox="1"/>
          </xdr:nvSpPr>
          <xdr:spPr>
            <a:xfrm>
              <a:off x="2953098" y="59393692"/>
              <a:ext cx="1927750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𝑃𝑒𝑠𝑜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𝑝𝑟𝑜𝑝𝑖𝑜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h𝑚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𝛾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65" name="29 CuadroTexto">
              <a:extLst>
                <a:ext uri="{FF2B5EF4-FFF2-40B4-BE49-F238E27FC236}">
                  <a16:creationId xmlns:a16="http://schemas.microsoft.com/office/drawing/2014/main" id="{D8301287-BEAB-43A2-90FF-808F729C74EA}"/>
                </a:ext>
              </a:extLst>
            </xdr:cNvPr>
            <xdr:cNvSpPr txBox="1"/>
          </xdr:nvSpPr>
          <xdr:spPr>
            <a:xfrm>
              <a:off x="2953098" y="59393692"/>
              <a:ext cx="1927750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𝑃𝑒𝑠𝑜 𝑝𝑟𝑜𝑝𝑖𝑜=ℎ𝑚∙𝛾𝑐∙𝑏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99202</xdr:colOff>
      <xdr:row>315</xdr:row>
      <xdr:rowOff>71702</xdr:rowOff>
    </xdr:from>
    <xdr:ext cx="1087096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6" name="29 CuadroTexto">
              <a:extLst>
                <a:ext uri="{FF2B5EF4-FFF2-40B4-BE49-F238E27FC236}">
                  <a16:creationId xmlns:a16="http://schemas.microsoft.com/office/drawing/2014/main" id="{D2AC2725-91A7-43B9-AD86-06D2CEBC7A7E}"/>
                </a:ext>
              </a:extLst>
            </xdr:cNvPr>
            <xdr:cNvSpPr txBox="1"/>
          </xdr:nvSpPr>
          <xdr:spPr>
            <a:xfrm>
              <a:off x="5415884" y="59395134"/>
              <a:ext cx="1087096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𝐿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/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66" name="29 CuadroTexto">
              <a:extLst>
                <a:ext uri="{FF2B5EF4-FFF2-40B4-BE49-F238E27FC236}">
                  <a16:creationId xmlns:a16="http://schemas.microsoft.com/office/drawing/2014/main" id="{D2AC2725-91A7-43B9-AD86-06D2CEBC7A7E}"/>
                </a:ext>
              </a:extLst>
            </xdr:cNvPr>
            <xdr:cNvSpPr txBox="1"/>
          </xdr:nvSpPr>
          <xdr:spPr>
            <a:xfrm>
              <a:off x="5415884" y="59395134"/>
              <a:ext cx="1087096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𝐿=𝑠/𝑐∙𝑏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126763</xdr:colOff>
      <xdr:row>316</xdr:row>
      <xdr:rowOff>92774</xdr:rowOff>
    </xdr:from>
    <xdr:ext cx="2271805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7" name="29 CuadroTexto">
              <a:extLst>
                <a:ext uri="{FF2B5EF4-FFF2-40B4-BE49-F238E27FC236}">
                  <a16:creationId xmlns:a16="http://schemas.microsoft.com/office/drawing/2014/main" id="{B6BEC179-5DC7-43EB-A0F4-53D529CB17A9}"/>
                </a:ext>
              </a:extLst>
            </xdr:cNvPr>
            <xdr:cNvSpPr txBox="1"/>
          </xdr:nvSpPr>
          <xdr:spPr>
            <a:xfrm>
              <a:off x="2845718" y="59606706"/>
              <a:ext cx="2271805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𝑃𝑒𝑠𝑜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𝑎𝑐𝑎𝑏𝑎𝑑𝑜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𝐴𝑐𝑎𝑏𝑎𝑑𝑜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67" name="29 CuadroTexto">
              <a:extLst>
                <a:ext uri="{FF2B5EF4-FFF2-40B4-BE49-F238E27FC236}">
                  <a16:creationId xmlns:a16="http://schemas.microsoft.com/office/drawing/2014/main" id="{B6BEC179-5DC7-43EB-A0F4-53D529CB17A9}"/>
                </a:ext>
              </a:extLst>
            </xdr:cNvPr>
            <xdr:cNvSpPr txBox="1"/>
          </xdr:nvSpPr>
          <xdr:spPr>
            <a:xfrm>
              <a:off x="2845718" y="59606706"/>
              <a:ext cx="2271805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𝑃𝑒𝑠𝑜 𝑎𝑐𝑎𝑏𝑎𝑑𝑜=𝑃. 𝐴𝑐𝑎𝑏𝑎𝑑𝑜∙𝑏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813958</xdr:colOff>
      <xdr:row>316</xdr:row>
      <xdr:rowOff>86591</xdr:rowOff>
    </xdr:from>
    <xdr:ext cx="1393627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9" name="29 CuadroTexto">
              <a:extLst>
                <a:ext uri="{FF2B5EF4-FFF2-40B4-BE49-F238E27FC236}">
                  <a16:creationId xmlns:a16="http://schemas.microsoft.com/office/drawing/2014/main" id="{866FFB50-1FD0-4CE0-8F6E-DE504879E333}"/>
                </a:ext>
              </a:extLst>
            </xdr:cNvPr>
            <xdr:cNvSpPr txBox="1"/>
          </xdr:nvSpPr>
          <xdr:spPr>
            <a:xfrm>
              <a:off x="5264731" y="59600523"/>
              <a:ext cx="1393627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𝐷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𝐶𝑎𝑟𝑔𝑎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𝑀𝑢𝑒𝑟𝑡𝑎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69" name="29 CuadroTexto">
              <a:extLst>
                <a:ext uri="{FF2B5EF4-FFF2-40B4-BE49-F238E27FC236}">
                  <a16:creationId xmlns:a16="http://schemas.microsoft.com/office/drawing/2014/main" id="{866FFB50-1FD0-4CE0-8F6E-DE504879E333}"/>
                </a:ext>
              </a:extLst>
            </xdr:cNvPr>
            <xdr:cNvSpPr txBox="1"/>
          </xdr:nvSpPr>
          <xdr:spPr>
            <a:xfrm>
              <a:off x="5264731" y="59600523"/>
              <a:ext cx="1393627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𝐷=𝐶𝑎𝑟𝑔𝑎 𝑀𝑢𝑒𝑟𝑡𝑎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329389</xdr:colOff>
      <xdr:row>323</xdr:row>
      <xdr:rowOff>130873</xdr:rowOff>
    </xdr:from>
    <xdr:ext cx="1927750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0" name="29 CuadroTexto">
              <a:extLst>
                <a:ext uri="{FF2B5EF4-FFF2-40B4-BE49-F238E27FC236}">
                  <a16:creationId xmlns:a16="http://schemas.microsoft.com/office/drawing/2014/main" id="{1BD9BDAD-7F56-4902-90FB-541150D98AD9}"/>
                </a:ext>
              </a:extLst>
            </xdr:cNvPr>
            <xdr:cNvSpPr txBox="1"/>
          </xdr:nvSpPr>
          <xdr:spPr>
            <a:xfrm>
              <a:off x="1316525" y="41547305"/>
              <a:ext cx="1927750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𝑃𝑒𝑠𝑜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𝑝𝑟𝑜𝑝𝑖𝑜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𝛾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70" name="29 CuadroTexto">
              <a:extLst>
                <a:ext uri="{FF2B5EF4-FFF2-40B4-BE49-F238E27FC236}">
                  <a16:creationId xmlns:a16="http://schemas.microsoft.com/office/drawing/2014/main" id="{1BD9BDAD-7F56-4902-90FB-541150D98AD9}"/>
                </a:ext>
              </a:extLst>
            </xdr:cNvPr>
            <xdr:cNvSpPr txBox="1"/>
          </xdr:nvSpPr>
          <xdr:spPr>
            <a:xfrm>
              <a:off x="1316525" y="41547305"/>
              <a:ext cx="1927750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𝑃𝑒𝑠𝑜 𝑝𝑟𝑜𝑝𝑖𝑜=𝑡∙𝛾𝑐∙𝑏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662041</xdr:colOff>
      <xdr:row>323</xdr:row>
      <xdr:rowOff>132315</xdr:rowOff>
    </xdr:from>
    <xdr:ext cx="1087096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1" name="29 CuadroTexto">
              <a:extLst>
                <a:ext uri="{FF2B5EF4-FFF2-40B4-BE49-F238E27FC236}">
                  <a16:creationId xmlns:a16="http://schemas.microsoft.com/office/drawing/2014/main" id="{C6DB8998-0112-410B-B59B-B4EA20400E3F}"/>
                </a:ext>
              </a:extLst>
            </xdr:cNvPr>
            <xdr:cNvSpPr txBox="1"/>
          </xdr:nvSpPr>
          <xdr:spPr>
            <a:xfrm>
              <a:off x="5112814" y="41548747"/>
              <a:ext cx="1087096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𝐿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/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71" name="29 CuadroTexto">
              <a:extLst>
                <a:ext uri="{FF2B5EF4-FFF2-40B4-BE49-F238E27FC236}">
                  <a16:creationId xmlns:a16="http://schemas.microsoft.com/office/drawing/2014/main" id="{C6DB8998-0112-410B-B59B-B4EA20400E3F}"/>
                </a:ext>
              </a:extLst>
            </xdr:cNvPr>
            <xdr:cNvSpPr txBox="1"/>
          </xdr:nvSpPr>
          <xdr:spPr>
            <a:xfrm>
              <a:off x="5112814" y="41548747"/>
              <a:ext cx="1087096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𝐿=𝑠/𝑐∙𝑏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658578</xdr:colOff>
      <xdr:row>324</xdr:row>
      <xdr:rowOff>128854</xdr:rowOff>
    </xdr:from>
    <xdr:ext cx="1393627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3" name="29 CuadroTexto">
              <a:extLst>
                <a:ext uri="{FF2B5EF4-FFF2-40B4-BE49-F238E27FC236}">
                  <a16:creationId xmlns:a16="http://schemas.microsoft.com/office/drawing/2014/main" id="{2C8F19B1-C910-4C81-9F4E-14B14E9B26E3}"/>
                </a:ext>
              </a:extLst>
            </xdr:cNvPr>
            <xdr:cNvSpPr txBox="1"/>
          </xdr:nvSpPr>
          <xdr:spPr>
            <a:xfrm>
              <a:off x="5109351" y="41735786"/>
              <a:ext cx="1393627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𝐷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𝐶𝑎𝑟𝑔𝑎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𝑀𝑢𝑒𝑟𝑡𝑎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73" name="29 CuadroTexto">
              <a:extLst>
                <a:ext uri="{FF2B5EF4-FFF2-40B4-BE49-F238E27FC236}">
                  <a16:creationId xmlns:a16="http://schemas.microsoft.com/office/drawing/2014/main" id="{2C8F19B1-C910-4C81-9F4E-14B14E9B26E3}"/>
                </a:ext>
              </a:extLst>
            </xdr:cNvPr>
            <xdr:cNvSpPr txBox="1"/>
          </xdr:nvSpPr>
          <xdr:spPr>
            <a:xfrm>
              <a:off x="5109351" y="41735786"/>
              <a:ext cx="1393627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𝐷=𝐶𝑎𝑟𝑔𝑎 𝑀𝑢𝑒𝑟𝑡𝑎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213357</xdr:colOff>
      <xdr:row>324</xdr:row>
      <xdr:rowOff>136069</xdr:rowOff>
    </xdr:from>
    <xdr:ext cx="2271805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4" name="29 CuadroTexto">
              <a:extLst>
                <a:ext uri="{FF2B5EF4-FFF2-40B4-BE49-F238E27FC236}">
                  <a16:creationId xmlns:a16="http://schemas.microsoft.com/office/drawing/2014/main" id="{F6E1A114-CD75-4B2B-A7B2-F794FA7C202F}"/>
                </a:ext>
              </a:extLst>
            </xdr:cNvPr>
            <xdr:cNvSpPr txBox="1"/>
          </xdr:nvSpPr>
          <xdr:spPr>
            <a:xfrm>
              <a:off x="1200493" y="41743001"/>
              <a:ext cx="2271805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𝑃𝑒𝑠𝑜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𝑎𝑐𝑎𝑏𝑎𝑑𝑜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𝐴𝑐𝑎𝑏𝑎𝑑𝑜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74" name="29 CuadroTexto">
              <a:extLst>
                <a:ext uri="{FF2B5EF4-FFF2-40B4-BE49-F238E27FC236}">
                  <a16:creationId xmlns:a16="http://schemas.microsoft.com/office/drawing/2014/main" id="{F6E1A114-CD75-4B2B-A7B2-F794FA7C202F}"/>
                </a:ext>
              </a:extLst>
            </xdr:cNvPr>
            <xdr:cNvSpPr txBox="1"/>
          </xdr:nvSpPr>
          <xdr:spPr>
            <a:xfrm>
              <a:off x="1200493" y="41743001"/>
              <a:ext cx="2271805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𝑃𝑒𝑠𝑜 𝑎𝑐𝑎𝑏𝑎𝑑𝑜=𝑃. 𝐴𝑐𝑎𝑏𝑎𝑑𝑜∙𝑏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329389</xdr:colOff>
      <xdr:row>332</xdr:row>
      <xdr:rowOff>130873</xdr:rowOff>
    </xdr:from>
    <xdr:ext cx="1927750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5" name="29 CuadroTexto">
              <a:extLst>
                <a:ext uri="{FF2B5EF4-FFF2-40B4-BE49-F238E27FC236}">
                  <a16:creationId xmlns:a16="http://schemas.microsoft.com/office/drawing/2014/main" id="{2F9E5957-D04F-46D9-91CC-A15FE997AAED}"/>
                </a:ext>
              </a:extLst>
            </xdr:cNvPr>
            <xdr:cNvSpPr txBox="1"/>
          </xdr:nvSpPr>
          <xdr:spPr>
            <a:xfrm>
              <a:off x="1316525" y="41547305"/>
              <a:ext cx="1927750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𝑃𝑒𝑠𝑜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𝑝𝑟𝑜𝑝𝑖𝑜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𝛾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75" name="29 CuadroTexto">
              <a:extLst>
                <a:ext uri="{FF2B5EF4-FFF2-40B4-BE49-F238E27FC236}">
                  <a16:creationId xmlns:a16="http://schemas.microsoft.com/office/drawing/2014/main" id="{2F9E5957-D04F-46D9-91CC-A15FE997AAED}"/>
                </a:ext>
              </a:extLst>
            </xdr:cNvPr>
            <xdr:cNvSpPr txBox="1"/>
          </xdr:nvSpPr>
          <xdr:spPr>
            <a:xfrm>
              <a:off x="1316525" y="41547305"/>
              <a:ext cx="1927750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𝑃𝑒𝑠𝑜 𝑝𝑟𝑜𝑝𝑖𝑜=𝑡∙𝛾𝑐∙𝑏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662041</xdr:colOff>
      <xdr:row>332</xdr:row>
      <xdr:rowOff>132315</xdr:rowOff>
    </xdr:from>
    <xdr:ext cx="1087096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7" name="29 CuadroTexto">
              <a:extLst>
                <a:ext uri="{FF2B5EF4-FFF2-40B4-BE49-F238E27FC236}">
                  <a16:creationId xmlns:a16="http://schemas.microsoft.com/office/drawing/2014/main" id="{6D775935-8209-4561-8827-F80EF288285D}"/>
                </a:ext>
              </a:extLst>
            </xdr:cNvPr>
            <xdr:cNvSpPr txBox="1"/>
          </xdr:nvSpPr>
          <xdr:spPr>
            <a:xfrm>
              <a:off x="5112814" y="41548747"/>
              <a:ext cx="1087096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𝐿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/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𝑐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77" name="29 CuadroTexto">
              <a:extLst>
                <a:ext uri="{FF2B5EF4-FFF2-40B4-BE49-F238E27FC236}">
                  <a16:creationId xmlns:a16="http://schemas.microsoft.com/office/drawing/2014/main" id="{6D775935-8209-4561-8827-F80EF288285D}"/>
                </a:ext>
              </a:extLst>
            </xdr:cNvPr>
            <xdr:cNvSpPr txBox="1"/>
          </xdr:nvSpPr>
          <xdr:spPr>
            <a:xfrm>
              <a:off x="5112814" y="41548747"/>
              <a:ext cx="1087096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𝐿=𝑠/𝑐∙𝑏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658578</xdr:colOff>
      <xdr:row>333</xdr:row>
      <xdr:rowOff>128854</xdr:rowOff>
    </xdr:from>
    <xdr:ext cx="1393627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8" name="29 CuadroTexto">
              <a:extLst>
                <a:ext uri="{FF2B5EF4-FFF2-40B4-BE49-F238E27FC236}">
                  <a16:creationId xmlns:a16="http://schemas.microsoft.com/office/drawing/2014/main" id="{DAA21938-D0A7-4188-B399-4D4110BF2E39}"/>
                </a:ext>
              </a:extLst>
            </xdr:cNvPr>
            <xdr:cNvSpPr txBox="1"/>
          </xdr:nvSpPr>
          <xdr:spPr>
            <a:xfrm>
              <a:off x="5109351" y="41735786"/>
              <a:ext cx="1393627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𝐷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𝐶𝑎𝑟𝑔𝑎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𝑀𝑢𝑒𝑟𝑡𝑎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78" name="29 CuadroTexto">
              <a:extLst>
                <a:ext uri="{FF2B5EF4-FFF2-40B4-BE49-F238E27FC236}">
                  <a16:creationId xmlns:a16="http://schemas.microsoft.com/office/drawing/2014/main" id="{DAA21938-D0A7-4188-B399-4D4110BF2E39}"/>
                </a:ext>
              </a:extLst>
            </xdr:cNvPr>
            <xdr:cNvSpPr txBox="1"/>
          </xdr:nvSpPr>
          <xdr:spPr>
            <a:xfrm>
              <a:off x="5109351" y="41735786"/>
              <a:ext cx="1393627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𝐷=𝐶𝑎𝑟𝑔𝑎 𝑀𝑢𝑒𝑟𝑡𝑎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213357</xdr:colOff>
      <xdr:row>333</xdr:row>
      <xdr:rowOff>136069</xdr:rowOff>
    </xdr:from>
    <xdr:ext cx="2271805" cy="246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9" name="29 CuadroTexto">
              <a:extLst>
                <a:ext uri="{FF2B5EF4-FFF2-40B4-BE49-F238E27FC236}">
                  <a16:creationId xmlns:a16="http://schemas.microsoft.com/office/drawing/2014/main" id="{08C23DE6-18CD-4250-B5FD-3C4F365993B0}"/>
                </a:ext>
              </a:extLst>
            </xdr:cNvPr>
            <xdr:cNvSpPr txBox="1"/>
          </xdr:nvSpPr>
          <xdr:spPr>
            <a:xfrm>
              <a:off x="1200493" y="41743001"/>
              <a:ext cx="2271805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𝑃𝑒𝑠𝑜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𝑎𝑐𝑎𝑏𝑎𝑑𝑜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. 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𝐴𝑐𝑎𝑏𝑎𝑑𝑜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79" name="29 CuadroTexto">
              <a:extLst>
                <a:ext uri="{FF2B5EF4-FFF2-40B4-BE49-F238E27FC236}">
                  <a16:creationId xmlns:a16="http://schemas.microsoft.com/office/drawing/2014/main" id="{08C23DE6-18CD-4250-B5FD-3C4F365993B0}"/>
                </a:ext>
              </a:extLst>
            </xdr:cNvPr>
            <xdr:cNvSpPr txBox="1"/>
          </xdr:nvSpPr>
          <xdr:spPr>
            <a:xfrm>
              <a:off x="1200493" y="41743001"/>
              <a:ext cx="2271805" cy="246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𝑃𝑒𝑠𝑜 𝑎𝑐𝑎𝑏𝑎𝑑𝑜=𝑃. 𝐴𝑐𝑎𝑏𝑎𝑑𝑜∙𝑏</a:t>
              </a:r>
              <a:endParaRPr lang="es-PE" sz="11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2</xdr:col>
      <xdr:colOff>545523</xdr:colOff>
      <xdr:row>387</xdr:row>
      <xdr:rowOff>43296</xdr:rowOff>
    </xdr:from>
    <xdr:to>
      <xdr:col>3</xdr:col>
      <xdr:colOff>315707</xdr:colOff>
      <xdr:row>389</xdr:row>
      <xdr:rowOff>43296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0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8DACB9FC-7C58-4C65-A1A4-FABE7558CE34}"/>
                </a:ext>
              </a:extLst>
            </xdr:cNvPr>
            <xdr:cNvSpPr txBox="1"/>
          </xdr:nvSpPr>
          <xdr:spPr>
            <a:xfrm>
              <a:off x="2398568" y="72415978"/>
              <a:ext cx="636094" cy="381000"/>
            </a:xfrm>
            <a:prstGeom prst="rect">
              <a:avLst/>
            </a:prstGeom>
            <a:noFill/>
          </xdr:spPr>
          <xdr:txBody>
            <a:bodyPr vertOverflow="clip" horzOverflow="clip" wrap="square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s-E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sub>
                        </m:sSub>
                      </m:num>
                      <m:den>
                        <m:r>
                          <a:rPr lang="es-E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𝐴𝑠</m:t>
                        </m:r>
                      </m:den>
                    </m:f>
                  </m:oMath>
                </m:oMathPara>
              </a14:m>
              <a:endParaRPr lang="es-PE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80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8DACB9FC-7C58-4C65-A1A4-FABE7558CE34}"/>
                </a:ext>
              </a:extLst>
            </xdr:cNvPr>
            <xdr:cNvSpPr txBox="1"/>
          </xdr:nvSpPr>
          <xdr:spPr>
            <a:xfrm>
              <a:off x="2398568" y="72415978"/>
              <a:ext cx="636094" cy="381000"/>
            </a:xfrm>
            <a:prstGeom prst="rect">
              <a:avLst/>
            </a:prstGeom>
            <a:noFill/>
          </xdr:spPr>
          <xdr:txBody>
            <a:bodyPr vertOverflow="clip" horzOverflow="clip" wrap="square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𝑆=𝐴_∅/𝐴𝑠</a:t>
              </a:r>
              <a:endParaRPr lang="es-PE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2</xdr:col>
      <xdr:colOff>571500</xdr:colOff>
      <xdr:row>407</xdr:row>
      <xdr:rowOff>51954</xdr:rowOff>
    </xdr:from>
    <xdr:to>
      <xdr:col>3</xdr:col>
      <xdr:colOff>341684</xdr:colOff>
      <xdr:row>409</xdr:row>
      <xdr:rowOff>51954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2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2E41391E-7EED-4AD7-95D6-31B5A5BB0372}"/>
                </a:ext>
              </a:extLst>
            </xdr:cNvPr>
            <xdr:cNvSpPr txBox="1"/>
          </xdr:nvSpPr>
          <xdr:spPr>
            <a:xfrm>
              <a:off x="2424545" y="76234636"/>
              <a:ext cx="636094" cy="381000"/>
            </a:xfrm>
            <a:prstGeom prst="rect">
              <a:avLst/>
            </a:prstGeom>
            <a:noFill/>
          </xdr:spPr>
          <xdr:txBody>
            <a:bodyPr vertOverflow="clip" horzOverflow="clip" wrap="square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s-E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sub>
                        </m:sSub>
                      </m:num>
                      <m:den>
                        <m:r>
                          <a:rPr lang="es-E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𝐴𝑠</m:t>
                        </m:r>
                      </m:den>
                    </m:f>
                  </m:oMath>
                </m:oMathPara>
              </a14:m>
              <a:endParaRPr lang="es-PE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82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2E41391E-7EED-4AD7-95D6-31B5A5BB0372}"/>
                </a:ext>
              </a:extLst>
            </xdr:cNvPr>
            <xdr:cNvSpPr txBox="1"/>
          </xdr:nvSpPr>
          <xdr:spPr>
            <a:xfrm>
              <a:off x="2424545" y="76234636"/>
              <a:ext cx="636094" cy="381000"/>
            </a:xfrm>
            <a:prstGeom prst="rect">
              <a:avLst/>
            </a:prstGeom>
            <a:noFill/>
          </xdr:spPr>
          <xdr:txBody>
            <a:bodyPr vertOverflow="clip" horzOverflow="clip" wrap="square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𝑆=𝐴_∅/𝐴𝑠</a:t>
              </a:r>
              <a:endParaRPr lang="es-PE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2</xdr:col>
      <xdr:colOff>571501</xdr:colOff>
      <xdr:row>420</xdr:row>
      <xdr:rowOff>43295</xdr:rowOff>
    </xdr:from>
    <xdr:to>
      <xdr:col>3</xdr:col>
      <xdr:colOff>341685</xdr:colOff>
      <xdr:row>422</xdr:row>
      <xdr:rowOff>43295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3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F6CF8FBD-72C9-4D3C-92AF-01F2B821C698}"/>
                </a:ext>
              </a:extLst>
            </xdr:cNvPr>
            <xdr:cNvSpPr txBox="1"/>
          </xdr:nvSpPr>
          <xdr:spPr>
            <a:xfrm>
              <a:off x="2424546" y="78702477"/>
              <a:ext cx="636094" cy="381000"/>
            </a:xfrm>
            <a:prstGeom prst="rect">
              <a:avLst/>
            </a:prstGeom>
            <a:noFill/>
          </xdr:spPr>
          <xdr:txBody>
            <a:bodyPr vertOverflow="clip" horzOverflow="clip" wrap="square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s-E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ES" b="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sub>
                        </m:sSub>
                      </m:num>
                      <m:den>
                        <m:r>
                          <a:rPr lang="es-E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𝐴𝑠</m:t>
                        </m:r>
                      </m:den>
                    </m:f>
                  </m:oMath>
                </m:oMathPara>
              </a14:m>
              <a:endParaRPr lang="es-PE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83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F6CF8FBD-72C9-4D3C-92AF-01F2B821C698}"/>
                </a:ext>
              </a:extLst>
            </xdr:cNvPr>
            <xdr:cNvSpPr txBox="1"/>
          </xdr:nvSpPr>
          <xdr:spPr>
            <a:xfrm>
              <a:off x="2424546" y="78702477"/>
              <a:ext cx="636094" cy="381000"/>
            </a:xfrm>
            <a:prstGeom prst="rect">
              <a:avLst/>
            </a:prstGeom>
            <a:noFill/>
          </xdr:spPr>
          <xdr:txBody>
            <a:bodyPr vertOverflow="clip" horzOverflow="clip" wrap="square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𝑆=𝐴_∅/𝐴𝑠</a:t>
              </a:r>
              <a:endParaRPr lang="es-PE" i="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4</xdr:col>
      <xdr:colOff>766396</xdr:colOff>
      <xdr:row>431</xdr:row>
      <xdr:rowOff>170088</xdr:rowOff>
    </xdr:from>
    <xdr:to>
      <xdr:col>7</xdr:col>
      <xdr:colOff>4158</xdr:colOff>
      <xdr:row>431</xdr:row>
      <xdr:rowOff>170088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A169411C-78B4-4068-87A2-B9E08C3D7E95}"/>
            </a:ext>
          </a:extLst>
        </xdr:cNvPr>
        <xdr:cNvCxnSpPr/>
      </xdr:nvCxnSpPr>
      <xdr:spPr>
        <a:xfrm>
          <a:off x="4358682" y="81295874"/>
          <a:ext cx="184012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335017</xdr:colOff>
      <xdr:row>433</xdr:row>
      <xdr:rowOff>10654</xdr:rowOff>
    </xdr:from>
    <xdr:to>
      <xdr:col>7</xdr:col>
      <xdr:colOff>7189</xdr:colOff>
      <xdr:row>433</xdr:row>
      <xdr:rowOff>10654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1F979DAD-8B63-4A5A-90E7-EE20386B3EC0}"/>
            </a:ext>
          </a:extLst>
        </xdr:cNvPr>
        <xdr:cNvCxnSpPr/>
      </xdr:nvCxnSpPr>
      <xdr:spPr>
        <a:xfrm flipV="1">
          <a:off x="4790119" y="81514347"/>
          <a:ext cx="14039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6418</xdr:colOff>
      <xdr:row>431</xdr:row>
      <xdr:rowOff>176258</xdr:rowOff>
    </xdr:from>
    <xdr:to>
      <xdr:col>7</xdr:col>
      <xdr:colOff>6418</xdr:colOff>
      <xdr:row>433</xdr:row>
      <xdr:rowOff>11258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B39048A-A150-4463-A0C9-BAF87DF40810}"/>
            </a:ext>
          </a:extLst>
        </xdr:cNvPr>
        <xdr:cNvCxnSpPr/>
      </xdr:nvCxnSpPr>
      <xdr:spPr>
        <a:xfrm flipH="1" flipV="1">
          <a:off x="6202681" y="81294166"/>
          <a:ext cx="0" cy="216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392275</xdr:colOff>
      <xdr:row>431</xdr:row>
      <xdr:rowOff>166687</xdr:rowOff>
    </xdr:from>
    <xdr:to>
      <xdr:col>4</xdr:col>
      <xdr:colOff>768807</xdr:colOff>
      <xdr:row>434</xdr:row>
      <xdr:rowOff>2256</xdr:rowOff>
    </xdr:to>
    <xdr:cxnSp macro="">
      <xdr:nvCxnSpPr>
        <xdr:cNvPr id="23" name="Conector: angular 22">
          <a:extLst>
            <a:ext uri="{FF2B5EF4-FFF2-40B4-BE49-F238E27FC236}">
              <a16:creationId xmlns:a16="http://schemas.microsoft.com/office/drawing/2014/main" id="{086BB9DA-97DC-4830-8CDF-142B6703AC9F}"/>
            </a:ext>
          </a:extLst>
        </xdr:cNvPr>
        <xdr:cNvCxnSpPr/>
      </xdr:nvCxnSpPr>
      <xdr:spPr>
        <a:xfrm rot="5400000" flipH="1" flipV="1">
          <a:off x="3969292" y="81307742"/>
          <a:ext cx="407069" cy="376532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606386</xdr:colOff>
      <xdr:row>434</xdr:row>
      <xdr:rowOff>1628</xdr:rowOff>
    </xdr:from>
    <xdr:to>
      <xdr:col>4</xdr:col>
      <xdr:colOff>395835</xdr:colOff>
      <xdr:row>435</xdr:row>
      <xdr:rowOff>9522</xdr:rowOff>
    </xdr:to>
    <xdr:cxnSp macro="">
      <xdr:nvCxnSpPr>
        <xdr:cNvPr id="29" name="Conector: angular 28">
          <a:extLst>
            <a:ext uri="{FF2B5EF4-FFF2-40B4-BE49-F238E27FC236}">
              <a16:creationId xmlns:a16="http://schemas.microsoft.com/office/drawing/2014/main" id="{2FAF95CF-0D48-4E5C-9569-ECE66915FD1C}"/>
            </a:ext>
          </a:extLst>
        </xdr:cNvPr>
        <xdr:cNvCxnSpPr/>
      </xdr:nvCxnSpPr>
      <xdr:spPr>
        <a:xfrm rot="10800000" flipV="1">
          <a:off x="3325341" y="10842810"/>
          <a:ext cx="655358" cy="198394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272790</xdr:colOff>
      <xdr:row>435</xdr:row>
      <xdr:rowOff>8907</xdr:rowOff>
    </xdr:from>
    <xdr:to>
      <xdr:col>3</xdr:col>
      <xdr:colOff>605267</xdr:colOff>
      <xdr:row>437</xdr:row>
      <xdr:rowOff>15781</xdr:rowOff>
    </xdr:to>
    <xdr:cxnSp macro="">
      <xdr:nvCxnSpPr>
        <xdr:cNvPr id="37" name="Conector: angular 36">
          <a:extLst>
            <a:ext uri="{FF2B5EF4-FFF2-40B4-BE49-F238E27FC236}">
              <a16:creationId xmlns:a16="http://schemas.microsoft.com/office/drawing/2014/main" id="{EF60235B-1E07-4820-9EF5-85E2EE857788}"/>
            </a:ext>
          </a:extLst>
        </xdr:cNvPr>
        <xdr:cNvCxnSpPr/>
      </xdr:nvCxnSpPr>
      <xdr:spPr>
        <a:xfrm rot="5400000" flipH="1" flipV="1">
          <a:off x="2964047" y="11068287"/>
          <a:ext cx="387874" cy="332477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599682</xdr:colOff>
      <xdr:row>437</xdr:row>
      <xdr:rowOff>16534</xdr:rowOff>
    </xdr:from>
    <xdr:to>
      <xdr:col>3</xdr:col>
      <xdr:colOff>273788</xdr:colOff>
      <xdr:row>438</xdr:row>
      <xdr:rowOff>31561</xdr:rowOff>
    </xdr:to>
    <xdr:cxnSp macro="">
      <xdr:nvCxnSpPr>
        <xdr:cNvPr id="50" name="Conector: angular 49">
          <a:extLst>
            <a:ext uri="{FF2B5EF4-FFF2-40B4-BE49-F238E27FC236}">
              <a16:creationId xmlns:a16="http://schemas.microsoft.com/office/drawing/2014/main" id="{D61BDAE1-8F4E-4F74-8BC3-0C807C819447}"/>
            </a:ext>
          </a:extLst>
        </xdr:cNvPr>
        <xdr:cNvCxnSpPr/>
      </xdr:nvCxnSpPr>
      <xdr:spPr>
        <a:xfrm rot="10800000" flipV="1">
          <a:off x="2452727" y="11429216"/>
          <a:ext cx="540016" cy="205527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268282</xdr:colOff>
      <xdr:row>438</xdr:row>
      <xdr:rowOff>27700</xdr:rowOff>
    </xdr:from>
    <xdr:to>
      <xdr:col>2</xdr:col>
      <xdr:colOff>600302</xdr:colOff>
      <xdr:row>440</xdr:row>
      <xdr:rowOff>27053</xdr:rowOff>
    </xdr:to>
    <xdr:cxnSp macro="">
      <xdr:nvCxnSpPr>
        <xdr:cNvPr id="455" name="Conector: angular 454">
          <a:extLst>
            <a:ext uri="{FF2B5EF4-FFF2-40B4-BE49-F238E27FC236}">
              <a16:creationId xmlns:a16="http://schemas.microsoft.com/office/drawing/2014/main" id="{A0C1BF0B-10B8-4D37-BB5C-44421F727DAD}"/>
            </a:ext>
          </a:extLst>
        </xdr:cNvPr>
        <xdr:cNvCxnSpPr/>
      </xdr:nvCxnSpPr>
      <xdr:spPr>
        <a:xfrm rot="5400000" flipH="1" flipV="1">
          <a:off x="2097160" y="11655049"/>
          <a:ext cx="380353" cy="332020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460469</xdr:colOff>
      <xdr:row>440</xdr:row>
      <xdr:rowOff>22544</xdr:rowOff>
    </xdr:from>
    <xdr:to>
      <xdr:col>2</xdr:col>
      <xdr:colOff>266024</xdr:colOff>
      <xdr:row>441</xdr:row>
      <xdr:rowOff>46448</xdr:rowOff>
    </xdr:to>
    <xdr:cxnSp macro="">
      <xdr:nvCxnSpPr>
        <xdr:cNvPr id="456" name="Conector: angular 455">
          <a:extLst>
            <a:ext uri="{FF2B5EF4-FFF2-40B4-BE49-F238E27FC236}">
              <a16:creationId xmlns:a16="http://schemas.microsoft.com/office/drawing/2014/main" id="{4F6386E2-B93C-469B-99C8-EECA9D2EC030}"/>
            </a:ext>
          </a:extLst>
        </xdr:cNvPr>
        <xdr:cNvCxnSpPr/>
      </xdr:nvCxnSpPr>
      <xdr:spPr>
        <a:xfrm rot="10800000" flipV="1">
          <a:off x="1447605" y="12006726"/>
          <a:ext cx="671464" cy="214404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459597</xdr:colOff>
      <xdr:row>441</xdr:row>
      <xdr:rowOff>47588</xdr:rowOff>
    </xdr:from>
    <xdr:to>
      <xdr:col>1</xdr:col>
      <xdr:colOff>459597</xdr:colOff>
      <xdr:row>445</xdr:row>
      <xdr:rowOff>17509</xdr:rowOff>
    </xdr:to>
    <xdr:cxnSp macro="">
      <xdr:nvCxnSpPr>
        <xdr:cNvPr id="487" name="Conector recto 486">
          <a:extLst>
            <a:ext uri="{FF2B5EF4-FFF2-40B4-BE49-F238E27FC236}">
              <a16:creationId xmlns:a16="http://schemas.microsoft.com/office/drawing/2014/main" id="{8A623A81-8656-460C-AE34-2C2B23E51942}"/>
            </a:ext>
          </a:extLst>
        </xdr:cNvPr>
        <xdr:cNvCxnSpPr/>
      </xdr:nvCxnSpPr>
      <xdr:spPr>
        <a:xfrm>
          <a:off x="1446733" y="12222270"/>
          <a:ext cx="0" cy="73192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467614</xdr:colOff>
      <xdr:row>445</xdr:row>
      <xdr:rowOff>8050</xdr:rowOff>
    </xdr:from>
    <xdr:to>
      <xdr:col>2</xdr:col>
      <xdr:colOff>64395</xdr:colOff>
      <xdr:row>445</xdr:row>
      <xdr:rowOff>11907</xdr:rowOff>
    </xdr:to>
    <xdr:cxnSp macro="">
      <xdr:nvCxnSpPr>
        <xdr:cNvPr id="488" name="Conector recto 487">
          <a:extLst>
            <a:ext uri="{FF2B5EF4-FFF2-40B4-BE49-F238E27FC236}">
              <a16:creationId xmlns:a16="http://schemas.microsoft.com/office/drawing/2014/main" id="{45B9345E-0380-4602-BE4D-EC32C2B552C1}"/>
            </a:ext>
          </a:extLst>
        </xdr:cNvPr>
        <xdr:cNvCxnSpPr/>
      </xdr:nvCxnSpPr>
      <xdr:spPr>
        <a:xfrm flipV="1">
          <a:off x="1454750" y="12944732"/>
          <a:ext cx="462690" cy="3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64943</xdr:colOff>
      <xdr:row>442</xdr:row>
      <xdr:rowOff>112568</xdr:rowOff>
    </xdr:from>
    <xdr:to>
      <xdr:col>2</xdr:col>
      <xdr:colOff>64943</xdr:colOff>
      <xdr:row>445</xdr:row>
      <xdr:rowOff>8638</xdr:rowOff>
    </xdr:to>
    <xdr:cxnSp macro="">
      <xdr:nvCxnSpPr>
        <xdr:cNvPr id="491" name="Conector recto 490">
          <a:extLst>
            <a:ext uri="{FF2B5EF4-FFF2-40B4-BE49-F238E27FC236}">
              <a16:creationId xmlns:a16="http://schemas.microsoft.com/office/drawing/2014/main" id="{188F3454-598B-4E5D-A700-94AE6F6EDA4B}"/>
            </a:ext>
          </a:extLst>
        </xdr:cNvPr>
        <xdr:cNvCxnSpPr/>
      </xdr:nvCxnSpPr>
      <xdr:spPr>
        <a:xfrm flipH="1" flipV="1">
          <a:off x="1917988" y="12477750"/>
          <a:ext cx="0" cy="46757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69273</xdr:colOff>
      <xdr:row>433</xdr:row>
      <xdr:rowOff>2254</xdr:rowOff>
    </xdr:from>
    <xdr:to>
      <xdr:col>5</xdr:col>
      <xdr:colOff>335911</xdr:colOff>
      <xdr:row>442</xdr:row>
      <xdr:rowOff>112568</xdr:rowOff>
    </xdr:to>
    <xdr:cxnSp macro="">
      <xdr:nvCxnSpPr>
        <xdr:cNvPr id="502" name="Conector recto 501">
          <a:extLst>
            <a:ext uri="{FF2B5EF4-FFF2-40B4-BE49-F238E27FC236}">
              <a16:creationId xmlns:a16="http://schemas.microsoft.com/office/drawing/2014/main" id="{888E17A6-7E31-4750-8F02-75435CB0EB0A}"/>
            </a:ext>
          </a:extLst>
        </xdr:cNvPr>
        <xdr:cNvCxnSpPr/>
      </xdr:nvCxnSpPr>
      <xdr:spPr>
        <a:xfrm flipV="1">
          <a:off x="1922318" y="10652936"/>
          <a:ext cx="2864366" cy="18248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446942</xdr:colOff>
      <xdr:row>445</xdr:row>
      <xdr:rowOff>109904</xdr:rowOff>
    </xdr:from>
    <xdr:to>
      <xdr:col>2</xdr:col>
      <xdr:colOff>73269</xdr:colOff>
      <xdr:row>445</xdr:row>
      <xdr:rowOff>109904</xdr:rowOff>
    </xdr:to>
    <xdr:cxnSp macro="">
      <xdr:nvCxnSpPr>
        <xdr:cNvPr id="503" name="Conector recto de flecha 502">
          <a:extLst>
            <a:ext uri="{FF2B5EF4-FFF2-40B4-BE49-F238E27FC236}">
              <a16:creationId xmlns:a16="http://schemas.microsoft.com/office/drawing/2014/main" id="{FF0ED74F-7B46-4F26-9EE3-FE87EA5DC192}"/>
            </a:ext>
          </a:extLst>
        </xdr:cNvPr>
        <xdr:cNvCxnSpPr/>
      </xdr:nvCxnSpPr>
      <xdr:spPr>
        <a:xfrm>
          <a:off x="1434078" y="13046586"/>
          <a:ext cx="492236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68179</xdr:colOff>
      <xdr:row>445</xdr:row>
      <xdr:rowOff>114853</xdr:rowOff>
    </xdr:from>
    <xdr:to>
      <xdr:col>4</xdr:col>
      <xdr:colOff>737214</xdr:colOff>
      <xdr:row>445</xdr:row>
      <xdr:rowOff>114853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FEE4D31B-987A-4E8E-B08A-E76467B1BFF5}"/>
            </a:ext>
          </a:extLst>
        </xdr:cNvPr>
        <xdr:cNvCxnSpPr/>
      </xdr:nvCxnSpPr>
      <xdr:spPr>
        <a:xfrm>
          <a:off x="1927196" y="83915146"/>
          <a:ext cx="2403242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741782</xdr:colOff>
      <xdr:row>445</xdr:row>
      <xdr:rowOff>110836</xdr:rowOff>
    </xdr:from>
    <xdr:to>
      <xdr:col>6</xdr:col>
      <xdr:colOff>838200</xdr:colOff>
      <xdr:row>445</xdr:row>
      <xdr:rowOff>110836</xdr:rowOff>
    </xdr:to>
    <xdr:cxnSp macro="">
      <xdr:nvCxnSpPr>
        <xdr:cNvPr id="94" name="Conector recto de flecha 93">
          <a:extLst>
            <a:ext uri="{FF2B5EF4-FFF2-40B4-BE49-F238E27FC236}">
              <a16:creationId xmlns:a16="http://schemas.microsoft.com/office/drawing/2014/main" id="{E3C92F97-7823-4BCF-B67F-8BA030D11B60}"/>
            </a:ext>
          </a:extLst>
        </xdr:cNvPr>
        <xdr:cNvCxnSpPr/>
      </xdr:nvCxnSpPr>
      <xdr:spPr>
        <a:xfrm flipV="1">
          <a:off x="4326646" y="13047518"/>
          <a:ext cx="1828236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740020</xdr:colOff>
      <xdr:row>441</xdr:row>
      <xdr:rowOff>87935</xdr:rowOff>
    </xdr:from>
    <xdr:to>
      <xdr:col>4</xdr:col>
      <xdr:colOff>740020</xdr:colOff>
      <xdr:row>445</xdr:row>
      <xdr:rowOff>45935</xdr:rowOff>
    </xdr:to>
    <xdr:cxnSp macro="">
      <xdr:nvCxnSpPr>
        <xdr:cNvPr id="118" name="Conector recto 117">
          <a:extLst>
            <a:ext uri="{FF2B5EF4-FFF2-40B4-BE49-F238E27FC236}">
              <a16:creationId xmlns:a16="http://schemas.microsoft.com/office/drawing/2014/main" id="{E4FA613B-EC71-4CF1-BF08-87ECB172F04B}"/>
            </a:ext>
          </a:extLst>
        </xdr:cNvPr>
        <xdr:cNvCxnSpPr/>
      </xdr:nvCxnSpPr>
      <xdr:spPr>
        <a:xfrm flipH="1">
          <a:off x="4322885" y="83790704"/>
          <a:ext cx="0" cy="720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839502</xdr:colOff>
      <xdr:row>439</xdr:row>
      <xdr:rowOff>145073</xdr:rowOff>
    </xdr:from>
    <xdr:to>
      <xdr:col>6</xdr:col>
      <xdr:colOff>839502</xdr:colOff>
      <xdr:row>445</xdr:row>
      <xdr:rowOff>48357</xdr:rowOff>
    </xdr:to>
    <xdr:cxnSp macro="">
      <xdr:nvCxnSpPr>
        <xdr:cNvPr id="119" name="Conector recto 118">
          <a:extLst>
            <a:ext uri="{FF2B5EF4-FFF2-40B4-BE49-F238E27FC236}">
              <a16:creationId xmlns:a16="http://schemas.microsoft.com/office/drawing/2014/main" id="{C413E48B-1566-4034-8673-3021A6272BE1}"/>
            </a:ext>
          </a:extLst>
        </xdr:cNvPr>
        <xdr:cNvCxnSpPr/>
      </xdr:nvCxnSpPr>
      <xdr:spPr>
        <a:xfrm flipH="1">
          <a:off x="6156184" y="11938755"/>
          <a:ext cx="0" cy="10462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113109</xdr:colOff>
      <xdr:row>442</xdr:row>
      <xdr:rowOff>5953</xdr:rowOff>
    </xdr:from>
    <xdr:to>
      <xdr:col>1</xdr:col>
      <xdr:colOff>458390</xdr:colOff>
      <xdr:row>442</xdr:row>
      <xdr:rowOff>5953</xdr:rowOff>
    </xdr:to>
    <xdr:cxnSp macro="">
      <xdr:nvCxnSpPr>
        <xdr:cNvPr id="120" name="Conector recto 119">
          <a:extLst>
            <a:ext uri="{FF2B5EF4-FFF2-40B4-BE49-F238E27FC236}">
              <a16:creationId xmlns:a16="http://schemas.microsoft.com/office/drawing/2014/main" id="{658D7C55-AA39-42DD-A595-D178696AE1DA}"/>
            </a:ext>
          </a:extLst>
        </xdr:cNvPr>
        <xdr:cNvCxnSpPr/>
      </xdr:nvCxnSpPr>
      <xdr:spPr>
        <a:xfrm flipH="1">
          <a:off x="1100245" y="12371135"/>
          <a:ext cx="3452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110731</xdr:colOff>
      <xdr:row>442</xdr:row>
      <xdr:rowOff>80964</xdr:rowOff>
    </xdr:from>
    <xdr:to>
      <xdr:col>1</xdr:col>
      <xdr:colOff>456012</xdr:colOff>
      <xdr:row>442</xdr:row>
      <xdr:rowOff>80964</xdr:rowOff>
    </xdr:to>
    <xdr:cxnSp macro="">
      <xdr:nvCxnSpPr>
        <xdr:cNvPr id="123" name="Conector recto 122">
          <a:extLst>
            <a:ext uri="{FF2B5EF4-FFF2-40B4-BE49-F238E27FC236}">
              <a16:creationId xmlns:a16="http://schemas.microsoft.com/office/drawing/2014/main" id="{4648F404-E92F-4657-A8A4-BE8D0FDB7053}"/>
            </a:ext>
          </a:extLst>
        </xdr:cNvPr>
        <xdr:cNvCxnSpPr/>
      </xdr:nvCxnSpPr>
      <xdr:spPr>
        <a:xfrm flipH="1">
          <a:off x="1097867" y="12446146"/>
          <a:ext cx="3452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315516</xdr:colOff>
      <xdr:row>442</xdr:row>
      <xdr:rowOff>83343</xdr:rowOff>
    </xdr:from>
    <xdr:to>
      <xdr:col>1</xdr:col>
      <xdr:colOff>315516</xdr:colOff>
      <xdr:row>445</xdr:row>
      <xdr:rowOff>0</xdr:rowOff>
    </xdr:to>
    <xdr:cxnSp macro="">
      <xdr:nvCxnSpPr>
        <xdr:cNvPr id="529" name="Conector recto de flecha 528">
          <a:extLst>
            <a:ext uri="{FF2B5EF4-FFF2-40B4-BE49-F238E27FC236}">
              <a16:creationId xmlns:a16="http://schemas.microsoft.com/office/drawing/2014/main" id="{8544EEBF-EEF0-4C30-B513-D5D13BFE9259}"/>
            </a:ext>
          </a:extLst>
        </xdr:cNvPr>
        <xdr:cNvCxnSpPr/>
      </xdr:nvCxnSpPr>
      <xdr:spPr>
        <a:xfrm flipV="1">
          <a:off x="1302652" y="12448525"/>
          <a:ext cx="0" cy="488157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24549</xdr:colOff>
      <xdr:row>443</xdr:row>
      <xdr:rowOff>14331</xdr:rowOff>
    </xdr:from>
    <xdr:ext cx="348483" cy="240095"/>
    <xdr:sp macro="" textlink="">
      <xdr:nvSpPr>
        <xdr:cNvPr id="532" name="29 CuadroTexto">
          <a:extLst>
            <a:ext uri="{FF2B5EF4-FFF2-40B4-BE49-F238E27FC236}">
              <a16:creationId xmlns:a16="http://schemas.microsoft.com/office/drawing/2014/main" id="{84CFFD4D-C29C-48DD-A5E8-82A73CA8D09E}"/>
            </a:ext>
          </a:extLst>
        </xdr:cNvPr>
        <xdr:cNvSpPr txBox="1"/>
      </xdr:nvSpPr>
      <xdr:spPr>
        <a:xfrm>
          <a:off x="1011685" y="12570013"/>
          <a:ext cx="348483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Hc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6</xdr:col>
      <xdr:colOff>166688</xdr:colOff>
      <xdr:row>434</xdr:row>
      <xdr:rowOff>23091</xdr:rowOff>
    </xdr:from>
    <xdr:to>
      <xdr:col>6</xdr:col>
      <xdr:colOff>221324</xdr:colOff>
      <xdr:row>435</xdr:row>
      <xdr:rowOff>111125</xdr:rowOff>
    </xdr:to>
    <xdr:cxnSp macro="">
      <xdr:nvCxnSpPr>
        <xdr:cNvPr id="533" name="Conector recto de flecha 532">
          <a:extLst>
            <a:ext uri="{FF2B5EF4-FFF2-40B4-BE49-F238E27FC236}">
              <a16:creationId xmlns:a16="http://schemas.microsoft.com/office/drawing/2014/main" id="{90F3E0B3-6326-4A62-A62F-01F093F5E583}"/>
            </a:ext>
          </a:extLst>
        </xdr:cNvPr>
        <xdr:cNvCxnSpPr>
          <a:endCxn id="1126" idx="3"/>
        </xdr:cNvCxnSpPr>
      </xdr:nvCxnSpPr>
      <xdr:spPr>
        <a:xfrm flipV="1">
          <a:off x="5483370" y="10864273"/>
          <a:ext cx="54636" cy="278534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87101</xdr:colOff>
      <xdr:row>431</xdr:row>
      <xdr:rowOff>180475</xdr:rowOff>
    </xdr:from>
    <xdr:to>
      <xdr:col>7</xdr:col>
      <xdr:colOff>91321</xdr:colOff>
      <xdr:row>433</xdr:row>
      <xdr:rowOff>11540</xdr:rowOff>
    </xdr:to>
    <xdr:cxnSp macro="">
      <xdr:nvCxnSpPr>
        <xdr:cNvPr id="542" name="Conector recto de flecha 541">
          <a:extLst>
            <a:ext uri="{FF2B5EF4-FFF2-40B4-BE49-F238E27FC236}">
              <a16:creationId xmlns:a16="http://schemas.microsoft.com/office/drawing/2014/main" id="{5DA8E914-E836-4BF3-BCFC-1628858913D8}"/>
            </a:ext>
          </a:extLst>
        </xdr:cNvPr>
        <xdr:cNvCxnSpPr/>
      </xdr:nvCxnSpPr>
      <xdr:spPr>
        <a:xfrm flipH="1" flipV="1">
          <a:off x="6283364" y="81298383"/>
          <a:ext cx="4220" cy="21206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35092</xdr:colOff>
      <xdr:row>436</xdr:row>
      <xdr:rowOff>105276</xdr:rowOff>
    </xdr:from>
    <xdr:to>
      <xdr:col>3</xdr:col>
      <xdr:colOff>402424</xdr:colOff>
      <xdr:row>437</xdr:row>
      <xdr:rowOff>112929</xdr:rowOff>
    </xdr:to>
    <xdr:cxnSp macro="">
      <xdr:nvCxnSpPr>
        <xdr:cNvPr id="543" name="Conector: curvado 542">
          <a:extLst>
            <a:ext uri="{FF2B5EF4-FFF2-40B4-BE49-F238E27FC236}">
              <a16:creationId xmlns:a16="http://schemas.microsoft.com/office/drawing/2014/main" id="{38E0DA4D-712E-4624-BF73-F9E826E034B8}"/>
            </a:ext>
          </a:extLst>
        </xdr:cNvPr>
        <xdr:cNvCxnSpPr/>
      </xdr:nvCxnSpPr>
      <xdr:spPr>
        <a:xfrm>
          <a:off x="2762250" y="82175684"/>
          <a:ext cx="367332" cy="198153"/>
        </a:xfrm>
        <a:prstGeom prst="curvedConnector3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518809</xdr:colOff>
      <xdr:row>453</xdr:row>
      <xdr:rowOff>181430</xdr:rowOff>
    </xdr:from>
    <xdr:to>
      <xdr:col>2</xdr:col>
      <xdr:colOff>644457</xdr:colOff>
      <xdr:row>453</xdr:row>
      <xdr:rowOff>181430</xdr:rowOff>
    </xdr:to>
    <xdr:cxnSp macro="">
      <xdr:nvCxnSpPr>
        <xdr:cNvPr id="544" name="Conector recto 543">
          <a:extLst>
            <a:ext uri="{FF2B5EF4-FFF2-40B4-BE49-F238E27FC236}">
              <a16:creationId xmlns:a16="http://schemas.microsoft.com/office/drawing/2014/main" id="{14CE7EC8-3910-4351-BAC9-A103A3B9CDFC}"/>
            </a:ext>
          </a:extLst>
        </xdr:cNvPr>
        <xdr:cNvCxnSpPr/>
      </xdr:nvCxnSpPr>
      <xdr:spPr>
        <a:xfrm>
          <a:off x="518809" y="84732614"/>
          <a:ext cx="198302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510520</xdr:colOff>
      <xdr:row>455</xdr:row>
      <xdr:rowOff>12171</xdr:rowOff>
    </xdr:from>
    <xdr:to>
      <xdr:col>2</xdr:col>
      <xdr:colOff>194636</xdr:colOff>
      <xdr:row>455</xdr:row>
      <xdr:rowOff>12171</xdr:rowOff>
    </xdr:to>
    <xdr:cxnSp macro="">
      <xdr:nvCxnSpPr>
        <xdr:cNvPr id="545" name="Conector recto 544">
          <a:extLst>
            <a:ext uri="{FF2B5EF4-FFF2-40B4-BE49-F238E27FC236}">
              <a16:creationId xmlns:a16="http://schemas.microsoft.com/office/drawing/2014/main" id="{F8E95912-2B11-47E3-9970-04302ACA264D}"/>
            </a:ext>
          </a:extLst>
        </xdr:cNvPr>
        <xdr:cNvCxnSpPr/>
      </xdr:nvCxnSpPr>
      <xdr:spPr>
        <a:xfrm>
          <a:off x="510520" y="84944355"/>
          <a:ext cx="15414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509868</xdr:colOff>
      <xdr:row>453</xdr:row>
      <xdr:rowOff>185526</xdr:rowOff>
    </xdr:from>
    <xdr:to>
      <xdr:col>0</xdr:col>
      <xdr:colOff>509868</xdr:colOff>
      <xdr:row>455</xdr:row>
      <xdr:rowOff>14008</xdr:rowOff>
    </xdr:to>
    <xdr:cxnSp macro="">
      <xdr:nvCxnSpPr>
        <xdr:cNvPr id="546" name="Conector recto 545">
          <a:extLst>
            <a:ext uri="{FF2B5EF4-FFF2-40B4-BE49-F238E27FC236}">
              <a16:creationId xmlns:a16="http://schemas.microsoft.com/office/drawing/2014/main" id="{9230D9A9-E6BB-4F20-BF25-D38F7021054E}"/>
            </a:ext>
          </a:extLst>
        </xdr:cNvPr>
        <xdr:cNvCxnSpPr/>
      </xdr:nvCxnSpPr>
      <xdr:spPr>
        <a:xfrm flipV="1">
          <a:off x="509868" y="84736710"/>
          <a:ext cx="0" cy="20948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644338</xdr:colOff>
      <xdr:row>453</xdr:row>
      <xdr:rowOff>179294</xdr:rowOff>
    </xdr:from>
    <xdr:to>
      <xdr:col>3</xdr:col>
      <xdr:colOff>72407</xdr:colOff>
      <xdr:row>456</xdr:row>
      <xdr:rowOff>4</xdr:rowOff>
    </xdr:to>
    <xdr:cxnSp macro="">
      <xdr:nvCxnSpPr>
        <xdr:cNvPr id="547" name="Conector: angular 546">
          <a:extLst>
            <a:ext uri="{FF2B5EF4-FFF2-40B4-BE49-F238E27FC236}">
              <a16:creationId xmlns:a16="http://schemas.microsoft.com/office/drawing/2014/main" id="{E35B9C88-673A-4330-BD22-CE386A1B754C}"/>
            </a:ext>
          </a:extLst>
        </xdr:cNvPr>
        <xdr:cNvCxnSpPr/>
      </xdr:nvCxnSpPr>
      <xdr:spPr>
        <a:xfrm rot="16200000" flipV="1">
          <a:off x="2452470" y="84779721"/>
          <a:ext cx="392210" cy="293723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67837</xdr:colOff>
      <xdr:row>455</xdr:row>
      <xdr:rowOff>195509</xdr:rowOff>
    </xdr:from>
    <xdr:to>
      <xdr:col>3</xdr:col>
      <xdr:colOff>724669</xdr:colOff>
      <xdr:row>457</xdr:row>
      <xdr:rowOff>5013</xdr:rowOff>
    </xdr:to>
    <xdr:cxnSp macro="">
      <xdr:nvCxnSpPr>
        <xdr:cNvPr id="548" name="Conector: angular 547">
          <a:extLst>
            <a:ext uri="{FF2B5EF4-FFF2-40B4-BE49-F238E27FC236}">
              <a16:creationId xmlns:a16="http://schemas.microsoft.com/office/drawing/2014/main" id="{FB7E03C6-0ABF-4A2F-9901-DC2E05858F8E}"/>
            </a:ext>
          </a:extLst>
        </xdr:cNvPr>
        <xdr:cNvCxnSpPr/>
      </xdr:nvCxnSpPr>
      <xdr:spPr>
        <a:xfrm rot="10800000" flipH="1" flipV="1">
          <a:off x="2786792" y="14265666"/>
          <a:ext cx="656832" cy="20002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721554</xdr:colOff>
      <xdr:row>457</xdr:row>
      <xdr:rowOff>6653</xdr:rowOff>
    </xdr:from>
    <xdr:to>
      <xdr:col>4</xdr:col>
      <xdr:colOff>149580</xdr:colOff>
      <xdr:row>459</xdr:row>
      <xdr:rowOff>12032</xdr:rowOff>
    </xdr:to>
    <xdr:cxnSp macro="">
      <xdr:nvCxnSpPr>
        <xdr:cNvPr id="563" name="Conector: angular 562">
          <a:extLst>
            <a:ext uri="{FF2B5EF4-FFF2-40B4-BE49-F238E27FC236}">
              <a16:creationId xmlns:a16="http://schemas.microsoft.com/office/drawing/2014/main" id="{9188CE9C-CCBA-49BC-86E5-C1732B8B7E22}"/>
            </a:ext>
          </a:extLst>
        </xdr:cNvPr>
        <xdr:cNvCxnSpPr/>
      </xdr:nvCxnSpPr>
      <xdr:spPr>
        <a:xfrm rot="5400000" flipV="1">
          <a:off x="3394287" y="14513557"/>
          <a:ext cx="386379" cy="293935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151229</xdr:colOff>
      <xdr:row>459</xdr:row>
      <xdr:rowOff>12028</xdr:rowOff>
    </xdr:from>
    <xdr:to>
      <xdr:col>4</xdr:col>
      <xdr:colOff>714376</xdr:colOff>
      <xdr:row>460</xdr:row>
      <xdr:rowOff>30817</xdr:rowOff>
    </xdr:to>
    <xdr:cxnSp macro="">
      <xdr:nvCxnSpPr>
        <xdr:cNvPr id="564" name="Conector: angular 563">
          <a:extLst>
            <a:ext uri="{FF2B5EF4-FFF2-40B4-BE49-F238E27FC236}">
              <a16:creationId xmlns:a16="http://schemas.microsoft.com/office/drawing/2014/main" id="{F10FD6AC-FD02-45CC-8F83-B7D6E468502E}"/>
            </a:ext>
          </a:extLst>
        </xdr:cNvPr>
        <xdr:cNvCxnSpPr/>
      </xdr:nvCxnSpPr>
      <xdr:spPr>
        <a:xfrm rot="10800000">
          <a:off x="3739913" y="85706212"/>
          <a:ext cx="563147" cy="209289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717176</xdr:colOff>
      <xdr:row>460</xdr:row>
      <xdr:rowOff>28014</xdr:rowOff>
    </xdr:from>
    <xdr:to>
      <xdr:col>5</xdr:col>
      <xdr:colOff>154084</xdr:colOff>
      <xdr:row>462</xdr:row>
      <xdr:rowOff>19612</xdr:rowOff>
    </xdr:to>
    <xdr:cxnSp macro="">
      <xdr:nvCxnSpPr>
        <xdr:cNvPr id="565" name="Conector: angular 564">
          <a:extLst>
            <a:ext uri="{FF2B5EF4-FFF2-40B4-BE49-F238E27FC236}">
              <a16:creationId xmlns:a16="http://schemas.microsoft.com/office/drawing/2014/main" id="{356D5474-6F6A-4204-9F71-B720B5FF0922}"/>
            </a:ext>
          </a:extLst>
        </xdr:cNvPr>
        <xdr:cNvCxnSpPr/>
      </xdr:nvCxnSpPr>
      <xdr:spPr>
        <a:xfrm rot="16200000" flipH="1">
          <a:off x="4270842" y="85947716"/>
          <a:ext cx="372598" cy="302562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159684</xdr:colOff>
      <xdr:row>462</xdr:row>
      <xdr:rowOff>19610</xdr:rowOff>
    </xdr:from>
    <xdr:to>
      <xdr:col>5</xdr:col>
      <xdr:colOff>821171</xdr:colOff>
      <xdr:row>463</xdr:row>
      <xdr:rowOff>29763</xdr:rowOff>
    </xdr:to>
    <xdr:cxnSp macro="">
      <xdr:nvCxnSpPr>
        <xdr:cNvPr id="566" name="Conector: angular 565">
          <a:extLst>
            <a:ext uri="{FF2B5EF4-FFF2-40B4-BE49-F238E27FC236}">
              <a16:creationId xmlns:a16="http://schemas.microsoft.com/office/drawing/2014/main" id="{178AA23E-D404-49EB-B4F2-EBE9EA9CCFEF}"/>
            </a:ext>
          </a:extLst>
        </xdr:cNvPr>
        <xdr:cNvCxnSpPr/>
      </xdr:nvCxnSpPr>
      <xdr:spPr>
        <a:xfrm>
          <a:off x="4614022" y="86285294"/>
          <a:ext cx="661487" cy="200653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186755</xdr:colOff>
      <xdr:row>455</xdr:row>
      <xdr:rowOff>10624</xdr:rowOff>
    </xdr:from>
    <xdr:to>
      <xdr:col>5</xdr:col>
      <xdr:colOff>476250</xdr:colOff>
      <xdr:row>464</xdr:row>
      <xdr:rowOff>90237</xdr:rowOff>
    </xdr:to>
    <xdr:cxnSp macro="">
      <xdr:nvCxnSpPr>
        <xdr:cNvPr id="128" name="Conector recto 127">
          <a:extLst>
            <a:ext uri="{FF2B5EF4-FFF2-40B4-BE49-F238E27FC236}">
              <a16:creationId xmlns:a16="http://schemas.microsoft.com/office/drawing/2014/main" id="{F44066DA-1AA3-45F0-8554-CE2D085E6EA6}"/>
            </a:ext>
          </a:extLst>
        </xdr:cNvPr>
        <xdr:cNvCxnSpPr/>
      </xdr:nvCxnSpPr>
      <xdr:spPr>
        <a:xfrm flipH="1" flipV="1">
          <a:off x="2039800" y="14090306"/>
          <a:ext cx="2887223" cy="179411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818745</xdr:colOff>
      <xdr:row>467</xdr:row>
      <xdr:rowOff>109436</xdr:rowOff>
    </xdr:from>
    <xdr:to>
      <xdr:col>2</xdr:col>
      <xdr:colOff>603925</xdr:colOff>
      <xdr:row>467</xdr:row>
      <xdr:rowOff>109436</xdr:rowOff>
    </xdr:to>
    <xdr:cxnSp macro="">
      <xdr:nvCxnSpPr>
        <xdr:cNvPr id="129" name="Conector recto de flecha 128">
          <a:extLst>
            <a:ext uri="{FF2B5EF4-FFF2-40B4-BE49-F238E27FC236}">
              <a16:creationId xmlns:a16="http://schemas.microsoft.com/office/drawing/2014/main" id="{89390DB9-4FA3-4600-9272-6B0E5A79B05A}"/>
            </a:ext>
          </a:extLst>
        </xdr:cNvPr>
        <xdr:cNvCxnSpPr/>
      </xdr:nvCxnSpPr>
      <xdr:spPr>
        <a:xfrm flipV="1">
          <a:off x="818745" y="16475118"/>
          <a:ext cx="1638225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603925</xdr:colOff>
      <xdr:row>467</xdr:row>
      <xdr:rowOff>113489</xdr:rowOff>
    </xdr:from>
    <xdr:to>
      <xdr:col>5</xdr:col>
      <xdr:colOff>449904</xdr:colOff>
      <xdr:row>467</xdr:row>
      <xdr:rowOff>113489</xdr:rowOff>
    </xdr:to>
    <xdr:cxnSp macro="">
      <xdr:nvCxnSpPr>
        <xdr:cNvPr id="130" name="Conector recto de flecha 129">
          <a:extLst>
            <a:ext uri="{FF2B5EF4-FFF2-40B4-BE49-F238E27FC236}">
              <a16:creationId xmlns:a16="http://schemas.microsoft.com/office/drawing/2014/main" id="{8ECFFE2B-9454-4B21-8306-74914A4C28CC}"/>
            </a:ext>
          </a:extLst>
        </xdr:cNvPr>
        <xdr:cNvCxnSpPr/>
      </xdr:nvCxnSpPr>
      <xdr:spPr>
        <a:xfrm>
          <a:off x="2456970" y="16479171"/>
          <a:ext cx="2443707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453957</xdr:colOff>
      <xdr:row>467</xdr:row>
      <xdr:rowOff>113489</xdr:rowOff>
    </xdr:from>
    <xdr:to>
      <xdr:col>6</xdr:col>
      <xdr:colOff>701202</xdr:colOff>
      <xdr:row>467</xdr:row>
      <xdr:rowOff>113489</xdr:rowOff>
    </xdr:to>
    <xdr:cxnSp macro="">
      <xdr:nvCxnSpPr>
        <xdr:cNvPr id="131" name="Conector recto de flecha 130">
          <a:extLst>
            <a:ext uri="{FF2B5EF4-FFF2-40B4-BE49-F238E27FC236}">
              <a16:creationId xmlns:a16="http://schemas.microsoft.com/office/drawing/2014/main" id="{AFDFBBF5-1AA9-4A85-AC6A-26893AB72E6A}"/>
            </a:ext>
          </a:extLst>
        </xdr:cNvPr>
        <xdr:cNvCxnSpPr/>
      </xdr:nvCxnSpPr>
      <xdr:spPr>
        <a:xfrm>
          <a:off x="4904730" y="16479171"/>
          <a:ext cx="1113154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705255</xdr:colOff>
      <xdr:row>467</xdr:row>
      <xdr:rowOff>113489</xdr:rowOff>
    </xdr:from>
    <xdr:to>
      <xdr:col>7</xdr:col>
      <xdr:colOff>175461</xdr:colOff>
      <xdr:row>467</xdr:row>
      <xdr:rowOff>113489</xdr:rowOff>
    </xdr:to>
    <xdr:cxnSp macro="">
      <xdr:nvCxnSpPr>
        <xdr:cNvPr id="132" name="Conector recto de flecha 131">
          <a:extLst>
            <a:ext uri="{FF2B5EF4-FFF2-40B4-BE49-F238E27FC236}">
              <a16:creationId xmlns:a16="http://schemas.microsoft.com/office/drawing/2014/main" id="{76A9383F-BAFC-4C2F-AB19-938879FFC771}"/>
            </a:ext>
          </a:extLst>
        </xdr:cNvPr>
        <xdr:cNvCxnSpPr/>
      </xdr:nvCxnSpPr>
      <xdr:spPr>
        <a:xfrm>
          <a:off x="6021937" y="16479171"/>
          <a:ext cx="336115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602205</xdr:colOff>
      <xdr:row>462</xdr:row>
      <xdr:rowOff>95250</xdr:rowOff>
    </xdr:from>
    <xdr:to>
      <xdr:col>2</xdr:col>
      <xdr:colOff>602205</xdr:colOff>
      <xdr:row>467</xdr:row>
      <xdr:rowOff>44740</xdr:rowOff>
    </xdr:to>
    <xdr:cxnSp macro="">
      <xdr:nvCxnSpPr>
        <xdr:cNvPr id="137" name="Conector recto 136">
          <a:extLst>
            <a:ext uri="{FF2B5EF4-FFF2-40B4-BE49-F238E27FC236}">
              <a16:creationId xmlns:a16="http://schemas.microsoft.com/office/drawing/2014/main" id="{D828776E-3AB2-454E-8C7B-36ED41BA21F3}"/>
            </a:ext>
          </a:extLst>
        </xdr:cNvPr>
        <xdr:cNvCxnSpPr/>
      </xdr:nvCxnSpPr>
      <xdr:spPr>
        <a:xfrm flipH="1">
          <a:off x="2459580" y="87915750"/>
          <a:ext cx="0" cy="9019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454138</xdr:colOff>
      <xdr:row>461</xdr:row>
      <xdr:rowOff>150592</xdr:rowOff>
    </xdr:from>
    <xdr:to>
      <xdr:col>0</xdr:col>
      <xdr:colOff>454138</xdr:colOff>
      <xdr:row>467</xdr:row>
      <xdr:rowOff>53876</xdr:rowOff>
    </xdr:to>
    <xdr:cxnSp macro="">
      <xdr:nvCxnSpPr>
        <xdr:cNvPr id="138" name="Conector recto 137">
          <a:extLst>
            <a:ext uri="{FF2B5EF4-FFF2-40B4-BE49-F238E27FC236}">
              <a16:creationId xmlns:a16="http://schemas.microsoft.com/office/drawing/2014/main" id="{88C463FB-8321-4116-BFBB-82573EC26B0C}"/>
            </a:ext>
          </a:extLst>
        </xdr:cNvPr>
        <xdr:cNvCxnSpPr/>
      </xdr:nvCxnSpPr>
      <xdr:spPr>
        <a:xfrm flipH="1">
          <a:off x="454138" y="15373274"/>
          <a:ext cx="0" cy="10462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824581</xdr:colOff>
      <xdr:row>461</xdr:row>
      <xdr:rowOff>145073</xdr:rowOff>
    </xdr:from>
    <xdr:to>
      <xdr:col>0</xdr:col>
      <xdr:colOff>824581</xdr:colOff>
      <xdr:row>467</xdr:row>
      <xdr:rowOff>48357</xdr:rowOff>
    </xdr:to>
    <xdr:cxnSp macro="">
      <xdr:nvCxnSpPr>
        <xdr:cNvPr id="139" name="Conector recto 138">
          <a:extLst>
            <a:ext uri="{FF2B5EF4-FFF2-40B4-BE49-F238E27FC236}">
              <a16:creationId xmlns:a16="http://schemas.microsoft.com/office/drawing/2014/main" id="{921459F9-FC97-4DD0-A6CF-F3E17EBE3094}"/>
            </a:ext>
          </a:extLst>
        </xdr:cNvPr>
        <xdr:cNvCxnSpPr/>
      </xdr:nvCxnSpPr>
      <xdr:spPr>
        <a:xfrm flipH="1">
          <a:off x="824581" y="15367755"/>
          <a:ext cx="0" cy="10462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514272</xdr:colOff>
      <xdr:row>455</xdr:row>
      <xdr:rowOff>43802</xdr:rowOff>
    </xdr:from>
    <xdr:to>
      <xdr:col>0</xdr:col>
      <xdr:colOff>851818</xdr:colOff>
      <xdr:row>457</xdr:row>
      <xdr:rowOff>24429</xdr:rowOff>
    </xdr:to>
    <xdr:sp macro="" textlink="">
      <xdr:nvSpPr>
        <xdr:cNvPr id="140" name="Rectángulo 139">
          <a:extLst>
            <a:ext uri="{FF2B5EF4-FFF2-40B4-BE49-F238E27FC236}">
              <a16:creationId xmlns:a16="http://schemas.microsoft.com/office/drawing/2014/main" id="{66C2EF49-FF68-4E69-9BC8-5E9E897BE0A9}"/>
            </a:ext>
          </a:extLst>
        </xdr:cNvPr>
        <xdr:cNvSpPr/>
      </xdr:nvSpPr>
      <xdr:spPr>
        <a:xfrm>
          <a:off x="514272" y="14123484"/>
          <a:ext cx="337546" cy="361627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616304</xdr:colOff>
      <xdr:row>457</xdr:row>
      <xdr:rowOff>36711</xdr:rowOff>
    </xdr:from>
    <xdr:to>
      <xdr:col>0</xdr:col>
      <xdr:colOff>686218</xdr:colOff>
      <xdr:row>458</xdr:row>
      <xdr:rowOff>35944</xdr:rowOff>
    </xdr:to>
    <xdr:cxnSp macro="">
      <xdr:nvCxnSpPr>
        <xdr:cNvPr id="143" name="Conector recto de flecha 142">
          <a:extLst>
            <a:ext uri="{FF2B5EF4-FFF2-40B4-BE49-F238E27FC236}">
              <a16:creationId xmlns:a16="http://schemas.microsoft.com/office/drawing/2014/main" id="{BA1DA9C9-ADB0-4510-8515-48F2AE3FA773}"/>
            </a:ext>
          </a:extLst>
        </xdr:cNvPr>
        <xdr:cNvCxnSpPr/>
      </xdr:nvCxnSpPr>
      <xdr:spPr>
        <a:xfrm flipV="1">
          <a:off x="616304" y="14497393"/>
          <a:ext cx="69914" cy="18973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467112</xdr:colOff>
      <xdr:row>453</xdr:row>
      <xdr:rowOff>186907</xdr:rowOff>
    </xdr:from>
    <xdr:to>
      <xdr:col>0</xdr:col>
      <xdr:colOff>467112</xdr:colOff>
      <xdr:row>455</xdr:row>
      <xdr:rowOff>17972</xdr:rowOff>
    </xdr:to>
    <xdr:cxnSp macro="">
      <xdr:nvCxnSpPr>
        <xdr:cNvPr id="145" name="Conector recto de flecha 144">
          <a:extLst>
            <a:ext uri="{FF2B5EF4-FFF2-40B4-BE49-F238E27FC236}">
              <a16:creationId xmlns:a16="http://schemas.microsoft.com/office/drawing/2014/main" id="{CF6F6985-48F2-498D-AC90-A7A8B43A2C77}"/>
            </a:ext>
          </a:extLst>
        </xdr:cNvPr>
        <xdr:cNvCxnSpPr/>
      </xdr:nvCxnSpPr>
      <xdr:spPr>
        <a:xfrm flipH="1" flipV="1">
          <a:off x="467112" y="84733815"/>
          <a:ext cx="0" cy="21206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718567</xdr:colOff>
      <xdr:row>457</xdr:row>
      <xdr:rowOff>5013</xdr:rowOff>
    </xdr:from>
    <xdr:to>
      <xdr:col>4</xdr:col>
      <xdr:colOff>230605</xdr:colOff>
      <xdr:row>458</xdr:row>
      <xdr:rowOff>121527</xdr:rowOff>
    </xdr:to>
    <xdr:cxnSp macro="">
      <xdr:nvCxnSpPr>
        <xdr:cNvPr id="146" name="Conector: curvado 145">
          <a:extLst>
            <a:ext uri="{FF2B5EF4-FFF2-40B4-BE49-F238E27FC236}">
              <a16:creationId xmlns:a16="http://schemas.microsoft.com/office/drawing/2014/main" id="{3D018FF3-335A-4042-A147-55D0EF77625B}"/>
            </a:ext>
          </a:extLst>
        </xdr:cNvPr>
        <xdr:cNvCxnSpPr/>
      </xdr:nvCxnSpPr>
      <xdr:spPr>
        <a:xfrm rot="10800000" flipV="1">
          <a:off x="3445725" y="85313921"/>
          <a:ext cx="379314" cy="307014"/>
        </a:xfrm>
        <a:prstGeom prst="curvedConnector3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822799</xdr:colOff>
      <xdr:row>463</xdr:row>
      <xdr:rowOff>30081</xdr:rowOff>
    </xdr:from>
    <xdr:to>
      <xdr:col>7</xdr:col>
      <xdr:colOff>165434</xdr:colOff>
      <xdr:row>463</xdr:row>
      <xdr:rowOff>30081</xdr:rowOff>
    </xdr:to>
    <xdr:cxnSp macro="">
      <xdr:nvCxnSpPr>
        <xdr:cNvPr id="147" name="Conector recto 146">
          <a:extLst>
            <a:ext uri="{FF2B5EF4-FFF2-40B4-BE49-F238E27FC236}">
              <a16:creationId xmlns:a16="http://schemas.microsoft.com/office/drawing/2014/main" id="{DA87B7F2-76FA-4D0B-A2CA-07CAEE5F2B5A}"/>
            </a:ext>
          </a:extLst>
        </xdr:cNvPr>
        <xdr:cNvCxnSpPr/>
      </xdr:nvCxnSpPr>
      <xdr:spPr>
        <a:xfrm flipH="1">
          <a:off x="5273572" y="15633763"/>
          <a:ext cx="107445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475259</xdr:colOff>
      <xdr:row>464</xdr:row>
      <xdr:rowOff>90237</xdr:rowOff>
    </xdr:from>
    <xdr:to>
      <xdr:col>7</xdr:col>
      <xdr:colOff>165434</xdr:colOff>
      <xdr:row>464</xdr:row>
      <xdr:rowOff>90237</xdr:rowOff>
    </xdr:to>
    <xdr:cxnSp macro="">
      <xdr:nvCxnSpPr>
        <xdr:cNvPr id="150" name="Conector recto 149">
          <a:extLst>
            <a:ext uri="{FF2B5EF4-FFF2-40B4-BE49-F238E27FC236}">
              <a16:creationId xmlns:a16="http://schemas.microsoft.com/office/drawing/2014/main" id="{08F5AB92-8564-4EF2-B7DF-60D6821C57E3}"/>
            </a:ext>
          </a:extLst>
        </xdr:cNvPr>
        <xdr:cNvCxnSpPr/>
      </xdr:nvCxnSpPr>
      <xdr:spPr>
        <a:xfrm flipH="1">
          <a:off x="4927793" y="86741906"/>
          <a:ext cx="142081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163895</xdr:colOff>
      <xdr:row>463</xdr:row>
      <xdr:rowOff>34824</xdr:rowOff>
    </xdr:from>
    <xdr:to>
      <xdr:col>7</xdr:col>
      <xdr:colOff>163895</xdr:colOff>
      <xdr:row>464</xdr:row>
      <xdr:rowOff>88485</xdr:rowOff>
    </xdr:to>
    <xdr:cxnSp macro="">
      <xdr:nvCxnSpPr>
        <xdr:cNvPr id="151" name="Conector recto 150">
          <a:extLst>
            <a:ext uri="{FF2B5EF4-FFF2-40B4-BE49-F238E27FC236}">
              <a16:creationId xmlns:a16="http://schemas.microsoft.com/office/drawing/2014/main" id="{5C3ED27A-45D9-41E6-8DC3-7B7BFB45058B}"/>
            </a:ext>
          </a:extLst>
        </xdr:cNvPr>
        <xdr:cNvCxnSpPr/>
      </xdr:nvCxnSpPr>
      <xdr:spPr>
        <a:xfrm>
          <a:off x="6346486" y="15638506"/>
          <a:ext cx="0" cy="24416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526033</xdr:colOff>
      <xdr:row>451</xdr:row>
      <xdr:rowOff>176008</xdr:rowOff>
    </xdr:from>
    <xdr:to>
      <xdr:col>0</xdr:col>
      <xdr:colOff>856617</xdr:colOff>
      <xdr:row>453</xdr:row>
      <xdr:rowOff>148717</xdr:rowOff>
    </xdr:to>
    <xdr:sp macro="" textlink="">
      <xdr:nvSpPr>
        <xdr:cNvPr id="155" name="Rectángulo 154">
          <a:extLst>
            <a:ext uri="{FF2B5EF4-FFF2-40B4-BE49-F238E27FC236}">
              <a16:creationId xmlns:a16="http://schemas.microsoft.com/office/drawing/2014/main" id="{5C9D75F2-7EA9-485C-9C77-1702CE7761BF}"/>
            </a:ext>
          </a:extLst>
        </xdr:cNvPr>
        <xdr:cNvSpPr/>
      </xdr:nvSpPr>
      <xdr:spPr>
        <a:xfrm>
          <a:off x="526033" y="13493690"/>
          <a:ext cx="330584" cy="353709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720650</xdr:colOff>
      <xdr:row>464</xdr:row>
      <xdr:rowOff>117766</xdr:rowOff>
    </xdr:from>
    <xdr:to>
      <xdr:col>7</xdr:col>
      <xdr:colOff>170447</xdr:colOff>
      <xdr:row>466</xdr:row>
      <xdr:rowOff>98392</xdr:rowOff>
    </xdr:to>
    <xdr:sp macro="" textlink="">
      <xdr:nvSpPr>
        <xdr:cNvPr id="156" name="Rectángulo 155">
          <a:extLst>
            <a:ext uri="{FF2B5EF4-FFF2-40B4-BE49-F238E27FC236}">
              <a16:creationId xmlns:a16="http://schemas.microsoft.com/office/drawing/2014/main" id="{CF2A3492-7A1A-4EDD-8E65-1CBF0B3E9DFA}"/>
            </a:ext>
          </a:extLst>
        </xdr:cNvPr>
        <xdr:cNvSpPr/>
      </xdr:nvSpPr>
      <xdr:spPr>
        <a:xfrm>
          <a:off x="6037332" y="15911948"/>
          <a:ext cx="315706" cy="361626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453818</xdr:colOff>
      <xdr:row>467</xdr:row>
      <xdr:rowOff>113489</xdr:rowOff>
    </xdr:from>
    <xdr:to>
      <xdr:col>0</xdr:col>
      <xdr:colOff>822797</xdr:colOff>
      <xdr:row>467</xdr:row>
      <xdr:rowOff>113489</xdr:rowOff>
    </xdr:to>
    <xdr:cxnSp macro="">
      <xdr:nvCxnSpPr>
        <xdr:cNvPr id="159" name="Conector recto de flecha 158">
          <a:extLst>
            <a:ext uri="{FF2B5EF4-FFF2-40B4-BE49-F238E27FC236}">
              <a16:creationId xmlns:a16="http://schemas.microsoft.com/office/drawing/2014/main" id="{1F5CCC8E-D69A-4E2F-BAB9-F3DF8F6B3BFE}"/>
            </a:ext>
          </a:extLst>
        </xdr:cNvPr>
        <xdr:cNvCxnSpPr/>
      </xdr:nvCxnSpPr>
      <xdr:spPr>
        <a:xfrm flipV="1">
          <a:off x="453818" y="16479171"/>
          <a:ext cx="368979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447490</xdr:colOff>
      <xdr:row>465</xdr:row>
      <xdr:rowOff>8106</xdr:rowOff>
    </xdr:from>
    <xdr:to>
      <xdr:col>5</xdr:col>
      <xdr:colOff>447490</xdr:colOff>
      <xdr:row>467</xdr:row>
      <xdr:rowOff>43867</xdr:rowOff>
    </xdr:to>
    <xdr:cxnSp macro="">
      <xdr:nvCxnSpPr>
        <xdr:cNvPr id="175" name="Conector recto 174">
          <a:extLst>
            <a:ext uri="{FF2B5EF4-FFF2-40B4-BE49-F238E27FC236}">
              <a16:creationId xmlns:a16="http://schemas.microsoft.com/office/drawing/2014/main" id="{34379FE2-4319-4C27-9030-F0A41B20AA00}"/>
            </a:ext>
          </a:extLst>
        </xdr:cNvPr>
        <xdr:cNvCxnSpPr/>
      </xdr:nvCxnSpPr>
      <xdr:spPr>
        <a:xfrm flipH="1">
          <a:off x="4898263" y="15992788"/>
          <a:ext cx="0" cy="41676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166553</xdr:colOff>
      <xdr:row>466</xdr:row>
      <xdr:rowOff>156702</xdr:rowOff>
    </xdr:from>
    <xdr:to>
      <xdr:col>7</xdr:col>
      <xdr:colOff>166553</xdr:colOff>
      <xdr:row>467</xdr:row>
      <xdr:rowOff>51007</xdr:rowOff>
    </xdr:to>
    <xdr:cxnSp macro="">
      <xdr:nvCxnSpPr>
        <xdr:cNvPr id="595" name="Conector recto 594">
          <a:extLst>
            <a:ext uri="{FF2B5EF4-FFF2-40B4-BE49-F238E27FC236}">
              <a16:creationId xmlns:a16="http://schemas.microsoft.com/office/drawing/2014/main" id="{ED3C23A2-B593-4EB5-AD41-3A372248BE09}"/>
            </a:ext>
          </a:extLst>
        </xdr:cNvPr>
        <xdr:cNvCxnSpPr/>
      </xdr:nvCxnSpPr>
      <xdr:spPr>
        <a:xfrm>
          <a:off x="6349144" y="16331884"/>
          <a:ext cx="0" cy="848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716587</xdr:colOff>
      <xdr:row>466</xdr:row>
      <xdr:rowOff>158546</xdr:rowOff>
    </xdr:from>
    <xdr:to>
      <xdr:col>6</xdr:col>
      <xdr:colOff>716587</xdr:colOff>
      <xdr:row>467</xdr:row>
      <xdr:rowOff>52851</xdr:rowOff>
    </xdr:to>
    <xdr:cxnSp macro="">
      <xdr:nvCxnSpPr>
        <xdr:cNvPr id="597" name="Conector recto 596">
          <a:extLst>
            <a:ext uri="{FF2B5EF4-FFF2-40B4-BE49-F238E27FC236}">
              <a16:creationId xmlns:a16="http://schemas.microsoft.com/office/drawing/2014/main" id="{6918C5C1-C633-4E48-9FC5-526B494455BB}"/>
            </a:ext>
          </a:extLst>
        </xdr:cNvPr>
        <xdr:cNvCxnSpPr/>
      </xdr:nvCxnSpPr>
      <xdr:spPr>
        <a:xfrm>
          <a:off x="6033269" y="16333728"/>
          <a:ext cx="0" cy="848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170448</xdr:colOff>
      <xdr:row>465</xdr:row>
      <xdr:rowOff>108079</xdr:rowOff>
    </xdr:from>
    <xdr:to>
      <xdr:col>7</xdr:col>
      <xdr:colOff>598719</xdr:colOff>
      <xdr:row>466</xdr:row>
      <xdr:rowOff>35847</xdr:rowOff>
    </xdr:to>
    <xdr:cxnSp macro="">
      <xdr:nvCxnSpPr>
        <xdr:cNvPr id="598" name="Conector: curvado 597">
          <a:extLst>
            <a:ext uri="{FF2B5EF4-FFF2-40B4-BE49-F238E27FC236}">
              <a16:creationId xmlns:a16="http://schemas.microsoft.com/office/drawing/2014/main" id="{A97E9C74-8625-4250-98E6-2ADA6B7E77AC}"/>
            </a:ext>
          </a:extLst>
        </xdr:cNvPr>
        <xdr:cNvCxnSpPr>
          <a:endCxn id="156" idx="3"/>
        </xdr:cNvCxnSpPr>
      </xdr:nvCxnSpPr>
      <xdr:spPr>
        <a:xfrm rot="10800000">
          <a:off x="6353039" y="16092761"/>
          <a:ext cx="428271" cy="118268"/>
        </a:xfrm>
        <a:prstGeom prst="curved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324937</xdr:colOff>
      <xdr:row>463</xdr:row>
      <xdr:rowOff>35744</xdr:rowOff>
    </xdr:from>
    <xdr:to>
      <xdr:col>7</xdr:col>
      <xdr:colOff>329157</xdr:colOff>
      <xdr:row>464</xdr:row>
      <xdr:rowOff>66834</xdr:rowOff>
    </xdr:to>
    <xdr:cxnSp macro="">
      <xdr:nvCxnSpPr>
        <xdr:cNvPr id="1125" name="Conector recto de flecha 1124">
          <a:extLst>
            <a:ext uri="{FF2B5EF4-FFF2-40B4-BE49-F238E27FC236}">
              <a16:creationId xmlns:a16="http://schemas.microsoft.com/office/drawing/2014/main" id="{340A915F-C8C8-4851-87C7-D3431F11C885}"/>
            </a:ext>
          </a:extLst>
        </xdr:cNvPr>
        <xdr:cNvCxnSpPr/>
      </xdr:nvCxnSpPr>
      <xdr:spPr>
        <a:xfrm flipH="1" flipV="1">
          <a:off x="6521200" y="86487652"/>
          <a:ext cx="4220" cy="22159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73517</xdr:colOff>
      <xdr:row>433</xdr:row>
      <xdr:rowOff>15394</xdr:rowOff>
    </xdr:from>
    <xdr:to>
      <xdr:col>6</xdr:col>
      <xdr:colOff>369130</xdr:colOff>
      <xdr:row>434</xdr:row>
      <xdr:rowOff>23091</xdr:rowOff>
    </xdr:to>
    <xdr:sp macro="" textlink="">
      <xdr:nvSpPr>
        <xdr:cNvPr id="1126" name="Isosceles Triangle 475">
          <a:extLst>
            <a:ext uri="{FF2B5EF4-FFF2-40B4-BE49-F238E27FC236}">
              <a16:creationId xmlns:a16="http://schemas.microsoft.com/office/drawing/2014/main" id="{B34D9034-7996-471B-AB84-B01841653DA8}"/>
            </a:ext>
          </a:extLst>
        </xdr:cNvPr>
        <xdr:cNvSpPr/>
      </xdr:nvSpPr>
      <xdr:spPr>
        <a:xfrm>
          <a:off x="5390199" y="10666076"/>
          <a:ext cx="295613" cy="198197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711889</xdr:colOff>
      <xdr:row>461</xdr:row>
      <xdr:rowOff>18580</xdr:rowOff>
    </xdr:from>
    <xdr:to>
      <xdr:col>7</xdr:col>
      <xdr:colOff>161686</xdr:colOff>
      <xdr:row>462</xdr:row>
      <xdr:rowOff>195148</xdr:rowOff>
    </xdr:to>
    <xdr:sp macro="" textlink="">
      <xdr:nvSpPr>
        <xdr:cNvPr id="1127" name="Rectángulo 256">
          <a:extLst>
            <a:ext uri="{FF2B5EF4-FFF2-40B4-BE49-F238E27FC236}">
              <a16:creationId xmlns:a16="http://schemas.microsoft.com/office/drawing/2014/main" id="{D94F606E-42AA-4857-AA3B-2F1B6A52C1D9}"/>
            </a:ext>
          </a:extLst>
        </xdr:cNvPr>
        <xdr:cNvSpPr/>
      </xdr:nvSpPr>
      <xdr:spPr>
        <a:xfrm>
          <a:off x="6028571" y="15241262"/>
          <a:ext cx="315706" cy="367068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813346</xdr:colOff>
      <xdr:row>485</xdr:row>
      <xdr:rowOff>86264</xdr:rowOff>
    </xdr:from>
    <xdr:to>
      <xdr:col>3</xdr:col>
      <xdr:colOff>445699</xdr:colOff>
      <xdr:row>485</xdr:row>
      <xdr:rowOff>86264</xdr:rowOff>
    </xdr:to>
    <xdr:cxnSp macro="">
      <xdr:nvCxnSpPr>
        <xdr:cNvPr id="1135" name="Conector recto 62">
          <a:extLst>
            <a:ext uri="{FF2B5EF4-FFF2-40B4-BE49-F238E27FC236}">
              <a16:creationId xmlns:a16="http://schemas.microsoft.com/office/drawing/2014/main" id="{D8FE754F-F7B7-458A-9A96-D4044B281195}"/>
            </a:ext>
          </a:extLst>
        </xdr:cNvPr>
        <xdr:cNvCxnSpPr/>
      </xdr:nvCxnSpPr>
      <xdr:spPr>
        <a:xfrm flipV="1">
          <a:off x="1805384" y="89977104"/>
          <a:ext cx="136482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814982</xdr:colOff>
      <xdr:row>486</xdr:row>
      <xdr:rowOff>106324</xdr:rowOff>
    </xdr:from>
    <xdr:to>
      <xdr:col>3</xdr:col>
      <xdr:colOff>484958</xdr:colOff>
      <xdr:row>486</xdr:row>
      <xdr:rowOff>106324</xdr:rowOff>
    </xdr:to>
    <xdr:cxnSp macro="">
      <xdr:nvCxnSpPr>
        <xdr:cNvPr id="1137" name="Conector recto 69">
          <a:extLst>
            <a:ext uri="{FF2B5EF4-FFF2-40B4-BE49-F238E27FC236}">
              <a16:creationId xmlns:a16="http://schemas.microsoft.com/office/drawing/2014/main" id="{FCD94137-0422-49CC-B213-5AFDE3A68875}"/>
            </a:ext>
          </a:extLst>
        </xdr:cNvPr>
        <xdr:cNvCxnSpPr/>
      </xdr:nvCxnSpPr>
      <xdr:spPr>
        <a:xfrm flipV="1">
          <a:off x="1802118" y="19329506"/>
          <a:ext cx="140179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815446</xdr:colOff>
      <xdr:row>485</xdr:row>
      <xdr:rowOff>86264</xdr:rowOff>
    </xdr:from>
    <xdr:to>
      <xdr:col>1</xdr:col>
      <xdr:colOff>815446</xdr:colOff>
      <xdr:row>486</xdr:row>
      <xdr:rowOff>104386</xdr:rowOff>
    </xdr:to>
    <xdr:cxnSp macro="">
      <xdr:nvCxnSpPr>
        <xdr:cNvPr id="1138" name="Conector recto 1093">
          <a:extLst>
            <a:ext uri="{FF2B5EF4-FFF2-40B4-BE49-F238E27FC236}">
              <a16:creationId xmlns:a16="http://schemas.microsoft.com/office/drawing/2014/main" id="{4E120D31-1261-4B1E-9707-743BB2BFBBE8}"/>
            </a:ext>
          </a:extLst>
        </xdr:cNvPr>
        <xdr:cNvCxnSpPr/>
      </xdr:nvCxnSpPr>
      <xdr:spPr>
        <a:xfrm flipV="1">
          <a:off x="1807484" y="89977104"/>
          <a:ext cx="0" cy="2086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105309</xdr:colOff>
      <xdr:row>476</xdr:row>
      <xdr:rowOff>46249</xdr:rowOff>
    </xdr:from>
    <xdr:to>
      <xdr:col>6</xdr:col>
      <xdr:colOff>481387</xdr:colOff>
      <xdr:row>478</xdr:row>
      <xdr:rowOff>44408</xdr:rowOff>
    </xdr:to>
    <xdr:cxnSp macro="">
      <xdr:nvCxnSpPr>
        <xdr:cNvPr id="1140" name="Conector: angular 1105">
          <a:extLst>
            <a:ext uri="{FF2B5EF4-FFF2-40B4-BE49-F238E27FC236}">
              <a16:creationId xmlns:a16="http://schemas.microsoft.com/office/drawing/2014/main" id="{3D2ED5DE-A262-442C-A124-4BE091F1155F}"/>
            </a:ext>
          </a:extLst>
        </xdr:cNvPr>
        <xdr:cNvCxnSpPr/>
      </xdr:nvCxnSpPr>
      <xdr:spPr>
        <a:xfrm rot="5400000" flipH="1" flipV="1">
          <a:off x="5420450" y="17365972"/>
          <a:ext cx="379159" cy="376078"/>
        </a:xfrm>
        <a:prstGeom prst="bentConnector3">
          <a:avLst>
            <a:gd name="adj1" fmla="val 54486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318031</xdr:colOff>
      <xdr:row>478</xdr:row>
      <xdr:rowOff>45170</xdr:rowOff>
    </xdr:from>
    <xdr:to>
      <xdr:col>6</xdr:col>
      <xdr:colOff>107479</xdr:colOff>
      <xdr:row>479</xdr:row>
      <xdr:rowOff>53064</xdr:rowOff>
    </xdr:to>
    <xdr:cxnSp macro="">
      <xdr:nvCxnSpPr>
        <xdr:cNvPr id="1142" name="Conector: angular 1111">
          <a:extLst>
            <a:ext uri="{FF2B5EF4-FFF2-40B4-BE49-F238E27FC236}">
              <a16:creationId xmlns:a16="http://schemas.microsoft.com/office/drawing/2014/main" id="{793290AE-C0C7-4495-BA3E-8AB8782A568A}"/>
            </a:ext>
          </a:extLst>
        </xdr:cNvPr>
        <xdr:cNvCxnSpPr/>
      </xdr:nvCxnSpPr>
      <xdr:spPr>
        <a:xfrm rot="10800000" flipV="1">
          <a:off x="4768804" y="17744352"/>
          <a:ext cx="655357" cy="198394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855872</xdr:colOff>
      <xdr:row>479</xdr:row>
      <xdr:rowOff>51059</xdr:rowOff>
    </xdr:from>
    <xdr:to>
      <xdr:col>5</xdr:col>
      <xdr:colOff>320966</xdr:colOff>
      <xdr:row>481</xdr:row>
      <xdr:rowOff>57933</xdr:rowOff>
    </xdr:to>
    <xdr:cxnSp macro="">
      <xdr:nvCxnSpPr>
        <xdr:cNvPr id="1144" name="Conector: angular 102">
          <a:extLst>
            <a:ext uri="{FF2B5EF4-FFF2-40B4-BE49-F238E27FC236}">
              <a16:creationId xmlns:a16="http://schemas.microsoft.com/office/drawing/2014/main" id="{F2272B2A-98E1-4810-89BA-FA260E6AE337}"/>
            </a:ext>
          </a:extLst>
        </xdr:cNvPr>
        <xdr:cNvCxnSpPr/>
      </xdr:nvCxnSpPr>
      <xdr:spPr>
        <a:xfrm rot="5400000" flipH="1" flipV="1">
          <a:off x="4412301" y="17969176"/>
          <a:ext cx="387874" cy="331003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269576</xdr:colOff>
      <xdr:row>481</xdr:row>
      <xdr:rowOff>60073</xdr:rowOff>
    </xdr:from>
    <xdr:to>
      <xdr:col>4</xdr:col>
      <xdr:colOff>856872</xdr:colOff>
      <xdr:row>482</xdr:row>
      <xdr:rowOff>79074</xdr:rowOff>
    </xdr:to>
    <xdr:cxnSp macro="">
      <xdr:nvCxnSpPr>
        <xdr:cNvPr id="1145" name="Conector: angular 105">
          <a:extLst>
            <a:ext uri="{FF2B5EF4-FFF2-40B4-BE49-F238E27FC236}">
              <a16:creationId xmlns:a16="http://schemas.microsoft.com/office/drawing/2014/main" id="{668C5EE4-C62C-4FF1-B76B-1942D40EE478}"/>
            </a:ext>
          </a:extLst>
        </xdr:cNvPr>
        <xdr:cNvCxnSpPr/>
      </xdr:nvCxnSpPr>
      <xdr:spPr>
        <a:xfrm rot="10800000" flipV="1">
          <a:off x="3860321" y="89188913"/>
          <a:ext cx="587296" cy="209501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850107</xdr:colOff>
      <xdr:row>482</xdr:row>
      <xdr:rowOff>79076</xdr:rowOff>
    </xdr:from>
    <xdr:to>
      <xdr:col>4</xdr:col>
      <xdr:colOff>269576</xdr:colOff>
      <xdr:row>484</xdr:row>
      <xdr:rowOff>42863</xdr:rowOff>
    </xdr:to>
    <xdr:cxnSp macro="">
      <xdr:nvCxnSpPr>
        <xdr:cNvPr id="686" name="Conector: angular 106">
          <a:extLst>
            <a:ext uri="{FF2B5EF4-FFF2-40B4-BE49-F238E27FC236}">
              <a16:creationId xmlns:a16="http://schemas.microsoft.com/office/drawing/2014/main" id="{5B17EA8F-A002-4F01-AD3F-632E749EBC11}"/>
            </a:ext>
          </a:extLst>
        </xdr:cNvPr>
        <xdr:cNvCxnSpPr/>
      </xdr:nvCxnSpPr>
      <xdr:spPr>
        <a:xfrm rot="5400000" flipH="1" flipV="1">
          <a:off x="3544985" y="89424273"/>
          <a:ext cx="344787" cy="286244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180976</xdr:colOff>
      <xdr:row>484</xdr:row>
      <xdr:rowOff>43541</xdr:rowOff>
    </xdr:from>
    <xdr:to>
      <xdr:col>3</xdr:col>
      <xdr:colOff>843643</xdr:colOff>
      <xdr:row>485</xdr:row>
      <xdr:rowOff>85725</xdr:rowOff>
    </xdr:to>
    <xdr:cxnSp macro="">
      <xdr:nvCxnSpPr>
        <xdr:cNvPr id="687" name="Conector: angular 107">
          <a:extLst>
            <a:ext uri="{FF2B5EF4-FFF2-40B4-BE49-F238E27FC236}">
              <a16:creationId xmlns:a16="http://schemas.microsoft.com/office/drawing/2014/main" id="{8A88E73B-BD55-40B8-9B21-93469981A1D7}"/>
            </a:ext>
          </a:extLst>
        </xdr:cNvPr>
        <xdr:cNvCxnSpPr/>
      </xdr:nvCxnSpPr>
      <xdr:spPr>
        <a:xfrm rot="10800000" flipV="1">
          <a:off x="2905126" y="89740466"/>
          <a:ext cx="662667" cy="232684"/>
        </a:xfrm>
        <a:prstGeom prst="bentConnector3">
          <a:avLst>
            <a:gd name="adj1" fmla="val 52516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483541</xdr:colOff>
      <xdr:row>477</xdr:row>
      <xdr:rowOff>12160</xdr:rowOff>
    </xdr:from>
    <xdr:to>
      <xdr:col>6</xdr:col>
      <xdr:colOff>863330</xdr:colOff>
      <xdr:row>486</xdr:row>
      <xdr:rowOff>104461</xdr:rowOff>
    </xdr:to>
    <xdr:cxnSp macro="">
      <xdr:nvCxnSpPr>
        <xdr:cNvPr id="688" name="Conector recto 1132">
          <a:extLst>
            <a:ext uri="{FF2B5EF4-FFF2-40B4-BE49-F238E27FC236}">
              <a16:creationId xmlns:a16="http://schemas.microsoft.com/office/drawing/2014/main" id="{8AA6192F-14D7-4BAE-8D0A-A265E58E2031}"/>
            </a:ext>
          </a:extLst>
        </xdr:cNvPr>
        <xdr:cNvCxnSpPr/>
      </xdr:nvCxnSpPr>
      <xdr:spPr>
        <a:xfrm flipV="1">
          <a:off x="3202496" y="17520842"/>
          <a:ext cx="2977516" cy="180680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814691</xdr:colOff>
      <xdr:row>489</xdr:row>
      <xdr:rowOff>101330</xdr:rowOff>
    </xdr:from>
    <xdr:to>
      <xdr:col>3</xdr:col>
      <xdr:colOff>486695</xdr:colOff>
      <xdr:row>489</xdr:row>
      <xdr:rowOff>101330</xdr:rowOff>
    </xdr:to>
    <xdr:cxnSp macro="">
      <xdr:nvCxnSpPr>
        <xdr:cNvPr id="690" name="Conector recto de flecha 1138">
          <a:extLst>
            <a:ext uri="{FF2B5EF4-FFF2-40B4-BE49-F238E27FC236}">
              <a16:creationId xmlns:a16="http://schemas.microsoft.com/office/drawing/2014/main" id="{D4D3CD6B-5E2A-406F-BBFA-269EB6FFA471}"/>
            </a:ext>
          </a:extLst>
        </xdr:cNvPr>
        <xdr:cNvCxnSpPr/>
      </xdr:nvCxnSpPr>
      <xdr:spPr>
        <a:xfrm>
          <a:off x="1801827" y="19896012"/>
          <a:ext cx="1403823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486383</xdr:colOff>
      <xdr:row>489</xdr:row>
      <xdr:rowOff>105383</xdr:rowOff>
    </xdr:from>
    <xdr:to>
      <xdr:col>6</xdr:col>
      <xdr:colOff>839011</xdr:colOff>
      <xdr:row>489</xdr:row>
      <xdr:rowOff>105383</xdr:rowOff>
    </xdr:to>
    <xdr:cxnSp macro="">
      <xdr:nvCxnSpPr>
        <xdr:cNvPr id="691" name="Conector recto de flecha 1140">
          <a:extLst>
            <a:ext uri="{FF2B5EF4-FFF2-40B4-BE49-F238E27FC236}">
              <a16:creationId xmlns:a16="http://schemas.microsoft.com/office/drawing/2014/main" id="{FD8B4C87-E992-4019-BE4B-E123C732F834}"/>
            </a:ext>
          </a:extLst>
        </xdr:cNvPr>
        <xdr:cNvCxnSpPr/>
      </xdr:nvCxnSpPr>
      <xdr:spPr>
        <a:xfrm>
          <a:off x="3205338" y="19900065"/>
          <a:ext cx="2950355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839502</xdr:colOff>
      <xdr:row>483</xdr:row>
      <xdr:rowOff>145073</xdr:rowOff>
    </xdr:from>
    <xdr:to>
      <xdr:col>6</xdr:col>
      <xdr:colOff>839502</xdr:colOff>
      <xdr:row>489</xdr:row>
      <xdr:rowOff>48357</xdr:rowOff>
    </xdr:to>
    <xdr:cxnSp macro="">
      <xdr:nvCxnSpPr>
        <xdr:cNvPr id="694" name="Conector recto 161">
          <a:extLst>
            <a:ext uri="{FF2B5EF4-FFF2-40B4-BE49-F238E27FC236}">
              <a16:creationId xmlns:a16="http://schemas.microsoft.com/office/drawing/2014/main" id="{A1D71C05-B9EC-432B-871A-4288436B52B6}"/>
            </a:ext>
          </a:extLst>
        </xdr:cNvPr>
        <xdr:cNvCxnSpPr/>
      </xdr:nvCxnSpPr>
      <xdr:spPr>
        <a:xfrm flipH="1">
          <a:off x="6156184" y="18796755"/>
          <a:ext cx="0" cy="10462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715877</xdr:colOff>
      <xdr:row>485</xdr:row>
      <xdr:rowOff>105384</xdr:rowOff>
    </xdr:from>
    <xdr:to>
      <xdr:col>1</xdr:col>
      <xdr:colOff>715877</xdr:colOff>
      <xdr:row>486</xdr:row>
      <xdr:rowOff>104777</xdr:rowOff>
    </xdr:to>
    <xdr:cxnSp macro="">
      <xdr:nvCxnSpPr>
        <xdr:cNvPr id="696" name="Conector recto de flecha 18">
          <a:extLst>
            <a:ext uri="{FF2B5EF4-FFF2-40B4-BE49-F238E27FC236}">
              <a16:creationId xmlns:a16="http://schemas.microsoft.com/office/drawing/2014/main" id="{37D68A73-B2D5-419A-B03A-F6B03245E238}"/>
            </a:ext>
          </a:extLst>
        </xdr:cNvPr>
        <xdr:cNvCxnSpPr/>
      </xdr:nvCxnSpPr>
      <xdr:spPr>
        <a:xfrm flipH="1" flipV="1">
          <a:off x="1703013" y="19138066"/>
          <a:ext cx="0" cy="18989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29765</xdr:colOff>
      <xdr:row>478</xdr:row>
      <xdr:rowOff>119063</xdr:rowOff>
    </xdr:from>
    <xdr:to>
      <xdr:col>5</xdr:col>
      <xdr:colOff>485945</xdr:colOff>
      <xdr:row>480</xdr:row>
      <xdr:rowOff>53236</xdr:rowOff>
    </xdr:to>
    <xdr:cxnSp macro="">
      <xdr:nvCxnSpPr>
        <xdr:cNvPr id="697" name="Conector: curvado 21">
          <a:extLst>
            <a:ext uri="{FF2B5EF4-FFF2-40B4-BE49-F238E27FC236}">
              <a16:creationId xmlns:a16="http://schemas.microsoft.com/office/drawing/2014/main" id="{C2CC3EE4-F12D-4D45-A852-D435686DEAEC}"/>
            </a:ext>
          </a:extLst>
        </xdr:cNvPr>
        <xdr:cNvCxnSpPr/>
      </xdr:nvCxnSpPr>
      <xdr:spPr>
        <a:xfrm>
          <a:off x="4494609" y="91094719"/>
          <a:ext cx="456180" cy="315173"/>
        </a:xfrm>
        <a:prstGeom prst="curvedConnector3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511434</xdr:colOff>
      <xdr:row>486</xdr:row>
      <xdr:rowOff>111151</xdr:rowOff>
    </xdr:from>
    <xdr:to>
      <xdr:col>2</xdr:col>
      <xdr:colOff>802486</xdr:colOff>
      <xdr:row>487</xdr:row>
      <xdr:rowOff>110742</xdr:rowOff>
    </xdr:to>
    <xdr:sp macro="" textlink="">
      <xdr:nvSpPr>
        <xdr:cNvPr id="698" name="Isosceles Triangle 87">
          <a:extLst>
            <a:ext uri="{FF2B5EF4-FFF2-40B4-BE49-F238E27FC236}">
              <a16:creationId xmlns:a16="http://schemas.microsoft.com/office/drawing/2014/main" id="{F50442A4-4B4A-4A78-81E3-625737324427}"/>
            </a:ext>
          </a:extLst>
        </xdr:cNvPr>
        <xdr:cNvSpPr/>
      </xdr:nvSpPr>
      <xdr:spPr>
        <a:xfrm>
          <a:off x="2368809" y="92610807"/>
          <a:ext cx="291052" cy="190091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859277</xdr:colOff>
      <xdr:row>475</xdr:row>
      <xdr:rowOff>0</xdr:rowOff>
    </xdr:from>
    <xdr:to>
      <xdr:col>7</xdr:col>
      <xdr:colOff>309074</xdr:colOff>
      <xdr:row>477</xdr:row>
      <xdr:rowOff>95249</xdr:rowOff>
    </xdr:to>
    <xdr:sp macro="" textlink="">
      <xdr:nvSpPr>
        <xdr:cNvPr id="699" name="Rectángulo 698">
          <a:extLst>
            <a:ext uri="{FF2B5EF4-FFF2-40B4-BE49-F238E27FC236}">
              <a16:creationId xmlns:a16="http://schemas.microsoft.com/office/drawing/2014/main" id="{B49385C5-493F-444F-9847-ED6856A10BD9}"/>
            </a:ext>
          </a:extLst>
        </xdr:cNvPr>
        <xdr:cNvSpPr/>
      </xdr:nvSpPr>
      <xdr:spPr>
        <a:xfrm>
          <a:off x="6193277" y="90404156"/>
          <a:ext cx="318953" cy="476249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486383</xdr:colOff>
      <xdr:row>487</xdr:row>
      <xdr:rowOff>1</xdr:rowOff>
    </xdr:from>
    <xdr:to>
      <xdr:col>3</xdr:col>
      <xdr:colOff>486383</xdr:colOff>
      <xdr:row>489</xdr:row>
      <xdr:rowOff>34788</xdr:rowOff>
    </xdr:to>
    <xdr:cxnSp macro="">
      <xdr:nvCxnSpPr>
        <xdr:cNvPr id="700" name="Conector recto 161">
          <a:extLst>
            <a:ext uri="{FF2B5EF4-FFF2-40B4-BE49-F238E27FC236}">
              <a16:creationId xmlns:a16="http://schemas.microsoft.com/office/drawing/2014/main" id="{7610F604-EED3-47E9-A129-FBFFBE8B850F}"/>
            </a:ext>
          </a:extLst>
        </xdr:cNvPr>
        <xdr:cNvCxnSpPr/>
      </xdr:nvCxnSpPr>
      <xdr:spPr>
        <a:xfrm flipH="1">
          <a:off x="3205338" y="19413683"/>
          <a:ext cx="0" cy="4157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822344</xdr:colOff>
      <xdr:row>487</xdr:row>
      <xdr:rowOff>131532</xdr:rowOff>
    </xdr:from>
    <xdr:to>
      <xdr:col>1</xdr:col>
      <xdr:colOff>822344</xdr:colOff>
      <xdr:row>489</xdr:row>
      <xdr:rowOff>22319</xdr:rowOff>
    </xdr:to>
    <xdr:cxnSp macro="">
      <xdr:nvCxnSpPr>
        <xdr:cNvPr id="701" name="Conector recto 161">
          <a:extLst>
            <a:ext uri="{FF2B5EF4-FFF2-40B4-BE49-F238E27FC236}">
              <a16:creationId xmlns:a16="http://schemas.microsoft.com/office/drawing/2014/main" id="{2663CC96-85C4-4BB5-8971-52AABEC8D216}"/>
            </a:ext>
          </a:extLst>
        </xdr:cNvPr>
        <xdr:cNvCxnSpPr/>
      </xdr:nvCxnSpPr>
      <xdr:spPr>
        <a:xfrm flipH="1">
          <a:off x="1809480" y="19545214"/>
          <a:ext cx="0" cy="2717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595312</xdr:colOff>
      <xdr:row>487</xdr:row>
      <xdr:rowOff>82292</xdr:rowOff>
    </xdr:from>
    <xdr:to>
      <xdr:col>2</xdr:col>
      <xdr:colOff>487466</xdr:colOff>
      <xdr:row>488</xdr:row>
      <xdr:rowOff>107156</xdr:rowOff>
    </xdr:to>
    <xdr:cxnSp macro="">
      <xdr:nvCxnSpPr>
        <xdr:cNvPr id="199" name="Conector: curvado 21">
          <a:extLst>
            <a:ext uri="{FF2B5EF4-FFF2-40B4-BE49-F238E27FC236}">
              <a16:creationId xmlns:a16="http://schemas.microsoft.com/office/drawing/2014/main" id="{C7BE777D-3874-43BB-8151-B9AA6B5F4EBB}"/>
            </a:ext>
          </a:extLst>
        </xdr:cNvPr>
        <xdr:cNvCxnSpPr/>
      </xdr:nvCxnSpPr>
      <xdr:spPr>
        <a:xfrm flipV="1">
          <a:off x="1583531" y="92772448"/>
          <a:ext cx="761310" cy="215364"/>
        </a:xfrm>
        <a:prstGeom prst="curvedConnector3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360734</xdr:colOff>
      <xdr:row>476</xdr:row>
      <xdr:rowOff>52692</xdr:rowOff>
    </xdr:from>
    <xdr:to>
      <xdr:col>8</xdr:col>
      <xdr:colOff>99963</xdr:colOff>
      <xdr:row>477</xdr:row>
      <xdr:rowOff>25045</xdr:rowOff>
    </xdr:to>
    <xdr:cxnSp macro="">
      <xdr:nvCxnSpPr>
        <xdr:cNvPr id="200" name="Conector: curvado 199">
          <a:extLst>
            <a:ext uri="{FF2B5EF4-FFF2-40B4-BE49-F238E27FC236}">
              <a16:creationId xmlns:a16="http://schemas.microsoft.com/office/drawing/2014/main" id="{05F14021-B987-48CD-8A2F-98FA23F3A8F7}"/>
            </a:ext>
          </a:extLst>
        </xdr:cNvPr>
        <xdr:cNvCxnSpPr/>
      </xdr:nvCxnSpPr>
      <xdr:spPr>
        <a:xfrm rot="10800000">
          <a:off x="6543325" y="17370874"/>
          <a:ext cx="371343" cy="162853"/>
        </a:xfrm>
        <a:prstGeom prst="curved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480635</xdr:colOff>
      <xdr:row>475</xdr:row>
      <xdr:rowOff>31019</xdr:rowOff>
    </xdr:from>
    <xdr:to>
      <xdr:col>6</xdr:col>
      <xdr:colOff>856713</xdr:colOff>
      <xdr:row>477</xdr:row>
      <xdr:rowOff>29179</xdr:rowOff>
    </xdr:to>
    <xdr:cxnSp macro="">
      <xdr:nvCxnSpPr>
        <xdr:cNvPr id="204" name="Conector: angular 1105">
          <a:extLst>
            <a:ext uri="{FF2B5EF4-FFF2-40B4-BE49-F238E27FC236}">
              <a16:creationId xmlns:a16="http://schemas.microsoft.com/office/drawing/2014/main" id="{2B8D175A-3BBB-4C25-801B-1B64303F68A6}"/>
            </a:ext>
          </a:extLst>
        </xdr:cNvPr>
        <xdr:cNvCxnSpPr/>
      </xdr:nvCxnSpPr>
      <xdr:spPr>
        <a:xfrm rot="5400000" flipH="1" flipV="1">
          <a:off x="5806290" y="88016346"/>
          <a:ext cx="379160" cy="376078"/>
        </a:xfrm>
        <a:prstGeom prst="bentConnector3">
          <a:avLst>
            <a:gd name="adj1" fmla="val 58972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308742</xdr:colOff>
      <xdr:row>483</xdr:row>
      <xdr:rowOff>144525</xdr:rowOff>
    </xdr:from>
    <xdr:to>
      <xdr:col>7</xdr:col>
      <xdr:colOff>308742</xdr:colOff>
      <xdr:row>489</xdr:row>
      <xdr:rowOff>47809</xdr:rowOff>
    </xdr:to>
    <xdr:cxnSp macro="">
      <xdr:nvCxnSpPr>
        <xdr:cNvPr id="214" name="Conector recto 161">
          <a:extLst>
            <a:ext uri="{FF2B5EF4-FFF2-40B4-BE49-F238E27FC236}">
              <a16:creationId xmlns:a16="http://schemas.microsoft.com/office/drawing/2014/main" id="{D0EFC3E8-318A-4F9C-B944-A70E07738A6D}"/>
            </a:ext>
          </a:extLst>
        </xdr:cNvPr>
        <xdr:cNvCxnSpPr/>
      </xdr:nvCxnSpPr>
      <xdr:spPr>
        <a:xfrm flipH="1">
          <a:off x="6491333" y="18796207"/>
          <a:ext cx="0" cy="10462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833788</xdr:colOff>
      <xdr:row>489</xdr:row>
      <xdr:rowOff>105104</xdr:rowOff>
    </xdr:from>
    <xdr:to>
      <xdr:col>7</xdr:col>
      <xdr:colOff>301702</xdr:colOff>
      <xdr:row>489</xdr:row>
      <xdr:rowOff>105104</xdr:rowOff>
    </xdr:to>
    <xdr:cxnSp macro="">
      <xdr:nvCxnSpPr>
        <xdr:cNvPr id="220" name="Conector recto de flecha 1140">
          <a:extLst>
            <a:ext uri="{FF2B5EF4-FFF2-40B4-BE49-F238E27FC236}">
              <a16:creationId xmlns:a16="http://schemas.microsoft.com/office/drawing/2014/main" id="{ECB595B7-ADAF-46A1-BC96-B6BC2D2CDE16}"/>
            </a:ext>
          </a:extLst>
        </xdr:cNvPr>
        <xdr:cNvCxnSpPr/>
      </xdr:nvCxnSpPr>
      <xdr:spPr>
        <a:xfrm flipV="1">
          <a:off x="6150470" y="19899786"/>
          <a:ext cx="333823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661907</xdr:colOff>
      <xdr:row>432</xdr:row>
      <xdr:rowOff>6803</xdr:rowOff>
    </xdr:from>
    <xdr:to>
      <xdr:col>5</xdr:col>
      <xdr:colOff>204107</xdr:colOff>
      <xdr:row>436</xdr:row>
      <xdr:rowOff>41975</xdr:rowOff>
    </xdr:to>
    <xdr:cxnSp macro="">
      <xdr:nvCxnSpPr>
        <xdr:cNvPr id="233" name="Conector recto 232">
          <a:extLst>
            <a:ext uri="{FF2B5EF4-FFF2-40B4-BE49-F238E27FC236}">
              <a16:creationId xmlns:a16="http://schemas.microsoft.com/office/drawing/2014/main" id="{0CD0F19E-BB55-F578-8676-F14772C8CF1C}"/>
            </a:ext>
          </a:extLst>
        </xdr:cNvPr>
        <xdr:cNvCxnSpPr/>
      </xdr:nvCxnSpPr>
      <xdr:spPr>
        <a:xfrm flipV="1">
          <a:off x="3386737" y="81323089"/>
          <a:ext cx="1277111" cy="797172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203415</xdr:colOff>
      <xdr:row>432</xdr:row>
      <xdr:rowOff>5765</xdr:rowOff>
    </xdr:from>
    <xdr:to>
      <xdr:col>6</xdr:col>
      <xdr:colOff>831273</xdr:colOff>
      <xdr:row>432</xdr:row>
      <xdr:rowOff>7085</xdr:rowOff>
    </xdr:to>
    <xdr:cxnSp macro="">
      <xdr:nvCxnSpPr>
        <xdr:cNvPr id="267" name="Conector recto 266">
          <a:extLst>
            <a:ext uri="{FF2B5EF4-FFF2-40B4-BE49-F238E27FC236}">
              <a16:creationId xmlns:a16="http://schemas.microsoft.com/office/drawing/2014/main" id="{7742EC44-EA70-1AB8-E025-4ABE17CA0D5F}"/>
            </a:ext>
          </a:extLst>
        </xdr:cNvPr>
        <xdr:cNvCxnSpPr/>
      </xdr:nvCxnSpPr>
      <xdr:spPr>
        <a:xfrm>
          <a:off x="4663156" y="81322051"/>
          <a:ext cx="1495313" cy="1320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515216</xdr:colOff>
      <xdr:row>438</xdr:row>
      <xdr:rowOff>54889</xdr:rowOff>
    </xdr:from>
    <xdr:to>
      <xdr:col>3</xdr:col>
      <xdr:colOff>64576</xdr:colOff>
      <xdr:row>442</xdr:row>
      <xdr:rowOff>82262</xdr:rowOff>
    </xdr:to>
    <xdr:cxnSp macro="">
      <xdr:nvCxnSpPr>
        <xdr:cNvPr id="280" name="Conector recto 279">
          <a:extLst>
            <a:ext uri="{FF2B5EF4-FFF2-40B4-BE49-F238E27FC236}">
              <a16:creationId xmlns:a16="http://schemas.microsoft.com/office/drawing/2014/main" id="{29251660-1654-48AB-8521-1E44FA9CA6F8}"/>
            </a:ext>
          </a:extLst>
        </xdr:cNvPr>
        <xdr:cNvCxnSpPr/>
      </xdr:nvCxnSpPr>
      <xdr:spPr>
        <a:xfrm flipV="1">
          <a:off x="1506462" y="83190381"/>
          <a:ext cx="1280004" cy="789373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515216</xdr:colOff>
      <xdr:row>442</xdr:row>
      <xdr:rowOff>77934</xdr:rowOff>
    </xdr:from>
    <xdr:to>
      <xdr:col>1</xdr:col>
      <xdr:colOff>515216</xdr:colOff>
      <xdr:row>444</xdr:row>
      <xdr:rowOff>151536</xdr:rowOff>
    </xdr:to>
    <xdr:cxnSp macro="">
      <xdr:nvCxnSpPr>
        <xdr:cNvPr id="282" name="Conector recto 281">
          <a:extLst>
            <a:ext uri="{FF2B5EF4-FFF2-40B4-BE49-F238E27FC236}">
              <a16:creationId xmlns:a16="http://schemas.microsoft.com/office/drawing/2014/main" id="{F43CFB7B-D1FB-2496-A2E9-A0E50A3EE464}"/>
            </a:ext>
          </a:extLst>
        </xdr:cNvPr>
        <xdr:cNvCxnSpPr/>
      </xdr:nvCxnSpPr>
      <xdr:spPr>
        <a:xfrm flipH="1">
          <a:off x="1506682" y="83296127"/>
          <a:ext cx="0" cy="454602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41974</xdr:colOff>
      <xdr:row>432</xdr:row>
      <xdr:rowOff>154984</xdr:rowOff>
    </xdr:from>
    <xdr:to>
      <xdr:col>6</xdr:col>
      <xdr:colOff>799420</xdr:colOff>
      <xdr:row>432</xdr:row>
      <xdr:rowOff>156482</xdr:rowOff>
    </xdr:to>
    <xdr:cxnSp macro="">
      <xdr:nvCxnSpPr>
        <xdr:cNvPr id="283" name="Conector recto 282">
          <a:extLst>
            <a:ext uri="{FF2B5EF4-FFF2-40B4-BE49-F238E27FC236}">
              <a16:creationId xmlns:a16="http://schemas.microsoft.com/office/drawing/2014/main" id="{17500F11-CB03-4036-9ED0-FBB9F28DD7FE}"/>
            </a:ext>
          </a:extLst>
        </xdr:cNvPr>
        <xdr:cNvCxnSpPr/>
      </xdr:nvCxnSpPr>
      <xdr:spPr>
        <a:xfrm>
          <a:off x="4494508" y="81472653"/>
          <a:ext cx="1622768" cy="1498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642756</xdr:colOff>
      <xdr:row>432</xdr:row>
      <xdr:rowOff>156405</xdr:rowOff>
    </xdr:from>
    <xdr:to>
      <xdr:col>5</xdr:col>
      <xdr:colOff>47443</xdr:colOff>
      <xdr:row>433</xdr:row>
      <xdr:rowOff>129887</xdr:rowOff>
    </xdr:to>
    <xdr:cxnSp macro="">
      <xdr:nvCxnSpPr>
        <xdr:cNvPr id="285" name="Conector recto 284">
          <a:extLst>
            <a:ext uri="{FF2B5EF4-FFF2-40B4-BE49-F238E27FC236}">
              <a16:creationId xmlns:a16="http://schemas.microsoft.com/office/drawing/2014/main" id="{2A2CECF3-F2FA-4972-A780-8C4D2C87ED05}"/>
            </a:ext>
          </a:extLst>
        </xdr:cNvPr>
        <xdr:cNvCxnSpPr/>
      </xdr:nvCxnSpPr>
      <xdr:spPr>
        <a:xfrm flipV="1">
          <a:off x="4229968" y="81474074"/>
          <a:ext cx="270009" cy="163982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548054</xdr:colOff>
      <xdr:row>432</xdr:row>
      <xdr:rowOff>41975</xdr:rowOff>
    </xdr:from>
    <xdr:to>
      <xdr:col>5</xdr:col>
      <xdr:colOff>516610</xdr:colOff>
      <xdr:row>443</xdr:row>
      <xdr:rowOff>126023</xdr:rowOff>
    </xdr:to>
    <xdr:cxnSp macro="">
      <xdr:nvCxnSpPr>
        <xdr:cNvPr id="287" name="Conector recto 286">
          <a:extLst>
            <a:ext uri="{FF2B5EF4-FFF2-40B4-BE49-F238E27FC236}">
              <a16:creationId xmlns:a16="http://schemas.microsoft.com/office/drawing/2014/main" id="{80F304DD-468A-4D49-B349-0C20A048E77D}"/>
            </a:ext>
          </a:extLst>
        </xdr:cNvPr>
        <xdr:cNvCxnSpPr/>
      </xdr:nvCxnSpPr>
      <xdr:spPr>
        <a:xfrm flipV="1">
          <a:off x="1539300" y="81359644"/>
          <a:ext cx="3429844" cy="2179548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509662</xdr:colOff>
      <xdr:row>432</xdr:row>
      <xdr:rowOff>41020</xdr:rowOff>
    </xdr:from>
    <xdr:to>
      <xdr:col>5</xdr:col>
      <xdr:colOff>794546</xdr:colOff>
      <xdr:row>432</xdr:row>
      <xdr:rowOff>41020</xdr:rowOff>
    </xdr:to>
    <xdr:cxnSp macro="">
      <xdr:nvCxnSpPr>
        <xdr:cNvPr id="293" name="Conector recto 292">
          <a:extLst>
            <a:ext uri="{FF2B5EF4-FFF2-40B4-BE49-F238E27FC236}">
              <a16:creationId xmlns:a16="http://schemas.microsoft.com/office/drawing/2014/main" id="{BF9B7F4E-4DB3-4536-BD02-F466DD599E4B}"/>
            </a:ext>
          </a:extLst>
        </xdr:cNvPr>
        <xdr:cNvCxnSpPr/>
      </xdr:nvCxnSpPr>
      <xdr:spPr>
        <a:xfrm flipV="1">
          <a:off x="4969990" y="82041417"/>
          <a:ext cx="284884" cy="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550182</xdr:colOff>
      <xdr:row>443</xdr:row>
      <xdr:rowOff>116502</xdr:rowOff>
    </xdr:from>
    <xdr:to>
      <xdr:col>1</xdr:col>
      <xdr:colOff>550182</xdr:colOff>
      <xdr:row>444</xdr:row>
      <xdr:rowOff>150270</xdr:rowOff>
    </xdr:to>
    <xdr:cxnSp macro="">
      <xdr:nvCxnSpPr>
        <xdr:cNvPr id="295" name="Conector recto 294">
          <a:extLst>
            <a:ext uri="{FF2B5EF4-FFF2-40B4-BE49-F238E27FC236}">
              <a16:creationId xmlns:a16="http://schemas.microsoft.com/office/drawing/2014/main" id="{995A469F-FA03-43B2-A70A-D58C4F7D1576}"/>
            </a:ext>
          </a:extLst>
        </xdr:cNvPr>
        <xdr:cNvCxnSpPr/>
      </xdr:nvCxnSpPr>
      <xdr:spPr>
        <a:xfrm>
          <a:off x="1540782" y="83532056"/>
          <a:ext cx="0" cy="224268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13607</xdr:colOff>
      <xdr:row>441</xdr:row>
      <xdr:rowOff>90921</xdr:rowOff>
    </xdr:from>
    <xdr:to>
      <xdr:col>2</xdr:col>
      <xdr:colOff>14718</xdr:colOff>
      <xdr:row>444</xdr:row>
      <xdr:rowOff>166687</xdr:rowOff>
    </xdr:to>
    <xdr:cxnSp macro="">
      <xdr:nvCxnSpPr>
        <xdr:cNvPr id="301" name="Conector recto 300">
          <a:extLst>
            <a:ext uri="{FF2B5EF4-FFF2-40B4-BE49-F238E27FC236}">
              <a16:creationId xmlns:a16="http://schemas.microsoft.com/office/drawing/2014/main" id="{F022962F-4922-4DC6-8A2F-0B521ACD4AB2}"/>
            </a:ext>
          </a:extLst>
        </xdr:cNvPr>
        <xdr:cNvCxnSpPr/>
      </xdr:nvCxnSpPr>
      <xdr:spPr>
        <a:xfrm flipH="1">
          <a:off x="1870982" y="83121707"/>
          <a:ext cx="1111" cy="647266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440</xdr:row>
      <xdr:rowOff>77932</xdr:rowOff>
    </xdr:from>
    <xdr:to>
      <xdr:col>2</xdr:col>
      <xdr:colOff>350693</xdr:colOff>
      <xdr:row>441</xdr:row>
      <xdr:rowOff>96118</xdr:rowOff>
    </xdr:to>
    <xdr:cxnSp macro="">
      <xdr:nvCxnSpPr>
        <xdr:cNvPr id="313" name="Conector recto 312">
          <a:extLst>
            <a:ext uri="{FF2B5EF4-FFF2-40B4-BE49-F238E27FC236}">
              <a16:creationId xmlns:a16="http://schemas.microsoft.com/office/drawing/2014/main" id="{48E31C6B-CA50-454B-BDA5-63729CE13A9B}"/>
            </a:ext>
          </a:extLst>
        </xdr:cNvPr>
        <xdr:cNvCxnSpPr/>
      </xdr:nvCxnSpPr>
      <xdr:spPr>
        <a:xfrm flipV="1">
          <a:off x="1866900" y="82915125"/>
          <a:ext cx="341168" cy="208686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22412</xdr:colOff>
      <xdr:row>454</xdr:row>
      <xdr:rowOff>42022</xdr:rowOff>
    </xdr:from>
    <xdr:to>
      <xdr:col>5</xdr:col>
      <xdr:colOff>488588</xdr:colOff>
      <xdr:row>464</xdr:row>
      <xdr:rowOff>60614</xdr:rowOff>
    </xdr:to>
    <xdr:cxnSp macro="">
      <xdr:nvCxnSpPr>
        <xdr:cNvPr id="320" name="Conector recto 319">
          <a:extLst>
            <a:ext uri="{FF2B5EF4-FFF2-40B4-BE49-F238E27FC236}">
              <a16:creationId xmlns:a16="http://schemas.microsoft.com/office/drawing/2014/main" id="{6F079BA7-9A54-4698-A4D8-33F8D342AAE8}"/>
            </a:ext>
          </a:extLst>
        </xdr:cNvPr>
        <xdr:cNvCxnSpPr/>
      </xdr:nvCxnSpPr>
      <xdr:spPr>
        <a:xfrm>
          <a:off x="1879787" y="84783706"/>
          <a:ext cx="3063139" cy="1923592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484390</xdr:colOff>
      <xdr:row>464</xdr:row>
      <xdr:rowOff>57153</xdr:rowOff>
    </xdr:from>
    <xdr:to>
      <xdr:col>7</xdr:col>
      <xdr:colOff>120572</xdr:colOff>
      <xdr:row>464</xdr:row>
      <xdr:rowOff>57153</xdr:rowOff>
    </xdr:to>
    <xdr:cxnSp macro="">
      <xdr:nvCxnSpPr>
        <xdr:cNvPr id="327" name="Conector recto 326">
          <a:extLst>
            <a:ext uri="{FF2B5EF4-FFF2-40B4-BE49-F238E27FC236}">
              <a16:creationId xmlns:a16="http://schemas.microsoft.com/office/drawing/2014/main" id="{92097798-F32A-40CE-B8BA-D8E7D993FD3B}"/>
            </a:ext>
          </a:extLst>
        </xdr:cNvPr>
        <xdr:cNvCxnSpPr/>
      </xdr:nvCxnSpPr>
      <xdr:spPr>
        <a:xfrm>
          <a:off x="4937637" y="86707439"/>
          <a:ext cx="1368000" cy="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318387</xdr:colOff>
      <xdr:row>454</xdr:row>
      <xdr:rowOff>45337</xdr:rowOff>
    </xdr:from>
    <xdr:to>
      <xdr:col>2</xdr:col>
      <xdr:colOff>30903</xdr:colOff>
      <xdr:row>454</xdr:row>
      <xdr:rowOff>45337</xdr:rowOff>
    </xdr:to>
    <xdr:cxnSp macro="">
      <xdr:nvCxnSpPr>
        <xdr:cNvPr id="333" name="Conector recto 332">
          <a:extLst>
            <a:ext uri="{FF2B5EF4-FFF2-40B4-BE49-F238E27FC236}">
              <a16:creationId xmlns:a16="http://schemas.microsoft.com/office/drawing/2014/main" id="{2DBCA89F-A06F-4100-8D91-D93302C84ACC}"/>
            </a:ext>
          </a:extLst>
        </xdr:cNvPr>
        <xdr:cNvCxnSpPr/>
      </xdr:nvCxnSpPr>
      <xdr:spPr>
        <a:xfrm flipV="1">
          <a:off x="1310108" y="84787021"/>
          <a:ext cx="578170" cy="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581705</xdr:colOff>
      <xdr:row>454</xdr:row>
      <xdr:rowOff>165486</xdr:rowOff>
    </xdr:from>
    <xdr:to>
      <xdr:col>2</xdr:col>
      <xdr:colOff>515471</xdr:colOff>
      <xdr:row>454</xdr:row>
      <xdr:rowOff>165486</xdr:rowOff>
    </xdr:to>
    <xdr:cxnSp macro="">
      <xdr:nvCxnSpPr>
        <xdr:cNvPr id="336" name="Conector recto 335">
          <a:extLst>
            <a:ext uri="{FF2B5EF4-FFF2-40B4-BE49-F238E27FC236}">
              <a16:creationId xmlns:a16="http://schemas.microsoft.com/office/drawing/2014/main" id="{1254E40B-EAF6-4140-A2E5-FD680B55DC0A}"/>
            </a:ext>
          </a:extLst>
        </xdr:cNvPr>
        <xdr:cNvCxnSpPr/>
      </xdr:nvCxnSpPr>
      <xdr:spPr>
        <a:xfrm>
          <a:off x="581705" y="84907170"/>
          <a:ext cx="1791141" cy="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516640</xdr:colOff>
      <xdr:row>454</xdr:row>
      <xdr:rowOff>161620</xdr:rowOff>
    </xdr:from>
    <xdr:to>
      <xdr:col>3</xdr:col>
      <xdr:colOff>17877</xdr:colOff>
      <xdr:row>456</xdr:row>
      <xdr:rowOff>13550</xdr:rowOff>
    </xdr:to>
    <xdr:cxnSp macro="">
      <xdr:nvCxnSpPr>
        <xdr:cNvPr id="339" name="Conector recto 338">
          <a:extLst>
            <a:ext uri="{FF2B5EF4-FFF2-40B4-BE49-F238E27FC236}">
              <a16:creationId xmlns:a16="http://schemas.microsoft.com/office/drawing/2014/main" id="{8019D8A6-3AE2-43E0-BA13-D91B1E1F9E96}"/>
            </a:ext>
          </a:extLst>
        </xdr:cNvPr>
        <xdr:cNvCxnSpPr/>
      </xdr:nvCxnSpPr>
      <xdr:spPr>
        <a:xfrm>
          <a:off x="2374015" y="84903304"/>
          <a:ext cx="366891" cy="23293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553981</xdr:colOff>
      <xdr:row>454</xdr:row>
      <xdr:rowOff>20700</xdr:rowOff>
    </xdr:from>
    <xdr:to>
      <xdr:col>2</xdr:col>
      <xdr:colOff>365210</xdr:colOff>
      <xdr:row>454</xdr:row>
      <xdr:rowOff>20700</xdr:rowOff>
    </xdr:to>
    <xdr:cxnSp macro="">
      <xdr:nvCxnSpPr>
        <xdr:cNvPr id="343" name="Conector recto 342">
          <a:extLst>
            <a:ext uri="{FF2B5EF4-FFF2-40B4-BE49-F238E27FC236}">
              <a16:creationId xmlns:a16="http://schemas.microsoft.com/office/drawing/2014/main" id="{14C66360-2531-4411-AE2B-7CA97D53A4FA}"/>
            </a:ext>
          </a:extLst>
        </xdr:cNvPr>
        <xdr:cNvCxnSpPr/>
      </xdr:nvCxnSpPr>
      <xdr:spPr>
        <a:xfrm>
          <a:off x="553981" y="84762384"/>
          <a:ext cx="1668604" cy="0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356549</xdr:colOff>
      <xdr:row>454</xdr:row>
      <xdr:rowOff>19101</xdr:rowOff>
    </xdr:from>
    <xdr:to>
      <xdr:col>3</xdr:col>
      <xdr:colOff>568697</xdr:colOff>
      <xdr:row>457</xdr:row>
      <xdr:rowOff>131669</xdr:rowOff>
    </xdr:to>
    <xdr:cxnSp macro="">
      <xdr:nvCxnSpPr>
        <xdr:cNvPr id="347" name="Conector recto 346">
          <a:extLst>
            <a:ext uri="{FF2B5EF4-FFF2-40B4-BE49-F238E27FC236}">
              <a16:creationId xmlns:a16="http://schemas.microsoft.com/office/drawing/2014/main" id="{89991880-1E13-40F3-A180-13B5F42AA832}"/>
            </a:ext>
          </a:extLst>
        </xdr:cNvPr>
        <xdr:cNvCxnSpPr/>
      </xdr:nvCxnSpPr>
      <xdr:spPr>
        <a:xfrm>
          <a:off x="2213924" y="84760785"/>
          <a:ext cx="1077802" cy="684068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252755</xdr:colOff>
      <xdr:row>463</xdr:row>
      <xdr:rowOff>71746</xdr:rowOff>
    </xdr:from>
    <xdr:to>
      <xdr:col>7</xdr:col>
      <xdr:colOff>138545</xdr:colOff>
      <xdr:row>463</xdr:row>
      <xdr:rowOff>72390</xdr:rowOff>
    </xdr:to>
    <xdr:cxnSp macro="">
      <xdr:nvCxnSpPr>
        <xdr:cNvPr id="354" name="Conector recto 353">
          <a:extLst>
            <a:ext uri="{FF2B5EF4-FFF2-40B4-BE49-F238E27FC236}">
              <a16:creationId xmlns:a16="http://schemas.microsoft.com/office/drawing/2014/main" id="{BFF70A64-6120-434C-B87D-AEC72FAF9ABA}"/>
            </a:ext>
          </a:extLst>
        </xdr:cNvPr>
        <xdr:cNvCxnSpPr/>
      </xdr:nvCxnSpPr>
      <xdr:spPr>
        <a:xfrm flipV="1">
          <a:off x="4706002" y="86531532"/>
          <a:ext cx="1617608" cy="644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226919</xdr:colOff>
      <xdr:row>459</xdr:row>
      <xdr:rowOff>123265</xdr:rowOff>
    </xdr:from>
    <xdr:to>
      <xdr:col>5</xdr:col>
      <xdr:colOff>713568</xdr:colOff>
      <xdr:row>464</xdr:row>
      <xdr:rowOff>29060</xdr:rowOff>
    </xdr:to>
    <xdr:cxnSp macro="">
      <xdr:nvCxnSpPr>
        <xdr:cNvPr id="355" name="Conector recto 354">
          <a:extLst>
            <a:ext uri="{FF2B5EF4-FFF2-40B4-BE49-F238E27FC236}">
              <a16:creationId xmlns:a16="http://schemas.microsoft.com/office/drawing/2014/main" id="{5186174C-1607-4596-AF6E-104388BB9BD9}"/>
            </a:ext>
          </a:extLst>
        </xdr:cNvPr>
        <xdr:cNvCxnSpPr/>
      </xdr:nvCxnSpPr>
      <xdr:spPr>
        <a:xfrm>
          <a:off x="3814131" y="85822434"/>
          <a:ext cx="1351971" cy="858295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711181</xdr:colOff>
      <xdr:row>464</xdr:row>
      <xdr:rowOff>27686</xdr:rowOff>
    </xdr:from>
    <xdr:to>
      <xdr:col>6</xdr:col>
      <xdr:colOff>200119</xdr:colOff>
      <xdr:row>464</xdr:row>
      <xdr:rowOff>27686</xdr:rowOff>
    </xdr:to>
    <xdr:cxnSp macro="">
      <xdr:nvCxnSpPr>
        <xdr:cNvPr id="358" name="Conector recto 357">
          <a:extLst>
            <a:ext uri="{FF2B5EF4-FFF2-40B4-BE49-F238E27FC236}">
              <a16:creationId xmlns:a16="http://schemas.microsoft.com/office/drawing/2014/main" id="{098E55A4-07A6-478F-9FF4-A8150C423EF3}"/>
            </a:ext>
          </a:extLst>
        </xdr:cNvPr>
        <xdr:cNvCxnSpPr/>
      </xdr:nvCxnSpPr>
      <xdr:spPr>
        <a:xfrm>
          <a:off x="5163715" y="86679355"/>
          <a:ext cx="354260" cy="0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855453</xdr:colOff>
      <xdr:row>462</xdr:row>
      <xdr:rowOff>93452</xdr:rowOff>
    </xdr:from>
    <xdr:to>
      <xdr:col>5</xdr:col>
      <xdr:colOff>256859</xdr:colOff>
      <xdr:row>463</xdr:row>
      <xdr:rowOff>73269</xdr:rowOff>
    </xdr:to>
    <xdr:cxnSp macro="">
      <xdr:nvCxnSpPr>
        <xdr:cNvPr id="361" name="Conector recto 360">
          <a:extLst>
            <a:ext uri="{FF2B5EF4-FFF2-40B4-BE49-F238E27FC236}">
              <a16:creationId xmlns:a16="http://schemas.microsoft.com/office/drawing/2014/main" id="{DEF2D3E8-256C-448C-B4E2-A3C60470535D}"/>
            </a:ext>
          </a:extLst>
        </xdr:cNvPr>
        <xdr:cNvCxnSpPr/>
      </xdr:nvCxnSpPr>
      <xdr:spPr>
        <a:xfrm>
          <a:off x="4446198" y="86364792"/>
          <a:ext cx="267642" cy="170317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580999</xdr:colOff>
      <xdr:row>458</xdr:row>
      <xdr:rowOff>9373</xdr:rowOff>
    </xdr:from>
    <xdr:to>
      <xdr:col>3</xdr:col>
      <xdr:colOff>728595</xdr:colOff>
      <xdr:row>459</xdr:row>
      <xdr:rowOff>29490</xdr:rowOff>
    </xdr:to>
    <xdr:cxnSp macro="">
      <xdr:nvCxnSpPr>
        <xdr:cNvPr id="144" name="Conector recto de flecha 143">
          <a:extLst>
            <a:ext uri="{FF2B5EF4-FFF2-40B4-BE49-F238E27FC236}">
              <a16:creationId xmlns:a16="http://schemas.microsoft.com/office/drawing/2014/main" id="{D4C1F881-115F-4BDE-AE6D-5FFA00CA0646}"/>
            </a:ext>
          </a:extLst>
        </xdr:cNvPr>
        <xdr:cNvCxnSpPr/>
      </xdr:nvCxnSpPr>
      <xdr:spPr>
        <a:xfrm flipH="1">
          <a:off x="3299954" y="14660555"/>
          <a:ext cx="147596" cy="210617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3400</xdr:colOff>
      <xdr:row>486</xdr:row>
      <xdr:rowOff>80309</xdr:rowOff>
    </xdr:from>
    <xdr:to>
      <xdr:col>3</xdr:col>
      <xdr:colOff>471545</xdr:colOff>
      <xdr:row>486</xdr:row>
      <xdr:rowOff>81643</xdr:rowOff>
    </xdr:to>
    <xdr:cxnSp macro="">
      <xdr:nvCxnSpPr>
        <xdr:cNvPr id="373" name="Conector recto 372">
          <a:extLst>
            <a:ext uri="{FF2B5EF4-FFF2-40B4-BE49-F238E27FC236}">
              <a16:creationId xmlns:a16="http://schemas.microsoft.com/office/drawing/2014/main" id="{0F954E6E-09F2-4C64-BF62-1E9E300BBAB1}"/>
            </a:ext>
          </a:extLst>
        </xdr:cNvPr>
        <xdr:cNvCxnSpPr/>
      </xdr:nvCxnSpPr>
      <xdr:spPr>
        <a:xfrm flipV="1">
          <a:off x="1860775" y="90159595"/>
          <a:ext cx="1335600" cy="1334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848761</xdr:colOff>
      <xdr:row>485</xdr:row>
      <xdr:rowOff>111424</xdr:rowOff>
    </xdr:from>
    <xdr:to>
      <xdr:col>3</xdr:col>
      <xdr:colOff>682925</xdr:colOff>
      <xdr:row>485</xdr:row>
      <xdr:rowOff>111424</xdr:rowOff>
    </xdr:to>
    <xdr:cxnSp macro="">
      <xdr:nvCxnSpPr>
        <xdr:cNvPr id="376" name="Conector recto 375">
          <a:extLst>
            <a:ext uri="{FF2B5EF4-FFF2-40B4-BE49-F238E27FC236}">
              <a16:creationId xmlns:a16="http://schemas.microsoft.com/office/drawing/2014/main" id="{7FBF68AB-8739-4D9F-A360-B9FF3A2EB43A}"/>
            </a:ext>
          </a:extLst>
        </xdr:cNvPr>
        <xdr:cNvCxnSpPr/>
      </xdr:nvCxnSpPr>
      <xdr:spPr>
        <a:xfrm flipV="1">
          <a:off x="1840799" y="90002264"/>
          <a:ext cx="1566635" cy="0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629010</xdr:colOff>
      <xdr:row>475</xdr:row>
      <xdr:rowOff>32349</xdr:rowOff>
    </xdr:from>
    <xdr:to>
      <xdr:col>7</xdr:col>
      <xdr:colOff>283953</xdr:colOff>
      <xdr:row>479</xdr:row>
      <xdr:rowOff>86264</xdr:rowOff>
    </xdr:to>
    <xdr:cxnSp macro="">
      <xdr:nvCxnSpPr>
        <xdr:cNvPr id="378" name="Conector recto 377">
          <a:extLst>
            <a:ext uri="{FF2B5EF4-FFF2-40B4-BE49-F238E27FC236}">
              <a16:creationId xmlns:a16="http://schemas.microsoft.com/office/drawing/2014/main" id="{B0008A53-7697-4D37-807D-C11D4D98055F}"/>
            </a:ext>
          </a:extLst>
        </xdr:cNvPr>
        <xdr:cNvCxnSpPr/>
      </xdr:nvCxnSpPr>
      <xdr:spPr>
        <a:xfrm flipV="1">
          <a:off x="5085991" y="88018189"/>
          <a:ext cx="1387415" cy="815915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30919</xdr:colOff>
      <xdr:row>486</xdr:row>
      <xdr:rowOff>49115</xdr:rowOff>
    </xdr:from>
    <xdr:to>
      <xdr:col>3</xdr:col>
      <xdr:colOff>295850</xdr:colOff>
      <xdr:row>486</xdr:row>
      <xdr:rowOff>49115</xdr:rowOff>
    </xdr:to>
    <xdr:cxnSp macro="">
      <xdr:nvCxnSpPr>
        <xdr:cNvPr id="382" name="Conector recto 381">
          <a:extLst>
            <a:ext uri="{FF2B5EF4-FFF2-40B4-BE49-F238E27FC236}">
              <a16:creationId xmlns:a16="http://schemas.microsoft.com/office/drawing/2014/main" id="{C9AEDA4C-A7B0-4852-AF0A-8A3E417631D5}"/>
            </a:ext>
          </a:extLst>
        </xdr:cNvPr>
        <xdr:cNvCxnSpPr/>
      </xdr:nvCxnSpPr>
      <xdr:spPr>
        <a:xfrm flipV="1">
          <a:off x="2755428" y="90130455"/>
          <a:ext cx="264931" cy="0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678790</xdr:colOff>
      <xdr:row>484</xdr:row>
      <xdr:rowOff>182054</xdr:rowOff>
    </xdr:from>
    <xdr:to>
      <xdr:col>4</xdr:col>
      <xdr:colOff>12579</xdr:colOff>
      <xdr:row>485</xdr:row>
      <xdr:rowOff>110616</xdr:rowOff>
    </xdr:to>
    <xdr:cxnSp macro="">
      <xdr:nvCxnSpPr>
        <xdr:cNvPr id="385" name="Conector recto 384">
          <a:extLst>
            <a:ext uri="{FF2B5EF4-FFF2-40B4-BE49-F238E27FC236}">
              <a16:creationId xmlns:a16="http://schemas.microsoft.com/office/drawing/2014/main" id="{8B738616-D5E2-44D6-81AE-B82D60F46BCC}"/>
            </a:ext>
          </a:extLst>
        </xdr:cNvPr>
        <xdr:cNvCxnSpPr/>
      </xdr:nvCxnSpPr>
      <xdr:spPr>
        <a:xfrm flipV="1">
          <a:off x="3403299" y="89882394"/>
          <a:ext cx="200025" cy="119062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287548</xdr:colOff>
      <xdr:row>482</xdr:row>
      <xdr:rowOff>25160</xdr:rowOff>
    </xdr:from>
    <xdr:to>
      <xdr:col>4</xdr:col>
      <xdr:colOff>708085</xdr:colOff>
      <xdr:row>486</xdr:row>
      <xdr:rowOff>53915</xdr:rowOff>
    </xdr:to>
    <xdr:cxnSp macro="">
      <xdr:nvCxnSpPr>
        <xdr:cNvPr id="393" name="Conector recto 392">
          <a:extLst>
            <a:ext uri="{FF2B5EF4-FFF2-40B4-BE49-F238E27FC236}">
              <a16:creationId xmlns:a16="http://schemas.microsoft.com/office/drawing/2014/main" id="{016FE464-1DAB-4404-BDB8-726B777EF350}"/>
            </a:ext>
          </a:extLst>
        </xdr:cNvPr>
        <xdr:cNvCxnSpPr/>
      </xdr:nvCxnSpPr>
      <xdr:spPr>
        <a:xfrm flipV="1">
          <a:off x="3012057" y="89344500"/>
          <a:ext cx="1286773" cy="790755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851395</xdr:colOff>
      <xdr:row>485</xdr:row>
      <xdr:rowOff>112581</xdr:rowOff>
    </xdr:from>
    <xdr:to>
      <xdr:col>1</xdr:col>
      <xdr:colOff>851395</xdr:colOff>
      <xdr:row>486</xdr:row>
      <xdr:rowOff>48081</xdr:rowOff>
    </xdr:to>
    <xdr:cxnSp macro="">
      <xdr:nvCxnSpPr>
        <xdr:cNvPr id="395" name="Conector recto 394">
          <a:extLst>
            <a:ext uri="{FF2B5EF4-FFF2-40B4-BE49-F238E27FC236}">
              <a16:creationId xmlns:a16="http://schemas.microsoft.com/office/drawing/2014/main" id="{F7B6EE3C-663E-44ED-B006-FDC5834A5357}"/>
            </a:ext>
          </a:extLst>
        </xdr:cNvPr>
        <xdr:cNvCxnSpPr/>
      </xdr:nvCxnSpPr>
      <xdr:spPr>
        <a:xfrm flipH="1" flipV="1">
          <a:off x="1843433" y="90003421"/>
          <a:ext cx="0" cy="126000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10858</xdr:colOff>
      <xdr:row>485</xdr:row>
      <xdr:rowOff>163311</xdr:rowOff>
    </xdr:from>
    <xdr:to>
      <xdr:col>2</xdr:col>
      <xdr:colOff>10858</xdr:colOff>
      <xdr:row>486</xdr:row>
      <xdr:rowOff>80811</xdr:rowOff>
    </xdr:to>
    <xdr:cxnSp macro="">
      <xdr:nvCxnSpPr>
        <xdr:cNvPr id="397" name="Conector recto 396">
          <a:extLst>
            <a:ext uri="{FF2B5EF4-FFF2-40B4-BE49-F238E27FC236}">
              <a16:creationId xmlns:a16="http://schemas.microsoft.com/office/drawing/2014/main" id="{B690CF5A-E657-45AD-AE8B-88CEE4DE6D3F}"/>
            </a:ext>
          </a:extLst>
        </xdr:cNvPr>
        <xdr:cNvCxnSpPr/>
      </xdr:nvCxnSpPr>
      <xdr:spPr>
        <a:xfrm flipH="1" flipV="1">
          <a:off x="1868233" y="90052097"/>
          <a:ext cx="0" cy="10800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279598</xdr:colOff>
      <xdr:row>475</xdr:row>
      <xdr:rowOff>36485</xdr:rowOff>
    </xdr:from>
    <xdr:to>
      <xdr:col>7</xdr:col>
      <xdr:colOff>279598</xdr:colOff>
      <xdr:row>476</xdr:row>
      <xdr:rowOff>133985</xdr:rowOff>
    </xdr:to>
    <xdr:cxnSp macro="">
      <xdr:nvCxnSpPr>
        <xdr:cNvPr id="399" name="Conector recto 398">
          <a:extLst>
            <a:ext uri="{FF2B5EF4-FFF2-40B4-BE49-F238E27FC236}">
              <a16:creationId xmlns:a16="http://schemas.microsoft.com/office/drawing/2014/main" id="{9261B44A-8467-4389-81A7-4C40E5CD7037}"/>
            </a:ext>
          </a:extLst>
        </xdr:cNvPr>
        <xdr:cNvCxnSpPr/>
      </xdr:nvCxnSpPr>
      <xdr:spPr>
        <a:xfrm flipH="1" flipV="1">
          <a:off x="6469051" y="88022325"/>
          <a:ext cx="0" cy="288000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251703</xdr:colOff>
      <xdr:row>476</xdr:row>
      <xdr:rowOff>16355</xdr:rowOff>
    </xdr:from>
    <xdr:to>
      <xdr:col>7</xdr:col>
      <xdr:colOff>251703</xdr:colOff>
      <xdr:row>476</xdr:row>
      <xdr:rowOff>160355</xdr:rowOff>
    </xdr:to>
    <xdr:cxnSp macro="">
      <xdr:nvCxnSpPr>
        <xdr:cNvPr id="401" name="Conector recto 400">
          <a:extLst>
            <a:ext uri="{FF2B5EF4-FFF2-40B4-BE49-F238E27FC236}">
              <a16:creationId xmlns:a16="http://schemas.microsoft.com/office/drawing/2014/main" id="{F7436EBC-5A8D-4BAD-A96D-CCC7B77C3393}"/>
            </a:ext>
          </a:extLst>
        </xdr:cNvPr>
        <xdr:cNvCxnSpPr/>
      </xdr:nvCxnSpPr>
      <xdr:spPr>
        <a:xfrm flipH="1" flipV="1">
          <a:off x="6446355" y="88190641"/>
          <a:ext cx="0" cy="14400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136043</xdr:colOff>
      <xdr:row>463</xdr:row>
      <xdr:rowOff>66454</xdr:rowOff>
    </xdr:from>
    <xdr:to>
      <xdr:col>7</xdr:col>
      <xdr:colOff>136043</xdr:colOff>
      <xdr:row>464</xdr:row>
      <xdr:rowOff>55954</xdr:rowOff>
    </xdr:to>
    <xdr:cxnSp macro="">
      <xdr:nvCxnSpPr>
        <xdr:cNvPr id="402" name="Conector recto 401">
          <a:extLst>
            <a:ext uri="{FF2B5EF4-FFF2-40B4-BE49-F238E27FC236}">
              <a16:creationId xmlns:a16="http://schemas.microsoft.com/office/drawing/2014/main" id="{B5E23CDF-5068-4EC1-AC5C-A2421F96CC5B}"/>
            </a:ext>
          </a:extLst>
        </xdr:cNvPr>
        <xdr:cNvCxnSpPr/>
      </xdr:nvCxnSpPr>
      <xdr:spPr>
        <a:xfrm flipH="1" flipV="1">
          <a:off x="6321108" y="86526240"/>
          <a:ext cx="0" cy="180000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115942</xdr:colOff>
      <xdr:row>463</xdr:row>
      <xdr:rowOff>101090</xdr:rowOff>
    </xdr:from>
    <xdr:to>
      <xdr:col>7</xdr:col>
      <xdr:colOff>115942</xdr:colOff>
      <xdr:row>464</xdr:row>
      <xdr:rowOff>54590</xdr:rowOff>
    </xdr:to>
    <xdr:cxnSp macro="">
      <xdr:nvCxnSpPr>
        <xdr:cNvPr id="404" name="Conector recto 403">
          <a:extLst>
            <a:ext uri="{FF2B5EF4-FFF2-40B4-BE49-F238E27FC236}">
              <a16:creationId xmlns:a16="http://schemas.microsoft.com/office/drawing/2014/main" id="{C1BF2A72-254C-4EC3-A011-A0FD682677F4}"/>
            </a:ext>
          </a:extLst>
        </xdr:cNvPr>
        <xdr:cNvCxnSpPr/>
      </xdr:nvCxnSpPr>
      <xdr:spPr>
        <a:xfrm flipH="1" flipV="1">
          <a:off x="6301007" y="86560876"/>
          <a:ext cx="0" cy="14400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578305</xdr:colOff>
      <xdr:row>454</xdr:row>
      <xdr:rowOff>60634</xdr:rowOff>
    </xdr:from>
    <xdr:to>
      <xdr:col>0</xdr:col>
      <xdr:colOff>578305</xdr:colOff>
      <xdr:row>454</xdr:row>
      <xdr:rowOff>168634</xdr:rowOff>
    </xdr:to>
    <xdr:cxnSp macro="">
      <xdr:nvCxnSpPr>
        <xdr:cNvPr id="405" name="Conector recto 404">
          <a:extLst>
            <a:ext uri="{FF2B5EF4-FFF2-40B4-BE49-F238E27FC236}">
              <a16:creationId xmlns:a16="http://schemas.microsoft.com/office/drawing/2014/main" id="{CE19E9E8-AFAB-4C83-939A-A89307BC406D}"/>
            </a:ext>
          </a:extLst>
        </xdr:cNvPr>
        <xdr:cNvCxnSpPr/>
      </xdr:nvCxnSpPr>
      <xdr:spPr>
        <a:xfrm flipH="1" flipV="1">
          <a:off x="578305" y="84802318"/>
          <a:ext cx="0" cy="10800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553813</xdr:colOff>
      <xdr:row>454</xdr:row>
      <xdr:rowOff>17533</xdr:rowOff>
    </xdr:from>
    <xdr:to>
      <xdr:col>0</xdr:col>
      <xdr:colOff>553813</xdr:colOff>
      <xdr:row>454</xdr:row>
      <xdr:rowOff>143533</xdr:rowOff>
    </xdr:to>
    <xdr:cxnSp macro="">
      <xdr:nvCxnSpPr>
        <xdr:cNvPr id="407" name="Conector recto 406">
          <a:extLst>
            <a:ext uri="{FF2B5EF4-FFF2-40B4-BE49-F238E27FC236}">
              <a16:creationId xmlns:a16="http://schemas.microsoft.com/office/drawing/2014/main" id="{20F78C81-79DD-4EF7-A5F0-EB98A3241C3E}"/>
            </a:ext>
          </a:extLst>
        </xdr:cNvPr>
        <xdr:cNvCxnSpPr/>
      </xdr:nvCxnSpPr>
      <xdr:spPr>
        <a:xfrm flipH="1" flipV="1">
          <a:off x="553813" y="84759217"/>
          <a:ext cx="0" cy="126000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828678</xdr:colOff>
      <xdr:row>432</xdr:row>
      <xdr:rowOff>12940</xdr:rowOff>
    </xdr:from>
    <xdr:to>
      <xdr:col>6</xdr:col>
      <xdr:colOff>828678</xdr:colOff>
      <xdr:row>432</xdr:row>
      <xdr:rowOff>120940</xdr:rowOff>
    </xdr:to>
    <xdr:cxnSp macro="">
      <xdr:nvCxnSpPr>
        <xdr:cNvPr id="408" name="Conector recto 407">
          <a:extLst>
            <a:ext uri="{FF2B5EF4-FFF2-40B4-BE49-F238E27FC236}">
              <a16:creationId xmlns:a16="http://schemas.microsoft.com/office/drawing/2014/main" id="{5EB47F85-2CA6-42CB-B508-D4AD3F9CE1B5}"/>
            </a:ext>
          </a:extLst>
        </xdr:cNvPr>
        <xdr:cNvCxnSpPr/>
      </xdr:nvCxnSpPr>
      <xdr:spPr>
        <a:xfrm flipH="1" flipV="1">
          <a:off x="6155874" y="81329226"/>
          <a:ext cx="0" cy="108000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797382</xdr:colOff>
      <xdr:row>432</xdr:row>
      <xdr:rowOff>65998</xdr:rowOff>
    </xdr:from>
    <xdr:to>
      <xdr:col>6</xdr:col>
      <xdr:colOff>797382</xdr:colOff>
      <xdr:row>432</xdr:row>
      <xdr:rowOff>155998</xdr:rowOff>
    </xdr:to>
    <xdr:cxnSp macro="">
      <xdr:nvCxnSpPr>
        <xdr:cNvPr id="410" name="Conector recto 409">
          <a:extLst>
            <a:ext uri="{FF2B5EF4-FFF2-40B4-BE49-F238E27FC236}">
              <a16:creationId xmlns:a16="http://schemas.microsoft.com/office/drawing/2014/main" id="{8E9DAE41-6D6D-41DD-89AC-13D57ECB3F67}"/>
            </a:ext>
          </a:extLst>
        </xdr:cNvPr>
        <xdr:cNvCxnSpPr/>
      </xdr:nvCxnSpPr>
      <xdr:spPr>
        <a:xfrm flipH="1" flipV="1">
          <a:off x="6124578" y="81382284"/>
          <a:ext cx="0" cy="90000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509958</xdr:colOff>
      <xdr:row>444</xdr:row>
      <xdr:rowOff>142875</xdr:rowOff>
    </xdr:from>
    <xdr:to>
      <xdr:col>1</xdr:col>
      <xdr:colOff>710972</xdr:colOff>
      <xdr:row>444</xdr:row>
      <xdr:rowOff>145041</xdr:rowOff>
    </xdr:to>
    <xdr:cxnSp macro="">
      <xdr:nvCxnSpPr>
        <xdr:cNvPr id="411" name="Conector recto 410">
          <a:extLst>
            <a:ext uri="{FF2B5EF4-FFF2-40B4-BE49-F238E27FC236}">
              <a16:creationId xmlns:a16="http://schemas.microsoft.com/office/drawing/2014/main" id="{1FB5CED9-FD46-4356-9278-BF7FE18537D4}"/>
            </a:ext>
          </a:extLst>
        </xdr:cNvPr>
        <xdr:cNvCxnSpPr/>
      </xdr:nvCxnSpPr>
      <xdr:spPr>
        <a:xfrm flipH="1">
          <a:off x="1499878" y="83745161"/>
          <a:ext cx="201014" cy="2166"/>
        </a:xfrm>
        <a:prstGeom prst="line">
          <a:avLst/>
        </a:prstGeom>
        <a:ln w="127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686170</xdr:colOff>
      <xdr:row>444</xdr:row>
      <xdr:rowOff>162605</xdr:rowOff>
    </xdr:from>
    <xdr:to>
      <xdr:col>2</xdr:col>
      <xdr:colOff>19729</xdr:colOff>
      <xdr:row>444</xdr:row>
      <xdr:rowOff>164771</xdr:rowOff>
    </xdr:to>
    <xdr:cxnSp macro="">
      <xdr:nvCxnSpPr>
        <xdr:cNvPr id="417" name="Conector recto 416">
          <a:extLst>
            <a:ext uri="{FF2B5EF4-FFF2-40B4-BE49-F238E27FC236}">
              <a16:creationId xmlns:a16="http://schemas.microsoft.com/office/drawing/2014/main" id="{9DBFAA46-D90A-4819-AB4B-1086C6911250}"/>
            </a:ext>
          </a:extLst>
        </xdr:cNvPr>
        <xdr:cNvCxnSpPr/>
      </xdr:nvCxnSpPr>
      <xdr:spPr>
        <a:xfrm flipH="1">
          <a:off x="1676090" y="83764891"/>
          <a:ext cx="201014" cy="2166"/>
        </a:xfrm>
        <a:prstGeom prst="line">
          <a:avLst/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208518</xdr:colOff>
      <xdr:row>441</xdr:row>
      <xdr:rowOff>96830</xdr:rowOff>
    </xdr:from>
    <xdr:to>
      <xdr:col>2</xdr:col>
      <xdr:colOff>258918</xdr:colOff>
      <xdr:row>441</xdr:row>
      <xdr:rowOff>147230</xdr:rowOff>
    </xdr:to>
    <xdr:sp macro="" textlink="">
      <xdr:nvSpPr>
        <xdr:cNvPr id="420" name="Diagrama de flujo: conector 419">
          <a:extLst>
            <a:ext uri="{FF2B5EF4-FFF2-40B4-BE49-F238E27FC236}">
              <a16:creationId xmlns:a16="http://schemas.microsoft.com/office/drawing/2014/main" id="{5ABBFDE3-0892-4438-86D0-3F0697480744}"/>
            </a:ext>
          </a:extLst>
        </xdr:cNvPr>
        <xdr:cNvSpPr/>
      </xdr:nvSpPr>
      <xdr:spPr>
        <a:xfrm>
          <a:off x="2065086" y="83128999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373833</xdr:colOff>
      <xdr:row>440</xdr:row>
      <xdr:rowOff>184653</xdr:rowOff>
    </xdr:from>
    <xdr:to>
      <xdr:col>2</xdr:col>
      <xdr:colOff>424233</xdr:colOff>
      <xdr:row>441</xdr:row>
      <xdr:rowOff>44553</xdr:rowOff>
    </xdr:to>
    <xdr:sp macro="" textlink="">
      <xdr:nvSpPr>
        <xdr:cNvPr id="421" name="Diagrama de flujo: conector 420">
          <a:extLst>
            <a:ext uri="{FF2B5EF4-FFF2-40B4-BE49-F238E27FC236}">
              <a16:creationId xmlns:a16="http://schemas.microsoft.com/office/drawing/2014/main" id="{B854FA85-EF70-4807-9AE0-4AC72C2C8F33}"/>
            </a:ext>
          </a:extLst>
        </xdr:cNvPr>
        <xdr:cNvSpPr/>
      </xdr:nvSpPr>
      <xdr:spPr>
        <a:xfrm>
          <a:off x="2230401" y="83026322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542377</xdr:colOff>
      <xdr:row>440</xdr:row>
      <xdr:rowOff>78748</xdr:rowOff>
    </xdr:from>
    <xdr:to>
      <xdr:col>2</xdr:col>
      <xdr:colOff>592777</xdr:colOff>
      <xdr:row>440</xdr:row>
      <xdr:rowOff>129148</xdr:rowOff>
    </xdr:to>
    <xdr:sp macro="" textlink="">
      <xdr:nvSpPr>
        <xdr:cNvPr id="424" name="Diagrama de flujo: conector 423">
          <a:extLst>
            <a:ext uri="{FF2B5EF4-FFF2-40B4-BE49-F238E27FC236}">
              <a16:creationId xmlns:a16="http://schemas.microsoft.com/office/drawing/2014/main" id="{A501AF96-FA3B-45AC-9EE3-DF820315C576}"/>
            </a:ext>
          </a:extLst>
        </xdr:cNvPr>
        <xdr:cNvSpPr/>
      </xdr:nvSpPr>
      <xdr:spPr>
        <a:xfrm>
          <a:off x="2398945" y="82920417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720607</xdr:colOff>
      <xdr:row>439</xdr:row>
      <xdr:rowOff>153656</xdr:rowOff>
    </xdr:from>
    <xdr:to>
      <xdr:col>2</xdr:col>
      <xdr:colOff>771007</xdr:colOff>
      <xdr:row>440</xdr:row>
      <xdr:rowOff>13556</xdr:rowOff>
    </xdr:to>
    <xdr:sp macro="" textlink="">
      <xdr:nvSpPr>
        <xdr:cNvPr id="427" name="Diagrama de flujo: conector 426">
          <a:extLst>
            <a:ext uri="{FF2B5EF4-FFF2-40B4-BE49-F238E27FC236}">
              <a16:creationId xmlns:a16="http://schemas.microsoft.com/office/drawing/2014/main" id="{72181316-9B87-4425-AD10-EBDC78E8451F}"/>
            </a:ext>
          </a:extLst>
        </xdr:cNvPr>
        <xdr:cNvSpPr/>
      </xdr:nvSpPr>
      <xdr:spPr>
        <a:xfrm>
          <a:off x="2577175" y="82804825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27058</xdr:colOff>
      <xdr:row>439</xdr:row>
      <xdr:rowOff>47751</xdr:rowOff>
    </xdr:from>
    <xdr:to>
      <xdr:col>3</xdr:col>
      <xdr:colOff>77458</xdr:colOff>
      <xdr:row>439</xdr:row>
      <xdr:rowOff>98151</xdr:rowOff>
    </xdr:to>
    <xdr:sp macro="" textlink="">
      <xdr:nvSpPr>
        <xdr:cNvPr id="428" name="Diagrama de flujo: conector 427">
          <a:extLst>
            <a:ext uri="{FF2B5EF4-FFF2-40B4-BE49-F238E27FC236}">
              <a16:creationId xmlns:a16="http://schemas.microsoft.com/office/drawing/2014/main" id="{3D7AA6A7-D45E-4BD9-8254-445443A6AC9F}"/>
            </a:ext>
          </a:extLst>
        </xdr:cNvPr>
        <xdr:cNvSpPr/>
      </xdr:nvSpPr>
      <xdr:spPr>
        <a:xfrm>
          <a:off x="2748948" y="82698920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208517</xdr:colOff>
      <xdr:row>438</xdr:row>
      <xdr:rowOff>119430</xdr:rowOff>
    </xdr:from>
    <xdr:to>
      <xdr:col>3</xdr:col>
      <xdr:colOff>258917</xdr:colOff>
      <xdr:row>438</xdr:row>
      <xdr:rowOff>169830</xdr:rowOff>
    </xdr:to>
    <xdr:sp macro="" textlink="">
      <xdr:nvSpPr>
        <xdr:cNvPr id="429" name="Diagrama de flujo: conector 428">
          <a:extLst>
            <a:ext uri="{FF2B5EF4-FFF2-40B4-BE49-F238E27FC236}">
              <a16:creationId xmlns:a16="http://schemas.microsoft.com/office/drawing/2014/main" id="{751DF405-E8A3-49C4-BC1A-F3A84C026B8B}"/>
            </a:ext>
          </a:extLst>
        </xdr:cNvPr>
        <xdr:cNvSpPr/>
      </xdr:nvSpPr>
      <xdr:spPr>
        <a:xfrm>
          <a:off x="2930407" y="82580099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399663</xdr:colOff>
      <xdr:row>437</xdr:row>
      <xdr:rowOff>187881</xdr:rowOff>
    </xdr:from>
    <xdr:to>
      <xdr:col>3</xdr:col>
      <xdr:colOff>450063</xdr:colOff>
      <xdr:row>438</xdr:row>
      <xdr:rowOff>47781</xdr:rowOff>
    </xdr:to>
    <xdr:sp macro="" textlink="">
      <xdr:nvSpPr>
        <xdr:cNvPr id="430" name="Diagrama de flujo: conector 429">
          <a:extLst>
            <a:ext uri="{FF2B5EF4-FFF2-40B4-BE49-F238E27FC236}">
              <a16:creationId xmlns:a16="http://schemas.microsoft.com/office/drawing/2014/main" id="{B0D0BB88-F113-4DBF-8124-D82986114184}"/>
            </a:ext>
          </a:extLst>
        </xdr:cNvPr>
        <xdr:cNvSpPr/>
      </xdr:nvSpPr>
      <xdr:spPr>
        <a:xfrm>
          <a:off x="3121553" y="82458050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594037</xdr:colOff>
      <xdr:row>437</xdr:row>
      <xdr:rowOff>62603</xdr:rowOff>
    </xdr:from>
    <xdr:to>
      <xdr:col>3</xdr:col>
      <xdr:colOff>644437</xdr:colOff>
      <xdr:row>437</xdr:row>
      <xdr:rowOff>113003</xdr:rowOff>
    </xdr:to>
    <xdr:sp macro="" textlink="">
      <xdr:nvSpPr>
        <xdr:cNvPr id="431" name="Diagrama de flujo: conector 430">
          <a:extLst>
            <a:ext uri="{FF2B5EF4-FFF2-40B4-BE49-F238E27FC236}">
              <a16:creationId xmlns:a16="http://schemas.microsoft.com/office/drawing/2014/main" id="{768DE620-51B5-4988-92F7-294EEFC68781}"/>
            </a:ext>
          </a:extLst>
        </xdr:cNvPr>
        <xdr:cNvSpPr/>
      </xdr:nvSpPr>
      <xdr:spPr>
        <a:xfrm>
          <a:off x="3315927" y="82332772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352986</xdr:colOff>
      <xdr:row>437</xdr:row>
      <xdr:rowOff>24741</xdr:rowOff>
    </xdr:from>
    <xdr:to>
      <xdr:col>3</xdr:col>
      <xdr:colOff>500582</xdr:colOff>
      <xdr:row>438</xdr:row>
      <xdr:rowOff>43537</xdr:rowOff>
    </xdr:to>
    <xdr:cxnSp macro="">
      <xdr:nvCxnSpPr>
        <xdr:cNvPr id="538" name="Conector recto de flecha 537">
          <a:extLst>
            <a:ext uri="{FF2B5EF4-FFF2-40B4-BE49-F238E27FC236}">
              <a16:creationId xmlns:a16="http://schemas.microsoft.com/office/drawing/2014/main" id="{58FC1D50-D651-4EFF-9FFE-8587857B4B52}"/>
            </a:ext>
          </a:extLst>
        </xdr:cNvPr>
        <xdr:cNvCxnSpPr/>
      </xdr:nvCxnSpPr>
      <xdr:spPr>
        <a:xfrm>
          <a:off x="3071941" y="11437423"/>
          <a:ext cx="147596" cy="209296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772268</xdr:colOff>
      <xdr:row>436</xdr:row>
      <xdr:rowOff>140740</xdr:rowOff>
    </xdr:from>
    <xdr:to>
      <xdr:col>3</xdr:col>
      <xdr:colOff>822668</xdr:colOff>
      <xdr:row>437</xdr:row>
      <xdr:rowOff>640</xdr:rowOff>
    </xdr:to>
    <xdr:sp macro="" textlink="">
      <xdr:nvSpPr>
        <xdr:cNvPr id="432" name="Diagrama de flujo: conector 431">
          <a:extLst>
            <a:ext uri="{FF2B5EF4-FFF2-40B4-BE49-F238E27FC236}">
              <a16:creationId xmlns:a16="http://schemas.microsoft.com/office/drawing/2014/main" id="{E9C66A07-5031-4F6C-9B2E-0B4B786B5AA5}"/>
            </a:ext>
          </a:extLst>
        </xdr:cNvPr>
        <xdr:cNvSpPr/>
      </xdr:nvSpPr>
      <xdr:spPr>
        <a:xfrm>
          <a:off x="3494158" y="82220409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81948</xdr:colOff>
      <xdr:row>436</xdr:row>
      <xdr:rowOff>31606</xdr:rowOff>
    </xdr:from>
    <xdr:to>
      <xdr:col>4</xdr:col>
      <xdr:colOff>132348</xdr:colOff>
      <xdr:row>436</xdr:row>
      <xdr:rowOff>82006</xdr:rowOff>
    </xdr:to>
    <xdr:sp macro="" textlink="">
      <xdr:nvSpPr>
        <xdr:cNvPr id="433" name="Diagrama de flujo: conector 432">
          <a:extLst>
            <a:ext uri="{FF2B5EF4-FFF2-40B4-BE49-F238E27FC236}">
              <a16:creationId xmlns:a16="http://schemas.microsoft.com/office/drawing/2014/main" id="{47CEE5C0-D5E5-4CFF-961E-8241208CD967}"/>
            </a:ext>
          </a:extLst>
        </xdr:cNvPr>
        <xdr:cNvSpPr/>
      </xdr:nvSpPr>
      <xdr:spPr>
        <a:xfrm>
          <a:off x="3669160" y="82111275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247264</xdr:colOff>
      <xdr:row>435</xdr:row>
      <xdr:rowOff>119430</xdr:rowOff>
    </xdr:from>
    <xdr:to>
      <xdr:col>4</xdr:col>
      <xdr:colOff>297664</xdr:colOff>
      <xdr:row>435</xdr:row>
      <xdr:rowOff>169830</xdr:rowOff>
    </xdr:to>
    <xdr:sp macro="" textlink="">
      <xdr:nvSpPr>
        <xdr:cNvPr id="434" name="Diagrama de flujo: conector 433">
          <a:extLst>
            <a:ext uri="{FF2B5EF4-FFF2-40B4-BE49-F238E27FC236}">
              <a16:creationId xmlns:a16="http://schemas.microsoft.com/office/drawing/2014/main" id="{B247D7EA-1B78-4964-BB36-FD0EC12B82DC}"/>
            </a:ext>
          </a:extLst>
        </xdr:cNvPr>
        <xdr:cNvSpPr/>
      </xdr:nvSpPr>
      <xdr:spPr>
        <a:xfrm>
          <a:off x="3834476" y="82008599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419037</xdr:colOff>
      <xdr:row>435</xdr:row>
      <xdr:rowOff>7067</xdr:rowOff>
    </xdr:from>
    <xdr:to>
      <xdr:col>4</xdr:col>
      <xdr:colOff>469437</xdr:colOff>
      <xdr:row>435</xdr:row>
      <xdr:rowOff>57467</xdr:rowOff>
    </xdr:to>
    <xdr:sp macro="" textlink="">
      <xdr:nvSpPr>
        <xdr:cNvPr id="435" name="Diagrama de flujo: conector 434">
          <a:extLst>
            <a:ext uri="{FF2B5EF4-FFF2-40B4-BE49-F238E27FC236}">
              <a16:creationId xmlns:a16="http://schemas.microsoft.com/office/drawing/2014/main" id="{4C5E19DD-E52A-4D59-A2A5-4E7D178904F6}"/>
            </a:ext>
          </a:extLst>
        </xdr:cNvPr>
        <xdr:cNvSpPr/>
      </xdr:nvSpPr>
      <xdr:spPr>
        <a:xfrm>
          <a:off x="4006249" y="81896236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610183</xdr:colOff>
      <xdr:row>434</xdr:row>
      <xdr:rowOff>75518</xdr:rowOff>
    </xdr:from>
    <xdr:to>
      <xdr:col>4</xdr:col>
      <xdr:colOff>660583</xdr:colOff>
      <xdr:row>434</xdr:row>
      <xdr:rowOff>125918</xdr:rowOff>
    </xdr:to>
    <xdr:sp macro="" textlink="">
      <xdr:nvSpPr>
        <xdr:cNvPr id="436" name="Diagrama de flujo: conector 435">
          <a:extLst>
            <a:ext uri="{FF2B5EF4-FFF2-40B4-BE49-F238E27FC236}">
              <a16:creationId xmlns:a16="http://schemas.microsoft.com/office/drawing/2014/main" id="{F80FCEE4-C242-480D-8DBB-FFE9044C1369}"/>
            </a:ext>
          </a:extLst>
        </xdr:cNvPr>
        <xdr:cNvSpPr/>
      </xdr:nvSpPr>
      <xdr:spPr>
        <a:xfrm>
          <a:off x="4197395" y="81774187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801329</xdr:colOff>
      <xdr:row>433</xdr:row>
      <xdr:rowOff>147198</xdr:rowOff>
    </xdr:from>
    <xdr:to>
      <xdr:col>4</xdr:col>
      <xdr:colOff>851729</xdr:colOff>
      <xdr:row>434</xdr:row>
      <xdr:rowOff>7098</xdr:rowOff>
    </xdr:to>
    <xdr:sp macro="" textlink="">
      <xdr:nvSpPr>
        <xdr:cNvPr id="437" name="Diagrama de flujo: conector 436">
          <a:extLst>
            <a:ext uri="{FF2B5EF4-FFF2-40B4-BE49-F238E27FC236}">
              <a16:creationId xmlns:a16="http://schemas.microsoft.com/office/drawing/2014/main" id="{E36D44D0-30A0-458D-B246-CB00561D38CD}"/>
            </a:ext>
          </a:extLst>
        </xdr:cNvPr>
        <xdr:cNvSpPr/>
      </xdr:nvSpPr>
      <xdr:spPr>
        <a:xfrm>
          <a:off x="4388541" y="81655367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111009</xdr:colOff>
      <xdr:row>433</xdr:row>
      <xdr:rowOff>34835</xdr:rowOff>
    </xdr:from>
    <xdr:to>
      <xdr:col>5</xdr:col>
      <xdr:colOff>161409</xdr:colOff>
      <xdr:row>433</xdr:row>
      <xdr:rowOff>85235</xdr:rowOff>
    </xdr:to>
    <xdr:sp macro="" textlink="">
      <xdr:nvSpPr>
        <xdr:cNvPr id="438" name="Diagrama de flujo: conector 437">
          <a:extLst>
            <a:ext uri="{FF2B5EF4-FFF2-40B4-BE49-F238E27FC236}">
              <a16:creationId xmlns:a16="http://schemas.microsoft.com/office/drawing/2014/main" id="{63330396-4314-4B68-82B9-65CE1E75A980}"/>
            </a:ext>
          </a:extLst>
        </xdr:cNvPr>
        <xdr:cNvSpPr/>
      </xdr:nvSpPr>
      <xdr:spPr>
        <a:xfrm>
          <a:off x="4563543" y="81543004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399019</xdr:colOff>
      <xdr:row>432</xdr:row>
      <xdr:rowOff>100057</xdr:rowOff>
    </xdr:from>
    <xdr:to>
      <xdr:col>5</xdr:col>
      <xdr:colOff>449419</xdr:colOff>
      <xdr:row>432</xdr:row>
      <xdr:rowOff>150457</xdr:rowOff>
    </xdr:to>
    <xdr:sp macro="" textlink="">
      <xdr:nvSpPr>
        <xdr:cNvPr id="439" name="Diagrama de flujo: conector 438">
          <a:extLst>
            <a:ext uri="{FF2B5EF4-FFF2-40B4-BE49-F238E27FC236}">
              <a16:creationId xmlns:a16="http://schemas.microsoft.com/office/drawing/2014/main" id="{2BC7475A-1189-4ED1-9E6C-E288E33E278B}"/>
            </a:ext>
          </a:extLst>
        </xdr:cNvPr>
        <xdr:cNvSpPr/>
      </xdr:nvSpPr>
      <xdr:spPr>
        <a:xfrm>
          <a:off x="4851553" y="81417726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625682</xdr:colOff>
      <xdr:row>432</xdr:row>
      <xdr:rowOff>100702</xdr:rowOff>
    </xdr:from>
    <xdr:to>
      <xdr:col>5</xdr:col>
      <xdr:colOff>676082</xdr:colOff>
      <xdr:row>432</xdr:row>
      <xdr:rowOff>151102</xdr:rowOff>
    </xdr:to>
    <xdr:sp macro="" textlink="">
      <xdr:nvSpPr>
        <xdr:cNvPr id="440" name="Diagrama de flujo: conector 439">
          <a:extLst>
            <a:ext uri="{FF2B5EF4-FFF2-40B4-BE49-F238E27FC236}">
              <a16:creationId xmlns:a16="http://schemas.microsoft.com/office/drawing/2014/main" id="{3A2A6A25-02D8-4B9F-AD11-09BFBC884C80}"/>
            </a:ext>
          </a:extLst>
        </xdr:cNvPr>
        <xdr:cNvSpPr/>
      </xdr:nvSpPr>
      <xdr:spPr>
        <a:xfrm>
          <a:off x="5078216" y="81418371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865261</xdr:colOff>
      <xdr:row>432</xdr:row>
      <xdr:rowOff>104576</xdr:rowOff>
    </xdr:from>
    <xdr:to>
      <xdr:col>6</xdr:col>
      <xdr:colOff>50339</xdr:colOff>
      <xdr:row>432</xdr:row>
      <xdr:rowOff>154976</xdr:rowOff>
    </xdr:to>
    <xdr:sp macro="" textlink="">
      <xdr:nvSpPr>
        <xdr:cNvPr id="441" name="Diagrama de flujo: conector 440">
          <a:extLst>
            <a:ext uri="{FF2B5EF4-FFF2-40B4-BE49-F238E27FC236}">
              <a16:creationId xmlns:a16="http://schemas.microsoft.com/office/drawing/2014/main" id="{EF760502-3992-4294-8872-3BC3F657D2E4}"/>
            </a:ext>
          </a:extLst>
        </xdr:cNvPr>
        <xdr:cNvSpPr/>
      </xdr:nvSpPr>
      <xdr:spPr>
        <a:xfrm>
          <a:off x="5317795" y="81422245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245976</xdr:colOff>
      <xdr:row>432</xdr:row>
      <xdr:rowOff>101993</xdr:rowOff>
    </xdr:from>
    <xdr:to>
      <xdr:col>6</xdr:col>
      <xdr:colOff>296376</xdr:colOff>
      <xdr:row>432</xdr:row>
      <xdr:rowOff>152393</xdr:rowOff>
    </xdr:to>
    <xdr:sp macro="" textlink="">
      <xdr:nvSpPr>
        <xdr:cNvPr id="442" name="Diagrama de flujo: conector 441">
          <a:extLst>
            <a:ext uri="{FF2B5EF4-FFF2-40B4-BE49-F238E27FC236}">
              <a16:creationId xmlns:a16="http://schemas.microsoft.com/office/drawing/2014/main" id="{C258F96E-B49B-4749-B059-83DA12E3C680}"/>
            </a:ext>
          </a:extLst>
        </xdr:cNvPr>
        <xdr:cNvSpPr/>
      </xdr:nvSpPr>
      <xdr:spPr>
        <a:xfrm>
          <a:off x="5563832" y="81419662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504929</xdr:colOff>
      <xdr:row>432</xdr:row>
      <xdr:rowOff>102638</xdr:rowOff>
    </xdr:from>
    <xdr:to>
      <xdr:col>6</xdr:col>
      <xdr:colOff>555329</xdr:colOff>
      <xdr:row>432</xdr:row>
      <xdr:rowOff>153038</xdr:rowOff>
    </xdr:to>
    <xdr:sp macro="" textlink="">
      <xdr:nvSpPr>
        <xdr:cNvPr id="443" name="Diagrama de flujo: conector 442">
          <a:extLst>
            <a:ext uri="{FF2B5EF4-FFF2-40B4-BE49-F238E27FC236}">
              <a16:creationId xmlns:a16="http://schemas.microsoft.com/office/drawing/2014/main" id="{86B290CF-8581-49D4-A1E3-7978DF34C7B6}"/>
            </a:ext>
          </a:extLst>
        </xdr:cNvPr>
        <xdr:cNvSpPr/>
      </xdr:nvSpPr>
      <xdr:spPr>
        <a:xfrm>
          <a:off x="5822785" y="81420307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738046</xdr:colOff>
      <xdr:row>432</xdr:row>
      <xdr:rowOff>100055</xdr:rowOff>
    </xdr:from>
    <xdr:to>
      <xdr:col>6</xdr:col>
      <xdr:colOff>788446</xdr:colOff>
      <xdr:row>432</xdr:row>
      <xdr:rowOff>150455</xdr:rowOff>
    </xdr:to>
    <xdr:sp macro="" textlink="">
      <xdr:nvSpPr>
        <xdr:cNvPr id="444" name="Diagrama de flujo: conector 443">
          <a:extLst>
            <a:ext uri="{FF2B5EF4-FFF2-40B4-BE49-F238E27FC236}">
              <a16:creationId xmlns:a16="http://schemas.microsoft.com/office/drawing/2014/main" id="{00144283-8D56-4536-A872-42A23C067CE2}"/>
            </a:ext>
          </a:extLst>
        </xdr:cNvPr>
        <xdr:cNvSpPr/>
      </xdr:nvSpPr>
      <xdr:spPr>
        <a:xfrm>
          <a:off x="6055902" y="81417724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626328</xdr:colOff>
      <xdr:row>432</xdr:row>
      <xdr:rowOff>10420</xdr:rowOff>
    </xdr:from>
    <xdr:to>
      <xdr:col>5</xdr:col>
      <xdr:colOff>676728</xdr:colOff>
      <xdr:row>432</xdr:row>
      <xdr:rowOff>60820</xdr:rowOff>
    </xdr:to>
    <xdr:sp macro="" textlink="">
      <xdr:nvSpPr>
        <xdr:cNvPr id="445" name="Diagrama de flujo: conector 444">
          <a:extLst>
            <a:ext uri="{FF2B5EF4-FFF2-40B4-BE49-F238E27FC236}">
              <a16:creationId xmlns:a16="http://schemas.microsoft.com/office/drawing/2014/main" id="{5089BC22-B1DE-453B-B92C-25B528B68425}"/>
            </a:ext>
          </a:extLst>
        </xdr:cNvPr>
        <xdr:cNvSpPr/>
      </xdr:nvSpPr>
      <xdr:spPr>
        <a:xfrm>
          <a:off x="5086069" y="81326706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2520</xdr:colOff>
      <xdr:row>432</xdr:row>
      <xdr:rowOff>13005</xdr:rowOff>
    </xdr:from>
    <xdr:to>
      <xdr:col>6</xdr:col>
      <xdr:colOff>52920</xdr:colOff>
      <xdr:row>432</xdr:row>
      <xdr:rowOff>63405</xdr:rowOff>
    </xdr:to>
    <xdr:sp macro="" textlink="">
      <xdr:nvSpPr>
        <xdr:cNvPr id="1153" name="Diagrama de flujo: conector 1152">
          <a:extLst>
            <a:ext uri="{FF2B5EF4-FFF2-40B4-BE49-F238E27FC236}">
              <a16:creationId xmlns:a16="http://schemas.microsoft.com/office/drawing/2014/main" id="{AA48D712-5358-4F7F-828E-B5B5DA2985CA}"/>
            </a:ext>
          </a:extLst>
        </xdr:cNvPr>
        <xdr:cNvSpPr/>
      </xdr:nvSpPr>
      <xdr:spPr>
        <a:xfrm>
          <a:off x="5329716" y="81329291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245327</xdr:colOff>
      <xdr:row>432</xdr:row>
      <xdr:rowOff>17053</xdr:rowOff>
    </xdr:from>
    <xdr:to>
      <xdr:col>6</xdr:col>
      <xdr:colOff>295727</xdr:colOff>
      <xdr:row>432</xdr:row>
      <xdr:rowOff>67453</xdr:rowOff>
    </xdr:to>
    <xdr:sp macro="" textlink="">
      <xdr:nvSpPr>
        <xdr:cNvPr id="1154" name="Diagrama de flujo: conector 1153">
          <a:extLst>
            <a:ext uri="{FF2B5EF4-FFF2-40B4-BE49-F238E27FC236}">
              <a16:creationId xmlns:a16="http://schemas.microsoft.com/office/drawing/2014/main" id="{6F194B12-B8E8-4B55-B0B1-E5C666655071}"/>
            </a:ext>
          </a:extLst>
        </xdr:cNvPr>
        <xdr:cNvSpPr/>
      </xdr:nvSpPr>
      <xdr:spPr>
        <a:xfrm>
          <a:off x="5572523" y="81333339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501049</xdr:colOff>
      <xdr:row>432</xdr:row>
      <xdr:rowOff>17699</xdr:rowOff>
    </xdr:from>
    <xdr:to>
      <xdr:col>6</xdr:col>
      <xdr:colOff>551449</xdr:colOff>
      <xdr:row>432</xdr:row>
      <xdr:rowOff>68099</xdr:rowOff>
    </xdr:to>
    <xdr:sp macro="" textlink="">
      <xdr:nvSpPr>
        <xdr:cNvPr id="1155" name="Diagrama de flujo: conector 1154">
          <a:extLst>
            <a:ext uri="{FF2B5EF4-FFF2-40B4-BE49-F238E27FC236}">
              <a16:creationId xmlns:a16="http://schemas.microsoft.com/office/drawing/2014/main" id="{F222C3DE-577C-45AE-951F-B8156F592233}"/>
            </a:ext>
          </a:extLst>
        </xdr:cNvPr>
        <xdr:cNvSpPr/>
      </xdr:nvSpPr>
      <xdr:spPr>
        <a:xfrm>
          <a:off x="5828245" y="81333985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737398</xdr:colOff>
      <xdr:row>432</xdr:row>
      <xdr:rowOff>15116</xdr:rowOff>
    </xdr:from>
    <xdr:to>
      <xdr:col>6</xdr:col>
      <xdr:colOff>787798</xdr:colOff>
      <xdr:row>432</xdr:row>
      <xdr:rowOff>65516</xdr:rowOff>
    </xdr:to>
    <xdr:sp macro="" textlink="">
      <xdr:nvSpPr>
        <xdr:cNvPr id="1156" name="Diagrama de flujo: conector 1155">
          <a:extLst>
            <a:ext uri="{FF2B5EF4-FFF2-40B4-BE49-F238E27FC236}">
              <a16:creationId xmlns:a16="http://schemas.microsoft.com/office/drawing/2014/main" id="{66B65A31-3B12-4EFE-AEF8-8F1045CBC536}"/>
            </a:ext>
          </a:extLst>
        </xdr:cNvPr>
        <xdr:cNvSpPr/>
      </xdr:nvSpPr>
      <xdr:spPr>
        <a:xfrm>
          <a:off x="6064594" y="81331402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396436</xdr:colOff>
      <xdr:row>432</xdr:row>
      <xdr:rowOff>13005</xdr:rowOff>
    </xdr:from>
    <xdr:to>
      <xdr:col>5</xdr:col>
      <xdr:colOff>446836</xdr:colOff>
      <xdr:row>432</xdr:row>
      <xdr:rowOff>63405</xdr:rowOff>
    </xdr:to>
    <xdr:sp macro="" textlink="">
      <xdr:nvSpPr>
        <xdr:cNvPr id="1157" name="Diagrama de flujo: conector 1156">
          <a:extLst>
            <a:ext uri="{FF2B5EF4-FFF2-40B4-BE49-F238E27FC236}">
              <a16:creationId xmlns:a16="http://schemas.microsoft.com/office/drawing/2014/main" id="{C788F104-95AB-4CB9-990A-F7141F4C24CB}"/>
            </a:ext>
          </a:extLst>
        </xdr:cNvPr>
        <xdr:cNvSpPr/>
      </xdr:nvSpPr>
      <xdr:spPr>
        <a:xfrm>
          <a:off x="4856177" y="81329291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200124</xdr:colOff>
      <xdr:row>432</xdr:row>
      <xdr:rowOff>16880</xdr:rowOff>
    </xdr:from>
    <xdr:to>
      <xdr:col>5</xdr:col>
      <xdr:colOff>250524</xdr:colOff>
      <xdr:row>432</xdr:row>
      <xdr:rowOff>67280</xdr:rowOff>
    </xdr:to>
    <xdr:sp macro="" textlink="">
      <xdr:nvSpPr>
        <xdr:cNvPr id="1158" name="Diagrama de flujo: conector 1157">
          <a:extLst>
            <a:ext uri="{FF2B5EF4-FFF2-40B4-BE49-F238E27FC236}">
              <a16:creationId xmlns:a16="http://schemas.microsoft.com/office/drawing/2014/main" id="{264C0370-F8C2-4AAE-BC18-6A76C1BD1FE7}"/>
            </a:ext>
          </a:extLst>
        </xdr:cNvPr>
        <xdr:cNvSpPr/>
      </xdr:nvSpPr>
      <xdr:spPr>
        <a:xfrm>
          <a:off x="4659865" y="81333166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21248</xdr:colOff>
      <xdr:row>432</xdr:row>
      <xdr:rowOff>125887</xdr:rowOff>
    </xdr:from>
    <xdr:to>
      <xdr:col>5</xdr:col>
      <xdr:colOff>71648</xdr:colOff>
      <xdr:row>432</xdr:row>
      <xdr:rowOff>176287</xdr:rowOff>
    </xdr:to>
    <xdr:sp macro="" textlink="">
      <xdr:nvSpPr>
        <xdr:cNvPr id="1159" name="Diagrama de flujo: conector 1158">
          <a:extLst>
            <a:ext uri="{FF2B5EF4-FFF2-40B4-BE49-F238E27FC236}">
              <a16:creationId xmlns:a16="http://schemas.microsoft.com/office/drawing/2014/main" id="{4DE444B7-6BE7-4268-A219-89AFA3EC804F}"/>
            </a:ext>
          </a:extLst>
        </xdr:cNvPr>
        <xdr:cNvSpPr/>
      </xdr:nvSpPr>
      <xdr:spPr>
        <a:xfrm>
          <a:off x="4473782" y="81443556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724483</xdr:colOff>
      <xdr:row>433</xdr:row>
      <xdr:rowOff>38065</xdr:rowOff>
    </xdr:from>
    <xdr:to>
      <xdr:col>4</xdr:col>
      <xdr:colOff>774883</xdr:colOff>
      <xdr:row>433</xdr:row>
      <xdr:rowOff>88465</xdr:rowOff>
    </xdr:to>
    <xdr:sp macro="" textlink="">
      <xdr:nvSpPr>
        <xdr:cNvPr id="1160" name="Diagrama de flujo: conector 1159">
          <a:extLst>
            <a:ext uri="{FF2B5EF4-FFF2-40B4-BE49-F238E27FC236}">
              <a16:creationId xmlns:a16="http://schemas.microsoft.com/office/drawing/2014/main" id="{FEF3F337-170D-4369-BA88-8518B24070AF}"/>
            </a:ext>
          </a:extLst>
        </xdr:cNvPr>
        <xdr:cNvSpPr/>
      </xdr:nvSpPr>
      <xdr:spPr>
        <a:xfrm>
          <a:off x="4311695" y="81546234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526879</xdr:colOff>
      <xdr:row>433</xdr:row>
      <xdr:rowOff>160114</xdr:rowOff>
    </xdr:from>
    <xdr:to>
      <xdr:col>4</xdr:col>
      <xdr:colOff>577279</xdr:colOff>
      <xdr:row>434</xdr:row>
      <xdr:rowOff>20014</xdr:rowOff>
    </xdr:to>
    <xdr:sp macro="" textlink="">
      <xdr:nvSpPr>
        <xdr:cNvPr id="1161" name="Diagrama de flujo: conector 1160">
          <a:extLst>
            <a:ext uri="{FF2B5EF4-FFF2-40B4-BE49-F238E27FC236}">
              <a16:creationId xmlns:a16="http://schemas.microsoft.com/office/drawing/2014/main" id="{27988A16-FE54-4A4B-832E-645D8265428C}"/>
            </a:ext>
          </a:extLst>
        </xdr:cNvPr>
        <xdr:cNvSpPr/>
      </xdr:nvSpPr>
      <xdr:spPr>
        <a:xfrm>
          <a:off x="4114091" y="81668283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345420</xdr:colOff>
      <xdr:row>434</xdr:row>
      <xdr:rowOff>78746</xdr:rowOff>
    </xdr:from>
    <xdr:to>
      <xdr:col>4</xdr:col>
      <xdr:colOff>395820</xdr:colOff>
      <xdr:row>434</xdr:row>
      <xdr:rowOff>129146</xdr:rowOff>
    </xdr:to>
    <xdr:sp macro="" textlink="">
      <xdr:nvSpPr>
        <xdr:cNvPr id="1162" name="Diagrama de flujo: conector 1161">
          <a:extLst>
            <a:ext uri="{FF2B5EF4-FFF2-40B4-BE49-F238E27FC236}">
              <a16:creationId xmlns:a16="http://schemas.microsoft.com/office/drawing/2014/main" id="{EC556593-E884-456C-8327-B03D5197215B}"/>
            </a:ext>
          </a:extLst>
        </xdr:cNvPr>
        <xdr:cNvSpPr/>
      </xdr:nvSpPr>
      <xdr:spPr>
        <a:xfrm>
          <a:off x="3932632" y="81777415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167189</xdr:colOff>
      <xdr:row>434</xdr:row>
      <xdr:rowOff>187881</xdr:rowOff>
    </xdr:from>
    <xdr:to>
      <xdr:col>4</xdr:col>
      <xdr:colOff>217589</xdr:colOff>
      <xdr:row>435</xdr:row>
      <xdr:rowOff>47781</xdr:rowOff>
    </xdr:to>
    <xdr:sp macro="" textlink="">
      <xdr:nvSpPr>
        <xdr:cNvPr id="1163" name="Diagrama de flujo: conector 1162">
          <a:extLst>
            <a:ext uri="{FF2B5EF4-FFF2-40B4-BE49-F238E27FC236}">
              <a16:creationId xmlns:a16="http://schemas.microsoft.com/office/drawing/2014/main" id="{30EB6750-7338-46F5-9871-C781A2713FDA}"/>
            </a:ext>
          </a:extLst>
        </xdr:cNvPr>
        <xdr:cNvSpPr/>
      </xdr:nvSpPr>
      <xdr:spPr>
        <a:xfrm>
          <a:off x="3754401" y="81886550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863967</xdr:colOff>
      <xdr:row>435</xdr:row>
      <xdr:rowOff>96828</xdr:rowOff>
    </xdr:from>
    <xdr:to>
      <xdr:col>4</xdr:col>
      <xdr:colOff>49045</xdr:colOff>
      <xdr:row>435</xdr:row>
      <xdr:rowOff>147228</xdr:rowOff>
    </xdr:to>
    <xdr:sp macro="" textlink="">
      <xdr:nvSpPr>
        <xdr:cNvPr id="1164" name="Diagrama de flujo: conector 1163">
          <a:extLst>
            <a:ext uri="{FF2B5EF4-FFF2-40B4-BE49-F238E27FC236}">
              <a16:creationId xmlns:a16="http://schemas.microsoft.com/office/drawing/2014/main" id="{E1AD6530-6409-4494-A976-E5F5E6BFC295}"/>
            </a:ext>
          </a:extLst>
        </xdr:cNvPr>
        <xdr:cNvSpPr/>
      </xdr:nvSpPr>
      <xdr:spPr>
        <a:xfrm>
          <a:off x="3585857" y="81985997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685736</xdr:colOff>
      <xdr:row>436</xdr:row>
      <xdr:rowOff>15462</xdr:rowOff>
    </xdr:from>
    <xdr:to>
      <xdr:col>3</xdr:col>
      <xdr:colOff>736136</xdr:colOff>
      <xdr:row>436</xdr:row>
      <xdr:rowOff>65862</xdr:rowOff>
    </xdr:to>
    <xdr:sp macro="" textlink="">
      <xdr:nvSpPr>
        <xdr:cNvPr id="1165" name="Diagrama de flujo: conector 1164">
          <a:extLst>
            <a:ext uri="{FF2B5EF4-FFF2-40B4-BE49-F238E27FC236}">
              <a16:creationId xmlns:a16="http://schemas.microsoft.com/office/drawing/2014/main" id="{3FECDA0F-3AD1-4462-90E1-1AC0F24023E5}"/>
            </a:ext>
          </a:extLst>
        </xdr:cNvPr>
        <xdr:cNvSpPr/>
      </xdr:nvSpPr>
      <xdr:spPr>
        <a:xfrm>
          <a:off x="3407626" y="82095131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809076</xdr:colOff>
      <xdr:row>438</xdr:row>
      <xdr:rowOff>129117</xdr:rowOff>
    </xdr:from>
    <xdr:to>
      <xdr:col>2</xdr:col>
      <xdr:colOff>859476</xdr:colOff>
      <xdr:row>438</xdr:row>
      <xdr:rowOff>179517</xdr:rowOff>
    </xdr:to>
    <xdr:sp macro="" textlink="">
      <xdr:nvSpPr>
        <xdr:cNvPr id="1167" name="Diagrama de flujo: conector 1166">
          <a:extLst>
            <a:ext uri="{FF2B5EF4-FFF2-40B4-BE49-F238E27FC236}">
              <a16:creationId xmlns:a16="http://schemas.microsoft.com/office/drawing/2014/main" id="{A3DAE373-761B-4A45-AC6B-1F08A5FBBEAC}"/>
            </a:ext>
          </a:extLst>
        </xdr:cNvPr>
        <xdr:cNvSpPr/>
      </xdr:nvSpPr>
      <xdr:spPr>
        <a:xfrm>
          <a:off x="2665644" y="83264609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656676</xdr:colOff>
      <xdr:row>439</xdr:row>
      <xdr:rowOff>31606</xdr:rowOff>
    </xdr:from>
    <xdr:to>
      <xdr:col>2</xdr:col>
      <xdr:colOff>707076</xdr:colOff>
      <xdr:row>439</xdr:row>
      <xdr:rowOff>82006</xdr:rowOff>
    </xdr:to>
    <xdr:sp macro="" textlink="">
      <xdr:nvSpPr>
        <xdr:cNvPr id="1168" name="Diagrama de flujo: conector 1167">
          <a:extLst>
            <a:ext uri="{FF2B5EF4-FFF2-40B4-BE49-F238E27FC236}">
              <a16:creationId xmlns:a16="http://schemas.microsoft.com/office/drawing/2014/main" id="{98BD84FD-727C-48B1-8EF6-9ADE49DB0348}"/>
            </a:ext>
          </a:extLst>
        </xdr:cNvPr>
        <xdr:cNvSpPr/>
      </xdr:nvSpPr>
      <xdr:spPr>
        <a:xfrm>
          <a:off x="2513244" y="83357598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468760</xdr:colOff>
      <xdr:row>439</xdr:row>
      <xdr:rowOff>147198</xdr:rowOff>
    </xdr:from>
    <xdr:to>
      <xdr:col>2</xdr:col>
      <xdr:colOff>519160</xdr:colOff>
      <xdr:row>440</xdr:row>
      <xdr:rowOff>7098</xdr:rowOff>
    </xdr:to>
    <xdr:sp macro="" textlink="">
      <xdr:nvSpPr>
        <xdr:cNvPr id="1169" name="Diagrama de flujo: conector 1168">
          <a:extLst>
            <a:ext uri="{FF2B5EF4-FFF2-40B4-BE49-F238E27FC236}">
              <a16:creationId xmlns:a16="http://schemas.microsoft.com/office/drawing/2014/main" id="{BDCC79AB-9170-4DA7-A5EE-0704DFE43073}"/>
            </a:ext>
          </a:extLst>
        </xdr:cNvPr>
        <xdr:cNvSpPr/>
      </xdr:nvSpPr>
      <xdr:spPr>
        <a:xfrm>
          <a:off x="2325328" y="83473190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293758</xdr:colOff>
      <xdr:row>440</xdr:row>
      <xdr:rowOff>65832</xdr:rowOff>
    </xdr:from>
    <xdr:to>
      <xdr:col>2</xdr:col>
      <xdr:colOff>344158</xdr:colOff>
      <xdr:row>440</xdr:row>
      <xdr:rowOff>116232</xdr:rowOff>
    </xdr:to>
    <xdr:sp macro="" textlink="">
      <xdr:nvSpPr>
        <xdr:cNvPr id="1170" name="Diagrama de flujo: conector 1169">
          <a:extLst>
            <a:ext uri="{FF2B5EF4-FFF2-40B4-BE49-F238E27FC236}">
              <a16:creationId xmlns:a16="http://schemas.microsoft.com/office/drawing/2014/main" id="{A55181F5-8B13-464B-AAD7-AF878A3CD5B5}"/>
            </a:ext>
          </a:extLst>
        </xdr:cNvPr>
        <xdr:cNvSpPr/>
      </xdr:nvSpPr>
      <xdr:spPr>
        <a:xfrm>
          <a:off x="2150326" y="83582324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131672</xdr:colOff>
      <xdr:row>440</xdr:row>
      <xdr:rowOff>162052</xdr:rowOff>
    </xdr:from>
    <xdr:to>
      <xdr:col>2</xdr:col>
      <xdr:colOff>182072</xdr:colOff>
      <xdr:row>441</xdr:row>
      <xdr:rowOff>21952</xdr:rowOff>
    </xdr:to>
    <xdr:sp macro="" textlink="">
      <xdr:nvSpPr>
        <xdr:cNvPr id="1171" name="Diagrama de flujo: conector 1170">
          <a:extLst>
            <a:ext uri="{FF2B5EF4-FFF2-40B4-BE49-F238E27FC236}">
              <a16:creationId xmlns:a16="http://schemas.microsoft.com/office/drawing/2014/main" id="{6771897D-189B-4193-B10E-3095ECF69279}"/>
            </a:ext>
          </a:extLst>
        </xdr:cNvPr>
        <xdr:cNvSpPr/>
      </xdr:nvSpPr>
      <xdr:spPr>
        <a:xfrm>
          <a:off x="1988240" y="83678544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844595</xdr:colOff>
      <xdr:row>441</xdr:row>
      <xdr:rowOff>67770</xdr:rowOff>
    </xdr:from>
    <xdr:to>
      <xdr:col>2</xdr:col>
      <xdr:colOff>29673</xdr:colOff>
      <xdr:row>441</xdr:row>
      <xdr:rowOff>118170</xdr:rowOff>
    </xdr:to>
    <xdr:sp macro="" textlink="">
      <xdr:nvSpPr>
        <xdr:cNvPr id="1172" name="Diagrama de flujo: conector 1171">
          <a:extLst>
            <a:ext uri="{FF2B5EF4-FFF2-40B4-BE49-F238E27FC236}">
              <a16:creationId xmlns:a16="http://schemas.microsoft.com/office/drawing/2014/main" id="{80270874-D320-48EB-84A0-B47DEE751610}"/>
            </a:ext>
          </a:extLst>
        </xdr:cNvPr>
        <xdr:cNvSpPr/>
      </xdr:nvSpPr>
      <xdr:spPr>
        <a:xfrm>
          <a:off x="1835841" y="83774762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674114</xdr:colOff>
      <xdr:row>441</xdr:row>
      <xdr:rowOff>178196</xdr:rowOff>
    </xdr:from>
    <xdr:to>
      <xdr:col>1</xdr:col>
      <xdr:colOff>724514</xdr:colOff>
      <xdr:row>442</xdr:row>
      <xdr:rowOff>38096</xdr:rowOff>
    </xdr:to>
    <xdr:sp macro="" textlink="">
      <xdr:nvSpPr>
        <xdr:cNvPr id="1173" name="Diagrama de flujo: conector 1172">
          <a:extLst>
            <a:ext uri="{FF2B5EF4-FFF2-40B4-BE49-F238E27FC236}">
              <a16:creationId xmlns:a16="http://schemas.microsoft.com/office/drawing/2014/main" id="{2B51DD29-36EE-4293-91C5-0A115E98E7F7}"/>
            </a:ext>
          </a:extLst>
        </xdr:cNvPr>
        <xdr:cNvSpPr/>
      </xdr:nvSpPr>
      <xdr:spPr>
        <a:xfrm>
          <a:off x="1665360" y="83210365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523005</xdr:colOff>
      <xdr:row>442</xdr:row>
      <xdr:rowOff>81977</xdr:rowOff>
    </xdr:from>
    <xdr:to>
      <xdr:col>1</xdr:col>
      <xdr:colOff>573405</xdr:colOff>
      <xdr:row>442</xdr:row>
      <xdr:rowOff>132377</xdr:rowOff>
    </xdr:to>
    <xdr:sp macro="" textlink="">
      <xdr:nvSpPr>
        <xdr:cNvPr id="1174" name="Diagrama de flujo: conector 1173">
          <a:extLst>
            <a:ext uri="{FF2B5EF4-FFF2-40B4-BE49-F238E27FC236}">
              <a16:creationId xmlns:a16="http://schemas.microsoft.com/office/drawing/2014/main" id="{0DE8CF4B-3B97-486C-99C0-674478044DE0}"/>
            </a:ext>
          </a:extLst>
        </xdr:cNvPr>
        <xdr:cNvSpPr/>
      </xdr:nvSpPr>
      <xdr:spPr>
        <a:xfrm>
          <a:off x="1514251" y="83304646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820057</xdr:colOff>
      <xdr:row>442</xdr:row>
      <xdr:rowOff>162696</xdr:rowOff>
    </xdr:from>
    <xdr:to>
      <xdr:col>2</xdr:col>
      <xdr:colOff>5135</xdr:colOff>
      <xdr:row>443</xdr:row>
      <xdr:rowOff>22596</xdr:rowOff>
    </xdr:to>
    <xdr:sp macro="" textlink="">
      <xdr:nvSpPr>
        <xdr:cNvPr id="1175" name="Diagrama de flujo: conector 1174">
          <a:extLst>
            <a:ext uri="{FF2B5EF4-FFF2-40B4-BE49-F238E27FC236}">
              <a16:creationId xmlns:a16="http://schemas.microsoft.com/office/drawing/2014/main" id="{71250F2D-B13B-4C8E-9BD0-70DA7883F470}"/>
            </a:ext>
          </a:extLst>
        </xdr:cNvPr>
        <xdr:cNvSpPr/>
      </xdr:nvSpPr>
      <xdr:spPr>
        <a:xfrm>
          <a:off x="1811303" y="83385365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820703</xdr:colOff>
      <xdr:row>443</xdr:row>
      <xdr:rowOff>156884</xdr:rowOff>
    </xdr:from>
    <xdr:to>
      <xdr:col>2</xdr:col>
      <xdr:colOff>5781</xdr:colOff>
      <xdr:row>444</xdr:row>
      <xdr:rowOff>16784</xdr:rowOff>
    </xdr:to>
    <xdr:sp macro="" textlink="">
      <xdr:nvSpPr>
        <xdr:cNvPr id="1176" name="Diagrama de flujo: conector 1175">
          <a:extLst>
            <a:ext uri="{FF2B5EF4-FFF2-40B4-BE49-F238E27FC236}">
              <a16:creationId xmlns:a16="http://schemas.microsoft.com/office/drawing/2014/main" id="{35BCD07C-D3EA-4E8A-95FE-990F0DAA7BCB}"/>
            </a:ext>
          </a:extLst>
        </xdr:cNvPr>
        <xdr:cNvSpPr/>
      </xdr:nvSpPr>
      <xdr:spPr>
        <a:xfrm>
          <a:off x="1811949" y="83570053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523651</xdr:colOff>
      <xdr:row>443</xdr:row>
      <xdr:rowOff>82623</xdr:rowOff>
    </xdr:from>
    <xdr:to>
      <xdr:col>1</xdr:col>
      <xdr:colOff>574051</xdr:colOff>
      <xdr:row>443</xdr:row>
      <xdr:rowOff>133023</xdr:rowOff>
    </xdr:to>
    <xdr:sp macro="" textlink="">
      <xdr:nvSpPr>
        <xdr:cNvPr id="1177" name="Diagrama de flujo: conector 1176">
          <a:extLst>
            <a:ext uri="{FF2B5EF4-FFF2-40B4-BE49-F238E27FC236}">
              <a16:creationId xmlns:a16="http://schemas.microsoft.com/office/drawing/2014/main" id="{A9C8271B-C6E4-467B-A0AC-C605AD0AAB3D}"/>
            </a:ext>
          </a:extLst>
        </xdr:cNvPr>
        <xdr:cNvSpPr/>
      </xdr:nvSpPr>
      <xdr:spPr>
        <a:xfrm>
          <a:off x="1514897" y="83495792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527526</xdr:colOff>
      <xdr:row>444</xdr:row>
      <xdr:rowOff>83268</xdr:rowOff>
    </xdr:from>
    <xdr:to>
      <xdr:col>1</xdr:col>
      <xdr:colOff>577926</xdr:colOff>
      <xdr:row>444</xdr:row>
      <xdr:rowOff>133668</xdr:rowOff>
    </xdr:to>
    <xdr:sp macro="" textlink="">
      <xdr:nvSpPr>
        <xdr:cNvPr id="1178" name="Diagrama de flujo: conector 1177">
          <a:extLst>
            <a:ext uri="{FF2B5EF4-FFF2-40B4-BE49-F238E27FC236}">
              <a16:creationId xmlns:a16="http://schemas.microsoft.com/office/drawing/2014/main" id="{36B9B2AF-AEC0-4033-94C3-6045EB01DDAC}"/>
            </a:ext>
          </a:extLst>
        </xdr:cNvPr>
        <xdr:cNvSpPr/>
      </xdr:nvSpPr>
      <xdr:spPr>
        <a:xfrm>
          <a:off x="1518772" y="83686937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821348</xdr:colOff>
      <xdr:row>444</xdr:row>
      <xdr:rowOff>105871</xdr:rowOff>
    </xdr:from>
    <xdr:to>
      <xdr:col>2</xdr:col>
      <xdr:colOff>6426</xdr:colOff>
      <xdr:row>444</xdr:row>
      <xdr:rowOff>156271</xdr:rowOff>
    </xdr:to>
    <xdr:sp macro="" textlink="">
      <xdr:nvSpPr>
        <xdr:cNvPr id="1179" name="Diagrama de flujo: conector 1178">
          <a:extLst>
            <a:ext uri="{FF2B5EF4-FFF2-40B4-BE49-F238E27FC236}">
              <a16:creationId xmlns:a16="http://schemas.microsoft.com/office/drawing/2014/main" id="{F61B4BE2-E3E1-45F2-9531-AA2F29C690BD}"/>
            </a:ext>
          </a:extLst>
        </xdr:cNvPr>
        <xdr:cNvSpPr/>
      </xdr:nvSpPr>
      <xdr:spPr>
        <a:xfrm>
          <a:off x="1812594" y="83709540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588685</xdr:colOff>
      <xdr:row>454</xdr:row>
      <xdr:rowOff>110664</xdr:rowOff>
    </xdr:from>
    <xdr:to>
      <xdr:col>0</xdr:col>
      <xdr:colOff>639085</xdr:colOff>
      <xdr:row>454</xdr:row>
      <xdr:rowOff>161064</xdr:rowOff>
    </xdr:to>
    <xdr:sp macro="" textlink="">
      <xdr:nvSpPr>
        <xdr:cNvPr id="1184" name="Diagrama de flujo: conector 1183">
          <a:extLst>
            <a:ext uri="{FF2B5EF4-FFF2-40B4-BE49-F238E27FC236}">
              <a16:creationId xmlns:a16="http://schemas.microsoft.com/office/drawing/2014/main" id="{CC123123-4102-424B-A1A4-194FC10CE8EA}"/>
            </a:ext>
          </a:extLst>
        </xdr:cNvPr>
        <xdr:cNvSpPr/>
      </xdr:nvSpPr>
      <xdr:spPr>
        <a:xfrm>
          <a:off x="588685" y="84852348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827930</xdr:colOff>
      <xdr:row>454</xdr:row>
      <xdr:rowOff>108985</xdr:rowOff>
    </xdr:from>
    <xdr:to>
      <xdr:col>0</xdr:col>
      <xdr:colOff>878330</xdr:colOff>
      <xdr:row>454</xdr:row>
      <xdr:rowOff>159385</xdr:rowOff>
    </xdr:to>
    <xdr:sp macro="" textlink="">
      <xdr:nvSpPr>
        <xdr:cNvPr id="1185" name="Diagrama de flujo: conector 1184">
          <a:extLst>
            <a:ext uri="{FF2B5EF4-FFF2-40B4-BE49-F238E27FC236}">
              <a16:creationId xmlns:a16="http://schemas.microsoft.com/office/drawing/2014/main" id="{8996E9ED-81B1-4EEC-ABB2-AD706D50D823}"/>
            </a:ext>
          </a:extLst>
        </xdr:cNvPr>
        <xdr:cNvSpPr/>
      </xdr:nvSpPr>
      <xdr:spPr>
        <a:xfrm>
          <a:off x="827930" y="84850669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44638</xdr:colOff>
      <xdr:row>454</xdr:row>
      <xdr:rowOff>112906</xdr:rowOff>
    </xdr:from>
    <xdr:to>
      <xdr:col>1</xdr:col>
      <xdr:colOff>95038</xdr:colOff>
      <xdr:row>454</xdr:row>
      <xdr:rowOff>163306</xdr:rowOff>
    </xdr:to>
    <xdr:sp macro="" textlink="">
      <xdr:nvSpPr>
        <xdr:cNvPr id="1186" name="Diagrama de flujo: conector 1185">
          <a:extLst>
            <a:ext uri="{FF2B5EF4-FFF2-40B4-BE49-F238E27FC236}">
              <a16:creationId xmlns:a16="http://schemas.microsoft.com/office/drawing/2014/main" id="{14E9D3FB-6210-432D-A35B-ADF5D2359C93}"/>
            </a:ext>
          </a:extLst>
        </xdr:cNvPr>
        <xdr:cNvSpPr/>
      </xdr:nvSpPr>
      <xdr:spPr>
        <a:xfrm>
          <a:off x="1036359" y="84854590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281082</xdr:colOff>
      <xdr:row>454</xdr:row>
      <xdr:rowOff>111225</xdr:rowOff>
    </xdr:from>
    <xdr:to>
      <xdr:col>1</xdr:col>
      <xdr:colOff>331482</xdr:colOff>
      <xdr:row>454</xdr:row>
      <xdr:rowOff>161625</xdr:rowOff>
    </xdr:to>
    <xdr:sp macro="" textlink="">
      <xdr:nvSpPr>
        <xdr:cNvPr id="1187" name="Diagrama de flujo: conector 1186">
          <a:extLst>
            <a:ext uri="{FF2B5EF4-FFF2-40B4-BE49-F238E27FC236}">
              <a16:creationId xmlns:a16="http://schemas.microsoft.com/office/drawing/2014/main" id="{467324FC-25D6-4C89-ACF7-2C23D388FAB7}"/>
            </a:ext>
          </a:extLst>
        </xdr:cNvPr>
        <xdr:cNvSpPr/>
      </xdr:nvSpPr>
      <xdr:spPr>
        <a:xfrm>
          <a:off x="1272803" y="84852909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497916</xdr:colOff>
      <xdr:row>454</xdr:row>
      <xdr:rowOff>112345</xdr:rowOff>
    </xdr:from>
    <xdr:to>
      <xdr:col>1</xdr:col>
      <xdr:colOff>548316</xdr:colOff>
      <xdr:row>454</xdr:row>
      <xdr:rowOff>162745</xdr:rowOff>
    </xdr:to>
    <xdr:sp macro="" textlink="">
      <xdr:nvSpPr>
        <xdr:cNvPr id="1188" name="Diagrama de flujo: conector 1187">
          <a:extLst>
            <a:ext uri="{FF2B5EF4-FFF2-40B4-BE49-F238E27FC236}">
              <a16:creationId xmlns:a16="http://schemas.microsoft.com/office/drawing/2014/main" id="{641A409B-997B-4099-9C78-7E7548DB015A}"/>
            </a:ext>
          </a:extLst>
        </xdr:cNvPr>
        <xdr:cNvSpPr/>
      </xdr:nvSpPr>
      <xdr:spPr>
        <a:xfrm>
          <a:off x="1489637" y="84854029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748367</xdr:colOff>
      <xdr:row>454</xdr:row>
      <xdr:rowOff>110664</xdr:rowOff>
    </xdr:from>
    <xdr:to>
      <xdr:col>1</xdr:col>
      <xdr:colOff>798767</xdr:colOff>
      <xdr:row>454</xdr:row>
      <xdr:rowOff>161064</xdr:rowOff>
    </xdr:to>
    <xdr:sp macro="" textlink="">
      <xdr:nvSpPr>
        <xdr:cNvPr id="1189" name="Diagrama de flujo: conector 1188">
          <a:extLst>
            <a:ext uri="{FF2B5EF4-FFF2-40B4-BE49-F238E27FC236}">
              <a16:creationId xmlns:a16="http://schemas.microsoft.com/office/drawing/2014/main" id="{5B0E542D-A4F3-49CA-B3AF-05C14B5E81C0}"/>
            </a:ext>
          </a:extLst>
        </xdr:cNvPr>
        <xdr:cNvSpPr/>
      </xdr:nvSpPr>
      <xdr:spPr>
        <a:xfrm>
          <a:off x="1740088" y="84852348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93944</xdr:colOff>
      <xdr:row>454</xdr:row>
      <xdr:rowOff>111785</xdr:rowOff>
    </xdr:from>
    <xdr:to>
      <xdr:col>2</xdr:col>
      <xdr:colOff>144344</xdr:colOff>
      <xdr:row>454</xdr:row>
      <xdr:rowOff>162185</xdr:rowOff>
    </xdr:to>
    <xdr:sp macro="" textlink="">
      <xdr:nvSpPr>
        <xdr:cNvPr id="1190" name="Diagrama de flujo: conector 1189">
          <a:extLst>
            <a:ext uri="{FF2B5EF4-FFF2-40B4-BE49-F238E27FC236}">
              <a16:creationId xmlns:a16="http://schemas.microsoft.com/office/drawing/2014/main" id="{E9EB894E-2EE3-4C2C-AACE-1CA323F72AE8}"/>
            </a:ext>
          </a:extLst>
        </xdr:cNvPr>
        <xdr:cNvSpPr/>
      </xdr:nvSpPr>
      <xdr:spPr>
        <a:xfrm>
          <a:off x="1951319" y="84853469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589806</xdr:colOff>
      <xdr:row>454</xdr:row>
      <xdr:rowOff>27740</xdr:rowOff>
    </xdr:from>
    <xdr:to>
      <xdr:col>0</xdr:col>
      <xdr:colOff>640206</xdr:colOff>
      <xdr:row>454</xdr:row>
      <xdr:rowOff>78140</xdr:rowOff>
    </xdr:to>
    <xdr:sp macro="" textlink="">
      <xdr:nvSpPr>
        <xdr:cNvPr id="1195" name="Diagrama de flujo: conector 1194">
          <a:extLst>
            <a:ext uri="{FF2B5EF4-FFF2-40B4-BE49-F238E27FC236}">
              <a16:creationId xmlns:a16="http://schemas.microsoft.com/office/drawing/2014/main" id="{87C88074-0855-4E72-8C99-7E0F48725091}"/>
            </a:ext>
          </a:extLst>
        </xdr:cNvPr>
        <xdr:cNvSpPr/>
      </xdr:nvSpPr>
      <xdr:spPr>
        <a:xfrm>
          <a:off x="589806" y="84769424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831853</xdr:colOff>
      <xdr:row>454</xdr:row>
      <xdr:rowOff>26060</xdr:rowOff>
    </xdr:from>
    <xdr:to>
      <xdr:col>0</xdr:col>
      <xdr:colOff>882253</xdr:colOff>
      <xdr:row>454</xdr:row>
      <xdr:rowOff>76460</xdr:rowOff>
    </xdr:to>
    <xdr:sp macro="" textlink="">
      <xdr:nvSpPr>
        <xdr:cNvPr id="1196" name="Diagrama de flujo: conector 1195">
          <a:extLst>
            <a:ext uri="{FF2B5EF4-FFF2-40B4-BE49-F238E27FC236}">
              <a16:creationId xmlns:a16="http://schemas.microsoft.com/office/drawing/2014/main" id="{5E5DC4EB-8FDF-4A9E-BF90-10B991E95B31}"/>
            </a:ext>
          </a:extLst>
        </xdr:cNvPr>
        <xdr:cNvSpPr/>
      </xdr:nvSpPr>
      <xdr:spPr>
        <a:xfrm>
          <a:off x="831853" y="84767744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45760</xdr:colOff>
      <xdr:row>454</xdr:row>
      <xdr:rowOff>24380</xdr:rowOff>
    </xdr:from>
    <xdr:to>
      <xdr:col>1</xdr:col>
      <xdr:colOff>96160</xdr:colOff>
      <xdr:row>454</xdr:row>
      <xdr:rowOff>74780</xdr:rowOff>
    </xdr:to>
    <xdr:sp macro="" textlink="">
      <xdr:nvSpPr>
        <xdr:cNvPr id="1197" name="Diagrama de flujo: conector 1196">
          <a:extLst>
            <a:ext uri="{FF2B5EF4-FFF2-40B4-BE49-F238E27FC236}">
              <a16:creationId xmlns:a16="http://schemas.microsoft.com/office/drawing/2014/main" id="{BCE74B08-E1DA-4724-9754-E801219D49AD}"/>
            </a:ext>
          </a:extLst>
        </xdr:cNvPr>
        <xdr:cNvSpPr/>
      </xdr:nvSpPr>
      <xdr:spPr>
        <a:xfrm>
          <a:off x="1037481" y="84766064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276601</xdr:colOff>
      <xdr:row>454</xdr:row>
      <xdr:rowOff>22698</xdr:rowOff>
    </xdr:from>
    <xdr:to>
      <xdr:col>1</xdr:col>
      <xdr:colOff>327001</xdr:colOff>
      <xdr:row>454</xdr:row>
      <xdr:rowOff>73098</xdr:rowOff>
    </xdr:to>
    <xdr:sp macro="" textlink="">
      <xdr:nvSpPr>
        <xdr:cNvPr id="1198" name="Diagrama de flujo: conector 1197">
          <a:extLst>
            <a:ext uri="{FF2B5EF4-FFF2-40B4-BE49-F238E27FC236}">
              <a16:creationId xmlns:a16="http://schemas.microsoft.com/office/drawing/2014/main" id="{5FF676AC-C8F6-415A-854F-42CA7E82F268}"/>
            </a:ext>
          </a:extLst>
        </xdr:cNvPr>
        <xdr:cNvSpPr/>
      </xdr:nvSpPr>
      <xdr:spPr>
        <a:xfrm>
          <a:off x="1268322" y="84764382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501839</xdr:colOff>
      <xdr:row>454</xdr:row>
      <xdr:rowOff>21017</xdr:rowOff>
    </xdr:from>
    <xdr:to>
      <xdr:col>1</xdr:col>
      <xdr:colOff>552239</xdr:colOff>
      <xdr:row>454</xdr:row>
      <xdr:rowOff>71417</xdr:rowOff>
    </xdr:to>
    <xdr:sp macro="" textlink="">
      <xdr:nvSpPr>
        <xdr:cNvPr id="1199" name="Diagrama de flujo: conector 1198">
          <a:extLst>
            <a:ext uri="{FF2B5EF4-FFF2-40B4-BE49-F238E27FC236}">
              <a16:creationId xmlns:a16="http://schemas.microsoft.com/office/drawing/2014/main" id="{9609F3A7-2FB2-4014-AB3D-AF2192F06483}"/>
            </a:ext>
          </a:extLst>
        </xdr:cNvPr>
        <xdr:cNvSpPr/>
      </xdr:nvSpPr>
      <xdr:spPr>
        <a:xfrm>
          <a:off x="1493560" y="84762701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743887</xdr:colOff>
      <xdr:row>454</xdr:row>
      <xdr:rowOff>22137</xdr:rowOff>
    </xdr:from>
    <xdr:to>
      <xdr:col>1</xdr:col>
      <xdr:colOff>794287</xdr:colOff>
      <xdr:row>454</xdr:row>
      <xdr:rowOff>72537</xdr:rowOff>
    </xdr:to>
    <xdr:sp macro="" textlink="">
      <xdr:nvSpPr>
        <xdr:cNvPr id="1200" name="Diagrama de flujo: conector 1199">
          <a:extLst>
            <a:ext uri="{FF2B5EF4-FFF2-40B4-BE49-F238E27FC236}">
              <a16:creationId xmlns:a16="http://schemas.microsoft.com/office/drawing/2014/main" id="{ADF5BE07-4346-42B9-805F-215DA45CB106}"/>
            </a:ext>
          </a:extLst>
        </xdr:cNvPr>
        <xdr:cNvSpPr/>
      </xdr:nvSpPr>
      <xdr:spPr>
        <a:xfrm>
          <a:off x="1735608" y="84763821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89464</xdr:colOff>
      <xdr:row>454</xdr:row>
      <xdr:rowOff>26059</xdr:rowOff>
    </xdr:from>
    <xdr:to>
      <xdr:col>2</xdr:col>
      <xdr:colOff>139864</xdr:colOff>
      <xdr:row>454</xdr:row>
      <xdr:rowOff>76459</xdr:rowOff>
    </xdr:to>
    <xdr:sp macro="" textlink="">
      <xdr:nvSpPr>
        <xdr:cNvPr id="1201" name="Diagrama de flujo: conector 1200">
          <a:extLst>
            <a:ext uri="{FF2B5EF4-FFF2-40B4-BE49-F238E27FC236}">
              <a16:creationId xmlns:a16="http://schemas.microsoft.com/office/drawing/2014/main" id="{849533F8-5B89-4E40-8D16-CE3106948759}"/>
            </a:ext>
          </a:extLst>
        </xdr:cNvPr>
        <xdr:cNvSpPr/>
      </xdr:nvSpPr>
      <xdr:spPr>
        <a:xfrm>
          <a:off x="1946839" y="84767743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320304</xdr:colOff>
      <xdr:row>454</xdr:row>
      <xdr:rowOff>27180</xdr:rowOff>
    </xdr:from>
    <xdr:to>
      <xdr:col>2</xdr:col>
      <xdr:colOff>370704</xdr:colOff>
      <xdr:row>454</xdr:row>
      <xdr:rowOff>77580</xdr:rowOff>
    </xdr:to>
    <xdr:sp macro="" textlink="">
      <xdr:nvSpPr>
        <xdr:cNvPr id="1202" name="Diagrama de flujo: conector 1201">
          <a:extLst>
            <a:ext uri="{FF2B5EF4-FFF2-40B4-BE49-F238E27FC236}">
              <a16:creationId xmlns:a16="http://schemas.microsoft.com/office/drawing/2014/main" id="{265A3C31-4C23-4692-A127-EDC027FB1842}"/>
            </a:ext>
          </a:extLst>
        </xdr:cNvPr>
        <xdr:cNvSpPr/>
      </xdr:nvSpPr>
      <xdr:spPr>
        <a:xfrm>
          <a:off x="2177679" y="84768864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495116</xdr:colOff>
      <xdr:row>454</xdr:row>
      <xdr:rowOff>134756</xdr:rowOff>
    </xdr:from>
    <xdr:to>
      <xdr:col>2</xdr:col>
      <xdr:colOff>545516</xdr:colOff>
      <xdr:row>454</xdr:row>
      <xdr:rowOff>185156</xdr:rowOff>
    </xdr:to>
    <xdr:sp macro="" textlink="">
      <xdr:nvSpPr>
        <xdr:cNvPr id="1203" name="Diagrama de flujo: conector 1202">
          <a:extLst>
            <a:ext uri="{FF2B5EF4-FFF2-40B4-BE49-F238E27FC236}">
              <a16:creationId xmlns:a16="http://schemas.microsoft.com/office/drawing/2014/main" id="{67902D39-9690-429A-B709-5EABD435BE50}"/>
            </a:ext>
          </a:extLst>
        </xdr:cNvPr>
        <xdr:cNvSpPr/>
      </xdr:nvSpPr>
      <xdr:spPr>
        <a:xfrm>
          <a:off x="2352491" y="84876440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681133</xdr:colOff>
      <xdr:row>455</xdr:row>
      <xdr:rowOff>60237</xdr:rowOff>
    </xdr:from>
    <xdr:to>
      <xdr:col>2</xdr:col>
      <xdr:colOff>731533</xdr:colOff>
      <xdr:row>455</xdr:row>
      <xdr:rowOff>110637</xdr:rowOff>
    </xdr:to>
    <xdr:sp macro="" textlink="">
      <xdr:nvSpPr>
        <xdr:cNvPr id="1204" name="Diagrama de flujo: conector 1203">
          <a:extLst>
            <a:ext uri="{FF2B5EF4-FFF2-40B4-BE49-F238E27FC236}">
              <a16:creationId xmlns:a16="http://schemas.microsoft.com/office/drawing/2014/main" id="{A10F8403-66D3-405F-9641-08C1D0CB970A}"/>
            </a:ext>
          </a:extLst>
        </xdr:cNvPr>
        <xdr:cNvSpPr/>
      </xdr:nvSpPr>
      <xdr:spPr>
        <a:xfrm>
          <a:off x="2538508" y="84992421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21107</xdr:colOff>
      <xdr:row>456</xdr:row>
      <xdr:rowOff>5329</xdr:rowOff>
    </xdr:from>
    <xdr:to>
      <xdr:col>3</xdr:col>
      <xdr:colOff>71507</xdr:colOff>
      <xdr:row>456</xdr:row>
      <xdr:rowOff>55729</xdr:rowOff>
    </xdr:to>
    <xdr:sp macro="" textlink="">
      <xdr:nvSpPr>
        <xdr:cNvPr id="1205" name="Diagrama de flujo: conector 1204">
          <a:extLst>
            <a:ext uri="{FF2B5EF4-FFF2-40B4-BE49-F238E27FC236}">
              <a16:creationId xmlns:a16="http://schemas.microsoft.com/office/drawing/2014/main" id="{FA77BCEA-22E6-44BD-86B7-3F45CA18496E}"/>
            </a:ext>
          </a:extLst>
        </xdr:cNvPr>
        <xdr:cNvSpPr/>
      </xdr:nvSpPr>
      <xdr:spPr>
        <a:xfrm>
          <a:off x="2744136" y="85128013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221132</xdr:colOff>
      <xdr:row>456</xdr:row>
      <xdr:rowOff>129715</xdr:rowOff>
    </xdr:from>
    <xdr:to>
      <xdr:col>3</xdr:col>
      <xdr:colOff>271532</xdr:colOff>
      <xdr:row>456</xdr:row>
      <xdr:rowOff>180115</xdr:rowOff>
    </xdr:to>
    <xdr:sp macro="" textlink="">
      <xdr:nvSpPr>
        <xdr:cNvPr id="1206" name="Diagrama de flujo: conector 1205">
          <a:extLst>
            <a:ext uri="{FF2B5EF4-FFF2-40B4-BE49-F238E27FC236}">
              <a16:creationId xmlns:a16="http://schemas.microsoft.com/office/drawing/2014/main" id="{E0A3E171-DF25-42B3-90ED-4F6FBD013B1B}"/>
            </a:ext>
          </a:extLst>
        </xdr:cNvPr>
        <xdr:cNvSpPr/>
      </xdr:nvSpPr>
      <xdr:spPr>
        <a:xfrm>
          <a:off x="2944161" y="85252399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421157</xdr:colOff>
      <xdr:row>457</xdr:row>
      <xdr:rowOff>66402</xdr:rowOff>
    </xdr:from>
    <xdr:to>
      <xdr:col>3</xdr:col>
      <xdr:colOff>471557</xdr:colOff>
      <xdr:row>457</xdr:row>
      <xdr:rowOff>116802</xdr:rowOff>
    </xdr:to>
    <xdr:sp macro="" textlink="">
      <xdr:nvSpPr>
        <xdr:cNvPr id="1207" name="Diagrama de flujo: conector 1206">
          <a:extLst>
            <a:ext uri="{FF2B5EF4-FFF2-40B4-BE49-F238E27FC236}">
              <a16:creationId xmlns:a16="http://schemas.microsoft.com/office/drawing/2014/main" id="{C0B9AB73-045D-45A4-9A3F-A826E8F28CBD}"/>
            </a:ext>
          </a:extLst>
        </xdr:cNvPr>
        <xdr:cNvSpPr/>
      </xdr:nvSpPr>
      <xdr:spPr>
        <a:xfrm>
          <a:off x="3144186" y="85379586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352240</xdr:colOff>
      <xdr:row>457</xdr:row>
      <xdr:rowOff>176780</xdr:rowOff>
    </xdr:from>
    <xdr:to>
      <xdr:col>3</xdr:col>
      <xdr:colOff>402640</xdr:colOff>
      <xdr:row>458</xdr:row>
      <xdr:rowOff>36680</xdr:rowOff>
    </xdr:to>
    <xdr:sp macro="" textlink="">
      <xdr:nvSpPr>
        <xdr:cNvPr id="1208" name="Diagrama de flujo: conector 1207">
          <a:extLst>
            <a:ext uri="{FF2B5EF4-FFF2-40B4-BE49-F238E27FC236}">
              <a16:creationId xmlns:a16="http://schemas.microsoft.com/office/drawing/2014/main" id="{1786A569-F75E-46A8-9D9B-5265377D0051}"/>
            </a:ext>
          </a:extLst>
        </xdr:cNvPr>
        <xdr:cNvSpPr/>
      </xdr:nvSpPr>
      <xdr:spPr>
        <a:xfrm>
          <a:off x="3075269" y="85489964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148853</xdr:colOff>
      <xdr:row>457</xdr:row>
      <xdr:rowOff>51834</xdr:rowOff>
    </xdr:from>
    <xdr:to>
      <xdr:col>3</xdr:col>
      <xdr:colOff>199253</xdr:colOff>
      <xdr:row>457</xdr:row>
      <xdr:rowOff>102234</xdr:rowOff>
    </xdr:to>
    <xdr:sp macro="" textlink="">
      <xdr:nvSpPr>
        <xdr:cNvPr id="1209" name="Diagrama de flujo: conector 1208">
          <a:extLst>
            <a:ext uri="{FF2B5EF4-FFF2-40B4-BE49-F238E27FC236}">
              <a16:creationId xmlns:a16="http://schemas.microsoft.com/office/drawing/2014/main" id="{0242E412-3884-4600-A614-06D70EFD353C}"/>
            </a:ext>
          </a:extLst>
        </xdr:cNvPr>
        <xdr:cNvSpPr/>
      </xdr:nvSpPr>
      <xdr:spPr>
        <a:xfrm>
          <a:off x="2871882" y="85365018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813922</xdr:colOff>
      <xdr:row>456</xdr:row>
      <xdr:rowOff>111786</xdr:rowOff>
    </xdr:from>
    <xdr:to>
      <xdr:col>2</xdr:col>
      <xdr:colOff>864322</xdr:colOff>
      <xdr:row>456</xdr:row>
      <xdr:rowOff>162186</xdr:rowOff>
    </xdr:to>
    <xdr:sp macro="" textlink="">
      <xdr:nvSpPr>
        <xdr:cNvPr id="1210" name="Diagrama de flujo: conector 1209">
          <a:extLst>
            <a:ext uri="{FF2B5EF4-FFF2-40B4-BE49-F238E27FC236}">
              <a16:creationId xmlns:a16="http://schemas.microsoft.com/office/drawing/2014/main" id="{94ADCFE9-3624-4389-973C-E4B94A5B258F}"/>
            </a:ext>
          </a:extLst>
        </xdr:cNvPr>
        <xdr:cNvSpPr/>
      </xdr:nvSpPr>
      <xdr:spPr>
        <a:xfrm>
          <a:off x="2671297" y="85234470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599329</xdr:colOff>
      <xdr:row>455</xdr:row>
      <xdr:rowOff>174539</xdr:rowOff>
    </xdr:from>
    <xdr:to>
      <xdr:col>2</xdr:col>
      <xdr:colOff>649729</xdr:colOff>
      <xdr:row>456</xdr:row>
      <xdr:rowOff>34439</xdr:rowOff>
    </xdr:to>
    <xdr:sp macro="" textlink="">
      <xdr:nvSpPr>
        <xdr:cNvPr id="1211" name="Diagrama de flujo: conector 1210">
          <a:extLst>
            <a:ext uri="{FF2B5EF4-FFF2-40B4-BE49-F238E27FC236}">
              <a16:creationId xmlns:a16="http://schemas.microsoft.com/office/drawing/2014/main" id="{35964906-88B1-4959-A022-D7952DF8628E}"/>
            </a:ext>
          </a:extLst>
        </xdr:cNvPr>
        <xdr:cNvSpPr/>
      </xdr:nvSpPr>
      <xdr:spPr>
        <a:xfrm>
          <a:off x="2456704" y="85106723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404347</xdr:colOff>
      <xdr:row>455</xdr:row>
      <xdr:rowOff>46792</xdr:rowOff>
    </xdr:from>
    <xdr:to>
      <xdr:col>2</xdr:col>
      <xdr:colOff>454747</xdr:colOff>
      <xdr:row>455</xdr:row>
      <xdr:rowOff>97192</xdr:rowOff>
    </xdr:to>
    <xdr:sp macro="" textlink="">
      <xdr:nvSpPr>
        <xdr:cNvPr id="1212" name="Diagrama de flujo: conector 1211">
          <a:extLst>
            <a:ext uri="{FF2B5EF4-FFF2-40B4-BE49-F238E27FC236}">
              <a16:creationId xmlns:a16="http://schemas.microsoft.com/office/drawing/2014/main" id="{6FF5E1F6-1280-45A8-8F28-781E7B056A59}"/>
            </a:ext>
          </a:extLst>
        </xdr:cNvPr>
        <xdr:cNvSpPr/>
      </xdr:nvSpPr>
      <xdr:spPr>
        <a:xfrm>
          <a:off x="2261722" y="84978976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562351</xdr:colOff>
      <xdr:row>458</xdr:row>
      <xdr:rowOff>117948</xdr:rowOff>
    </xdr:from>
    <xdr:to>
      <xdr:col>3</xdr:col>
      <xdr:colOff>612751</xdr:colOff>
      <xdr:row>458</xdr:row>
      <xdr:rowOff>168348</xdr:rowOff>
    </xdr:to>
    <xdr:sp macro="" textlink="">
      <xdr:nvSpPr>
        <xdr:cNvPr id="1213" name="Diagrama de flujo: conector 1212">
          <a:extLst>
            <a:ext uri="{FF2B5EF4-FFF2-40B4-BE49-F238E27FC236}">
              <a16:creationId xmlns:a16="http://schemas.microsoft.com/office/drawing/2014/main" id="{6D8578BE-3A17-42A4-84B8-EE32D36D584B}"/>
            </a:ext>
          </a:extLst>
        </xdr:cNvPr>
        <xdr:cNvSpPr/>
      </xdr:nvSpPr>
      <xdr:spPr>
        <a:xfrm>
          <a:off x="3285380" y="85621632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790390</xdr:colOff>
      <xdr:row>459</xdr:row>
      <xdr:rowOff>68642</xdr:rowOff>
    </xdr:from>
    <xdr:to>
      <xdr:col>3</xdr:col>
      <xdr:colOff>840790</xdr:colOff>
      <xdr:row>459</xdr:row>
      <xdr:rowOff>119042</xdr:rowOff>
    </xdr:to>
    <xdr:sp macro="" textlink="">
      <xdr:nvSpPr>
        <xdr:cNvPr id="1214" name="Diagrama de flujo: conector 1213">
          <a:extLst>
            <a:ext uri="{FF2B5EF4-FFF2-40B4-BE49-F238E27FC236}">
              <a16:creationId xmlns:a16="http://schemas.microsoft.com/office/drawing/2014/main" id="{12A394CD-7462-4BAB-9B26-4AF829DC087A}"/>
            </a:ext>
          </a:extLst>
        </xdr:cNvPr>
        <xdr:cNvSpPr/>
      </xdr:nvSpPr>
      <xdr:spPr>
        <a:xfrm>
          <a:off x="3513419" y="85762826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138768</xdr:colOff>
      <xdr:row>460</xdr:row>
      <xdr:rowOff>16534</xdr:rowOff>
    </xdr:from>
    <xdr:to>
      <xdr:col>4</xdr:col>
      <xdr:colOff>189168</xdr:colOff>
      <xdr:row>460</xdr:row>
      <xdr:rowOff>66934</xdr:rowOff>
    </xdr:to>
    <xdr:sp macro="" textlink="">
      <xdr:nvSpPr>
        <xdr:cNvPr id="1215" name="Diagrama de flujo: conector 1214">
          <a:extLst>
            <a:ext uri="{FF2B5EF4-FFF2-40B4-BE49-F238E27FC236}">
              <a16:creationId xmlns:a16="http://schemas.microsoft.com/office/drawing/2014/main" id="{CE951653-DE50-42F0-89E1-D60FF51DB9BB}"/>
            </a:ext>
          </a:extLst>
        </xdr:cNvPr>
        <xdr:cNvSpPr/>
      </xdr:nvSpPr>
      <xdr:spPr>
        <a:xfrm>
          <a:off x="3727452" y="85901218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386418</xdr:colOff>
      <xdr:row>460</xdr:row>
      <xdr:rowOff>171736</xdr:rowOff>
    </xdr:from>
    <xdr:to>
      <xdr:col>4</xdr:col>
      <xdr:colOff>436818</xdr:colOff>
      <xdr:row>461</xdr:row>
      <xdr:rowOff>31636</xdr:rowOff>
    </xdr:to>
    <xdr:sp macro="" textlink="">
      <xdr:nvSpPr>
        <xdr:cNvPr id="1216" name="Diagrama de flujo: conector 1215">
          <a:extLst>
            <a:ext uri="{FF2B5EF4-FFF2-40B4-BE49-F238E27FC236}">
              <a16:creationId xmlns:a16="http://schemas.microsoft.com/office/drawing/2014/main" id="{16123488-DFFB-4D46-86A3-62A555E6820A}"/>
            </a:ext>
          </a:extLst>
        </xdr:cNvPr>
        <xdr:cNvSpPr/>
      </xdr:nvSpPr>
      <xdr:spPr>
        <a:xfrm>
          <a:off x="3975102" y="86056420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600449</xdr:colOff>
      <xdr:row>461</xdr:row>
      <xdr:rowOff>111224</xdr:rowOff>
    </xdr:from>
    <xdr:to>
      <xdr:col>4</xdr:col>
      <xdr:colOff>650849</xdr:colOff>
      <xdr:row>461</xdr:row>
      <xdr:rowOff>161624</xdr:rowOff>
    </xdr:to>
    <xdr:sp macro="" textlink="">
      <xdr:nvSpPr>
        <xdr:cNvPr id="1217" name="Diagrama de flujo: conector 1216">
          <a:extLst>
            <a:ext uri="{FF2B5EF4-FFF2-40B4-BE49-F238E27FC236}">
              <a16:creationId xmlns:a16="http://schemas.microsoft.com/office/drawing/2014/main" id="{8EA160BC-A1DF-4C14-8378-979415EC6FE3}"/>
            </a:ext>
          </a:extLst>
        </xdr:cNvPr>
        <xdr:cNvSpPr/>
      </xdr:nvSpPr>
      <xdr:spPr>
        <a:xfrm>
          <a:off x="4189133" y="86186408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808880</xdr:colOff>
      <xdr:row>462</xdr:row>
      <xdr:rowOff>53513</xdr:rowOff>
    </xdr:from>
    <xdr:to>
      <xdr:col>4</xdr:col>
      <xdr:colOff>859280</xdr:colOff>
      <xdr:row>462</xdr:row>
      <xdr:rowOff>103913</xdr:rowOff>
    </xdr:to>
    <xdr:sp macro="" textlink="">
      <xdr:nvSpPr>
        <xdr:cNvPr id="1218" name="Diagrama de flujo: conector 1217">
          <a:extLst>
            <a:ext uri="{FF2B5EF4-FFF2-40B4-BE49-F238E27FC236}">
              <a16:creationId xmlns:a16="http://schemas.microsoft.com/office/drawing/2014/main" id="{C1BB44DF-FDAE-496F-B8A8-0BB4BB704EA4}"/>
            </a:ext>
          </a:extLst>
        </xdr:cNvPr>
        <xdr:cNvSpPr/>
      </xdr:nvSpPr>
      <xdr:spPr>
        <a:xfrm>
          <a:off x="4397564" y="86319197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196478</xdr:colOff>
      <xdr:row>463</xdr:row>
      <xdr:rowOff>23817</xdr:rowOff>
    </xdr:from>
    <xdr:to>
      <xdr:col>5</xdr:col>
      <xdr:colOff>246878</xdr:colOff>
      <xdr:row>463</xdr:row>
      <xdr:rowOff>74217</xdr:rowOff>
    </xdr:to>
    <xdr:sp macro="" textlink="">
      <xdr:nvSpPr>
        <xdr:cNvPr id="1219" name="Diagrama de flujo: conector 1218">
          <a:extLst>
            <a:ext uri="{FF2B5EF4-FFF2-40B4-BE49-F238E27FC236}">
              <a16:creationId xmlns:a16="http://schemas.microsoft.com/office/drawing/2014/main" id="{D5F57A24-BF2B-4B87-8014-7A9227AB7ACC}"/>
            </a:ext>
          </a:extLst>
        </xdr:cNvPr>
        <xdr:cNvSpPr/>
      </xdr:nvSpPr>
      <xdr:spPr>
        <a:xfrm>
          <a:off x="4650816" y="86480001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460937</xdr:colOff>
      <xdr:row>463</xdr:row>
      <xdr:rowOff>190224</xdr:rowOff>
    </xdr:from>
    <xdr:to>
      <xdr:col>5</xdr:col>
      <xdr:colOff>511337</xdr:colOff>
      <xdr:row>464</xdr:row>
      <xdr:rowOff>50124</xdr:rowOff>
    </xdr:to>
    <xdr:sp macro="" textlink="">
      <xdr:nvSpPr>
        <xdr:cNvPr id="1220" name="Diagrama de flujo: conector 1219">
          <a:extLst>
            <a:ext uri="{FF2B5EF4-FFF2-40B4-BE49-F238E27FC236}">
              <a16:creationId xmlns:a16="http://schemas.microsoft.com/office/drawing/2014/main" id="{E391D604-410F-4F77-BD40-02523B3EEA08}"/>
            </a:ext>
          </a:extLst>
        </xdr:cNvPr>
        <xdr:cNvSpPr/>
      </xdr:nvSpPr>
      <xdr:spPr>
        <a:xfrm>
          <a:off x="4915275" y="86646408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245224</xdr:colOff>
      <xdr:row>462</xdr:row>
      <xdr:rowOff>136997</xdr:rowOff>
    </xdr:from>
    <xdr:to>
      <xdr:col>5</xdr:col>
      <xdr:colOff>295624</xdr:colOff>
      <xdr:row>462</xdr:row>
      <xdr:rowOff>187397</xdr:rowOff>
    </xdr:to>
    <xdr:sp macro="" textlink="">
      <xdr:nvSpPr>
        <xdr:cNvPr id="1228" name="Diagrama de flujo: conector 1227">
          <a:extLst>
            <a:ext uri="{FF2B5EF4-FFF2-40B4-BE49-F238E27FC236}">
              <a16:creationId xmlns:a16="http://schemas.microsoft.com/office/drawing/2014/main" id="{6EFCB667-FB34-46BA-BAD4-2C87A7CB32FA}"/>
            </a:ext>
          </a:extLst>
        </xdr:cNvPr>
        <xdr:cNvSpPr/>
      </xdr:nvSpPr>
      <xdr:spPr>
        <a:xfrm>
          <a:off x="4699562" y="86402681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464860</xdr:colOff>
      <xdr:row>463</xdr:row>
      <xdr:rowOff>82089</xdr:rowOff>
    </xdr:from>
    <xdr:to>
      <xdr:col>5</xdr:col>
      <xdr:colOff>515260</xdr:colOff>
      <xdr:row>463</xdr:row>
      <xdr:rowOff>132489</xdr:rowOff>
    </xdr:to>
    <xdr:sp macro="" textlink="">
      <xdr:nvSpPr>
        <xdr:cNvPr id="1229" name="Diagrama de flujo: conector 1228">
          <a:extLst>
            <a:ext uri="{FF2B5EF4-FFF2-40B4-BE49-F238E27FC236}">
              <a16:creationId xmlns:a16="http://schemas.microsoft.com/office/drawing/2014/main" id="{6F5AC063-0343-4173-B69F-A0A7BB4DE130}"/>
            </a:ext>
          </a:extLst>
        </xdr:cNvPr>
        <xdr:cNvSpPr/>
      </xdr:nvSpPr>
      <xdr:spPr>
        <a:xfrm>
          <a:off x="4919198" y="86538273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855384</xdr:colOff>
      <xdr:row>461</xdr:row>
      <xdr:rowOff>167254</xdr:rowOff>
    </xdr:from>
    <xdr:to>
      <xdr:col>5</xdr:col>
      <xdr:colOff>40130</xdr:colOff>
      <xdr:row>462</xdr:row>
      <xdr:rowOff>27154</xdr:rowOff>
    </xdr:to>
    <xdr:sp macro="" textlink="">
      <xdr:nvSpPr>
        <xdr:cNvPr id="1230" name="Diagrama de flujo: conector 1229">
          <a:extLst>
            <a:ext uri="{FF2B5EF4-FFF2-40B4-BE49-F238E27FC236}">
              <a16:creationId xmlns:a16="http://schemas.microsoft.com/office/drawing/2014/main" id="{FC5FFBD1-0FDA-43A8-B5D2-347AB0AEE1DF}"/>
            </a:ext>
          </a:extLst>
        </xdr:cNvPr>
        <xdr:cNvSpPr/>
      </xdr:nvSpPr>
      <xdr:spPr>
        <a:xfrm>
          <a:off x="4444068" y="86242438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651997</xdr:colOff>
      <xdr:row>461</xdr:row>
      <xdr:rowOff>36705</xdr:rowOff>
    </xdr:from>
    <xdr:to>
      <xdr:col>4</xdr:col>
      <xdr:colOff>702397</xdr:colOff>
      <xdr:row>461</xdr:row>
      <xdr:rowOff>87105</xdr:rowOff>
    </xdr:to>
    <xdr:sp macro="" textlink="">
      <xdr:nvSpPr>
        <xdr:cNvPr id="1231" name="Diagrama de flujo: conector 1230">
          <a:extLst>
            <a:ext uri="{FF2B5EF4-FFF2-40B4-BE49-F238E27FC236}">
              <a16:creationId xmlns:a16="http://schemas.microsoft.com/office/drawing/2014/main" id="{95446F11-1264-4FA4-8B20-A1769700C729}"/>
            </a:ext>
          </a:extLst>
        </xdr:cNvPr>
        <xdr:cNvSpPr/>
      </xdr:nvSpPr>
      <xdr:spPr>
        <a:xfrm>
          <a:off x="4240681" y="86111889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445808</xdr:colOff>
      <xdr:row>460</xdr:row>
      <xdr:rowOff>93855</xdr:rowOff>
    </xdr:from>
    <xdr:to>
      <xdr:col>4</xdr:col>
      <xdr:colOff>496208</xdr:colOff>
      <xdr:row>460</xdr:row>
      <xdr:rowOff>144255</xdr:rowOff>
    </xdr:to>
    <xdr:sp macro="" textlink="">
      <xdr:nvSpPr>
        <xdr:cNvPr id="1232" name="Diagrama de flujo: conector 1231">
          <a:extLst>
            <a:ext uri="{FF2B5EF4-FFF2-40B4-BE49-F238E27FC236}">
              <a16:creationId xmlns:a16="http://schemas.microsoft.com/office/drawing/2014/main" id="{5697F7DD-FA87-4823-B4A8-2474ECBC19BA}"/>
            </a:ext>
          </a:extLst>
        </xdr:cNvPr>
        <xdr:cNvSpPr/>
      </xdr:nvSpPr>
      <xdr:spPr>
        <a:xfrm>
          <a:off x="4034492" y="85978539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206002</xdr:colOff>
      <xdr:row>459</xdr:row>
      <xdr:rowOff>131394</xdr:rowOff>
    </xdr:from>
    <xdr:to>
      <xdr:col>4</xdr:col>
      <xdr:colOff>256402</xdr:colOff>
      <xdr:row>459</xdr:row>
      <xdr:rowOff>181794</xdr:rowOff>
    </xdr:to>
    <xdr:sp macro="" textlink="">
      <xdr:nvSpPr>
        <xdr:cNvPr id="1233" name="Diagrama de flujo: conector 1232">
          <a:extLst>
            <a:ext uri="{FF2B5EF4-FFF2-40B4-BE49-F238E27FC236}">
              <a16:creationId xmlns:a16="http://schemas.microsoft.com/office/drawing/2014/main" id="{BE174516-0F6E-463F-ACCF-B1C7DB49D4EF}"/>
            </a:ext>
          </a:extLst>
        </xdr:cNvPr>
        <xdr:cNvSpPr/>
      </xdr:nvSpPr>
      <xdr:spPr>
        <a:xfrm>
          <a:off x="3794686" y="85825578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733962</xdr:colOff>
      <xdr:row>464</xdr:row>
      <xdr:rowOff>4426</xdr:rowOff>
    </xdr:from>
    <xdr:to>
      <xdr:col>5</xdr:col>
      <xdr:colOff>784362</xdr:colOff>
      <xdr:row>464</xdr:row>
      <xdr:rowOff>54826</xdr:rowOff>
    </xdr:to>
    <xdr:sp macro="" textlink="">
      <xdr:nvSpPr>
        <xdr:cNvPr id="1235" name="Diagrama de flujo: conector 1234">
          <a:extLst>
            <a:ext uri="{FF2B5EF4-FFF2-40B4-BE49-F238E27FC236}">
              <a16:creationId xmlns:a16="http://schemas.microsoft.com/office/drawing/2014/main" id="{F7B9FBE6-E04E-4EEF-BB63-DAE70C57664A}"/>
            </a:ext>
          </a:extLst>
        </xdr:cNvPr>
        <xdr:cNvSpPr/>
      </xdr:nvSpPr>
      <xdr:spPr>
        <a:xfrm>
          <a:off x="5186496" y="86656095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134048</xdr:colOff>
      <xdr:row>464</xdr:row>
      <xdr:rowOff>5072</xdr:rowOff>
    </xdr:from>
    <xdr:to>
      <xdr:col>6</xdr:col>
      <xdr:colOff>184448</xdr:colOff>
      <xdr:row>464</xdr:row>
      <xdr:rowOff>55472</xdr:rowOff>
    </xdr:to>
    <xdr:sp macro="" textlink="">
      <xdr:nvSpPr>
        <xdr:cNvPr id="1236" name="Diagrama de flujo: conector 1235">
          <a:extLst>
            <a:ext uri="{FF2B5EF4-FFF2-40B4-BE49-F238E27FC236}">
              <a16:creationId xmlns:a16="http://schemas.microsoft.com/office/drawing/2014/main" id="{4D617756-8AD3-42FA-9C7B-F0B3158501FE}"/>
            </a:ext>
          </a:extLst>
        </xdr:cNvPr>
        <xdr:cNvSpPr/>
      </xdr:nvSpPr>
      <xdr:spPr>
        <a:xfrm>
          <a:off x="5451904" y="86656741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402685</xdr:colOff>
      <xdr:row>464</xdr:row>
      <xdr:rowOff>5717</xdr:rowOff>
    </xdr:from>
    <xdr:to>
      <xdr:col>6</xdr:col>
      <xdr:colOff>453085</xdr:colOff>
      <xdr:row>464</xdr:row>
      <xdr:rowOff>56117</xdr:rowOff>
    </xdr:to>
    <xdr:sp macro="" textlink="">
      <xdr:nvSpPr>
        <xdr:cNvPr id="1237" name="Diagrama de flujo: conector 1236">
          <a:extLst>
            <a:ext uri="{FF2B5EF4-FFF2-40B4-BE49-F238E27FC236}">
              <a16:creationId xmlns:a16="http://schemas.microsoft.com/office/drawing/2014/main" id="{E251389F-2818-4ADC-9C1A-5609E2B9F360}"/>
            </a:ext>
          </a:extLst>
        </xdr:cNvPr>
        <xdr:cNvSpPr/>
      </xdr:nvSpPr>
      <xdr:spPr>
        <a:xfrm>
          <a:off x="5720541" y="86657386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658407</xdr:colOff>
      <xdr:row>464</xdr:row>
      <xdr:rowOff>3134</xdr:rowOff>
    </xdr:from>
    <xdr:to>
      <xdr:col>6</xdr:col>
      <xdr:colOff>708807</xdr:colOff>
      <xdr:row>464</xdr:row>
      <xdr:rowOff>53534</xdr:rowOff>
    </xdr:to>
    <xdr:sp macro="" textlink="">
      <xdr:nvSpPr>
        <xdr:cNvPr id="1238" name="Diagrama de flujo: conector 1237">
          <a:extLst>
            <a:ext uri="{FF2B5EF4-FFF2-40B4-BE49-F238E27FC236}">
              <a16:creationId xmlns:a16="http://schemas.microsoft.com/office/drawing/2014/main" id="{67D19082-16B7-4ABA-AEE9-25DADE9A4EA6}"/>
            </a:ext>
          </a:extLst>
        </xdr:cNvPr>
        <xdr:cNvSpPr/>
      </xdr:nvSpPr>
      <xdr:spPr>
        <a:xfrm>
          <a:off x="5976263" y="86654803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55264</xdr:colOff>
      <xdr:row>464</xdr:row>
      <xdr:rowOff>552</xdr:rowOff>
    </xdr:from>
    <xdr:to>
      <xdr:col>7</xdr:col>
      <xdr:colOff>105664</xdr:colOff>
      <xdr:row>464</xdr:row>
      <xdr:rowOff>50952</xdr:rowOff>
    </xdr:to>
    <xdr:sp macro="" textlink="">
      <xdr:nvSpPr>
        <xdr:cNvPr id="1239" name="Diagrama de flujo: conector 1238">
          <a:extLst>
            <a:ext uri="{FF2B5EF4-FFF2-40B4-BE49-F238E27FC236}">
              <a16:creationId xmlns:a16="http://schemas.microsoft.com/office/drawing/2014/main" id="{80B57584-4FD9-4990-AF48-B3198B0467EE}"/>
            </a:ext>
          </a:extLst>
        </xdr:cNvPr>
        <xdr:cNvSpPr/>
      </xdr:nvSpPr>
      <xdr:spPr>
        <a:xfrm>
          <a:off x="6238442" y="86652221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52681</xdr:colOff>
      <xdr:row>463</xdr:row>
      <xdr:rowOff>78688</xdr:rowOff>
    </xdr:from>
    <xdr:to>
      <xdr:col>7</xdr:col>
      <xdr:colOff>103081</xdr:colOff>
      <xdr:row>463</xdr:row>
      <xdr:rowOff>129088</xdr:rowOff>
    </xdr:to>
    <xdr:sp macro="" textlink="">
      <xdr:nvSpPr>
        <xdr:cNvPr id="1240" name="Diagrama de flujo: conector 1239">
          <a:extLst>
            <a:ext uri="{FF2B5EF4-FFF2-40B4-BE49-F238E27FC236}">
              <a16:creationId xmlns:a16="http://schemas.microsoft.com/office/drawing/2014/main" id="{0F439BB0-BD43-4BA6-88E5-708FB9C2C132}"/>
            </a:ext>
          </a:extLst>
        </xdr:cNvPr>
        <xdr:cNvSpPr/>
      </xdr:nvSpPr>
      <xdr:spPr>
        <a:xfrm>
          <a:off x="6235859" y="86539857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728150</xdr:colOff>
      <xdr:row>463</xdr:row>
      <xdr:rowOff>76106</xdr:rowOff>
    </xdr:from>
    <xdr:to>
      <xdr:col>5</xdr:col>
      <xdr:colOff>778550</xdr:colOff>
      <xdr:row>463</xdr:row>
      <xdr:rowOff>126506</xdr:rowOff>
    </xdr:to>
    <xdr:sp macro="" textlink="">
      <xdr:nvSpPr>
        <xdr:cNvPr id="1241" name="Diagrama de flujo: conector 1240">
          <a:extLst>
            <a:ext uri="{FF2B5EF4-FFF2-40B4-BE49-F238E27FC236}">
              <a16:creationId xmlns:a16="http://schemas.microsoft.com/office/drawing/2014/main" id="{0BB5ACDF-4B77-449F-90E8-8DB9B562FACC}"/>
            </a:ext>
          </a:extLst>
        </xdr:cNvPr>
        <xdr:cNvSpPr/>
      </xdr:nvSpPr>
      <xdr:spPr>
        <a:xfrm>
          <a:off x="5180684" y="86537275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131465</xdr:colOff>
      <xdr:row>463</xdr:row>
      <xdr:rowOff>73523</xdr:rowOff>
    </xdr:from>
    <xdr:to>
      <xdr:col>6</xdr:col>
      <xdr:colOff>181865</xdr:colOff>
      <xdr:row>463</xdr:row>
      <xdr:rowOff>123923</xdr:rowOff>
    </xdr:to>
    <xdr:sp macro="" textlink="">
      <xdr:nvSpPr>
        <xdr:cNvPr id="1242" name="Diagrama de flujo: conector 1241">
          <a:extLst>
            <a:ext uri="{FF2B5EF4-FFF2-40B4-BE49-F238E27FC236}">
              <a16:creationId xmlns:a16="http://schemas.microsoft.com/office/drawing/2014/main" id="{F0E9C90B-A389-44CD-A6AC-D3A0B076472A}"/>
            </a:ext>
          </a:extLst>
        </xdr:cNvPr>
        <xdr:cNvSpPr/>
      </xdr:nvSpPr>
      <xdr:spPr>
        <a:xfrm>
          <a:off x="5449321" y="86534692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403331</xdr:colOff>
      <xdr:row>463</xdr:row>
      <xdr:rowOff>74168</xdr:rowOff>
    </xdr:from>
    <xdr:to>
      <xdr:col>6</xdr:col>
      <xdr:colOff>453731</xdr:colOff>
      <xdr:row>463</xdr:row>
      <xdr:rowOff>124568</xdr:rowOff>
    </xdr:to>
    <xdr:sp macro="" textlink="">
      <xdr:nvSpPr>
        <xdr:cNvPr id="1243" name="Diagrama de flujo: conector 1242">
          <a:extLst>
            <a:ext uri="{FF2B5EF4-FFF2-40B4-BE49-F238E27FC236}">
              <a16:creationId xmlns:a16="http://schemas.microsoft.com/office/drawing/2014/main" id="{0FBED446-0113-4896-851D-279563602D00}"/>
            </a:ext>
          </a:extLst>
        </xdr:cNvPr>
        <xdr:cNvSpPr/>
      </xdr:nvSpPr>
      <xdr:spPr>
        <a:xfrm>
          <a:off x="5721187" y="86535337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655824</xdr:colOff>
      <xdr:row>463</xdr:row>
      <xdr:rowOff>74814</xdr:rowOff>
    </xdr:from>
    <xdr:to>
      <xdr:col>6</xdr:col>
      <xdr:colOff>706224</xdr:colOff>
      <xdr:row>463</xdr:row>
      <xdr:rowOff>125214</xdr:rowOff>
    </xdr:to>
    <xdr:sp macro="" textlink="">
      <xdr:nvSpPr>
        <xdr:cNvPr id="1244" name="Diagrama de flujo: conector 1243">
          <a:extLst>
            <a:ext uri="{FF2B5EF4-FFF2-40B4-BE49-F238E27FC236}">
              <a16:creationId xmlns:a16="http://schemas.microsoft.com/office/drawing/2014/main" id="{5383982D-9FDC-4C76-B812-4665CB463BA7}"/>
            </a:ext>
          </a:extLst>
        </xdr:cNvPr>
        <xdr:cNvSpPr/>
      </xdr:nvSpPr>
      <xdr:spPr>
        <a:xfrm>
          <a:off x="5973680" y="86535983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17111</xdr:colOff>
      <xdr:row>486</xdr:row>
      <xdr:rowOff>23916</xdr:rowOff>
    </xdr:from>
    <xdr:to>
      <xdr:col>2</xdr:col>
      <xdr:colOff>67511</xdr:colOff>
      <xdr:row>486</xdr:row>
      <xdr:rowOff>74316</xdr:rowOff>
    </xdr:to>
    <xdr:sp macro="" textlink="">
      <xdr:nvSpPr>
        <xdr:cNvPr id="1245" name="Diagrama de flujo: conector 1244">
          <a:extLst>
            <a:ext uri="{FF2B5EF4-FFF2-40B4-BE49-F238E27FC236}">
              <a16:creationId xmlns:a16="http://schemas.microsoft.com/office/drawing/2014/main" id="{83AF324E-6036-455D-A345-DE85FA57416B}"/>
            </a:ext>
          </a:extLst>
        </xdr:cNvPr>
        <xdr:cNvSpPr/>
      </xdr:nvSpPr>
      <xdr:spPr>
        <a:xfrm>
          <a:off x="1875385" y="90105256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262962</xdr:colOff>
      <xdr:row>486</xdr:row>
      <xdr:rowOff>28948</xdr:rowOff>
    </xdr:from>
    <xdr:to>
      <xdr:col>2</xdr:col>
      <xdr:colOff>313362</xdr:colOff>
      <xdr:row>486</xdr:row>
      <xdr:rowOff>79348</xdr:rowOff>
    </xdr:to>
    <xdr:sp macro="" textlink="">
      <xdr:nvSpPr>
        <xdr:cNvPr id="1254" name="Diagrama de flujo: conector 1253">
          <a:extLst>
            <a:ext uri="{FF2B5EF4-FFF2-40B4-BE49-F238E27FC236}">
              <a16:creationId xmlns:a16="http://schemas.microsoft.com/office/drawing/2014/main" id="{B684BC67-157B-441A-B942-771FC1E3858C}"/>
            </a:ext>
          </a:extLst>
        </xdr:cNvPr>
        <xdr:cNvSpPr/>
      </xdr:nvSpPr>
      <xdr:spPr>
        <a:xfrm>
          <a:off x="2121236" y="90110288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490843</xdr:colOff>
      <xdr:row>486</xdr:row>
      <xdr:rowOff>30386</xdr:rowOff>
    </xdr:from>
    <xdr:to>
      <xdr:col>2</xdr:col>
      <xdr:colOff>541243</xdr:colOff>
      <xdr:row>486</xdr:row>
      <xdr:rowOff>80786</xdr:rowOff>
    </xdr:to>
    <xdr:sp macro="" textlink="">
      <xdr:nvSpPr>
        <xdr:cNvPr id="1255" name="Diagrama de flujo: conector 1254">
          <a:extLst>
            <a:ext uri="{FF2B5EF4-FFF2-40B4-BE49-F238E27FC236}">
              <a16:creationId xmlns:a16="http://schemas.microsoft.com/office/drawing/2014/main" id="{59D863E3-F640-4DC5-AE28-C1DB29A10C02}"/>
            </a:ext>
          </a:extLst>
        </xdr:cNvPr>
        <xdr:cNvSpPr/>
      </xdr:nvSpPr>
      <xdr:spPr>
        <a:xfrm>
          <a:off x="2349117" y="90111726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754667</xdr:colOff>
      <xdr:row>486</xdr:row>
      <xdr:rowOff>24635</xdr:rowOff>
    </xdr:from>
    <xdr:to>
      <xdr:col>2</xdr:col>
      <xdr:colOff>805067</xdr:colOff>
      <xdr:row>486</xdr:row>
      <xdr:rowOff>75035</xdr:rowOff>
    </xdr:to>
    <xdr:sp macro="" textlink="">
      <xdr:nvSpPr>
        <xdr:cNvPr id="1256" name="Diagrama de flujo: conector 1255">
          <a:extLst>
            <a:ext uri="{FF2B5EF4-FFF2-40B4-BE49-F238E27FC236}">
              <a16:creationId xmlns:a16="http://schemas.microsoft.com/office/drawing/2014/main" id="{254B94AF-BBA0-451B-A6A3-25669B360557}"/>
            </a:ext>
          </a:extLst>
        </xdr:cNvPr>
        <xdr:cNvSpPr/>
      </xdr:nvSpPr>
      <xdr:spPr>
        <a:xfrm>
          <a:off x="2612941" y="90105975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141474</xdr:colOff>
      <xdr:row>486</xdr:row>
      <xdr:rowOff>26072</xdr:rowOff>
    </xdr:from>
    <xdr:to>
      <xdr:col>3</xdr:col>
      <xdr:colOff>191874</xdr:colOff>
      <xdr:row>486</xdr:row>
      <xdr:rowOff>76472</xdr:rowOff>
    </xdr:to>
    <xdr:sp macro="" textlink="">
      <xdr:nvSpPr>
        <xdr:cNvPr id="1257" name="Diagrama de flujo: conector 1256">
          <a:extLst>
            <a:ext uri="{FF2B5EF4-FFF2-40B4-BE49-F238E27FC236}">
              <a16:creationId xmlns:a16="http://schemas.microsoft.com/office/drawing/2014/main" id="{D346C8F6-529F-45FE-B79D-22098F52CE0C}"/>
            </a:ext>
          </a:extLst>
        </xdr:cNvPr>
        <xdr:cNvSpPr/>
      </xdr:nvSpPr>
      <xdr:spPr>
        <a:xfrm>
          <a:off x="2865983" y="90107412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423272</xdr:colOff>
      <xdr:row>486</xdr:row>
      <xdr:rowOff>20321</xdr:rowOff>
    </xdr:from>
    <xdr:to>
      <xdr:col>3</xdr:col>
      <xdr:colOff>473672</xdr:colOff>
      <xdr:row>486</xdr:row>
      <xdr:rowOff>70721</xdr:rowOff>
    </xdr:to>
    <xdr:sp macro="" textlink="">
      <xdr:nvSpPr>
        <xdr:cNvPr id="1258" name="Diagrama de flujo: conector 1257">
          <a:extLst>
            <a:ext uri="{FF2B5EF4-FFF2-40B4-BE49-F238E27FC236}">
              <a16:creationId xmlns:a16="http://schemas.microsoft.com/office/drawing/2014/main" id="{FD81139A-47C2-4EFE-97A6-F9E6BADAC9EE}"/>
            </a:ext>
          </a:extLst>
        </xdr:cNvPr>
        <xdr:cNvSpPr/>
      </xdr:nvSpPr>
      <xdr:spPr>
        <a:xfrm>
          <a:off x="3147781" y="90101661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22143</xdr:colOff>
      <xdr:row>485</xdr:row>
      <xdr:rowOff>115212</xdr:rowOff>
    </xdr:from>
    <xdr:to>
      <xdr:col>2</xdr:col>
      <xdr:colOff>72543</xdr:colOff>
      <xdr:row>485</xdr:row>
      <xdr:rowOff>165612</xdr:rowOff>
    </xdr:to>
    <xdr:sp macro="" textlink="">
      <xdr:nvSpPr>
        <xdr:cNvPr id="1259" name="Diagrama de flujo: conector 1258">
          <a:extLst>
            <a:ext uri="{FF2B5EF4-FFF2-40B4-BE49-F238E27FC236}">
              <a16:creationId xmlns:a16="http://schemas.microsoft.com/office/drawing/2014/main" id="{69F9D8B9-27EF-436E-9FA0-94710F51D02E}"/>
            </a:ext>
          </a:extLst>
        </xdr:cNvPr>
        <xdr:cNvSpPr/>
      </xdr:nvSpPr>
      <xdr:spPr>
        <a:xfrm>
          <a:off x="1880417" y="90006052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260808</xdr:colOff>
      <xdr:row>485</xdr:row>
      <xdr:rowOff>116650</xdr:rowOff>
    </xdr:from>
    <xdr:to>
      <xdr:col>2</xdr:col>
      <xdr:colOff>311208</xdr:colOff>
      <xdr:row>485</xdr:row>
      <xdr:rowOff>167050</xdr:rowOff>
    </xdr:to>
    <xdr:sp macro="" textlink="">
      <xdr:nvSpPr>
        <xdr:cNvPr id="1260" name="Diagrama de flujo: conector 1259">
          <a:extLst>
            <a:ext uri="{FF2B5EF4-FFF2-40B4-BE49-F238E27FC236}">
              <a16:creationId xmlns:a16="http://schemas.microsoft.com/office/drawing/2014/main" id="{ACEDC06B-4285-4356-B04F-285FDE214F51}"/>
            </a:ext>
          </a:extLst>
        </xdr:cNvPr>
        <xdr:cNvSpPr/>
      </xdr:nvSpPr>
      <xdr:spPr>
        <a:xfrm>
          <a:off x="2119082" y="90007490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492283</xdr:colOff>
      <xdr:row>485</xdr:row>
      <xdr:rowOff>114493</xdr:rowOff>
    </xdr:from>
    <xdr:to>
      <xdr:col>2</xdr:col>
      <xdr:colOff>542683</xdr:colOff>
      <xdr:row>485</xdr:row>
      <xdr:rowOff>164893</xdr:rowOff>
    </xdr:to>
    <xdr:sp macro="" textlink="">
      <xdr:nvSpPr>
        <xdr:cNvPr id="1261" name="Diagrama de flujo: conector 1260">
          <a:extLst>
            <a:ext uri="{FF2B5EF4-FFF2-40B4-BE49-F238E27FC236}">
              <a16:creationId xmlns:a16="http://schemas.microsoft.com/office/drawing/2014/main" id="{8BA55B2C-9768-4864-A35E-D8FCF59CFA28}"/>
            </a:ext>
          </a:extLst>
        </xdr:cNvPr>
        <xdr:cNvSpPr/>
      </xdr:nvSpPr>
      <xdr:spPr>
        <a:xfrm>
          <a:off x="2350557" y="90005333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752514</xdr:colOff>
      <xdr:row>485</xdr:row>
      <xdr:rowOff>115931</xdr:rowOff>
    </xdr:from>
    <xdr:to>
      <xdr:col>2</xdr:col>
      <xdr:colOff>802914</xdr:colOff>
      <xdr:row>485</xdr:row>
      <xdr:rowOff>166331</xdr:rowOff>
    </xdr:to>
    <xdr:sp macro="" textlink="">
      <xdr:nvSpPr>
        <xdr:cNvPr id="1262" name="Diagrama de flujo: conector 1261">
          <a:extLst>
            <a:ext uri="{FF2B5EF4-FFF2-40B4-BE49-F238E27FC236}">
              <a16:creationId xmlns:a16="http://schemas.microsoft.com/office/drawing/2014/main" id="{647031F6-68B6-4B66-BA5B-162450EF74B8}"/>
            </a:ext>
          </a:extLst>
        </xdr:cNvPr>
        <xdr:cNvSpPr/>
      </xdr:nvSpPr>
      <xdr:spPr>
        <a:xfrm>
          <a:off x="2610788" y="90006771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139321</xdr:colOff>
      <xdr:row>485</xdr:row>
      <xdr:rowOff>113774</xdr:rowOff>
    </xdr:from>
    <xdr:to>
      <xdr:col>3</xdr:col>
      <xdr:colOff>189721</xdr:colOff>
      <xdr:row>485</xdr:row>
      <xdr:rowOff>164174</xdr:rowOff>
    </xdr:to>
    <xdr:sp macro="" textlink="">
      <xdr:nvSpPr>
        <xdr:cNvPr id="1263" name="Diagrama de flujo: conector 1262">
          <a:extLst>
            <a:ext uri="{FF2B5EF4-FFF2-40B4-BE49-F238E27FC236}">
              <a16:creationId xmlns:a16="http://schemas.microsoft.com/office/drawing/2014/main" id="{041E6337-D7E2-4FF6-B484-B029EB39FBA3}"/>
            </a:ext>
          </a:extLst>
        </xdr:cNvPr>
        <xdr:cNvSpPr/>
      </xdr:nvSpPr>
      <xdr:spPr>
        <a:xfrm>
          <a:off x="2863830" y="90004614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421117</xdr:colOff>
      <xdr:row>485</xdr:row>
      <xdr:rowOff>115211</xdr:rowOff>
    </xdr:from>
    <xdr:to>
      <xdr:col>3</xdr:col>
      <xdr:colOff>471517</xdr:colOff>
      <xdr:row>485</xdr:row>
      <xdr:rowOff>165611</xdr:rowOff>
    </xdr:to>
    <xdr:sp macro="" textlink="">
      <xdr:nvSpPr>
        <xdr:cNvPr id="1264" name="Diagrama de flujo: conector 1263">
          <a:extLst>
            <a:ext uri="{FF2B5EF4-FFF2-40B4-BE49-F238E27FC236}">
              <a16:creationId xmlns:a16="http://schemas.microsoft.com/office/drawing/2014/main" id="{B13BA426-3BE5-4F89-B6E1-5C78C45059FA}"/>
            </a:ext>
          </a:extLst>
        </xdr:cNvPr>
        <xdr:cNvSpPr/>
      </xdr:nvSpPr>
      <xdr:spPr>
        <a:xfrm>
          <a:off x="3145626" y="90006051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580705</xdr:colOff>
      <xdr:row>485</xdr:row>
      <xdr:rowOff>62734</xdr:rowOff>
    </xdr:from>
    <xdr:to>
      <xdr:col>3</xdr:col>
      <xdr:colOff>631105</xdr:colOff>
      <xdr:row>485</xdr:row>
      <xdr:rowOff>113134</xdr:rowOff>
    </xdr:to>
    <xdr:sp macro="" textlink="">
      <xdr:nvSpPr>
        <xdr:cNvPr id="1265" name="Diagrama de flujo: conector 1264">
          <a:extLst>
            <a:ext uri="{FF2B5EF4-FFF2-40B4-BE49-F238E27FC236}">
              <a16:creationId xmlns:a16="http://schemas.microsoft.com/office/drawing/2014/main" id="{4C46B1F1-E1C1-4480-9AE0-00F343ACAE90}"/>
            </a:ext>
          </a:extLst>
        </xdr:cNvPr>
        <xdr:cNvSpPr/>
      </xdr:nvSpPr>
      <xdr:spPr>
        <a:xfrm>
          <a:off x="3305214" y="89953574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804992</xdr:colOff>
      <xdr:row>484</xdr:row>
      <xdr:rowOff>110899</xdr:rowOff>
    </xdr:from>
    <xdr:to>
      <xdr:col>3</xdr:col>
      <xdr:colOff>855392</xdr:colOff>
      <xdr:row>484</xdr:row>
      <xdr:rowOff>161299</xdr:rowOff>
    </xdr:to>
    <xdr:sp macro="" textlink="">
      <xdr:nvSpPr>
        <xdr:cNvPr id="1266" name="Diagrama de flujo: conector 1265">
          <a:extLst>
            <a:ext uri="{FF2B5EF4-FFF2-40B4-BE49-F238E27FC236}">
              <a16:creationId xmlns:a16="http://schemas.microsoft.com/office/drawing/2014/main" id="{C9739E87-1A87-47F8-AAB1-0132B9BEBCA9}"/>
            </a:ext>
          </a:extLst>
        </xdr:cNvPr>
        <xdr:cNvSpPr/>
      </xdr:nvSpPr>
      <xdr:spPr>
        <a:xfrm>
          <a:off x="3529501" y="89811239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166638</xdr:colOff>
      <xdr:row>483</xdr:row>
      <xdr:rowOff>166252</xdr:rowOff>
    </xdr:from>
    <xdr:to>
      <xdr:col>4</xdr:col>
      <xdr:colOff>217038</xdr:colOff>
      <xdr:row>484</xdr:row>
      <xdr:rowOff>26152</xdr:rowOff>
    </xdr:to>
    <xdr:sp macro="" textlink="">
      <xdr:nvSpPr>
        <xdr:cNvPr id="1267" name="Diagrama de flujo: conector 1266">
          <a:extLst>
            <a:ext uri="{FF2B5EF4-FFF2-40B4-BE49-F238E27FC236}">
              <a16:creationId xmlns:a16="http://schemas.microsoft.com/office/drawing/2014/main" id="{80DE8AB1-549A-4160-90BF-74A68696C163}"/>
            </a:ext>
          </a:extLst>
        </xdr:cNvPr>
        <xdr:cNvSpPr/>
      </xdr:nvSpPr>
      <xdr:spPr>
        <a:xfrm>
          <a:off x="3757383" y="89676092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358575</xdr:colOff>
      <xdr:row>483</xdr:row>
      <xdr:rowOff>41888</xdr:rowOff>
    </xdr:from>
    <xdr:to>
      <xdr:col>4</xdr:col>
      <xdr:colOff>408975</xdr:colOff>
      <xdr:row>483</xdr:row>
      <xdr:rowOff>92288</xdr:rowOff>
    </xdr:to>
    <xdr:sp macro="" textlink="">
      <xdr:nvSpPr>
        <xdr:cNvPr id="1276" name="Diagrama de flujo: conector 1275">
          <a:extLst>
            <a:ext uri="{FF2B5EF4-FFF2-40B4-BE49-F238E27FC236}">
              <a16:creationId xmlns:a16="http://schemas.microsoft.com/office/drawing/2014/main" id="{558FE15D-F347-4946-AF3F-102867D899FB}"/>
            </a:ext>
          </a:extLst>
        </xdr:cNvPr>
        <xdr:cNvSpPr/>
      </xdr:nvSpPr>
      <xdr:spPr>
        <a:xfrm>
          <a:off x="3949320" y="89551728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579268</xdr:colOff>
      <xdr:row>482</xdr:row>
      <xdr:rowOff>100835</xdr:rowOff>
    </xdr:from>
    <xdr:to>
      <xdr:col>4</xdr:col>
      <xdr:colOff>629668</xdr:colOff>
      <xdr:row>482</xdr:row>
      <xdr:rowOff>151235</xdr:rowOff>
    </xdr:to>
    <xdr:sp macro="" textlink="">
      <xdr:nvSpPr>
        <xdr:cNvPr id="1277" name="Diagrama de flujo: conector 1276">
          <a:extLst>
            <a:ext uri="{FF2B5EF4-FFF2-40B4-BE49-F238E27FC236}">
              <a16:creationId xmlns:a16="http://schemas.microsoft.com/office/drawing/2014/main" id="{081ED6DC-1CD0-4170-8BF6-BC49AC489087}"/>
            </a:ext>
          </a:extLst>
        </xdr:cNvPr>
        <xdr:cNvSpPr/>
      </xdr:nvSpPr>
      <xdr:spPr>
        <a:xfrm>
          <a:off x="4170013" y="89420175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616650</xdr:colOff>
      <xdr:row>485</xdr:row>
      <xdr:rowOff>116650</xdr:rowOff>
    </xdr:from>
    <xdr:to>
      <xdr:col>3</xdr:col>
      <xdr:colOff>667050</xdr:colOff>
      <xdr:row>485</xdr:row>
      <xdr:rowOff>167050</xdr:rowOff>
    </xdr:to>
    <xdr:sp macro="" textlink="">
      <xdr:nvSpPr>
        <xdr:cNvPr id="1278" name="Diagrama de flujo: conector 1277">
          <a:extLst>
            <a:ext uri="{FF2B5EF4-FFF2-40B4-BE49-F238E27FC236}">
              <a16:creationId xmlns:a16="http://schemas.microsoft.com/office/drawing/2014/main" id="{E31D9F1C-04D9-4173-B27D-F9AE1B37FA88}"/>
            </a:ext>
          </a:extLst>
        </xdr:cNvPr>
        <xdr:cNvSpPr/>
      </xdr:nvSpPr>
      <xdr:spPr>
        <a:xfrm>
          <a:off x="3341159" y="90007490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844531</xdr:colOff>
      <xdr:row>484</xdr:row>
      <xdr:rowOff>168409</xdr:rowOff>
    </xdr:from>
    <xdr:to>
      <xdr:col>4</xdr:col>
      <xdr:colOff>28695</xdr:colOff>
      <xdr:row>485</xdr:row>
      <xdr:rowOff>28309</xdr:rowOff>
    </xdr:to>
    <xdr:sp macro="" textlink="">
      <xdr:nvSpPr>
        <xdr:cNvPr id="1279" name="Diagrama de flujo: conector 1278">
          <a:extLst>
            <a:ext uri="{FF2B5EF4-FFF2-40B4-BE49-F238E27FC236}">
              <a16:creationId xmlns:a16="http://schemas.microsoft.com/office/drawing/2014/main" id="{2EF7DD5C-B1CE-40A8-9E4B-E29922F7B172}"/>
            </a:ext>
          </a:extLst>
        </xdr:cNvPr>
        <xdr:cNvSpPr/>
      </xdr:nvSpPr>
      <xdr:spPr>
        <a:xfrm>
          <a:off x="3569040" y="89868749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202583</xdr:colOff>
      <xdr:row>484</xdr:row>
      <xdr:rowOff>29668</xdr:rowOff>
    </xdr:from>
    <xdr:to>
      <xdr:col>4</xdr:col>
      <xdr:colOff>252983</xdr:colOff>
      <xdr:row>484</xdr:row>
      <xdr:rowOff>80068</xdr:rowOff>
    </xdr:to>
    <xdr:sp macro="" textlink="">
      <xdr:nvSpPr>
        <xdr:cNvPr id="1280" name="Diagrama de flujo: conector 1279">
          <a:extLst>
            <a:ext uri="{FF2B5EF4-FFF2-40B4-BE49-F238E27FC236}">
              <a16:creationId xmlns:a16="http://schemas.microsoft.com/office/drawing/2014/main" id="{66CFBCEC-6905-4C02-970A-B7DB224B911F}"/>
            </a:ext>
          </a:extLst>
        </xdr:cNvPr>
        <xdr:cNvSpPr/>
      </xdr:nvSpPr>
      <xdr:spPr>
        <a:xfrm>
          <a:off x="3793328" y="89730008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398115</xdr:colOff>
      <xdr:row>483</xdr:row>
      <xdr:rowOff>106587</xdr:rowOff>
    </xdr:from>
    <xdr:to>
      <xdr:col>4</xdr:col>
      <xdr:colOff>448515</xdr:colOff>
      <xdr:row>483</xdr:row>
      <xdr:rowOff>156987</xdr:rowOff>
    </xdr:to>
    <xdr:sp macro="" textlink="">
      <xdr:nvSpPr>
        <xdr:cNvPr id="1281" name="Diagrama de flujo: conector 1280">
          <a:extLst>
            <a:ext uri="{FF2B5EF4-FFF2-40B4-BE49-F238E27FC236}">
              <a16:creationId xmlns:a16="http://schemas.microsoft.com/office/drawing/2014/main" id="{1909F301-502F-4431-B08E-A6778289FC90}"/>
            </a:ext>
          </a:extLst>
        </xdr:cNvPr>
        <xdr:cNvSpPr/>
      </xdr:nvSpPr>
      <xdr:spPr>
        <a:xfrm>
          <a:off x="3988860" y="89616427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618808</xdr:colOff>
      <xdr:row>482</xdr:row>
      <xdr:rowOff>158345</xdr:rowOff>
    </xdr:from>
    <xdr:to>
      <xdr:col>4</xdr:col>
      <xdr:colOff>669208</xdr:colOff>
      <xdr:row>483</xdr:row>
      <xdr:rowOff>18245</xdr:rowOff>
    </xdr:to>
    <xdr:sp macro="" textlink="">
      <xdr:nvSpPr>
        <xdr:cNvPr id="1282" name="Diagrama de flujo: conector 1281">
          <a:extLst>
            <a:ext uri="{FF2B5EF4-FFF2-40B4-BE49-F238E27FC236}">
              <a16:creationId xmlns:a16="http://schemas.microsoft.com/office/drawing/2014/main" id="{7F5364F5-2FB1-40D9-92EF-63B7E433A81C}"/>
            </a:ext>
          </a:extLst>
        </xdr:cNvPr>
        <xdr:cNvSpPr/>
      </xdr:nvSpPr>
      <xdr:spPr>
        <a:xfrm>
          <a:off x="4209553" y="89477685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857472</xdr:colOff>
      <xdr:row>482</xdr:row>
      <xdr:rowOff>8820</xdr:rowOff>
    </xdr:from>
    <xdr:to>
      <xdr:col>5</xdr:col>
      <xdr:colOff>41636</xdr:colOff>
      <xdr:row>482</xdr:row>
      <xdr:rowOff>59220</xdr:rowOff>
    </xdr:to>
    <xdr:sp macro="" textlink="">
      <xdr:nvSpPr>
        <xdr:cNvPr id="1283" name="Diagrama de flujo: conector 1282">
          <a:extLst>
            <a:ext uri="{FF2B5EF4-FFF2-40B4-BE49-F238E27FC236}">
              <a16:creationId xmlns:a16="http://schemas.microsoft.com/office/drawing/2014/main" id="{1EBF1A00-677F-44C7-8DB7-3345BB4DF5D6}"/>
            </a:ext>
          </a:extLst>
        </xdr:cNvPr>
        <xdr:cNvSpPr/>
      </xdr:nvSpPr>
      <xdr:spPr>
        <a:xfrm>
          <a:off x="4448217" y="89328160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237089</xdr:colOff>
      <xdr:row>481</xdr:row>
      <xdr:rowOff>53389</xdr:rowOff>
    </xdr:from>
    <xdr:to>
      <xdr:col>5</xdr:col>
      <xdr:colOff>287489</xdr:colOff>
      <xdr:row>481</xdr:row>
      <xdr:rowOff>103789</xdr:rowOff>
    </xdr:to>
    <xdr:sp macro="" textlink="">
      <xdr:nvSpPr>
        <xdr:cNvPr id="1284" name="Diagrama de flujo: conector 1283">
          <a:extLst>
            <a:ext uri="{FF2B5EF4-FFF2-40B4-BE49-F238E27FC236}">
              <a16:creationId xmlns:a16="http://schemas.microsoft.com/office/drawing/2014/main" id="{5A9F8B17-34D5-438F-8FE7-12F282296FAF}"/>
            </a:ext>
          </a:extLst>
        </xdr:cNvPr>
        <xdr:cNvSpPr/>
      </xdr:nvSpPr>
      <xdr:spPr>
        <a:xfrm>
          <a:off x="4694070" y="89182229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460544</xdr:colOff>
      <xdr:row>479</xdr:row>
      <xdr:rowOff>145790</xdr:rowOff>
    </xdr:from>
    <xdr:to>
      <xdr:col>5</xdr:col>
      <xdr:colOff>578449</xdr:colOff>
      <xdr:row>480</xdr:row>
      <xdr:rowOff>107843</xdr:rowOff>
    </xdr:to>
    <xdr:cxnSp macro="">
      <xdr:nvCxnSpPr>
        <xdr:cNvPr id="695" name="Conector recto de flecha 5">
          <a:extLst>
            <a:ext uri="{FF2B5EF4-FFF2-40B4-BE49-F238E27FC236}">
              <a16:creationId xmlns:a16="http://schemas.microsoft.com/office/drawing/2014/main" id="{7F6917B5-8199-452E-86C1-C6D563092E24}"/>
            </a:ext>
          </a:extLst>
        </xdr:cNvPr>
        <xdr:cNvCxnSpPr/>
      </xdr:nvCxnSpPr>
      <xdr:spPr>
        <a:xfrm>
          <a:off x="4925388" y="91311946"/>
          <a:ext cx="117905" cy="15255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472159</xdr:colOff>
      <xdr:row>480</xdr:row>
      <xdr:rowOff>105148</xdr:rowOff>
    </xdr:from>
    <xdr:to>
      <xdr:col>5</xdr:col>
      <xdr:colOff>522559</xdr:colOff>
      <xdr:row>480</xdr:row>
      <xdr:rowOff>155548</xdr:rowOff>
    </xdr:to>
    <xdr:sp macro="" textlink="">
      <xdr:nvSpPr>
        <xdr:cNvPr id="1285" name="Diagrama de flujo: conector 1284">
          <a:extLst>
            <a:ext uri="{FF2B5EF4-FFF2-40B4-BE49-F238E27FC236}">
              <a16:creationId xmlns:a16="http://schemas.microsoft.com/office/drawing/2014/main" id="{374DC741-04E0-4B8D-A32F-6AB6876E6FD9}"/>
            </a:ext>
          </a:extLst>
        </xdr:cNvPr>
        <xdr:cNvSpPr/>
      </xdr:nvSpPr>
      <xdr:spPr>
        <a:xfrm>
          <a:off x="4929140" y="89043488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710823</xdr:colOff>
      <xdr:row>479</xdr:row>
      <xdr:rowOff>142530</xdr:rowOff>
    </xdr:from>
    <xdr:to>
      <xdr:col>5</xdr:col>
      <xdr:colOff>761223</xdr:colOff>
      <xdr:row>480</xdr:row>
      <xdr:rowOff>2430</xdr:rowOff>
    </xdr:to>
    <xdr:sp macro="" textlink="">
      <xdr:nvSpPr>
        <xdr:cNvPr id="1286" name="Diagrama de flujo: conector 1285">
          <a:extLst>
            <a:ext uri="{FF2B5EF4-FFF2-40B4-BE49-F238E27FC236}">
              <a16:creationId xmlns:a16="http://schemas.microsoft.com/office/drawing/2014/main" id="{5B07B6CA-2FFA-4A78-A946-9A14A65B4B79}"/>
            </a:ext>
          </a:extLst>
        </xdr:cNvPr>
        <xdr:cNvSpPr/>
      </xdr:nvSpPr>
      <xdr:spPr>
        <a:xfrm>
          <a:off x="5167804" y="88890370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90440</xdr:colOff>
      <xdr:row>478</xdr:row>
      <xdr:rowOff>187100</xdr:rowOff>
    </xdr:from>
    <xdr:to>
      <xdr:col>6</xdr:col>
      <xdr:colOff>140840</xdr:colOff>
      <xdr:row>479</xdr:row>
      <xdr:rowOff>47000</xdr:rowOff>
    </xdr:to>
    <xdr:sp macro="" textlink="">
      <xdr:nvSpPr>
        <xdr:cNvPr id="1287" name="Diagrama de flujo: conector 1286">
          <a:extLst>
            <a:ext uri="{FF2B5EF4-FFF2-40B4-BE49-F238E27FC236}">
              <a16:creationId xmlns:a16="http://schemas.microsoft.com/office/drawing/2014/main" id="{84350DA0-32A3-4780-80AD-55EFC11A89DD}"/>
            </a:ext>
          </a:extLst>
        </xdr:cNvPr>
        <xdr:cNvSpPr/>
      </xdr:nvSpPr>
      <xdr:spPr>
        <a:xfrm>
          <a:off x="5413657" y="88744440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329106</xdr:colOff>
      <xdr:row>478</xdr:row>
      <xdr:rowOff>41169</xdr:rowOff>
    </xdr:from>
    <xdr:to>
      <xdr:col>6</xdr:col>
      <xdr:colOff>379506</xdr:colOff>
      <xdr:row>478</xdr:row>
      <xdr:rowOff>91569</xdr:rowOff>
    </xdr:to>
    <xdr:sp macro="" textlink="">
      <xdr:nvSpPr>
        <xdr:cNvPr id="1288" name="Diagrama de flujo: conector 1287">
          <a:extLst>
            <a:ext uri="{FF2B5EF4-FFF2-40B4-BE49-F238E27FC236}">
              <a16:creationId xmlns:a16="http://schemas.microsoft.com/office/drawing/2014/main" id="{EE3E1307-2E0A-4178-8CBB-4DB1642E5020}"/>
            </a:ext>
          </a:extLst>
        </xdr:cNvPr>
        <xdr:cNvSpPr/>
      </xdr:nvSpPr>
      <xdr:spPr>
        <a:xfrm>
          <a:off x="5652323" y="88598509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564176</xdr:colOff>
      <xdr:row>477</xdr:row>
      <xdr:rowOff>92927</xdr:rowOff>
    </xdr:from>
    <xdr:to>
      <xdr:col>6</xdr:col>
      <xdr:colOff>614576</xdr:colOff>
      <xdr:row>477</xdr:row>
      <xdr:rowOff>143327</xdr:rowOff>
    </xdr:to>
    <xdr:sp macro="" textlink="">
      <xdr:nvSpPr>
        <xdr:cNvPr id="1289" name="Diagrama de flujo: conector 1288">
          <a:extLst>
            <a:ext uri="{FF2B5EF4-FFF2-40B4-BE49-F238E27FC236}">
              <a16:creationId xmlns:a16="http://schemas.microsoft.com/office/drawing/2014/main" id="{0F6AA906-7726-4560-BD0A-411ACF388EAF}"/>
            </a:ext>
          </a:extLst>
        </xdr:cNvPr>
        <xdr:cNvSpPr/>
      </xdr:nvSpPr>
      <xdr:spPr>
        <a:xfrm>
          <a:off x="5887393" y="88459767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799246</xdr:colOff>
      <xdr:row>476</xdr:row>
      <xdr:rowOff>141091</xdr:rowOff>
    </xdr:from>
    <xdr:to>
      <xdr:col>6</xdr:col>
      <xdr:colOff>849646</xdr:colOff>
      <xdr:row>477</xdr:row>
      <xdr:rowOff>991</xdr:rowOff>
    </xdr:to>
    <xdr:sp macro="" textlink="">
      <xdr:nvSpPr>
        <xdr:cNvPr id="1290" name="Diagrama de flujo: conector 1289">
          <a:extLst>
            <a:ext uri="{FF2B5EF4-FFF2-40B4-BE49-F238E27FC236}">
              <a16:creationId xmlns:a16="http://schemas.microsoft.com/office/drawing/2014/main" id="{5750C173-7A96-4B45-BAFF-60DA96836C2B}"/>
            </a:ext>
          </a:extLst>
        </xdr:cNvPr>
        <xdr:cNvSpPr/>
      </xdr:nvSpPr>
      <xdr:spPr>
        <a:xfrm>
          <a:off x="6122463" y="88317431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672724</xdr:colOff>
      <xdr:row>479</xdr:row>
      <xdr:rowOff>57704</xdr:rowOff>
    </xdr:from>
    <xdr:to>
      <xdr:col>5</xdr:col>
      <xdr:colOff>723124</xdr:colOff>
      <xdr:row>479</xdr:row>
      <xdr:rowOff>108104</xdr:rowOff>
    </xdr:to>
    <xdr:sp macro="" textlink="">
      <xdr:nvSpPr>
        <xdr:cNvPr id="1293" name="Diagrama de flujo: conector 1292">
          <a:extLst>
            <a:ext uri="{FF2B5EF4-FFF2-40B4-BE49-F238E27FC236}">
              <a16:creationId xmlns:a16="http://schemas.microsoft.com/office/drawing/2014/main" id="{5F49CC6C-EEF9-419D-88D3-B8B0E2769D1B}"/>
            </a:ext>
          </a:extLst>
        </xdr:cNvPr>
        <xdr:cNvSpPr/>
      </xdr:nvSpPr>
      <xdr:spPr>
        <a:xfrm>
          <a:off x="5129705" y="88805544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41557</xdr:colOff>
      <xdr:row>478</xdr:row>
      <xdr:rowOff>109462</xdr:rowOff>
    </xdr:from>
    <xdr:to>
      <xdr:col>6</xdr:col>
      <xdr:colOff>91957</xdr:colOff>
      <xdr:row>478</xdr:row>
      <xdr:rowOff>159862</xdr:rowOff>
    </xdr:to>
    <xdr:sp macro="" textlink="">
      <xdr:nvSpPr>
        <xdr:cNvPr id="1295" name="Diagrama de flujo: conector 1294">
          <a:extLst>
            <a:ext uri="{FF2B5EF4-FFF2-40B4-BE49-F238E27FC236}">
              <a16:creationId xmlns:a16="http://schemas.microsoft.com/office/drawing/2014/main" id="{667BFD68-768D-4771-BFDD-CCB996525351}"/>
            </a:ext>
          </a:extLst>
        </xdr:cNvPr>
        <xdr:cNvSpPr/>
      </xdr:nvSpPr>
      <xdr:spPr>
        <a:xfrm>
          <a:off x="5364774" y="88666802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287410</xdr:colOff>
      <xdr:row>477</xdr:row>
      <xdr:rowOff>154032</xdr:rowOff>
    </xdr:from>
    <xdr:to>
      <xdr:col>6</xdr:col>
      <xdr:colOff>337810</xdr:colOff>
      <xdr:row>478</xdr:row>
      <xdr:rowOff>13932</xdr:rowOff>
    </xdr:to>
    <xdr:sp macro="" textlink="">
      <xdr:nvSpPr>
        <xdr:cNvPr id="1296" name="Diagrama de flujo: conector 1295">
          <a:extLst>
            <a:ext uri="{FF2B5EF4-FFF2-40B4-BE49-F238E27FC236}">
              <a16:creationId xmlns:a16="http://schemas.microsoft.com/office/drawing/2014/main" id="{BB2676EE-1E0A-444F-AE8E-00503250F668}"/>
            </a:ext>
          </a:extLst>
        </xdr:cNvPr>
        <xdr:cNvSpPr/>
      </xdr:nvSpPr>
      <xdr:spPr>
        <a:xfrm>
          <a:off x="5610627" y="88520872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526074</xdr:colOff>
      <xdr:row>477</xdr:row>
      <xdr:rowOff>8102</xdr:rowOff>
    </xdr:from>
    <xdr:to>
      <xdr:col>6</xdr:col>
      <xdr:colOff>576474</xdr:colOff>
      <xdr:row>477</xdr:row>
      <xdr:rowOff>58502</xdr:rowOff>
    </xdr:to>
    <xdr:sp macro="" textlink="">
      <xdr:nvSpPr>
        <xdr:cNvPr id="1297" name="Diagrama de flujo: conector 1296">
          <a:extLst>
            <a:ext uri="{FF2B5EF4-FFF2-40B4-BE49-F238E27FC236}">
              <a16:creationId xmlns:a16="http://schemas.microsoft.com/office/drawing/2014/main" id="{4B64CCED-D6B2-4270-98D9-C23148D8A773}"/>
            </a:ext>
          </a:extLst>
        </xdr:cNvPr>
        <xdr:cNvSpPr/>
      </xdr:nvSpPr>
      <xdr:spPr>
        <a:xfrm>
          <a:off x="5849291" y="88374942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779115</xdr:colOff>
      <xdr:row>476</xdr:row>
      <xdr:rowOff>49077</xdr:rowOff>
    </xdr:from>
    <xdr:to>
      <xdr:col>6</xdr:col>
      <xdr:colOff>829515</xdr:colOff>
      <xdr:row>476</xdr:row>
      <xdr:rowOff>99477</xdr:rowOff>
    </xdr:to>
    <xdr:sp macro="" textlink="">
      <xdr:nvSpPr>
        <xdr:cNvPr id="1298" name="Diagrama de flujo: conector 1297">
          <a:extLst>
            <a:ext uri="{FF2B5EF4-FFF2-40B4-BE49-F238E27FC236}">
              <a16:creationId xmlns:a16="http://schemas.microsoft.com/office/drawing/2014/main" id="{B204F1C1-D7A8-4EE7-B7EB-698718623ED0}"/>
            </a:ext>
          </a:extLst>
        </xdr:cNvPr>
        <xdr:cNvSpPr/>
      </xdr:nvSpPr>
      <xdr:spPr>
        <a:xfrm>
          <a:off x="6102332" y="88225417"/>
          <a:ext cx="50400" cy="504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526249</xdr:colOff>
      <xdr:row>430</xdr:row>
      <xdr:rowOff>12871</xdr:rowOff>
    </xdr:from>
    <xdr:to>
      <xdr:col>7</xdr:col>
      <xdr:colOff>126142</xdr:colOff>
      <xdr:row>432</xdr:row>
      <xdr:rowOff>17699</xdr:rowOff>
    </xdr:to>
    <xdr:cxnSp macro="">
      <xdr:nvCxnSpPr>
        <xdr:cNvPr id="1310" name="Conector recto de flecha 1309">
          <a:extLst>
            <a:ext uri="{FF2B5EF4-FFF2-40B4-BE49-F238E27FC236}">
              <a16:creationId xmlns:a16="http://schemas.microsoft.com/office/drawing/2014/main" id="{D689ADE3-FCC3-4451-95EA-0BFF51A2BE8B}"/>
            </a:ext>
          </a:extLst>
        </xdr:cNvPr>
        <xdr:cNvCxnSpPr>
          <a:endCxn id="1155" idx="0"/>
        </xdr:cNvCxnSpPr>
      </xdr:nvCxnSpPr>
      <xdr:spPr>
        <a:xfrm flipH="1">
          <a:off x="5855100" y="81624101"/>
          <a:ext cx="467441" cy="3858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73269</xdr:colOff>
      <xdr:row>436</xdr:row>
      <xdr:rowOff>117230</xdr:rowOff>
    </xdr:from>
    <xdr:to>
      <xdr:col>2</xdr:col>
      <xdr:colOff>544464</xdr:colOff>
      <xdr:row>439</xdr:row>
      <xdr:rowOff>96909</xdr:rowOff>
    </xdr:to>
    <xdr:cxnSp macro="">
      <xdr:nvCxnSpPr>
        <xdr:cNvPr id="1317" name="Conector: curvado 1316">
          <a:extLst>
            <a:ext uri="{FF2B5EF4-FFF2-40B4-BE49-F238E27FC236}">
              <a16:creationId xmlns:a16="http://schemas.microsoft.com/office/drawing/2014/main" id="{75BDADDC-F51A-4026-914E-8AC54C7191E7}"/>
            </a:ext>
          </a:extLst>
        </xdr:cNvPr>
        <xdr:cNvCxnSpPr/>
      </xdr:nvCxnSpPr>
      <xdr:spPr>
        <a:xfrm rot="16200000" flipH="1">
          <a:off x="1886989" y="82907491"/>
          <a:ext cx="551179" cy="471195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413848</xdr:colOff>
      <xdr:row>432</xdr:row>
      <xdr:rowOff>157655</xdr:rowOff>
    </xdr:from>
    <xdr:to>
      <xdr:col>5</xdr:col>
      <xdr:colOff>762000</xdr:colOff>
      <xdr:row>435</xdr:row>
      <xdr:rowOff>0</xdr:rowOff>
    </xdr:to>
    <xdr:cxnSp macro="">
      <xdr:nvCxnSpPr>
        <xdr:cNvPr id="1321" name="Conector: curvado 1320">
          <a:extLst>
            <a:ext uri="{FF2B5EF4-FFF2-40B4-BE49-F238E27FC236}">
              <a16:creationId xmlns:a16="http://schemas.microsoft.com/office/drawing/2014/main" id="{B1951F35-E2C7-4D48-B99D-CB95E0E9D008}"/>
            </a:ext>
          </a:extLst>
        </xdr:cNvPr>
        <xdr:cNvCxnSpPr/>
      </xdr:nvCxnSpPr>
      <xdr:spPr>
        <a:xfrm rot="5400000" flipH="1" flipV="1">
          <a:off x="4841329" y="82190899"/>
          <a:ext cx="413845" cy="348152"/>
        </a:xfrm>
        <a:prstGeom prst="curvedConnector3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462056</xdr:colOff>
      <xdr:row>435</xdr:row>
      <xdr:rowOff>50086</xdr:rowOff>
    </xdr:from>
    <xdr:to>
      <xdr:col>5</xdr:col>
      <xdr:colOff>7883</xdr:colOff>
      <xdr:row>439</xdr:row>
      <xdr:rowOff>93279</xdr:rowOff>
    </xdr:to>
    <xdr:cxnSp macro="">
      <xdr:nvCxnSpPr>
        <xdr:cNvPr id="1326" name="Conector recto de flecha 1325">
          <a:extLst>
            <a:ext uri="{FF2B5EF4-FFF2-40B4-BE49-F238E27FC236}">
              <a16:creationId xmlns:a16="http://schemas.microsoft.com/office/drawing/2014/main" id="{1602057D-58BA-4C91-AF73-A9C2C8EC8B64}"/>
            </a:ext>
          </a:extLst>
        </xdr:cNvPr>
        <xdr:cNvCxnSpPr>
          <a:endCxn id="435" idx="5"/>
        </xdr:cNvCxnSpPr>
      </xdr:nvCxnSpPr>
      <xdr:spPr>
        <a:xfrm flipH="1" flipV="1">
          <a:off x="4055280" y="82621983"/>
          <a:ext cx="412931" cy="8051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19707</xdr:colOff>
      <xdr:row>434</xdr:row>
      <xdr:rowOff>124810</xdr:rowOff>
    </xdr:from>
    <xdr:to>
      <xdr:col>3</xdr:col>
      <xdr:colOff>710936</xdr:colOff>
      <xdr:row>436</xdr:row>
      <xdr:rowOff>15462</xdr:rowOff>
    </xdr:to>
    <xdr:cxnSp macro="">
      <xdr:nvCxnSpPr>
        <xdr:cNvPr id="1329" name="Conector recto de flecha 1328">
          <a:extLst>
            <a:ext uri="{FF2B5EF4-FFF2-40B4-BE49-F238E27FC236}">
              <a16:creationId xmlns:a16="http://schemas.microsoft.com/office/drawing/2014/main" id="{43B37652-5CF4-4055-9D8E-842BD650E8CD}"/>
            </a:ext>
          </a:extLst>
        </xdr:cNvPr>
        <xdr:cNvCxnSpPr>
          <a:endCxn id="1165" idx="0"/>
        </xdr:cNvCxnSpPr>
      </xdr:nvCxnSpPr>
      <xdr:spPr>
        <a:xfrm>
          <a:off x="2745828" y="82506207"/>
          <a:ext cx="691229" cy="27165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463670</xdr:colOff>
      <xdr:row>439</xdr:row>
      <xdr:rowOff>28755</xdr:rowOff>
    </xdr:from>
    <xdr:to>
      <xdr:col>2</xdr:col>
      <xdr:colOff>140751</xdr:colOff>
      <xdr:row>440</xdr:row>
      <xdr:rowOff>174431</xdr:rowOff>
    </xdr:to>
    <xdr:cxnSp macro="">
      <xdr:nvCxnSpPr>
        <xdr:cNvPr id="1337" name="Conector recto de flecha 1336">
          <a:extLst>
            <a:ext uri="{FF2B5EF4-FFF2-40B4-BE49-F238E27FC236}">
              <a16:creationId xmlns:a16="http://schemas.microsoft.com/office/drawing/2014/main" id="{6E6A6ED4-E0E6-4E31-8681-2E566248CEBB}"/>
            </a:ext>
          </a:extLst>
        </xdr:cNvPr>
        <xdr:cNvCxnSpPr/>
      </xdr:nvCxnSpPr>
      <xdr:spPr>
        <a:xfrm>
          <a:off x="1455708" y="83356330"/>
          <a:ext cx="543317" cy="3361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466396</xdr:colOff>
      <xdr:row>439</xdr:row>
      <xdr:rowOff>32844</xdr:rowOff>
    </xdr:from>
    <xdr:to>
      <xdr:col>1</xdr:col>
      <xdr:colOff>699314</xdr:colOff>
      <xdr:row>441</xdr:row>
      <xdr:rowOff>178196</xdr:rowOff>
    </xdr:to>
    <xdr:cxnSp macro="">
      <xdr:nvCxnSpPr>
        <xdr:cNvPr id="1338" name="Conector recto de flecha 1337">
          <a:extLst>
            <a:ext uri="{FF2B5EF4-FFF2-40B4-BE49-F238E27FC236}">
              <a16:creationId xmlns:a16="http://schemas.microsoft.com/office/drawing/2014/main" id="{15991F75-55F5-4EAF-A64E-F7F53D150A63}"/>
            </a:ext>
          </a:extLst>
        </xdr:cNvPr>
        <xdr:cNvCxnSpPr>
          <a:endCxn id="1173" idx="0"/>
        </xdr:cNvCxnSpPr>
      </xdr:nvCxnSpPr>
      <xdr:spPr>
        <a:xfrm>
          <a:off x="1458310" y="83366741"/>
          <a:ext cx="232918" cy="52635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105934</xdr:colOff>
      <xdr:row>436</xdr:row>
      <xdr:rowOff>56464</xdr:rowOff>
    </xdr:from>
    <xdr:to>
      <xdr:col>5</xdr:col>
      <xdr:colOff>6569</xdr:colOff>
      <xdr:row>439</xdr:row>
      <xdr:rowOff>91965</xdr:rowOff>
    </xdr:to>
    <xdr:cxnSp macro="">
      <xdr:nvCxnSpPr>
        <xdr:cNvPr id="1121" name="Conector recto de flecha 1120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CxnSpPr/>
      </xdr:nvCxnSpPr>
      <xdr:spPr>
        <a:xfrm flipH="1" flipV="1">
          <a:off x="3699158" y="82818861"/>
          <a:ext cx="767739" cy="6070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246926</xdr:colOff>
      <xdr:row>441</xdr:row>
      <xdr:rowOff>127922</xdr:rowOff>
    </xdr:from>
    <xdr:to>
      <xdr:col>2</xdr:col>
      <xdr:colOff>840987</xdr:colOff>
      <xdr:row>443</xdr:row>
      <xdr:rowOff>18586</xdr:rowOff>
    </xdr:to>
    <xdr:cxnSp macro="">
      <xdr:nvCxnSpPr>
        <xdr:cNvPr id="1344" name="Conector recto de flecha 1343">
          <a:extLst>
            <a:ext uri="{FF2B5EF4-FFF2-40B4-BE49-F238E27FC236}">
              <a16:creationId xmlns:a16="http://schemas.microsoft.com/office/drawing/2014/main" id="{E97AD4BB-6AA0-47E6-BA52-6C334272BFA9}"/>
            </a:ext>
          </a:extLst>
        </xdr:cNvPr>
        <xdr:cNvCxnSpPr/>
      </xdr:nvCxnSpPr>
      <xdr:spPr>
        <a:xfrm flipH="1" flipV="1">
          <a:off x="2105463" y="83841056"/>
          <a:ext cx="594061" cy="271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585396</xdr:colOff>
      <xdr:row>440</xdr:row>
      <xdr:rowOff>121767</xdr:rowOff>
    </xdr:from>
    <xdr:to>
      <xdr:col>2</xdr:col>
      <xdr:colOff>840987</xdr:colOff>
      <xdr:row>443</xdr:row>
      <xdr:rowOff>23232</xdr:rowOff>
    </xdr:to>
    <xdr:cxnSp macro="">
      <xdr:nvCxnSpPr>
        <xdr:cNvPr id="1346" name="Conector recto de flecha 1345">
          <a:extLst>
            <a:ext uri="{FF2B5EF4-FFF2-40B4-BE49-F238E27FC236}">
              <a16:creationId xmlns:a16="http://schemas.microsoft.com/office/drawing/2014/main" id="{104F229B-B3FA-48D1-95AF-C0FD59EE9574}"/>
            </a:ext>
          </a:extLst>
        </xdr:cNvPr>
        <xdr:cNvCxnSpPr>
          <a:endCxn id="424" idx="5"/>
        </xdr:cNvCxnSpPr>
      </xdr:nvCxnSpPr>
      <xdr:spPr>
        <a:xfrm flipH="1" flipV="1">
          <a:off x="2443933" y="83644401"/>
          <a:ext cx="255591" cy="4729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357190</xdr:colOff>
      <xdr:row>429</xdr:row>
      <xdr:rowOff>273845</xdr:rowOff>
    </xdr:from>
    <xdr:to>
      <xdr:col>5</xdr:col>
      <xdr:colOff>747957</xdr:colOff>
      <xdr:row>432</xdr:row>
      <xdr:rowOff>6552</xdr:rowOff>
    </xdr:to>
    <xdr:cxnSp macro="">
      <xdr:nvCxnSpPr>
        <xdr:cNvPr id="1349" name="Conector: curvado 1348">
          <a:extLst>
            <a:ext uri="{FF2B5EF4-FFF2-40B4-BE49-F238E27FC236}">
              <a16:creationId xmlns:a16="http://schemas.microsoft.com/office/drawing/2014/main" id="{ED02B171-EFE2-43EB-B3C6-9523FBA240D8}"/>
            </a:ext>
          </a:extLst>
        </xdr:cNvPr>
        <xdr:cNvCxnSpPr/>
      </xdr:nvCxnSpPr>
      <xdr:spPr>
        <a:xfrm rot="16200000" flipH="1">
          <a:off x="4811736" y="81603831"/>
          <a:ext cx="411363" cy="390767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198634</xdr:colOff>
      <xdr:row>454</xdr:row>
      <xdr:rowOff>29312</xdr:rowOff>
    </xdr:from>
    <xdr:to>
      <xdr:col>3</xdr:col>
      <xdr:colOff>432289</xdr:colOff>
      <xdr:row>456</xdr:row>
      <xdr:rowOff>73464</xdr:rowOff>
    </xdr:to>
    <xdr:cxnSp macro="">
      <xdr:nvCxnSpPr>
        <xdr:cNvPr id="1352" name="Conector: curvado 1351">
          <a:extLst>
            <a:ext uri="{FF2B5EF4-FFF2-40B4-BE49-F238E27FC236}">
              <a16:creationId xmlns:a16="http://schemas.microsoft.com/office/drawing/2014/main" id="{8D835776-78F9-4292-ACEA-4E986BF5CAA0}"/>
            </a:ext>
          </a:extLst>
        </xdr:cNvPr>
        <xdr:cNvCxnSpPr/>
      </xdr:nvCxnSpPr>
      <xdr:spPr>
        <a:xfrm rot="5400000">
          <a:off x="2821174" y="86406906"/>
          <a:ext cx="425152" cy="233655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988478</xdr:colOff>
      <xdr:row>452</xdr:row>
      <xdr:rowOff>3</xdr:rowOff>
    </xdr:from>
    <xdr:to>
      <xdr:col>1</xdr:col>
      <xdr:colOff>344366</xdr:colOff>
      <xdr:row>454</xdr:row>
      <xdr:rowOff>28038</xdr:rowOff>
    </xdr:to>
    <xdr:cxnSp macro="">
      <xdr:nvCxnSpPr>
        <xdr:cNvPr id="1355" name="Conector: curvado 1354">
          <a:extLst>
            <a:ext uri="{FF2B5EF4-FFF2-40B4-BE49-F238E27FC236}">
              <a16:creationId xmlns:a16="http://schemas.microsoft.com/office/drawing/2014/main" id="{D78329DF-ABC0-49A4-B6AA-4CC046985A6C}"/>
            </a:ext>
          </a:extLst>
        </xdr:cNvPr>
        <xdr:cNvCxnSpPr/>
      </xdr:nvCxnSpPr>
      <xdr:spPr>
        <a:xfrm rot="5400000">
          <a:off x="956472" y="85932855"/>
          <a:ext cx="409035" cy="345023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211825</xdr:colOff>
      <xdr:row>460</xdr:row>
      <xdr:rowOff>17863</xdr:rowOff>
    </xdr:from>
    <xdr:to>
      <xdr:col>5</xdr:col>
      <xdr:colOff>488156</xdr:colOff>
      <xdr:row>462</xdr:row>
      <xdr:rowOff>86655</xdr:rowOff>
    </xdr:to>
    <xdr:cxnSp macro="">
      <xdr:nvCxnSpPr>
        <xdr:cNvPr id="1357" name="Conector: curvado 1356">
          <a:extLst>
            <a:ext uri="{FF2B5EF4-FFF2-40B4-BE49-F238E27FC236}">
              <a16:creationId xmlns:a16="http://schemas.microsoft.com/office/drawing/2014/main" id="{3712F294-9C01-47B9-B6A2-B6732F5EB5AC}"/>
            </a:ext>
          </a:extLst>
        </xdr:cNvPr>
        <xdr:cNvCxnSpPr/>
      </xdr:nvCxnSpPr>
      <xdr:spPr>
        <a:xfrm rot="5400000">
          <a:off x="4589939" y="87544093"/>
          <a:ext cx="449792" cy="276331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494111</xdr:colOff>
      <xdr:row>460</xdr:row>
      <xdr:rowOff>17862</xdr:rowOff>
    </xdr:from>
    <xdr:to>
      <xdr:col>6</xdr:col>
      <xdr:colOff>51288</xdr:colOff>
      <xdr:row>463</xdr:row>
      <xdr:rowOff>73268</xdr:rowOff>
    </xdr:to>
    <xdr:cxnSp macro="">
      <xdr:nvCxnSpPr>
        <xdr:cNvPr id="1358" name="Conector: curvado 1357">
          <a:extLst>
            <a:ext uri="{FF2B5EF4-FFF2-40B4-BE49-F238E27FC236}">
              <a16:creationId xmlns:a16="http://schemas.microsoft.com/office/drawing/2014/main" id="{7DA65A2B-2AE2-4CF8-ACBF-76DEA430381D}"/>
            </a:ext>
          </a:extLst>
        </xdr:cNvPr>
        <xdr:cNvCxnSpPr/>
      </xdr:nvCxnSpPr>
      <xdr:spPr>
        <a:xfrm rot="16200000" flipH="1">
          <a:off x="4858669" y="87557648"/>
          <a:ext cx="626906" cy="426333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475339</xdr:colOff>
      <xdr:row>459</xdr:row>
      <xdr:rowOff>176563</xdr:rowOff>
    </xdr:from>
    <xdr:to>
      <xdr:col>4</xdr:col>
      <xdr:colOff>33953</xdr:colOff>
      <xdr:row>462</xdr:row>
      <xdr:rowOff>172269</xdr:rowOff>
    </xdr:to>
    <xdr:cxnSp macro="">
      <xdr:nvCxnSpPr>
        <xdr:cNvPr id="1361" name="Conector: curvado 1360">
          <a:extLst>
            <a:ext uri="{FF2B5EF4-FFF2-40B4-BE49-F238E27FC236}">
              <a16:creationId xmlns:a16="http://schemas.microsoft.com/office/drawing/2014/main" id="{7071752C-A416-4AAA-ADBC-0130EF12A261}"/>
            </a:ext>
          </a:extLst>
        </xdr:cNvPr>
        <xdr:cNvCxnSpPr/>
      </xdr:nvCxnSpPr>
      <xdr:spPr>
        <a:xfrm rot="5400000" flipH="1" flipV="1">
          <a:off x="3132878" y="87495426"/>
          <a:ext cx="567206" cy="427480"/>
        </a:xfrm>
        <a:prstGeom prst="curvedConnector3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372207</xdr:colOff>
      <xdr:row>454</xdr:row>
      <xdr:rowOff>161695</xdr:rowOff>
    </xdr:from>
    <xdr:to>
      <xdr:col>1</xdr:col>
      <xdr:colOff>525037</xdr:colOff>
      <xdr:row>456</xdr:row>
      <xdr:rowOff>185854</xdr:rowOff>
    </xdr:to>
    <xdr:cxnSp macro="">
      <xdr:nvCxnSpPr>
        <xdr:cNvPr id="1363" name="Conector: curvado 1362">
          <a:extLst>
            <a:ext uri="{FF2B5EF4-FFF2-40B4-BE49-F238E27FC236}">
              <a16:creationId xmlns:a16="http://schemas.microsoft.com/office/drawing/2014/main" id="{CDB82756-46EE-484F-9FF7-A501774F04A9}"/>
            </a:ext>
          </a:extLst>
        </xdr:cNvPr>
        <xdr:cNvCxnSpPr/>
      </xdr:nvCxnSpPr>
      <xdr:spPr>
        <a:xfrm rot="16200000" flipV="1">
          <a:off x="1235713" y="86584360"/>
          <a:ext cx="405159" cy="152830"/>
        </a:xfrm>
        <a:prstGeom prst="curvedConnector3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786906</xdr:colOff>
      <xdr:row>452</xdr:row>
      <xdr:rowOff>179294</xdr:rowOff>
    </xdr:from>
    <xdr:to>
      <xdr:col>2</xdr:col>
      <xdr:colOff>358588</xdr:colOff>
      <xdr:row>454</xdr:row>
      <xdr:rowOff>29518</xdr:rowOff>
    </xdr:to>
    <xdr:cxnSp macro="">
      <xdr:nvCxnSpPr>
        <xdr:cNvPr id="1366" name="Conector recto de flecha 1365">
          <a:extLst>
            <a:ext uri="{FF2B5EF4-FFF2-40B4-BE49-F238E27FC236}">
              <a16:creationId xmlns:a16="http://schemas.microsoft.com/office/drawing/2014/main" id="{AE376B58-97D7-4712-8F58-E4B6A69744F1}"/>
            </a:ext>
          </a:extLst>
        </xdr:cNvPr>
        <xdr:cNvCxnSpPr>
          <a:endCxn id="1200" idx="7"/>
        </xdr:cNvCxnSpPr>
      </xdr:nvCxnSpPr>
      <xdr:spPr>
        <a:xfrm flipH="1">
          <a:off x="1778627" y="86080787"/>
          <a:ext cx="437336" cy="2312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527039</xdr:colOff>
      <xdr:row>452</xdr:row>
      <xdr:rowOff>182095</xdr:rowOff>
    </xdr:from>
    <xdr:to>
      <xdr:col>2</xdr:col>
      <xdr:colOff>352985</xdr:colOff>
      <xdr:row>454</xdr:row>
      <xdr:rowOff>21017</xdr:rowOff>
    </xdr:to>
    <xdr:cxnSp macro="">
      <xdr:nvCxnSpPr>
        <xdr:cNvPr id="1370" name="Conector recto de flecha 1369">
          <a:extLst>
            <a:ext uri="{FF2B5EF4-FFF2-40B4-BE49-F238E27FC236}">
              <a16:creationId xmlns:a16="http://schemas.microsoft.com/office/drawing/2014/main" id="{5B1B3AD5-86B1-40EE-B9E8-B0787943987F}"/>
            </a:ext>
          </a:extLst>
        </xdr:cNvPr>
        <xdr:cNvCxnSpPr>
          <a:endCxn id="1199" idx="0"/>
        </xdr:cNvCxnSpPr>
      </xdr:nvCxnSpPr>
      <xdr:spPr>
        <a:xfrm flipH="1">
          <a:off x="1515258" y="86097595"/>
          <a:ext cx="695102" cy="219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416018</xdr:colOff>
      <xdr:row>456</xdr:row>
      <xdr:rowOff>27058</xdr:rowOff>
    </xdr:from>
    <xdr:to>
      <xdr:col>2</xdr:col>
      <xdr:colOff>606710</xdr:colOff>
      <xdr:row>458</xdr:row>
      <xdr:rowOff>179994</xdr:rowOff>
    </xdr:to>
    <xdr:cxnSp macro="">
      <xdr:nvCxnSpPr>
        <xdr:cNvPr id="1380" name="Conector recto de flecha 1379">
          <a:extLst>
            <a:ext uri="{FF2B5EF4-FFF2-40B4-BE49-F238E27FC236}">
              <a16:creationId xmlns:a16="http://schemas.microsoft.com/office/drawing/2014/main" id="{F0288CD2-02DE-4FF5-97BB-42B76293A233}"/>
            </a:ext>
          </a:extLst>
        </xdr:cNvPr>
        <xdr:cNvCxnSpPr>
          <a:endCxn id="1211" idx="3"/>
        </xdr:cNvCxnSpPr>
      </xdr:nvCxnSpPr>
      <xdr:spPr>
        <a:xfrm flipV="1">
          <a:off x="2273393" y="86704558"/>
          <a:ext cx="190692" cy="5339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422672</xdr:colOff>
      <xdr:row>456</xdr:row>
      <xdr:rowOff>154805</xdr:rowOff>
    </xdr:from>
    <xdr:to>
      <xdr:col>2</xdr:col>
      <xdr:colOff>821303</xdr:colOff>
      <xdr:row>458</xdr:row>
      <xdr:rowOff>172641</xdr:rowOff>
    </xdr:to>
    <xdr:cxnSp macro="">
      <xdr:nvCxnSpPr>
        <xdr:cNvPr id="1382" name="Conector recto de flecha 1381">
          <a:extLst>
            <a:ext uri="{FF2B5EF4-FFF2-40B4-BE49-F238E27FC236}">
              <a16:creationId xmlns:a16="http://schemas.microsoft.com/office/drawing/2014/main" id="{D4636C55-0057-4AB6-AFC8-34A8B0106185}"/>
            </a:ext>
          </a:extLst>
        </xdr:cNvPr>
        <xdr:cNvCxnSpPr>
          <a:endCxn id="1210" idx="3"/>
        </xdr:cNvCxnSpPr>
      </xdr:nvCxnSpPr>
      <xdr:spPr>
        <a:xfrm flipV="1">
          <a:off x="2280047" y="86832305"/>
          <a:ext cx="398631" cy="3988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619124</xdr:colOff>
      <xdr:row>464</xdr:row>
      <xdr:rowOff>24924</xdr:rowOff>
    </xdr:from>
    <xdr:to>
      <xdr:col>5</xdr:col>
      <xdr:colOff>460937</xdr:colOff>
      <xdr:row>464</xdr:row>
      <xdr:rowOff>166687</xdr:rowOff>
    </xdr:to>
    <xdr:cxnSp macro="">
      <xdr:nvCxnSpPr>
        <xdr:cNvPr id="1385" name="Conector recto de flecha 1384">
          <a:extLst>
            <a:ext uri="{FF2B5EF4-FFF2-40B4-BE49-F238E27FC236}">
              <a16:creationId xmlns:a16="http://schemas.microsoft.com/office/drawing/2014/main" id="{D54CD077-79FD-4089-9E40-44811AD770F6}"/>
            </a:ext>
          </a:extLst>
        </xdr:cNvPr>
        <xdr:cNvCxnSpPr>
          <a:endCxn id="1220" idx="2"/>
        </xdr:cNvCxnSpPr>
      </xdr:nvCxnSpPr>
      <xdr:spPr>
        <a:xfrm flipV="1">
          <a:off x="4214812" y="88226424"/>
          <a:ext cx="710969" cy="141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619124</xdr:colOff>
      <xdr:row>463</xdr:row>
      <xdr:rowOff>66836</xdr:rowOff>
    </xdr:from>
    <xdr:to>
      <xdr:col>5</xdr:col>
      <xdr:colOff>203859</xdr:colOff>
      <xdr:row>464</xdr:row>
      <xdr:rowOff>166687</xdr:rowOff>
    </xdr:to>
    <xdr:cxnSp macro="">
      <xdr:nvCxnSpPr>
        <xdr:cNvPr id="1388" name="Conector recto de flecha 1387">
          <a:extLst>
            <a:ext uri="{FF2B5EF4-FFF2-40B4-BE49-F238E27FC236}">
              <a16:creationId xmlns:a16="http://schemas.microsoft.com/office/drawing/2014/main" id="{034447DC-A985-4488-AA9F-130732BEE012}"/>
            </a:ext>
          </a:extLst>
        </xdr:cNvPr>
        <xdr:cNvCxnSpPr>
          <a:endCxn id="1219" idx="3"/>
        </xdr:cNvCxnSpPr>
      </xdr:nvCxnSpPr>
      <xdr:spPr>
        <a:xfrm flipV="1">
          <a:off x="4214812" y="88077836"/>
          <a:ext cx="453891" cy="2903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471008</xdr:colOff>
      <xdr:row>457</xdr:row>
      <xdr:rowOff>148828</xdr:rowOff>
    </xdr:from>
    <xdr:to>
      <xdr:col>4</xdr:col>
      <xdr:colOff>833437</xdr:colOff>
      <xdr:row>460</xdr:row>
      <xdr:rowOff>93855</xdr:rowOff>
    </xdr:to>
    <xdr:cxnSp macro="">
      <xdr:nvCxnSpPr>
        <xdr:cNvPr id="1392" name="Conector recto de flecha 1391">
          <a:extLst>
            <a:ext uri="{FF2B5EF4-FFF2-40B4-BE49-F238E27FC236}">
              <a16:creationId xmlns:a16="http://schemas.microsoft.com/office/drawing/2014/main" id="{7A4D6014-CFCF-4967-93FF-48C66B5B8D2A}"/>
            </a:ext>
          </a:extLst>
        </xdr:cNvPr>
        <xdr:cNvCxnSpPr>
          <a:endCxn id="1232" idx="0"/>
        </xdr:cNvCxnSpPr>
      </xdr:nvCxnSpPr>
      <xdr:spPr>
        <a:xfrm flipH="1">
          <a:off x="4066696" y="87016828"/>
          <a:ext cx="362429" cy="5165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256402</xdr:colOff>
      <xdr:row>457</xdr:row>
      <xdr:rowOff>154781</xdr:rowOff>
    </xdr:from>
    <xdr:to>
      <xdr:col>4</xdr:col>
      <xdr:colOff>827484</xdr:colOff>
      <xdr:row>459</xdr:row>
      <xdr:rowOff>156594</xdr:rowOff>
    </xdr:to>
    <xdr:cxnSp macro="">
      <xdr:nvCxnSpPr>
        <xdr:cNvPr id="1395" name="Conector recto de flecha 1394">
          <a:extLst>
            <a:ext uri="{FF2B5EF4-FFF2-40B4-BE49-F238E27FC236}">
              <a16:creationId xmlns:a16="http://schemas.microsoft.com/office/drawing/2014/main" id="{62040452-743E-4203-994E-AFE8B872F62A}"/>
            </a:ext>
          </a:extLst>
        </xdr:cNvPr>
        <xdr:cNvCxnSpPr>
          <a:endCxn id="1233" idx="6"/>
        </xdr:cNvCxnSpPr>
      </xdr:nvCxnSpPr>
      <xdr:spPr>
        <a:xfrm flipH="1">
          <a:off x="3852090" y="87022781"/>
          <a:ext cx="571082" cy="3828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321469</xdr:colOff>
      <xdr:row>461</xdr:row>
      <xdr:rowOff>5953</xdr:rowOff>
    </xdr:from>
    <xdr:to>
      <xdr:col>6</xdr:col>
      <xdr:colOff>663205</xdr:colOff>
      <xdr:row>463</xdr:row>
      <xdr:rowOff>82195</xdr:rowOff>
    </xdr:to>
    <xdr:cxnSp macro="">
      <xdr:nvCxnSpPr>
        <xdr:cNvPr id="1404" name="Conector recto de flecha 1403">
          <a:extLst>
            <a:ext uri="{FF2B5EF4-FFF2-40B4-BE49-F238E27FC236}">
              <a16:creationId xmlns:a16="http://schemas.microsoft.com/office/drawing/2014/main" id="{A5731F97-BF41-4B6A-A9DB-5735B4EB4E63}"/>
            </a:ext>
          </a:extLst>
        </xdr:cNvPr>
        <xdr:cNvCxnSpPr>
          <a:endCxn id="1244" idx="1"/>
        </xdr:cNvCxnSpPr>
      </xdr:nvCxnSpPr>
      <xdr:spPr>
        <a:xfrm>
          <a:off x="5655469" y="87635953"/>
          <a:ext cx="341736" cy="4572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327422</xdr:colOff>
      <xdr:row>461</xdr:row>
      <xdr:rowOff>11906</xdr:rowOff>
    </xdr:from>
    <xdr:to>
      <xdr:col>6</xdr:col>
      <xdr:colOff>665788</xdr:colOff>
      <xdr:row>464</xdr:row>
      <xdr:rowOff>10515</xdr:rowOff>
    </xdr:to>
    <xdr:cxnSp macro="">
      <xdr:nvCxnSpPr>
        <xdr:cNvPr id="1407" name="Conector recto de flecha 1406">
          <a:extLst>
            <a:ext uri="{FF2B5EF4-FFF2-40B4-BE49-F238E27FC236}">
              <a16:creationId xmlns:a16="http://schemas.microsoft.com/office/drawing/2014/main" id="{BDAAA5C0-B687-47F4-83B3-DCEED69C8A89}"/>
            </a:ext>
          </a:extLst>
        </xdr:cNvPr>
        <xdr:cNvCxnSpPr>
          <a:endCxn id="1238" idx="1"/>
        </xdr:cNvCxnSpPr>
      </xdr:nvCxnSpPr>
      <xdr:spPr>
        <a:xfrm>
          <a:off x="5661422" y="87641906"/>
          <a:ext cx="338366" cy="5701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519545</xdr:colOff>
      <xdr:row>474</xdr:row>
      <xdr:rowOff>190499</xdr:rowOff>
    </xdr:from>
    <xdr:to>
      <xdr:col>6</xdr:col>
      <xdr:colOff>207821</xdr:colOff>
      <xdr:row>478</xdr:row>
      <xdr:rowOff>3</xdr:rowOff>
    </xdr:to>
    <xdr:cxnSp macro="">
      <xdr:nvCxnSpPr>
        <xdr:cNvPr id="1419" name="Conector: curvado 1418">
          <a:extLst>
            <a:ext uri="{FF2B5EF4-FFF2-40B4-BE49-F238E27FC236}">
              <a16:creationId xmlns:a16="http://schemas.microsoft.com/office/drawing/2014/main" id="{2C213AB1-B46B-4F10-A6B5-B71CCA6BA23C}"/>
            </a:ext>
          </a:extLst>
        </xdr:cNvPr>
        <xdr:cNvCxnSpPr/>
      </xdr:nvCxnSpPr>
      <xdr:spPr>
        <a:xfrm rot="16200000" flipH="1">
          <a:off x="4965988" y="90396578"/>
          <a:ext cx="571504" cy="554185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386954</xdr:colOff>
      <xdr:row>481</xdr:row>
      <xdr:rowOff>35722</xdr:rowOff>
    </xdr:from>
    <xdr:to>
      <xdr:col>5</xdr:col>
      <xdr:colOff>827485</xdr:colOff>
      <xdr:row>482</xdr:row>
      <xdr:rowOff>95251</xdr:rowOff>
    </xdr:to>
    <xdr:cxnSp macro="">
      <xdr:nvCxnSpPr>
        <xdr:cNvPr id="1423" name="Conector: curvado 1422">
          <a:extLst>
            <a:ext uri="{FF2B5EF4-FFF2-40B4-BE49-F238E27FC236}">
              <a16:creationId xmlns:a16="http://schemas.microsoft.com/office/drawing/2014/main" id="{3E7131A3-0DAF-4516-9CBE-439F04464AA1}"/>
            </a:ext>
          </a:extLst>
        </xdr:cNvPr>
        <xdr:cNvCxnSpPr/>
      </xdr:nvCxnSpPr>
      <xdr:spPr>
        <a:xfrm rot="10800000">
          <a:off x="4851798" y="91582878"/>
          <a:ext cx="440531" cy="250029"/>
        </a:xfrm>
        <a:prstGeom prst="curvedConnector3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577453</xdr:colOff>
      <xdr:row>483</xdr:row>
      <xdr:rowOff>35719</xdr:rowOff>
    </xdr:from>
    <xdr:to>
      <xdr:col>3</xdr:col>
      <xdr:colOff>812373</xdr:colOff>
      <xdr:row>484</xdr:row>
      <xdr:rowOff>118280</xdr:rowOff>
    </xdr:to>
    <xdr:cxnSp macro="">
      <xdr:nvCxnSpPr>
        <xdr:cNvPr id="1428" name="Conector recto de flecha 1427">
          <a:extLst>
            <a:ext uri="{FF2B5EF4-FFF2-40B4-BE49-F238E27FC236}">
              <a16:creationId xmlns:a16="http://schemas.microsoft.com/office/drawing/2014/main" id="{DBE2732F-40D7-4426-86FE-38305D0C496A}"/>
            </a:ext>
          </a:extLst>
        </xdr:cNvPr>
        <xdr:cNvCxnSpPr>
          <a:endCxn id="1266" idx="1"/>
        </xdr:cNvCxnSpPr>
      </xdr:nvCxnSpPr>
      <xdr:spPr>
        <a:xfrm>
          <a:off x="3303984" y="91963875"/>
          <a:ext cx="234920" cy="27306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577453</xdr:colOff>
      <xdr:row>483</xdr:row>
      <xdr:rowOff>41672</xdr:rowOff>
    </xdr:from>
    <xdr:to>
      <xdr:col>4</xdr:col>
      <xdr:colOff>174019</xdr:colOff>
      <xdr:row>483</xdr:row>
      <xdr:rowOff>173633</xdr:rowOff>
    </xdr:to>
    <xdr:cxnSp macro="">
      <xdr:nvCxnSpPr>
        <xdr:cNvPr id="1432" name="Conector recto de flecha 1431">
          <a:extLst>
            <a:ext uri="{FF2B5EF4-FFF2-40B4-BE49-F238E27FC236}">
              <a16:creationId xmlns:a16="http://schemas.microsoft.com/office/drawing/2014/main" id="{26BD2F20-D86F-4B52-86C5-3FBC6F661A2F}"/>
            </a:ext>
          </a:extLst>
        </xdr:cNvPr>
        <xdr:cNvCxnSpPr>
          <a:endCxn id="1267" idx="1"/>
        </xdr:cNvCxnSpPr>
      </xdr:nvCxnSpPr>
      <xdr:spPr>
        <a:xfrm>
          <a:off x="3303984" y="91969828"/>
          <a:ext cx="465723" cy="13196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</xdr:colOff>
      <xdr:row>480</xdr:row>
      <xdr:rowOff>101203</xdr:rowOff>
    </xdr:from>
    <xdr:to>
      <xdr:col>4</xdr:col>
      <xdr:colOff>388578</xdr:colOff>
      <xdr:row>483</xdr:row>
      <xdr:rowOff>19487</xdr:rowOff>
    </xdr:to>
    <xdr:cxnSp macro="">
      <xdr:nvCxnSpPr>
        <xdr:cNvPr id="1437" name="Conector: curvado 1436">
          <a:extLst>
            <a:ext uri="{FF2B5EF4-FFF2-40B4-BE49-F238E27FC236}">
              <a16:creationId xmlns:a16="http://schemas.microsoft.com/office/drawing/2014/main" id="{C1A8C9DE-1728-4107-B42E-15B533D52B26}"/>
            </a:ext>
          </a:extLst>
        </xdr:cNvPr>
        <xdr:cNvCxnSpPr/>
      </xdr:nvCxnSpPr>
      <xdr:spPr>
        <a:xfrm rot="16200000" flipH="1">
          <a:off x="3551038" y="91514415"/>
          <a:ext cx="489784" cy="376672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821530</xdr:colOff>
      <xdr:row>486</xdr:row>
      <xdr:rowOff>77392</xdr:rowOff>
    </xdr:from>
    <xdr:to>
      <xdr:col>3</xdr:col>
      <xdr:colOff>107155</xdr:colOff>
      <xdr:row>488</xdr:row>
      <xdr:rowOff>23814</xdr:rowOff>
    </xdr:to>
    <xdr:cxnSp macro="">
      <xdr:nvCxnSpPr>
        <xdr:cNvPr id="1441" name="Conector: curvado 1440">
          <a:extLst>
            <a:ext uri="{FF2B5EF4-FFF2-40B4-BE49-F238E27FC236}">
              <a16:creationId xmlns:a16="http://schemas.microsoft.com/office/drawing/2014/main" id="{7F3100E3-85C5-4BB7-BCEF-92066C6ED881}"/>
            </a:ext>
          </a:extLst>
        </xdr:cNvPr>
        <xdr:cNvCxnSpPr/>
      </xdr:nvCxnSpPr>
      <xdr:spPr>
        <a:xfrm rot="5400000" flipH="1" flipV="1">
          <a:off x="2592585" y="92663368"/>
          <a:ext cx="327422" cy="154781"/>
        </a:xfrm>
        <a:prstGeom prst="curvedConnector3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669208</xdr:colOff>
      <xdr:row>482</xdr:row>
      <xdr:rowOff>183545</xdr:rowOff>
    </xdr:from>
    <xdr:to>
      <xdr:col>5</xdr:col>
      <xdr:colOff>244078</xdr:colOff>
      <xdr:row>484</xdr:row>
      <xdr:rowOff>178594</xdr:rowOff>
    </xdr:to>
    <xdr:cxnSp macro="">
      <xdr:nvCxnSpPr>
        <xdr:cNvPr id="1446" name="Conector recto de flecha 1445">
          <a:extLst>
            <a:ext uri="{FF2B5EF4-FFF2-40B4-BE49-F238E27FC236}">
              <a16:creationId xmlns:a16="http://schemas.microsoft.com/office/drawing/2014/main" id="{12CC01B9-1143-4508-B134-6290C5BE3BE6}"/>
            </a:ext>
          </a:extLst>
        </xdr:cNvPr>
        <xdr:cNvCxnSpPr>
          <a:endCxn id="1282" idx="6"/>
        </xdr:cNvCxnSpPr>
      </xdr:nvCxnSpPr>
      <xdr:spPr>
        <a:xfrm flipH="1" flipV="1">
          <a:off x="4264896" y="91921201"/>
          <a:ext cx="444026" cy="3760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441134</xdr:colOff>
      <xdr:row>483</xdr:row>
      <xdr:rowOff>149606</xdr:rowOff>
    </xdr:from>
    <xdr:to>
      <xdr:col>5</xdr:col>
      <xdr:colOff>238125</xdr:colOff>
      <xdr:row>484</xdr:row>
      <xdr:rowOff>178594</xdr:rowOff>
    </xdr:to>
    <xdr:cxnSp macro="">
      <xdr:nvCxnSpPr>
        <xdr:cNvPr id="1451" name="Conector recto de flecha 1450">
          <a:extLst>
            <a:ext uri="{FF2B5EF4-FFF2-40B4-BE49-F238E27FC236}">
              <a16:creationId xmlns:a16="http://schemas.microsoft.com/office/drawing/2014/main" id="{05E82275-18E7-48F8-9663-FCFABCA0265D}"/>
            </a:ext>
          </a:extLst>
        </xdr:cNvPr>
        <xdr:cNvCxnSpPr>
          <a:endCxn id="1281" idx="5"/>
        </xdr:cNvCxnSpPr>
      </xdr:nvCxnSpPr>
      <xdr:spPr>
        <a:xfrm flipH="1" flipV="1">
          <a:off x="4036822" y="92077762"/>
          <a:ext cx="666147" cy="2194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500062</xdr:colOff>
      <xdr:row>484</xdr:row>
      <xdr:rowOff>5953</xdr:rowOff>
    </xdr:from>
    <xdr:to>
      <xdr:col>2</xdr:col>
      <xdr:colOff>665994</xdr:colOff>
      <xdr:row>485</xdr:row>
      <xdr:rowOff>118309</xdr:rowOff>
    </xdr:to>
    <xdr:cxnSp macro="">
      <xdr:nvCxnSpPr>
        <xdr:cNvPr id="1454" name="Conector: curvado 1453">
          <a:extLst>
            <a:ext uri="{FF2B5EF4-FFF2-40B4-BE49-F238E27FC236}">
              <a16:creationId xmlns:a16="http://schemas.microsoft.com/office/drawing/2014/main" id="{0C6D2834-8D13-4ED9-9D9B-4E9AA5F78902}"/>
            </a:ext>
          </a:extLst>
        </xdr:cNvPr>
        <xdr:cNvCxnSpPr/>
      </xdr:nvCxnSpPr>
      <xdr:spPr>
        <a:xfrm rot="16200000" flipH="1">
          <a:off x="2288975" y="92193071"/>
          <a:ext cx="302856" cy="165932"/>
        </a:xfrm>
        <a:prstGeom prst="curvedConnector3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133459</xdr:colOff>
      <xdr:row>479</xdr:row>
      <xdr:rowOff>39619</xdr:rowOff>
    </xdr:from>
    <xdr:to>
      <xdr:col>6</xdr:col>
      <xdr:colOff>839391</xdr:colOff>
      <xdr:row>480</xdr:row>
      <xdr:rowOff>53578</xdr:rowOff>
    </xdr:to>
    <xdr:cxnSp macro="">
      <xdr:nvCxnSpPr>
        <xdr:cNvPr id="1456" name="Conector recto de flecha 1455">
          <a:extLst>
            <a:ext uri="{FF2B5EF4-FFF2-40B4-BE49-F238E27FC236}">
              <a16:creationId xmlns:a16="http://schemas.microsoft.com/office/drawing/2014/main" id="{690AB039-1AD9-4F18-B84C-D28B10261E37}"/>
            </a:ext>
          </a:extLst>
        </xdr:cNvPr>
        <xdr:cNvCxnSpPr>
          <a:endCxn id="1287" idx="5"/>
        </xdr:cNvCxnSpPr>
      </xdr:nvCxnSpPr>
      <xdr:spPr>
        <a:xfrm flipH="1" flipV="1">
          <a:off x="5467459" y="91205775"/>
          <a:ext cx="705932" cy="2044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372125</xdr:colOff>
      <xdr:row>478</xdr:row>
      <xdr:rowOff>84188</xdr:rowOff>
    </xdr:from>
    <xdr:to>
      <xdr:col>6</xdr:col>
      <xdr:colOff>833437</xdr:colOff>
      <xdr:row>480</xdr:row>
      <xdr:rowOff>59531</xdr:rowOff>
    </xdr:to>
    <xdr:cxnSp macro="">
      <xdr:nvCxnSpPr>
        <xdr:cNvPr id="1460" name="Conector recto de flecha 1459">
          <a:extLst>
            <a:ext uri="{FF2B5EF4-FFF2-40B4-BE49-F238E27FC236}">
              <a16:creationId xmlns:a16="http://schemas.microsoft.com/office/drawing/2014/main" id="{F9F56F10-F482-44E7-B6D7-046FEA30FB51}"/>
            </a:ext>
          </a:extLst>
        </xdr:cNvPr>
        <xdr:cNvCxnSpPr>
          <a:endCxn id="1288" idx="5"/>
        </xdr:cNvCxnSpPr>
      </xdr:nvCxnSpPr>
      <xdr:spPr>
        <a:xfrm flipH="1" flipV="1">
          <a:off x="5706125" y="91059844"/>
          <a:ext cx="461312" cy="3563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351234</xdr:colOff>
      <xdr:row>473</xdr:row>
      <xdr:rowOff>17860</xdr:rowOff>
    </xdr:from>
    <xdr:to>
      <xdr:col>6</xdr:col>
      <xdr:colOff>533455</xdr:colOff>
      <xdr:row>477</xdr:row>
      <xdr:rowOff>15483</xdr:rowOff>
    </xdr:to>
    <xdr:cxnSp macro="">
      <xdr:nvCxnSpPr>
        <xdr:cNvPr id="1463" name="Conector recto de flecha 1462">
          <a:extLst>
            <a:ext uri="{FF2B5EF4-FFF2-40B4-BE49-F238E27FC236}">
              <a16:creationId xmlns:a16="http://schemas.microsoft.com/office/drawing/2014/main" id="{1D325BD2-2D41-4D53-90A7-4E7722356436}"/>
            </a:ext>
          </a:extLst>
        </xdr:cNvPr>
        <xdr:cNvCxnSpPr>
          <a:endCxn id="1297" idx="1"/>
        </xdr:cNvCxnSpPr>
      </xdr:nvCxnSpPr>
      <xdr:spPr>
        <a:xfrm>
          <a:off x="5685234" y="90041016"/>
          <a:ext cx="182221" cy="7596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351234</xdr:colOff>
      <xdr:row>473</xdr:row>
      <xdr:rowOff>17860</xdr:rowOff>
    </xdr:from>
    <xdr:to>
      <xdr:col>6</xdr:col>
      <xdr:colOff>786496</xdr:colOff>
      <xdr:row>476</xdr:row>
      <xdr:rowOff>56458</xdr:rowOff>
    </xdr:to>
    <xdr:cxnSp macro="">
      <xdr:nvCxnSpPr>
        <xdr:cNvPr id="1466" name="Conector recto de flecha 1465">
          <a:extLst>
            <a:ext uri="{FF2B5EF4-FFF2-40B4-BE49-F238E27FC236}">
              <a16:creationId xmlns:a16="http://schemas.microsoft.com/office/drawing/2014/main" id="{7A66B346-FA08-4A6B-96B3-7897563D0FF9}"/>
            </a:ext>
          </a:extLst>
        </xdr:cNvPr>
        <xdr:cNvCxnSpPr>
          <a:endCxn id="1298" idx="1"/>
        </xdr:cNvCxnSpPr>
      </xdr:nvCxnSpPr>
      <xdr:spPr>
        <a:xfrm>
          <a:off x="5685234" y="90041016"/>
          <a:ext cx="435262" cy="6100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435526</xdr:colOff>
      <xdr:row>28</xdr:row>
      <xdr:rowOff>64191</xdr:rowOff>
    </xdr:from>
    <xdr:to>
      <xdr:col>19</xdr:col>
      <xdr:colOff>512418</xdr:colOff>
      <xdr:row>54</xdr:row>
      <xdr:rowOff>6213</xdr:rowOff>
    </xdr:to>
    <xdr:pic>
      <xdr:nvPicPr>
        <xdr:cNvPr id="1473" name="Picture 3">
          <a:extLst>
            <a:ext uri="{FF2B5EF4-FFF2-40B4-BE49-F238E27FC236}">
              <a16:creationId xmlns:a16="http://schemas.microsoft.com/office/drawing/2014/main" id="{C08CC453-18D1-4795-B47F-45C7FBE4D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0276" y="5572816"/>
          <a:ext cx="5021955" cy="4895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94944</xdr:colOff>
      <xdr:row>0</xdr:row>
      <xdr:rowOff>0</xdr:rowOff>
    </xdr:from>
    <xdr:to>
      <xdr:col>20</xdr:col>
      <xdr:colOff>293687</xdr:colOff>
      <xdr:row>27</xdr:row>
      <xdr:rowOff>31750</xdr:rowOff>
    </xdr:to>
    <xdr:pic>
      <xdr:nvPicPr>
        <xdr:cNvPr id="1474" name="Imagen 1473">
          <a:extLst>
            <a:ext uri="{FF2B5EF4-FFF2-40B4-BE49-F238E27FC236}">
              <a16:creationId xmlns:a16="http://schemas.microsoft.com/office/drawing/2014/main" id="{361E9A08-1A19-D383-2DC0-29C6A76663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236" t="22287" r="55972" b="12285"/>
        <a:stretch/>
      </xdr:blipFill>
      <xdr:spPr>
        <a:xfrm>
          <a:off x="8889694" y="0"/>
          <a:ext cx="5921681" cy="5349875"/>
        </a:xfrm>
        <a:prstGeom prst="rect">
          <a:avLst/>
        </a:prstGeom>
      </xdr:spPr>
    </xdr:pic>
    <xdr:clientData/>
  </xdr:twoCellAnchor>
  <xdr:oneCellAnchor>
    <xdr:from>
      <xdr:col>1</xdr:col>
      <xdr:colOff>341313</xdr:colOff>
      <xdr:row>347</xdr:row>
      <xdr:rowOff>182563</xdr:rowOff>
    </xdr:from>
    <xdr:ext cx="805296" cy="4359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5" name="29 CuadroTexto">
              <a:extLst>
                <a:ext uri="{FF2B5EF4-FFF2-40B4-BE49-F238E27FC236}">
                  <a16:creationId xmlns:a16="http://schemas.microsoft.com/office/drawing/2014/main" id="{9706DA6E-2C87-4EDB-A30E-7A318872A13A}"/>
                </a:ext>
              </a:extLst>
            </xdr:cNvPr>
            <xdr:cNvSpPr txBox="1"/>
          </xdr:nvSpPr>
          <xdr:spPr>
            <a:xfrm>
              <a:off x="1333501" y="66159063"/>
              <a:ext cx="805296" cy="435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2=0</m:t>
                        </m:r>
                      </m:e>
                    </m:nary>
                  </m:oMath>
                </m:oMathPara>
              </a14:m>
              <a:endParaRPr lang="es-PE" sz="1100" b="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75" name="29 CuadroTexto">
              <a:extLst>
                <a:ext uri="{FF2B5EF4-FFF2-40B4-BE49-F238E27FC236}">
                  <a16:creationId xmlns:a16="http://schemas.microsoft.com/office/drawing/2014/main" id="{9706DA6E-2C87-4EDB-A30E-7A318872A13A}"/>
                </a:ext>
              </a:extLst>
            </xdr:cNvPr>
            <xdr:cNvSpPr txBox="1"/>
          </xdr:nvSpPr>
          <xdr:spPr>
            <a:xfrm>
              <a:off x="1333501" y="66159063"/>
              <a:ext cx="805296" cy="4359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∑▒〖𝑀2=0〗</a:t>
              </a:r>
              <a:endParaRPr lang="es-PE" sz="1100" b="0" i="1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2"/>
  <sheetViews>
    <sheetView tabSelected="1" topLeftCell="A469" zoomScale="120" zoomScaleNormal="120" workbookViewId="0">
      <selection activeCell="C430" sqref="C430"/>
    </sheetView>
  </sheetViews>
  <sheetFormatPr baseColWidth="10" defaultColWidth="9.140625" defaultRowHeight="15" x14ac:dyDescent="0.25"/>
  <cols>
    <col min="1" max="1" width="14.85546875" style="2" customWidth="1"/>
    <col min="2" max="7" width="13" style="2" customWidth="1"/>
    <col min="8" max="8" width="9.42578125" style="2" customWidth="1"/>
    <col min="9" max="9" width="6.85546875" style="2" customWidth="1"/>
    <col min="10" max="10" width="9.140625" style="2"/>
    <col min="11" max="11" width="12.28515625" style="2" customWidth="1"/>
    <col min="12" max="12" width="1.42578125" style="1" customWidth="1"/>
    <col min="13" max="13" width="9.140625" style="2"/>
    <col min="14" max="14" width="9.28515625" style="2" customWidth="1"/>
    <col min="15" max="15" width="11.7109375" style="2" customWidth="1"/>
    <col min="16" max="16" width="11.85546875" style="2" customWidth="1"/>
    <col min="17" max="17" width="11" style="2" customWidth="1"/>
    <col min="18" max="18" width="9.140625" style="2"/>
    <col min="19" max="19" width="12" style="2" customWidth="1"/>
    <col min="20" max="20" width="11.7109375" style="2" customWidth="1"/>
    <col min="21" max="16384" width="9.140625" style="2"/>
  </cols>
  <sheetData>
    <row r="1" spans="1:11" ht="28.5" x14ac:dyDescent="0.25">
      <c r="A1" s="86" t="s">
        <v>149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x14ac:dyDescent="0.25">
      <c r="D2" s="28"/>
    </row>
    <row r="3" spans="1:11" x14ac:dyDescent="0.25">
      <c r="A3" s="28" t="s">
        <v>0</v>
      </c>
      <c r="D3" s="25"/>
    </row>
    <row r="4" spans="1:11" x14ac:dyDescent="0.25">
      <c r="A4" s="28"/>
      <c r="D4" s="25"/>
    </row>
    <row r="5" spans="1:11" x14ac:dyDescent="0.25">
      <c r="A5" s="3" t="s">
        <v>38</v>
      </c>
      <c r="F5" s="56" t="s">
        <v>78</v>
      </c>
      <c r="H5" s="6"/>
    </row>
    <row r="6" spans="1:11" x14ac:dyDescent="0.25">
      <c r="A6" s="4" t="s">
        <v>59</v>
      </c>
      <c r="B6" s="5">
        <v>210</v>
      </c>
      <c r="C6" s="2" t="s">
        <v>2</v>
      </c>
      <c r="G6" s="4"/>
    </row>
    <row r="7" spans="1:11" x14ac:dyDescent="0.25">
      <c r="A7" s="4" t="s">
        <v>4</v>
      </c>
      <c r="B7" s="5">
        <v>4200</v>
      </c>
      <c r="C7" s="2" t="s">
        <v>2</v>
      </c>
      <c r="F7" s="4" t="s">
        <v>3</v>
      </c>
      <c r="G7" s="7">
        <f>(B14+B20)/25</f>
        <v>0.08</v>
      </c>
      <c r="H7" s="7">
        <f>(B14+B20)/20</f>
        <v>0.1</v>
      </c>
      <c r="I7" s="2" t="s">
        <v>1</v>
      </c>
    </row>
    <row r="8" spans="1:11" x14ac:dyDescent="0.25">
      <c r="A8" s="4" t="s">
        <v>97</v>
      </c>
      <c r="B8" s="5">
        <v>2.4</v>
      </c>
      <c r="C8" s="2" t="s">
        <v>109</v>
      </c>
      <c r="F8" s="4" t="s">
        <v>5</v>
      </c>
      <c r="G8" s="7">
        <f>ROUND((G7+H7)/2,2)</f>
        <v>0.09</v>
      </c>
      <c r="H8" s="2" t="s">
        <v>1</v>
      </c>
    </row>
    <row r="9" spans="1:11" x14ac:dyDescent="0.25">
      <c r="A9" s="4" t="s">
        <v>6</v>
      </c>
      <c r="B9" s="5">
        <v>200</v>
      </c>
      <c r="C9" s="2" t="s">
        <v>103</v>
      </c>
      <c r="F9" s="4" t="s">
        <v>37</v>
      </c>
      <c r="G9" s="8">
        <v>15</v>
      </c>
      <c r="H9" s="2" t="s">
        <v>7</v>
      </c>
    </row>
    <row r="10" spans="1:11" x14ac:dyDescent="0.25">
      <c r="A10" s="4" t="s">
        <v>85</v>
      </c>
      <c r="B10" s="5">
        <v>120</v>
      </c>
      <c r="C10" s="2" t="s">
        <v>104</v>
      </c>
      <c r="F10" s="4" t="s">
        <v>39</v>
      </c>
      <c r="G10" s="6">
        <f>+G9</f>
        <v>15</v>
      </c>
      <c r="H10" s="2" t="s">
        <v>7</v>
      </c>
    </row>
    <row r="11" spans="1:11" x14ac:dyDescent="0.25">
      <c r="A11" s="4" t="s">
        <v>105</v>
      </c>
      <c r="B11" s="5">
        <v>25</v>
      </c>
      <c r="C11" s="2" t="s">
        <v>110</v>
      </c>
    </row>
    <row r="12" spans="1:11" x14ac:dyDescent="0.25">
      <c r="A12" s="4" t="s">
        <v>106</v>
      </c>
      <c r="B12" s="5">
        <v>17.7</v>
      </c>
      <c r="C12" s="2" t="s">
        <v>111</v>
      </c>
      <c r="F12" s="56" t="s">
        <v>79</v>
      </c>
      <c r="H12" s="6"/>
    </row>
    <row r="13" spans="1:11" x14ac:dyDescent="0.25">
      <c r="A13" s="4" t="s">
        <v>90</v>
      </c>
      <c r="B13" s="5">
        <v>0.5</v>
      </c>
      <c r="C13" s="2" t="s">
        <v>1</v>
      </c>
      <c r="G13" s="4"/>
    </row>
    <row r="14" spans="1:11" x14ac:dyDescent="0.25">
      <c r="A14" s="4" t="s">
        <v>91</v>
      </c>
      <c r="B14" s="5">
        <v>1</v>
      </c>
      <c r="C14" s="2" t="s">
        <v>1</v>
      </c>
      <c r="F14" s="4" t="s">
        <v>3</v>
      </c>
      <c r="G14" s="7">
        <f>(B20+B16+B20)/25</f>
        <v>0.13</v>
      </c>
      <c r="H14" s="7">
        <f>(B20+B16+B20)/20</f>
        <v>0.16250000000000001</v>
      </c>
      <c r="I14" s="2" t="s">
        <v>1</v>
      </c>
    </row>
    <row r="15" spans="1:11" x14ac:dyDescent="0.25">
      <c r="A15" s="4" t="s">
        <v>92</v>
      </c>
      <c r="B15" s="5">
        <v>0.25</v>
      </c>
      <c r="C15" s="2" t="s">
        <v>1</v>
      </c>
      <c r="F15" s="4" t="s">
        <v>5</v>
      </c>
      <c r="G15" s="7">
        <f>ROUND((G14+H14)/2,2)</f>
        <v>0.15</v>
      </c>
      <c r="H15" s="2" t="s">
        <v>1</v>
      </c>
    </row>
    <row r="16" spans="1:11" x14ac:dyDescent="0.25">
      <c r="A16" s="4" t="s">
        <v>93</v>
      </c>
      <c r="B16" s="5">
        <v>1.25</v>
      </c>
      <c r="C16" s="2" t="s">
        <v>1</v>
      </c>
      <c r="F16" s="4" t="s">
        <v>37</v>
      </c>
      <c r="G16" s="8">
        <v>15</v>
      </c>
      <c r="H16" s="2" t="s">
        <v>7</v>
      </c>
    </row>
    <row r="17" spans="1:9" x14ac:dyDescent="0.25">
      <c r="A17" s="4" t="s">
        <v>94</v>
      </c>
      <c r="B17" s="5">
        <v>0.25</v>
      </c>
      <c r="C17" s="2" t="s">
        <v>1</v>
      </c>
      <c r="F17" s="4" t="s">
        <v>39</v>
      </c>
      <c r="G17" s="6">
        <f>+G16</f>
        <v>15</v>
      </c>
      <c r="H17" s="2" t="s">
        <v>7</v>
      </c>
    </row>
    <row r="18" spans="1:9" x14ac:dyDescent="0.25">
      <c r="A18" s="4" t="s">
        <v>95</v>
      </c>
      <c r="B18" s="5">
        <v>1</v>
      </c>
      <c r="C18" s="2" t="s">
        <v>1</v>
      </c>
    </row>
    <row r="19" spans="1:9" x14ac:dyDescent="0.25">
      <c r="A19" s="4" t="s">
        <v>96</v>
      </c>
      <c r="B19" s="5">
        <v>0.25</v>
      </c>
      <c r="C19" s="2" t="s">
        <v>1</v>
      </c>
      <c r="F19" s="56" t="s">
        <v>86</v>
      </c>
      <c r="H19" s="6"/>
    </row>
    <row r="20" spans="1:9" x14ac:dyDescent="0.25">
      <c r="A20" s="4" t="s">
        <v>135</v>
      </c>
      <c r="B20" s="5">
        <v>1</v>
      </c>
      <c r="C20" s="2" t="s">
        <v>139</v>
      </c>
      <c r="G20" s="4"/>
    </row>
    <row r="21" spans="1:9" x14ac:dyDescent="0.25">
      <c r="A21" s="4" t="s">
        <v>136</v>
      </c>
      <c r="B21" s="5">
        <v>1</v>
      </c>
      <c r="C21" s="2" t="s">
        <v>140</v>
      </c>
      <c r="F21" s="4" t="s">
        <v>3</v>
      </c>
      <c r="G21" s="7">
        <f>(B20+B18)/25</f>
        <v>0.08</v>
      </c>
      <c r="H21" s="7">
        <f>(B20+B18)/20</f>
        <v>0.1</v>
      </c>
      <c r="I21" s="2" t="s">
        <v>1</v>
      </c>
    </row>
    <row r="22" spans="1:9" x14ac:dyDescent="0.25">
      <c r="A22" s="4" t="s">
        <v>137</v>
      </c>
      <c r="B22" s="5">
        <v>1</v>
      </c>
      <c r="C22" s="2" t="s">
        <v>140</v>
      </c>
      <c r="F22" s="4" t="s">
        <v>5</v>
      </c>
      <c r="G22" s="7">
        <f>ROUND((G21+H21)/2,2)</f>
        <v>0.09</v>
      </c>
      <c r="H22" s="2" t="s">
        <v>1</v>
      </c>
    </row>
    <row r="23" spans="1:9" x14ac:dyDescent="0.25">
      <c r="A23" s="4" t="s">
        <v>138</v>
      </c>
      <c r="B23" s="5">
        <v>1</v>
      </c>
      <c r="C23" s="2" t="s">
        <v>141</v>
      </c>
      <c r="F23" s="4" t="s">
        <v>37</v>
      </c>
      <c r="G23" s="8">
        <v>15</v>
      </c>
      <c r="H23" s="2" t="s">
        <v>7</v>
      </c>
    </row>
    <row r="24" spans="1:9" x14ac:dyDescent="0.25">
      <c r="A24" s="4" t="s">
        <v>107</v>
      </c>
      <c r="B24" s="5">
        <v>2</v>
      </c>
      <c r="C24" s="2" t="s">
        <v>108</v>
      </c>
      <c r="F24" s="4" t="s">
        <v>39</v>
      </c>
      <c r="G24" s="6">
        <f>+G23</f>
        <v>15</v>
      </c>
      <c r="H24" s="2" t="s">
        <v>7</v>
      </c>
    </row>
    <row r="25" spans="1:9" x14ac:dyDescent="0.25">
      <c r="A25" s="4" t="s">
        <v>124</v>
      </c>
      <c r="B25" s="6">
        <v>1</v>
      </c>
      <c r="C25" s="2" t="s">
        <v>128</v>
      </c>
    </row>
    <row r="27" spans="1:9" x14ac:dyDescent="0.25">
      <c r="A27" s="28"/>
    </row>
    <row r="28" spans="1:9" x14ac:dyDescent="0.25">
      <c r="B28" s="28"/>
    </row>
    <row r="29" spans="1:9" x14ac:dyDescent="0.25">
      <c r="B29" s="28"/>
      <c r="E29" s="25"/>
    </row>
    <row r="32" spans="1:9" x14ac:dyDescent="0.25">
      <c r="I32" s="6"/>
    </row>
    <row r="43" spans="5:9" x14ac:dyDescent="0.25">
      <c r="E43" s="25"/>
    </row>
    <row r="47" spans="5:9" x14ac:dyDescent="0.25">
      <c r="I47" s="6"/>
    </row>
    <row r="51" spans="2:8" x14ac:dyDescent="0.25">
      <c r="B51" s="10"/>
    </row>
    <row r="52" spans="2:8" x14ac:dyDescent="0.25">
      <c r="B52" s="10"/>
    </row>
    <row r="53" spans="2:8" x14ac:dyDescent="0.25">
      <c r="B53" s="10"/>
    </row>
    <row r="54" spans="2:8" x14ac:dyDescent="0.25">
      <c r="B54" s="28"/>
      <c r="E54" s="25"/>
    </row>
    <row r="55" spans="2:8" x14ac:dyDescent="0.25">
      <c r="B55" s="28"/>
      <c r="E55" s="25"/>
      <c r="H55" s="6"/>
    </row>
    <row r="56" spans="2:8" x14ac:dyDescent="0.25">
      <c r="C56" s="29" t="s">
        <v>81</v>
      </c>
      <c r="E56" s="25"/>
    </row>
    <row r="57" spans="2:8" x14ac:dyDescent="0.25">
      <c r="B57" s="28"/>
      <c r="E57" s="25"/>
    </row>
    <row r="58" spans="2:8" x14ac:dyDescent="0.25">
      <c r="B58" s="28"/>
      <c r="C58" s="4"/>
      <c r="E58" s="25"/>
      <c r="G58" s="13" t="s">
        <v>77</v>
      </c>
    </row>
    <row r="59" spans="2:8" x14ac:dyDescent="0.25">
      <c r="B59" s="28"/>
      <c r="D59" s="11"/>
      <c r="E59" s="25"/>
      <c r="G59" s="13" t="s">
        <v>87</v>
      </c>
    </row>
    <row r="60" spans="2:8" x14ac:dyDescent="0.25">
      <c r="B60" s="28"/>
      <c r="E60" s="25"/>
    </row>
    <row r="61" spans="2:8" x14ac:dyDescent="0.25">
      <c r="B61" s="28"/>
      <c r="E61" s="25"/>
    </row>
    <row r="62" spans="2:8" x14ac:dyDescent="0.25">
      <c r="B62" s="28"/>
      <c r="E62" s="25"/>
    </row>
    <row r="63" spans="2:8" x14ac:dyDescent="0.25">
      <c r="B63" s="28"/>
      <c r="E63" s="25"/>
    </row>
    <row r="64" spans="2:8" x14ac:dyDescent="0.25">
      <c r="B64" s="28"/>
      <c r="E64" s="25"/>
    </row>
    <row r="65" spans="1:8" x14ac:dyDescent="0.25">
      <c r="B65" s="28"/>
      <c r="E65" s="25"/>
    </row>
    <row r="66" spans="1:8" x14ac:dyDescent="0.25">
      <c r="B66" s="28"/>
      <c r="E66" s="25"/>
    </row>
    <row r="67" spans="1:8" x14ac:dyDescent="0.25">
      <c r="B67" s="28"/>
      <c r="E67" s="25"/>
    </row>
    <row r="68" spans="1:8" x14ac:dyDescent="0.25">
      <c r="B68" s="28"/>
      <c r="E68" s="25"/>
    </row>
    <row r="69" spans="1:8" x14ac:dyDescent="0.25">
      <c r="B69" s="28"/>
      <c r="E69" s="25"/>
    </row>
    <row r="70" spans="1:8" x14ac:dyDescent="0.25">
      <c r="B70" s="28"/>
      <c r="E70" s="25"/>
    </row>
    <row r="71" spans="1:8" x14ac:dyDescent="0.25">
      <c r="B71" s="28"/>
      <c r="E71" s="25"/>
    </row>
    <row r="72" spans="1:8" x14ac:dyDescent="0.25">
      <c r="B72" s="28"/>
      <c r="E72" s="25"/>
    </row>
    <row r="73" spans="1:8" x14ac:dyDescent="0.25">
      <c r="A73" s="11"/>
      <c r="B73" s="28"/>
      <c r="E73" s="25"/>
      <c r="H73" s="6"/>
    </row>
    <row r="74" spans="1:8" x14ac:dyDescent="0.25">
      <c r="B74" s="28"/>
      <c r="C74" s="29"/>
    </row>
    <row r="75" spans="1:8" x14ac:dyDescent="0.25">
      <c r="B75" s="28"/>
      <c r="E75" s="11"/>
      <c r="F75" s="29" t="s">
        <v>82</v>
      </c>
    </row>
    <row r="76" spans="1:8" x14ac:dyDescent="0.25">
      <c r="B76" s="28"/>
      <c r="C76" s="4"/>
      <c r="E76" s="25"/>
    </row>
    <row r="77" spans="1:8" x14ac:dyDescent="0.25">
      <c r="A77" s="4" t="s">
        <v>77</v>
      </c>
      <c r="B77" s="28"/>
      <c r="D77" s="11"/>
      <c r="E77" s="25"/>
    </row>
    <row r="78" spans="1:8" x14ac:dyDescent="0.25">
      <c r="A78" s="4" t="s">
        <v>83</v>
      </c>
      <c r="B78" s="28"/>
      <c r="E78" s="25"/>
    </row>
    <row r="79" spans="1:8" x14ac:dyDescent="0.25">
      <c r="B79" s="28"/>
      <c r="E79" s="25"/>
    </row>
    <row r="80" spans="1:8" x14ac:dyDescent="0.25">
      <c r="B80" s="28"/>
      <c r="E80" s="25"/>
    </row>
    <row r="81" spans="2:9" x14ac:dyDescent="0.25">
      <c r="B81" s="28"/>
      <c r="E81" s="25"/>
    </row>
    <row r="82" spans="2:9" x14ac:dyDescent="0.25">
      <c r="B82" s="28"/>
      <c r="E82" s="25"/>
      <c r="H82" s="91"/>
    </row>
    <row r="83" spans="2:9" x14ac:dyDescent="0.25">
      <c r="B83" s="28"/>
      <c r="E83" s="25"/>
      <c r="H83" s="91"/>
    </row>
    <row r="84" spans="2:9" x14ac:dyDescent="0.25">
      <c r="B84" s="28"/>
      <c r="E84" s="25"/>
      <c r="I84" s="4" t="s">
        <v>77</v>
      </c>
    </row>
    <row r="85" spans="2:9" x14ac:dyDescent="0.25">
      <c r="B85" s="28"/>
      <c r="E85" s="25"/>
      <c r="I85" s="2" t="s">
        <v>83</v>
      </c>
    </row>
    <row r="86" spans="2:9" x14ac:dyDescent="0.25">
      <c r="B86" s="28"/>
      <c r="E86" s="25"/>
    </row>
    <row r="87" spans="2:9" x14ac:dyDescent="0.25">
      <c r="B87" s="28"/>
      <c r="E87" s="25"/>
    </row>
    <row r="88" spans="2:9" x14ac:dyDescent="0.25">
      <c r="B88" s="28"/>
      <c r="E88" s="25"/>
    </row>
    <row r="90" spans="2:9" x14ac:dyDescent="0.25">
      <c r="B90" s="28"/>
      <c r="E90" s="25"/>
    </row>
    <row r="91" spans="2:9" x14ac:dyDescent="0.25">
      <c r="B91" s="28"/>
      <c r="E91" s="25"/>
      <c r="H91" s="6"/>
      <c r="I91" s="4" t="s">
        <v>77</v>
      </c>
    </row>
    <row r="92" spans="2:9" x14ac:dyDescent="0.25">
      <c r="C92" s="29" t="s">
        <v>88</v>
      </c>
      <c r="E92" s="25"/>
      <c r="I92" s="4" t="s">
        <v>89</v>
      </c>
    </row>
    <row r="93" spans="2:9" x14ac:dyDescent="0.25">
      <c r="B93" s="28"/>
      <c r="E93" s="25"/>
    </row>
    <row r="94" spans="2:9" x14ac:dyDescent="0.25">
      <c r="B94" s="28"/>
      <c r="C94" s="4"/>
      <c r="E94" s="25"/>
    </row>
    <row r="95" spans="2:9" x14ac:dyDescent="0.25">
      <c r="B95" s="28"/>
      <c r="D95" s="11"/>
      <c r="E95" s="25"/>
    </row>
    <row r="96" spans="2:9" x14ac:dyDescent="0.25">
      <c r="B96" s="28"/>
      <c r="E96" s="25"/>
    </row>
    <row r="97" spans="1:17" x14ac:dyDescent="0.25">
      <c r="B97" s="28"/>
      <c r="E97" s="25"/>
    </row>
    <row r="98" spans="1:17" x14ac:dyDescent="0.25">
      <c r="B98" s="28"/>
      <c r="E98" s="25"/>
    </row>
    <row r="99" spans="1:17" x14ac:dyDescent="0.25">
      <c r="B99" s="28"/>
      <c r="E99" s="25"/>
    </row>
    <row r="100" spans="1:17" x14ac:dyDescent="0.25">
      <c r="B100" s="28"/>
      <c r="E100" s="25"/>
    </row>
    <row r="101" spans="1:17" x14ac:dyDescent="0.25">
      <c r="B101" s="28"/>
      <c r="E101" s="25"/>
    </row>
    <row r="102" spans="1:17" x14ac:dyDescent="0.25">
      <c r="E102" s="25"/>
    </row>
    <row r="103" spans="1:17" x14ac:dyDescent="0.25">
      <c r="B103" s="11" t="s">
        <v>122</v>
      </c>
      <c r="E103" s="25"/>
    </row>
    <row r="104" spans="1:17" x14ac:dyDescent="0.25">
      <c r="B104" s="11" t="s">
        <v>123</v>
      </c>
      <c r="E104" s="25"/>
    </row>
    <row r="105" spans="1:17" x14ac:dyDescent="0.25">
      <c r="B105" s="28"/>
      <c r="E105" s="25"/>
    </row>
    <row r="106" spans="1:17" x14ac:dyDescent="0.25">
      <c r="N106" s="87" t="s">
        <v>23</v>
      </c>
      <c r="O106" s="87"/>
      <c r="P106" s="87"/>
      <c r="Q106" s="87"/>
    </row>
    <row r="107" spans="1:17" x14ac:dyDescent="0.25">
      <c r="A107" s="4"/>
      <c r="B107" s="6"/>
      <c r="N107" s="88" t="s">
        <v>64</v>
      </c>
      <c r="O107" s="89"/>
      <c r="P107" s="89"/>
      <c r="Q107" s="90"/>
    </row>
    <row r="108" spans="1:17" x14ac:dyDescent="0.25">
      <c r="A108" s="28" t="s">
        <v>80</v>
      </c>
      <c r="N108" s="30"/>
      <c r="O108" s="30" t="s">
        <v>60</v>
      </c>
      <c r="P108" s="31" t="s">
        <v>65</v>
      </c>
      <c r="Q108" s="21"/>
    </row>
    <row r="109" spans="1:17" x14ac:dyDescent="0.25">
      <c r="A109" s="29" t="s">
        <v>125</v>
      </c>
      <c r="N109" s="30">
        <v>1</v>
      </c>
      <c r="O109" s="32">
        <v>0.8</v>
      </c>
      <c r="P109" s="31" t="s">
        <v>66</v>
      </c>
      <c r="Q109" s="21"/>
    </row>
    <row r="110" spans="1:17" x14ac:dyDescent="0.25">
      <c r="A110" s="25"/>
      <c r="N110" s="30">
        <v>2</v>
      </c>
      <c r="O110" s="32">
        <v>0.9</v>
      </c>
      <c r="P110" s="31" t="s">
        <v>67</v>
      </c>
      <c r="Q110" s="21"/>
    </row>
    <row r="111" spans="1:17" x14ac:dyDescent="0.25">
      <c r="A111" s="25"/>
      <c r="N111" s="30">
        <v>3</v>
      </c>
      <c r="O111" s="32">
        <v>1</v>
      </c>
      <c r="P111" s="31" t="s">
        <v>76</v>
      </c>
      <c r="Q111" s="21"/>
    </row>
    <row r="112" spans="1:17" x14ac:dyDescent="0.25">
      <c r="B112" s="4" t="s">
        <v>40</v>
      </c>
      <c r="C112" s="9">
        <f>B11/(B11^2+B12^2)^(0.5)</f>
        <v>0.81615278096795152</v>
      </c>
      <c r="N112" s="2" t="s">
        <v>98</v>
      </c>
    </row>
    <row r="113" spans="1:21" ht="7.5" customHeight="1" x14ac:dyDescent="0.25">
      <c r="B113" s="4"/>
      <c r="C113" s="13"/>
    </row>
    <row r="114" spans="1:21" x14ac:dyDescent="0.25">
      <c r="B114" s="4"/>
      <c r="C114" s="13"/>
      <c r="N114" s="87" t="s">
        <v>62</v>
      </c>
      <c r="O114" s="87"/>
      <c r="P114" s="87"/>
      <c r="Q114" s="87"/>
    </row>
    <row r="115" spans="1:21" x14ac:dyDescent="0.25">
      <c r="B115" s="4"/>
      <c r="C115" s="13"/>
      <c r="N115" s="88" t="s">
        <v>24</v>
      </c>
      <c r="O115" s="89"/>
      <c r="P115" s="89"/>
      <c r="Q115" s="90"/>
    </row>
    <row r="116" spans="1:21" x14ac:dyDescent="0.25">
      <c r="B116" s="4" t="s">
        <v>22</v>
      </c>
      <c r="C116" s="9">
        <f>(B12/2+G9/C112)/100</f>
        <v>0.27228911828506058</v>
      </c>
      <c r="D116" s="2" t="s">
        <v>1</v>
      </c>
      <c r="N116" s="30"/>
      <c r="O116" s="30"/>
      <c r="P116" s="30"/>
      <c r="Q116" s="30"/>
    </row>
    <row r="117" spans="1:21" x14ac:dyDescent="0.25">
      <c r="B117" s="4" t="s">
        <v>126</v>
      </c>
      <c r="C117" s="9">
        <f>B8*C116*B25</f>
        <v>0.65349388388414542</v>
      </c>
      <c r="D117" s="2" t="s">
        <v>10</v>
      </c>
      <c r="F117" s="4" t="s">
        <v>8</v>
      </c>
      <c r="G117" s="6">
        <f>C119</f>
        <v>0.77349388388414542</v>
      </c>
      <c r="H117" s="2" t="s">
        <v>10</v>
      </c>
      <c r="N117" s="30" t="s">
        <v>25</v>
      </c>
      <c r="O117" s="30" t="s">
        <v>26</v>
      </c>
      <c r="P117" s="30" t="s">
        <v>26</v>
      </c>
      <c r="Q117" s="30" t="s">
        <v>27</v>
      </c>
    </row>
    <row r="118" spans="1:21" x14ac:dyDescent="0.25">
      <c r="B118" s="4" t="s">
        <v>127</v>
      </c>
      <c r="C118" s="9">
        <f>B10/1000*B25</f>
        <v>0.12</v>
      </c>
      <c r="D118" s="2" t="s">
        <v>10</v>
      </c>
      <c r="F118" s="4" t="s">
        <v>9</v>
      </c>
      <c r="G118" s="6">
        <f>B9/1000*B25</f>
        <v>0.2</v>
      </c>
      <c r="H118" s="2" t="s">
        <v>10</v>
      </c>
      <c r="N118" s="30"/>
      <c r="O118" s="30" t="s">
        <v>99</v>
      </c>
      <c r="P118" s="30" t="s">
        <v>7</v>
      </c>
      <c r="Q118" s="30" t="s">
        <v>16</v>
      </c>
    </row>
    <row r="119" spans="1:21" x14ac:dyDescent="0.25">
      <c r="B119" s="33" t="s">
        <v>11</v>
      </c>
      <c r="C119" s="34">
        <f>C117+C118</f>
        <v>0.77349388388414542</v>
      </c>
      <c r="D119" s="25" t="s">
        <v>10</v>
      </c>
      <c r="F119" s="3" t="s">
        <v>41</v>
      </c>
      <c r="G119" s="52">
        <f>ROUND(1.4*G117+1.7*G118,2)</f>
        <v>1.42</v>
      </c>
      <c r="H119" s="55" t="s">
        <v>10</v>
      </c>
      <c r="N119" s="30">
        <v>3</v>
      </c>
      <c r="O119" s="35" t="s">
        <v>28</v>
      </c>
      <c r="P119" s="32">
        <v>0.95250000000000001</v>
      </c>
      <c r="Q119" s="36">
        <v>0.71255739248085614</v>
      </c>
    </row>
    <row r="120" spans="1:21" x14ac:dyDescent="0.25">
      <c r="B120" s="33"/>
      <c r="C120" s="34"/>
      <c r="D120" s="25"/>
      <c r="F120" s="4"/>
      <c r="G120" s="13"/>
      <c r="N120" s="30">
        <v>4</v>
      </c>
      <c r="O120" s="35" t="s">
        <v>29</v>
      </c>
      <c r="P120" s="32">
        <v>1.27</v>
      </c>
      <c r="Q120" s="36">
        <v>1.2667686977437445</v>
      </c>
    </row>
    <row r="121" spans="1:21" x14ac:dyDescent="0.25">
      <c r="A121" s="29" t="s">
        <v>129</v>
      </c>
      <c r="C121" s="13"/>
      <c r="G121" s="13"/>
      <c r="N121" s="30">
        <v>5</v>
      </c>
      <c r="O121" s="35" t="s">
        <v>30</v>
      </c>
      <c r="P121" s="32">
        <v>1.5874999999999999</v>
      </c>
      <c r="Q121" s="36">
        <v>1.9793260902246004</v>
      </c>
    </row>
    <row r="122" spans="1:21" x14ac:dyDescent="0.25">
      <c r="N122" s="30">
        <v>6</v>
      </c>
      <c r="O122" s="35" t="s">
        <v>31</v>
      </c>
      <c r="P122" s="32">
        <v>1.905</v>
      </c>
      <c r="Q122" s="36">
        <v>2.8502295699234246</v>
      </c>
    </row>
    <row r="123" spans="1:21" x14ac:dyDescent="0.25">
      <c r="B123" s="4"/>
      <c r="C123" s="13"/>
      <c r="N123" s="30">
        <v>7</v>
      </c>
      <c r="O123" s="35" t="s">
        <v>32</v>
      </c>
      <c r="P123" s="32">
        <v>2.2225000000000001</v>
      </c>
      <c r="Q123" s="36">
        <v>3.8794791368402173</v>
      </c>
    </row>
    <row r="124" spans="1:21" x14ac:dyDescent="0.25">
      <c r="B124" s="4"/>
      <c r="C124" s="13"/>
      <c r="N124" s="30">
        <v>8</v>
      </c>
      <c r="O124" s="35" t="s">
        <v>33</v>
      </c>
      <c r="P124" s="32">
        <v>2.54</v>
      </c>
      <c r="Q124" s="36">
        <v>5.0670747909749778</v>
      </c>
    </row>
    <row r="125" spans="1:21" x14ac:dyDescent="0.25">
      <c r="B125" s="4" t="s">
        <v>126</v>
      </c>
      <c r="C125" s="9">
        <f>G10/100*B8*B25</f>
        <v>0.36</v>
      </c>
      <c r="D125" s="2" t="s">
        <v>10</v>
      </c>
      <c r="F125" s="4" t="s">
        <v>8</v>
      </c>
      <c r="G125" s="6">
        <f>C127</f>
        <v>0.48</v>
      </c>
      <c r="H125" s="2" t="s">
        <v>10</v>
      </c>
      <c r="N125" s="30">
        <v>9</v>
      </c>
      <c r="O125" s="35" t="s">
        <v>34</v>
      </c>
      <c r="P125" s="32">
        <v>2.8574999999999999</v>
      </c>
      <c r="Q125" s="36">
        <v>6.4130165323277053</v>
      </c>
    </row>
    <row r="126" spans="1:21" x14ac:dyDescent="0.25">
      <c r="B126" s="4" t="s">
        <v>127</v>
      </c>
      <c r="C126" s="9">
        <f>C118*B25</f>
        <v>0.12</v>
      </c>
      <c r="D126" s="2" t="s">
        <v>10</v>
      </c>
      <c r="F126" s="4" t="s">
        <v>9</v>
      </c>
      <c r="G126" s="6">
        <f>B9/1000*B25</f>
        <v>0.2</v>
      </c>
      <c r="H126" s="2" t="s">
        <v>10</v>
      </c>
      <c r="N126" s="30">
        <v>10</v>
      </c>
      <c r="O126" s="35" t="s">
        <v>35</v>
      </c>
      <c r="P126" s="32">
        <v>3.1749999999999998</v>
      </c>
      <c r="Q126" s="36">
        <v>7.9173043608984015</v>
      </c>
      <c r="R126" s="13"/>
      <c r="S126" s="37"/>
      <c r="T126" s="6"/>
      <c r="U126" s="9"/>
    </row>
    <row r="127" spans="1:21" x14ac:dyDescent="0.25">
      <c r="B127" s="33" t="s">
        <v>11</v>
      </c>
      <c r="C127" s="34">
        <f>C125+C126</f>
        <v>0.48</v>
      </c>
      <c r="D127" s="25" t="s">
        <v>10</v>
      </c>
      <c r="F127" s="3" t="s">
        <v>42</v>
      </c>
      <c r="G127" s="52">
        <f>ROUND(1.4*G125+1.7*G126,2)</f>
        <v>1.01</v>
      </c>
      <c r="H127" s="55" t="s">
        <v>10</v>
      </c>
      <c r="N127" s="30">
        <v>11</v>
      </c>
      <c r="O127" s="35" t="s">
        <v>36</v>
      </c>
      <c r="P127" s="32">
        <v>3.4925000000000002</v>
      </c>
      <c r="Q127" s="36">
        <v>9.5799382766870682</v>
      </c>
      <c r="R127" s="13"/>
      <c r="S127" s="13"/>
      <c r="T127" s="13"/>
      <c r="U127" s="13"/>
    </row>
    <row r="128" spans="1:21" x14ac:dyDescent="0.25">
      <c r="B128" s="33"/>
      <c r="C128" s="34"/>
      <c r="D128" s="25"/>
      <c r="F128" s="4"/>
    </row>
    <row r="129" spans="2:17" x14ac:dyDescent="0.25">
      <c r="D129" s="13" t="str">
        <f>+ CONCATENATE(G119," Tn/m")</f>
        <v>1.42 Tn/m</v>
      </c>
    </row>
    <row r="130" spans="2:17" x14ac:dyDescent="0.25">
      <c r="F130" s="13" t="str">
        <f>+CONCATENATE(G127," Tn/m")</f>
        <v>1.01 Tn/m</v>
      </c>
    </row>
    <row r="132" spans="2:17" x14ac:dyDescent="0.25">
      <c r="B132" s="4" t="s">
        <v>43</v>
      </c>
      <c r="G132" s="15" t="s">
        <v>44</v>
      </c>
    </row>
    <row r="134" spans="2:17" x14ac:dyDescent="0.25">
      <c r="D134" s="6">
        <f>B13/2+B14</f>
        <v>1.25</v>
      </c>
      <c r="F134" s="16">
        <f>B20/2</f>
        <v>0.5</v>
      </c>
      <c r="N134" s="87" t="s">
        <v>69</v>
      </c>
      <c r="O134" s="87"/>
      <c r="P134" s="87"/>
      <c r="Q134" s="87"/>
    </row>
    <row r="135" spans="2:17" x14ac:dyDescent="0.25">
      <c r="N135" s="88" t="s">
        <v>73</v>
      </c>
      <c r="O135" s="89"/>
      <c r="P135" s="89"/>
      <c r="Q135" s="90"/>
    </row>
    <row r="136" spans="2:17" x14ac:dyDescent="0.25">
      <c r="B136" s="4" t="s">
        <v>21</v>
      </c>
      <c r="C136" s="13">
        <f>ROUND((G127*(D134+F134)*(D134+F134)/2+(G119-G127)*(D134)*(F134+D134/2))/(D134+F134),2)</f>
        <v>1.21</v>
      </c>
      <c r="D136" s="2" t="s">
        <v>12</v>
      </c>
      <c r="E136" s="4" t="s">
        <v>101</v>
      </c>
      <c r="F136" s="13">
        <f>ROUND(G119*D134+G127*F134-C136,2)</f>
        <v>1.07</v>
      </c>
      <c r="G136" s="2" t="s">
        <v>12</v>
      </c>
      <c r="N136" s="30"/>
      <c r="O136" s="30" t="s">
        <v>70</v>
      </c>
      <c r="P136" s="31"/>
      <c r="Q136" s="21"/>
    </row>
    <row r="137" spans="2:17" x14ac:dyDescent="0.25">
      <c r="B137" s="4"/>
      <c r="N137" s="30">
        <v>1</v>
      </c>
      <c r="O137" s="32">
        <v>2</v>
      </c>
      <c r="P137" s="38" t="s">
        <v>75</v>
      </c>
      <c r="Q137" s="21"/>
    </row>
    <row r="138" spans="2:17" x14ac:dyDescent="0.25">
      <c r="N138" s="30">
        <v>2</v>
      </c>
      <c r="O138" s="32">
        <v>3</v>
      </c>
      <c r="P138" s="31" t="s">
        <v>74</v>
      </c>
      <c r="Q138" s="21"/>
    </row>
    <row r="139" spans="2:17" x14ac:dyDescent="0.25">
      <c r="B139" s="4" t="s">
        <v>116</v>
      </c>
      <c r="C139" s="13">
        <f>ROUND(C136/G119,2)</f>
        <v>0.85</v>
      </c>
      <c r="D139" s="2" t="s">
        <v>1</v>
      </c>
      <c r="N139" s="13"/>
      <c r="O139" s="6"/>
    </row>
    <row r="140" spans="2:17" x14ac:dyDescent="0.25">
      <c r="B140" s="4"/>
      <c r="F140" s="4"/>
      <c r="G140" s="13"/>
      <c r="N140" s="13"/>
      <c r="O140" s="6"/>
    </row>
    <row r="141" spans="2:17" x14ac:dyDescent="0.25">
      <c r="N141" s="13"/>
      <c r="O141" s="6"/>
    </row>
    <row r="142" spans="2:17" x14ac:dyDescent="0.25">
      <c r="B142" s="4" t="s">
        <v>13</v>
      </c>
      <c r="C142" s="13">
        <f>ROUND(C136*C139-G119*C139^2/2,2)</f>
        <v>0.52</v>
      </c>
      <c r="D142" s="2" t="s">
        <v>14</v>
      </c>
      <c r="F142" s="4"/>
      <c r="G142" s="13"/>
      <c r="N142" s="13"/>
      <c r="O142" s="6"/>
    </row>
    <row r="143" spans="2:17" x14ac:dyDescent="0.25">
      <c r="F143" s="4"/>
      <c r="G143" s="13"/>
    </row>
    <row r="144" spans="2:17" x14ac:dyDescent="0.25">
      <c r="B144" s="17" t="s">
        <v>61</v>
      </c>
      <c r="C144" s="49">
        <v>1</v>
      </c>
      <c r="D144" s="2" t="s">
        <v>63</v>
      </c>
      <c r="F144" s="4"/>
      <c r="G144" s="13"/>
    </row>
    <row r="145" spans="1:19" x14ac:dyDescent="0.25">
      <c r="G145" s="13"/>
    </row>
    <row r="146" spans="1:19" x14ac:dyDescent="0.25">
      <c r="N146" s="4"/>
      <c r="R146" s="4"/>
    </row>
    <row r="147" spans="1:19" x14ac:dyDescent="0.25">
      <c r="B147" s="4" t="s">
        <v>47</v>
      </c>
      <c r="C147" s="6">
        <f>C144*C142</f>
        <v>0.52</v>
      </c>
      <c r="D147" s="2" t="s">
        <v>14</v>
      </c>
      <c r="F147" s="4"/>
      <c r="G147" s="13"/>
      <c r="P147" s="13"/>
    </row>
    <row r="148" spans="1:19" x14ac:dyDescent="0.25">
      <c r="B148" s="4"/>
      <c r="C148" s="6"/>
      <c r="F148" s="4"/>
      <c r="G148" s="13"/>
      <c r="P148" s="13"/>
    </row>
    <row r="149" spans="1:19" x14ac:dyDescent="0.25">
      <c r="A149" s="60" t="s">
        <v>118</v>
      </c>
      <c r="F149" s="4"/>
      <c r="G149" s="13"/>
    </row>
    <row r="150" spans="1:19" x14ac:dyDescent="0.25">
      <c r="A150" s="60"/>
      <c r="F150" s="4"/>
      <c r="G150" s="13"/>
    </row>
    <row r="151" spans="1:19" x14ac:dyDescent="0.25">
      <c r="B151" s="4" t="s">
        <v>47</v>
      </c>
      <c r="C151" s="6">
        <f>C147</f>
        <v>0.52</v>
      </c>
      <c r="D151" s="2" t="s">
        <v>14</v>
      </c>
    </row>
    <row r="152" spans="1:19" x14ac:dyDescent="0.25">
      <c r="A152" s="2" t="s">
        <v>49</v>
      </c>
      <c r="B152" s="50">
        <v>3</v>
      </c>
      <c r="C152" s="53" t="str">
        <f>LOOKUP(B152,$N$119:$N$127,$O$119:$O$127)</f>
        <v>3/8"</v>
      </c>
      <c r="D152" s="2" t="s">
        <v>68</v>
      </c>
      <c r="M152" s="4"/>
      <c r="S152" s="13"/>
    </row>
    <row r="153" spans="1:19" x14ac:dyDescent="0.25">
      <c r="C153" s="18" t="s">
        <v>50</v>
      </c>
      <c r="D153" s="9">
        <f>LOOKUP(B152,$N$119:$N$127,$P$119:$P$127)</f>
        <v>0.95250000000000001</v>
      </c>
      <c r="E153" s="2" t="s">
        <v>7</v>
      </c>
      <c r="F153" s="4" t="s">
        <v>51</v>
      </c>
      <c r="G153" s="9">
        <f>LOOKUP(B152,$N$119:$N$127,$Q$119:$Q$127)</f>
        <v>0.71255739248085614</v>
      </c>
      <c r="H153" s="2" t="s">
        <v>16</v>
      </c>
      <c r="N153" s="12"/>
      <c r="P153" s="6"/>
      <c r="R153" s="6"/>
    </row>
    <row r="154" spans="1:19" ht="12" customHeight="1" x14ac:dyDescent="0.25">
      <c r="B154" s="4"/>
      <c r="C154" s="23"/>
      <c r="M154" s="42" t="s">
        <v>48</v>
      </c>
      <c r="N154" s="51">
        <f>+C159</f>
        <v>2.50475</v>
      </c>
      <c r="O154" s="22" t="s">
        <v>7</v>
      </c>
    </row>
    <row r="155" spans="1:19" x14ac:dyDescent="0.25">
      <c r="M155" s="4" t="s">
        <v>15</v>
      </c>
      <c r="N155" s="6">
        <f>+C151*100000/(0.9*B7*(C156-N154/2))</f>
        <v>1.2204911784599268</v>
      </c>
      <c r="O155" s="2" t="s">
        <v>16</v>
      </c>
    </row>
    <row r="156" spans="1:19" x14ac:dyDescent="0.25">
      <c r="B156" s="4" t="s">
        <v>52</v>
      </c>
      <c r="C156" s="6">
        <f>G9-B24-D153/2</f>
        <v>12.52375</v>
      </c>
      <c r="D156" s="2" t="s">
        <v>7</v>
      </c>
      <c r="M156" s="42" t="s">
        <v>48</v>
      </c>
      <c r="N156" s="43">
        <f>+N155*B7/(0.85*B6*B25*100)</f>
        <v>0.28717439493174746</v>
      </c>
      <c r="O156" s="22" t="s">
        <v>7</v>
      </c>
    </row>
    <row r="157" spans="1:19" x14ac:dyDescent="0.25">
      <c r="B157" s="4"/>
      <c r="C157" s="6"/>
      <c r="M157" s="4" t="s">
        <v>15</v>
      </c>
      <c r="N157" s="6">
        <f>C151*100000/(0.9*B7*(C156-N156/2))</f>
        <v>1.1111819752320122</v>
      </c>
      <c r="O157" s="2" t="s">
        <v>16</v>
      </c>
    </row>
    <row r="158" spans="1:19" x14ac:dyDescent="0.25">
      <c r="B158" s="4"/>
      <c r="C158" s="6"/>
      <c r="M158" s="42" t="s">
        <v>48</v>
      </c>
      <c r="N158" s="43">
        <f>+N157*B7/(0.85*B6*B25*100)</f>
        <v>0.26145458240753228</v>
      </c>
      <c r="O158" s="22" t="s">
        <v>7</v>
      </c>
    </row>
    <row r="159" spans="1:19" x14ac:dyDescent="0.25">
      <c r="B159" s="4" t="s">
        <v>48</v>
      </c>
      <c r="C159" s="6">
        <f>C156/5</f>
        <v>2.50475</v>
      </c>
      <c r="D159" s="2" t="s">
        <v>7</v>
      </c>
      <c r="M159" s="4" t="s">
        <v>15</v>
      </c>
      <c r="N159" s="6">
        <f>C151*100000/(0.9*B7*(C156-N158/2))</f>
        <v>1.1100289315898437</v>
      </c>
      <c r="O159" s="2" t="s">
        <v>16</v>
      </c>
    </row>
    <row r="160" spans="1:19" x14ac:dyDescent="0.25">
      <c r="B160" s="4"/>
      <c r="M160" s="42" t="s">
        <v>48</v>
      </c>
      <c r="N160" s="43">
        <f>+N159*B7/(0.85*B6*B25*100)</f>
        <v>0.26118327802113972</v>
      </c>
      <c r="O160" s="22" t="s">
        <v>7</v>
      </c>
    </row>
    <row r="161" spans="2:15" x14ac:dyDescent="0.25">
      <c r="B161" s="4"/>
      <c r="M161" s="4" t="s">
        <v>15</v>
      </c>
      <c r="N161" s="6">
        <f>C151*100000/(0.9*B7*(C156-N160/2))</f>
        <v>1.110016781510365</v>
      </c>
      <c r="O161" s="2" t="s">
        <v>16</v>
      </c>
    </row>
    <row r="162" spans="2:15" x14ac:dyDescent="0.25">
      <c r="B162" s="4"/>
    </row>
    <row r="163" spans="2:15" x14ac:dyDescent="0.25">
      <c r="B163" s="4" t="s">
        <v>15</v>
      </c>
      <c r="C163" s="6">
        <f>+N161</f>
        <v>1.110016781510365</v>
      </c>
      <c r="D163" s="2" t="s">
        <v>16</v>
      </c>
    </row>
    <row r="164" spans="2:15" x14ac:dyDescent="0.25">
      <c r="B164" s="4"/>
      <c r="C164" s="6"/>
    </row>
    <row r="165" spans="2:15" x14ac:dyDescent="0.25">
      <c r="B165" s="4"/>
      <c r="C165" s="14"/>
    </row>
    <row r="166" spans="2:15" x14ac:dyDescent="0.25">
      <c r="B166" s="4" t="s">
        <v>46</v>
      </c>
      <c r="C166" s="6">
        <f>0.0018*B25*C156*100</f>
        <v>2.2542749999999998</v>
      </c>
      <c r="D166" s="2" t="s">
        <v>16</v>
      </c>
      <c r="E166" s="4" t="s">
        <v>45</v>
      </c>
      <c r="F166" s="13">
        <f>ROUND(0.7*B6^0.5*100*G9*B25/B7,2)</f>
        <v>3.62</v>
      </c>
      <c r="G166" s="2" t="s">
        <v>16</v>
      </c>
      <c r="M166" s="39"/>
      <c r="N166" s="40"/>
      <c r="O166" s="41"/>
    </row>
    <row r="167" spans="2:15" ht="4.5" customHeight="1" x14ac:dyDescent="0.25">
      <c r="B167" s="4"/>
      <c r="C167" s="13"/>
      <c r="E167" s="4"/>
      <c r="F167" s="13"/>
      <c r="M167" s="39"/>
      <c r="N167" s="40"/>
      <c r="O167" s="41"/>
    </row>
    <row r="168" spans="2:15" x14ac:dyDescent="0.25">
      <c r="B168" s="3" t="s">
        <v>132</v>
      </c>
      <c r="C168" s="44">
        <f>MAX(C163,F166,C166)</f>
        <v>3.62</v>
      </c>
      <c r="D168" s="55" t="s">
        <v>16</v>
      </c>
      <c r="E168" s="40"/>
      <c r="F168" s="40"/>
      <c r="G168" s="41"/>
    </row>
    <row r="169" spans="2:15" x14ac:dyDescent="0.25">
      <c r="B169" s="3"/>
      <c r="C169" s="44"/>
      <c r="D169" s="55"/>
      <c r="E169" s="40"/>
      <c r="F169" s="40"/>
      <c r="G169" s="41"/>
    </row>
    <row r="170" spans="2:15" x14ac:dyDescent="0.25">
      <c r="B170" s="4" t="s">
        <v>56</v>
      </c>
      <c r="C170" s="19"/>
      <c r="D170" s="6"/>
      <c r="E170" s="9"/>
      <c r="G170" s="4"/>
      <c r="H170" s="9"/>
    </row>
    <row r="171" spans="2:15" x14ac:dyDescent="0.25">
      <c r="B171" s="4"/>
      <c r="C171" s="4" t="s">
        <v>57</v>
      </c>
      <c r="D171" s="6">
        <f>3*G9/100</f>
        <v>0.45</v>
      </c>
      <c r="E171" s="20" t="s">
        <v>1</v>
      </c>
      <c r="G171" s="4"/>
      <c r="H171" s="9"/>
    </row>
    <row r="172" spans="2:15" x14ac:dyDescent="0.25">
      <c r="B172" s="4"/>
      <c r="C172" s="4" t="s">
        <v>58</v>
      </c>
      <c r="D172" s="6">
        <f>45/100</f>
        <v>0.45</v>
      </c>
      <c r="E172" s="20" t="s">
        <v>1</v>
      </c>
      <c r="G172" s="4"/>
      <c r="H172" s="9"/>
    </row>
    <row r="173" spans="2:15" x14ac:dyDescent="0.25">
      <c r="B173" s="4"/>
      <c r="C173" s="4"/>
      <c r="D173" s="6"/>
      <c r="E173" s="20"/>
      <c r="G173" s="4"/>
      <c r="H173" s="9"/>
    </row>
    <row r="174" spans="2:15" x14ac:dyDescent="0.25">
      <c r="B174" s="4"/>
      <c r="C174" s="4"/>
      <c r="D174" s="6"/>
      <c r="E174" s="20"/>
      <c r="G174" s="4"/>
      <c r="H174" s="9"/>
    </row>
    <row r="175" spans="2:15" x14ac:dyDescent="0.25">
      <c r="B175" s="4" t="s">
        <v>54</v>
      </c>
      <c r="C175" s="19" t="s">
        <v>55</v>
      </c>
      <c r="D175" s="6">
        <f>G153/C168</f>
        <v>0.19683905869636908</v>
      </c>
      <c r="E175" s="2" t="s">
        <v>1</v>
      </c>
    </row>
    <row r="176" spans="2:15" x14ac:dyDescent="0.25">
      <c r="B176" s="4"/>
      <c r="C176" s="54" t="s">
        <v>102</v>
      </c>
      <c r="D176" s="52">
        <f>MIN(D175,D172,D171)</f>
        <v>0.19683905869636908</v>
      </c>
      <c r="E176" s="55" t="s">
        <v>1</v>
      </c>
    </row>
    <row r="177" spans="1:10" x14ac:dyDescent="0.25">
      <c r="A177" s="46" t="s">
        <v>117</v>
      </c>
      <c r="B177" s="62" t="s">
        <v>17</v>
      </c>
      <c r="C177" s="63" t="s">
        <v>100</v>
      </c>
      <c r="D177" s="64" t="str">
        <f>C152</f>
        <v>3/8"</v>
      </c>
      <c r="E177" s="65" t="s">
        <v>130</v>
      </c>
      <c r="F177" s="66">
        <f>ROUND(D176,2)</f>
        <v>0.2</v>
      </c>
      <c r="G177" s="67" t="s">
        <v>1</v>
      </c>
    </row>
    <row r="178" spans="1:10" x14ac:dyDescent="0.25">
      <c r="A178" s="46"/>
      <c r="B178" s="33"/>
      <c r="C178" s="47"/>
      <c r="D178" s="47"/>
      <c r="E178" s="61"/>
      <c r="F178" s="53"/>
      <c r="G178" s="52"/>
      <c r="H178" s="53"/>
      <c r="I178" s="52"/>
      <c r="J178" s="53"/>
    </row>
    <row r="179" spans="1:10" x14ac:dyDescent="0.25">
      <c r="A179" s="60" t="s">
        <v>119</v>
      </c>
    </row>
    <row r="180" spans="1:10" x14ac:dyDescent="0.25">
      <c r="A180" s="60"/>
    </row>
    <row r="182" spans="1:10" x14ac:dyDescent="0.25">
      <c r="C182" s="13"/>
    </row>
    <row r="183" spans="1:10" x14ac:dyDescent="0.25">
      <c r="B183" s="4" t="s">
        <v>71</v>
      </c>
      <c r="C183" s="49">
        <v>2</v>
      </c>
      <c r="D183" s="2" t="s">
        <v>72</v>
      </c>
    </row>
    <row r="184" spans="1:10" x14ac:dyDescent="0.25">
      <c r="B184" s="4" t="s">
        <v>18</v>
      </c>
      <c r="C184" s="6">
        <f>C168/C183</f>
        <v>1.81</v>
      </c>
      <c r="D184" s="2" t="s">
        <v>16</v>
      </c>
      <c r="E184" s="13"/>
    </row>
    <row r="185" spans="1:10" x14ac:dyDescent="0.25">
      <c r="B185" s="4"/>
      <c r="C185" s="6"/>
      <c r="E185" s="13"/>
    </row>
    <row r="186" spans="1:10" x14ac:dyDescent="0.25">
      <c r="B186" s="4"/>
      <c r="C186" s="6"/>
      <c r="E186" s="13"/>
    </row>
    <row r="187" spans="1:10" x14ac:dyDescent="0.25">
      <c r="B187" s="4" t="s">
        <v>84</v>
      </c>
      <c r="C187" s="6">
        <f>0.0018*B25*100*C156</f>
        <v>2.2542749999999998</v>
      </c>
      <c r="D187" s="2" t="s">
        <v>16</v>
      </c>
    </row>
    <row r="188" spans="1:10" x14ac:dyDescent="0.25">
      <c r="B188" s="4"/>
      <c r="C188" s="6"/>
    </row>
    <row r="189" spans="1:10" x14ac:dyDescent="0.25">
      <c r="B189" s="33" t="s">
        <v>133</v>
      </c>
      <c r="C189" s="44">
        <f>+MAX(C184,C187)</f>
        <v>2.2542749999999998</v>
      </c>
      <c r="D189" s="25" t="s">
        <v>16</v>
      </c>
    </row>
    <row r="190" spans="1:10" x14ac:dyDescent="0.25">
      <c r="B190" s="4" t="s">
        <v>53</v>
      </c>
      <c r="C190" s="50">
        <v>3</v>
      </c>
      <c r="D190" s="53" t="str">
        <f>LOOKUP(C190,$N$119:$N$127,$O$119:$O$127)</f>
        <v>3/8"</v>
      </c>
      <c r="E190" s="2" t="s">
        <v>68</v>
      </c>
    </row>
    <row r="191" spans="1:10" x14ac:dyDescent="0.25">
      <c r="B191" s="4"/>
      <c r="D191" s="18" t="s">
        <v>50</v>
      </c>
      <c r="E191" s="9">
        <f>LOOKUP(C190,$N$119:$N$127,$P$119:$P$127)</f>
        <v>0.95250000000000001</v>
      </c>
      <c r="F191" s="2" t="s">
        <v>7</v>
      </c>
      <c r="G191" s="4" t="s">
        <v>51</v>
      </c>
      <c r="H191" s="9">
        <f>LOOKUP(C190,$N$119:$N$127,$Q$119:$Q$127)</f>
        <v>0.71255739248085614</v>
      </c>
      <c r="I191" s="2" t="s">
        <v>16</v>
      </c>
    </row>
    <row r="192" spans="1:10" x14ac:dyDescent="0.25">
      <c r="B192" s="4"/>
      <c r="C192" s="13"/>
      <c r="D192" s="18"/>
      <c r="E192" s="9"/>
    </row>
    <row r="193" spans="1:9" x14ac:dyDescent="0.25">
      <c r="B193" s="4" t="s">
        <v>54</v>
      </c>
      <c r="C193" s="19" t="s">
        <v>55</v>
      </c>
      <c r="D193" s="6">
        <f>H191/C189</f>
        <v>0.31609160039518525</v>
      </c>
      <c r="E193" s="2" t="s">
        <v>1</v>
      </c>
    </row>
    <row r="194" spans="1:9" x14ac:dyDescent="0.25">
      <c r="B194" s="4"/>
      <c r="C194" s="54" t="s">
        <v>102</v>
      </c>
      <c r="D194" s="52">
        <f>MIN(D193,D172,D171)</f>
        <v>0.31609160039518525</v>
      </c>
      <c r="E194" s="55" t="s">
        <v>1</v>
      </c>
    </row>
    <row r="195" spans="1:9" x14ac:dyDescent="0.25">
      <c r="A195" s="46" t="s">
        <v>134</v>
      </c>
      <c r="B195" s="62" t="s">
        <v>17</v>
      </c>
      <c r="C195" s="63" t="s">
        <v>100</v>
      </c>
      <c r="D195" s="64" t="str">
        <f>+D190</f>
        <v>3/8"</v>
      </c>
      <c r="E195" s="65" t="s">
        <v>130</v>
      </c>
      <c r="F195" s="66">
        <f>+D194</f>
        <v>0.31609160039518525</v>
      </c>
      <c r="G195" s="67" t="s">
        <v>1</v>
      </c>
    </row>
    <row r="196" spans="1:9" x14ac:dyDescent="0.25">
      <c r="A196" s="46"/>
      <c r="B196" s="33"/>
      <c r="C196" s="47"/>
      <c r="D196" s="48"/>
      <c r="E196" s="45"/>
      <c r="F196" s="13"/>
      <c r="G196" s="14"/>
      <c r="I196" s="6"/>
    </row>
    <row r="197" spans="1:9" x14ac:dyDescent="0.25">
      <c r="A197" s="60" t="s">
        <v>121</v>
      </c>
    </row>
    <row r="198" spans="1:9" x14ac:dyDescent="0.25">
      <c r="A198" s="60"/>
    </row>
    <row r="200" spans="1:9" x14ac:dyDescent="0.25">
      <c r="A200" s="55"/>
      <c r="B200" s="3" t="s">
        <v>131</v>
      </c>
      <c r="C200" s="52">
        <f>ROUND(0.0018*B25*100*G9,2)</f>
        <v>2.7</v>
      </c>
      <c r="D200" s="55" t="s">
        <v>16</v>
      </c>
    </row>
    <row r="201" spans="1:9" x14ac:dyDescent="0.25">
      <c r="B201" s="4"/>
      <c r="C201" s="6"/>
    </row>
    <row r="202" spans="1:9" x14ac:dyDescent="0.25">
      <c r="B202" s="4" t="s">
        <v>53</v>
      </c>
      <c r="C202" s="50">
        <v>3</v>
      </c>
      <c r="D202" s="53" t="str">
        <f>LOOKUP(C202,$N$119:$N$127,$O$119:$O$127)</f>
        <v>3/8"</v>
      </c>
      <c r="E202" s="2" t="s">
        <v>68</v>
      </c>
    </row>
    <row r="203" spans="1:9" x14ac:dyDescent="0.25">
      <c r="B203" s="4"/>
      <c r="D203" s="18" t="s">
        <v>50</v>
      </c>
      <c r="E203" s="9">
        <f>LOOKUP(C202,$N$119:$N$127,$P$119:$P$127)</f>
        <v>0.95250000000000001</v>
      </c>
      <c r="F203" s="2" t="s">
        <v>7</v>
      </c>
      <c r="G203" s="4" t="s">
        <v>51</v>
      </c>
      <c r="H203" s="9">
        <f>LOOKUP(C202,$N$119:$N$127,$Q$119:$Q$127)</f>
        <v>0.71255739248085614</v>
      </c>
      <c r="I203" s="2" t="s">
        <v>16</v>
      </c>
    </row>
    <row r="204" spans="1:9" x14ac:dyDescent="0.25">
      <c r="B204" s="4"/>
      <c r="C204" s="13"/>
      <c r="D204" s="18"/>
      <c r="E204" s="9"/>
    </row>
    <row r="205" spans="1:9" x14ac:dyDescent="0.25">
      <c r="B205" s="4" t="s">
        <v>54</v>
      </c>
      <c r="C205" s="19" t="s">
        <v>55</v>
      </c>
      <c r="D205" s="6">
        <f>H203/C200</f>
        <v>0.26391014536328006</v>
      </c>
      <c r="E205" s="2" t="s">
        <v>1</v>
      </c>
    </row>
    <row r="206" spans="1:9" x14ac:dyDescent="0.25">
      <c r="B206" s="4"/>
      <c r="C206" s="54" t="s">
        <v>102</v>
      </c>
      <c r="D206" s="52">
        <f>MIN(D205,D172,D171)</f>
        <v>0.26391014536328006</v>
      </c>
      <c r="E206" s="55" t="s">
        <v>1</v>
      </c>
    </row>
    <row r="207" spans="1:9" x14ac:dyDescent="0.25">
      <c r="A207" s="46" t="s">
        <v>19</v>
      </c>
      <c r="B207" s="62" t="s">
        <v>17</v>
      </c>
      <c r="C207" s="63" t="s">
        <v>100</v>
      </c>
      <c r="D207" s="64" t="str">
        <f>D202</f>
        <v>3/8"</v>
      </c>
      <c r="E207" s="65" t="s">
        <v>20</v>
      </c>
      <c r="F207" s="66">
        <f>+D206</f>
        <v>0.26391014536328006</v>
      </c>
      <c r="G207" s="67" t="s">
        <v>1</v>
      </c>
    </row>
    <row r="208" spans="1:9" x14ac:dyDescent="0.25">
      <c r="A208" s="46"/>
      <c r="B208" s="33"/>
      <c r="C208" s="47"/>
      <c r="D208" s="48"/>
      <c r="E208" s="45"/>
      <c r="G208" s="6"/>
    </row>
    <row r="209" spans="1:8" x14ac:dyDescent="0.25">
      <c r="A209" s="28" t="s">
        <v>150</v>
      </c>
    </row>
    <row r="210" spans="1:8" x14ac:dyDescent="0.25">
      <c r="A210" s="29" t="s">
        <v>125</v>
      </c>
    </row>
    <row r="211" spans="1:8" x14ac:dyDescent="0.25">
      <c r="A211" s="25"/>
    </row>
    <row r="212" spans="1:8" x14ac:dyDescent="0.25">
      <c r="A212" s="25"/>
    </row>
    <row r="213" spans="1:8" x14ac:dyDescent="0.25">
      <c r="B213" s="4" t="s">
        <v>40</v>
      </c>
      <c r="C213" s="9">
        <f>B11/(B11^2+B12^2)^(0.5)</f>
        <v>0.81615278096795152</v>
      </c>
    </row>
    <row r="214" spans="1:8" x14ac:dyDescent="0.25">
      <c r="B214" s="4"/>
      <c r="C214" s="13"/>
    </row>
    <row r="215" spans="1:8" x14ac:dyDescent="0.25">
      <c r="B215" s="4"/>
      <c r="C215" s="13"/>
    </row>
    <row r="216" spans="1:8" ht="12.75" customHeight="1" x14ac:dyDescent="0.25">
      <c r="B216" s="4"/>
      <c r="C216" s="13"/>
    </row>
    <row r="217" spans="1:8" x14ac:dyDescent="0.25">
      <c r="B217" s="4" t="s">
        <v>22</v>
      </c>
      <c r="C217" s="9">
        <f>(B12/2+G23/C213)/100</f>
        <v>0.27228911828506058</v>
      </c>
      <c r="D217" s="2" t="s">
        <v>1</v>
      </c>
    </row>
    <row r="218" spans="1:8" x14ac:dyDescent="0.25">
      <c r="B218" s="4" t="s">
        <v>126</v>
      </c>
      <c r="C218" s="9">
        <f>B8*C217*B25</f>
        <v>0.65349388388414542</v>
      </c>
      <c r="D218" s="2" t="s">
        <v>10</v>
      </c>
      <c r="F218" s="4" t="s">
        <v>8</v>
      </c>
      <c r="G218" s="6">
        <f>C220</f>
        <v>0.77349388388414542</v>
      </c>
      <c r="H218" s="2" t="s">
        <v>10</v>
      </c>
    </row>
    <row r="219" spans="1:8" x14ac:dyDescent="0.25">
      <c r="B219" s="4" t="s">
        <v>127</v>
      </c>
      <c r="C219" s="9">
        <f>B10/1000*B25</f>
        <v>0.12</v>
      </c>
      <c r="D219" s="2" t="s">
        <v>10</v>
      </c>
      <c r="F219" s="4" t="s">
        <v>9</v>
      </c>
      <c r="G219" s="6">
        <f>B9/1000*B25</f>
        <v>0.2</v>
      </c>
      <c r="H219" s="2" t="s">
        <v>10</v>
      </c>
    </row>
    <row r="220" spans="1:8" x14ac:dyDescent="0.25">
      <c r="B220" s="33" t="s">
        <v>11</v>
      </c>
      <c r="C220" s="34">
        <f>C218+C219</f>
        <v>0.77349388388414542</v>
      </c>
      <c r="D220" s="25" t="s">
        <v>10</v>
      </c>
      <c r="F220" s="3" t="s">
        <v>41</v>
      </c>
      <c r="G220" s="52">
        <f>ROUND(1.4*G218+1.7*G219,2)</f>
        <v>1.42</v>
      </c>
      <c r="H220" s="55" t="s">
        <v>10</v>
      </c>
    </row>
    <row r="221" spans="1:8" x14ac:dyDescent="0.25">
      <c r="B221" s="33"/>
      <c r="C221" s="34"/>
      <c r="D221" s="25"/>
      <c r="F221" s="4"/>
      <c r="G221" s="13"/>
    </row>
    <row r="222" spans="1:8" x14ac:dyDescent="0.25">
      <c r="A222" s="29" t="s">
        <v>146</v>
      </c>
      <c r="C222" s="13"/>
      <c r="G222" s="13"/>
    </row>
    <row r="223" spans="1:8" x14ac:dyDescent="0.25">
      <c r="A223" s="25"/>
      <c r="B223" s="4"/>
      <c r="C223" s="13"/>
    </row>
    <row r="224" spans="1:8" x14ac:dyDescent="0.25">
      <c r="A224" s="25"/>
      <c r="B224" s="4"/>
      <c r="C224" s="13"/>
    </row>
    <row r="225" spans="2:8" x14ac:dyDescent="0.25">
      <c r="B225" s="4" t="s">
        <v>126</v>
      </c>
      <c r="C225" s="9">
        <f>B25*B8/100*G24</f>
        <v>0.36</v>
      </c>
      <c r="D225" s="2" t="s">
        <v>10</v>
      </c>
      <c r="F225" s="4" t="s">
        <v>8</v>
      </c>
      <c r="G225" s="6">
        <f>C227</f>
        <v>0.48</v>
      </c>
      <c r="H225" s="2" t="s">
        <v>10</v>
      </c>
    </row>
    <row r="226" spans="2:8" x14ac:dyDescent="0.25">
      <c r="B226" s="4" t="s">
        <v>127</v>
      </c>
      <c r="C226" s="9">
        <f>B10/1000*B25</f>
        <v>0.12</v>
      </c>
      <c r="D226" s="2" t="s">
        <v>10</v>
      </c>
      <c r="F226" s="4" t="s">
        <v>9</v>
      </c>
      <c r="G226" s="6">
        <f>B9/1000*B25</f>
        <v>0.2</v>
      </c>
      <c r="H226" s="2" t="s">
        <v>10</v>
      </c>
    </row>
    <row r="227" spans="2:8" x14ac:dyDescent="0.25">
      <c r="B227" s="33" t="s">
        <v>11</v>
      </c>
      <c r="C227" s="34">
        <f>C225+C226</f>
        <v>0.48</v>
      </c>
      <c r="D227" s="25" t="s">
        <v>10</v>
      </c>
      <c r="F227" s="3" t="s">
        <v>42</v>
      </c>
      <c r="G227" s="52">
        <f>ROUND(1.4*G225+1.7*G226,2)</f>
        <v>1.01</v>
      </c>
      <c r="H227" s="55" t="s">
        <v>10</v>
      </c>
    </row>
    <row r="228" spans="2:8" x14ac:dyDescent="0.25">
      <c r="B228" s="33"/>
      <c r="C228" s="34"/>
      <c r="D228" s="25"/>
      <c r="F228" s="4"/>
    </row>
    <row r="229" spans="2:8" x14ac:dyDescent="0.25">
      <c r="D229" s="13" t="str">
        <f>CONCATENATE(G220," Tn/m")</f>
        <v>1.42 Tn/m</v>
      </c>
    </row>
    <row r="230" spans="2:8" x14ac:dyDescent="0.25">
      <c r="F230" s="13" t="str">
        <f>+CONCATENATE(G227," Tn/m")</f>
        <v>1.01 Tn/m</v>
      </c>
    </row>
    <row r="232" spans="2:8" x14ac:dyDescent="0.25">
      <c r="B232" s="4" t="s">
        <v>43</v>
      </c>
      <c r="G232" s="15" t="s">
        <v>44</v>
      </c>
    </row>
    <row r="234" spans="2:8" x14ac:dyDescent="0.25">
      <c r="D234" s="6">
        <f>B19/2+B18</f>
        <v>1.125</v>
      </c>
      <c r="F234" s="16">
        <f>B23/2</f>
        <v>0.5</v>
      </c>
    </row>
    <row r="235" spans="2:8" x14ac:dyDescent="0.25">
      <c r="B235" s="4"/>
      <c r="D235" s="6"/>
      <c r="F235" s="6"/>
      <c r="G235" s="13"/>
    </row>
    <row r="236" spans="2:8" x14ac:dyDescent="0.25">
      <c r="B236" s="4" t="s">
        <v>21</v>
      </c>
      <c r="C236" s="13">
        <f>ROUND((G227*(D234+F234)*(D234+F234)/2+(G220-G227)*(D234)*(F234+D234/2))/(D234+F234),2)</f>
        <v>1.1200000000000001</v>
      </c>
      <c r="D236" s="2" t="s">
        <v>12</v>
      </c>
      <c r="E236" s="4" t="s">
        <v>101</v>
      </c>
      <c r="F236" s="13">
        <f>ROUND(G220*D234+G227*F234-C236,2)</f>
        <v>0.98</v>
      </c>
      <c r="G236" s="2" t="s">
        <v>12</v>
      </c>
    </row>
    <row r="237" spans="2:8" x14ac:dyDescent="0.25">
      <c r="B237" s="4"/>
    </row>
    <row r="239" spans="2:8" x14ac:dyDescent="0.25">
      <c r="B239" s="4" t="s">
        <v>116</v>
      </c>
      <c r="C239" s="13">
        <f>ROUND(C236/G220,2)</f>
        <v>0.79</v>
      </c>
      <c r="D239" s="2" t="s">
        <v>1</v>
      </c>
    </row>
    <row r="240" spans="2:8" x14ac:dyDescent="0.25">
      <c r="F240" s="4"/>
      <c r="G240" s="13"/>
    </row>
    <row r="242" spans="1:15" x14ac:dyDescent="0.25">
      <c r="B242" s="4" t="s">
        <v>13</v>
      </c>
      <c r="C242" s="13">
        <f>ROUND(C236*C239-G220*C239^2/2,2)</f>
        <v>0.44</v>
      </c>
      <c r="D242" s="2" t="s">
        <v>14</v>
      </c>
      <c r="F242" s="4"/>
      <c r="G242" s="13"/>
    </row>
    <row r="243" spans="1:15" x14ac:dyDescent="0.25">
      <c r="F243" s="4"/>
      <c r="G243" s="13"/>
    </row>
    <row r="244" spans="1:15" x14ac:dyDescent="0.25">
      <c r="B244" s="17" t="s">
        <v>61</v>
      </c>
      <c r="C244" s="49">
        <v>1</v>
      </c>
      <c r="D244" s="2" t="s">
        <v>63</v>
      </c>
      <c r="F244" s="4"/>
      <c r="G244" s="13"/>
    </row>
    <row r="245" spans="1:15" x14ac:dyDescent="0.25">
      <c r="G245" s="13"/>
    </row>
    <row r="247" spans="1:15" x14ac:dyDescent="0.25">
      <c r="B247" s="4" t="s">
        <v>47</v>
      </c>
      <c r="C247" s="6">
        <f>C244*C242</f>
        <v>0.44</v>
      </c>
      <c r="D247" s="2" t="s">
        <v>14</v>
      </c>
      <c r="F247" s="4"/>
      <c r="G247" s="13"/>
    </row>
    <row r="248" spans="1:15" x14ac:dyDescent="0.25">
      <c r="B248" s="4"/>
      <c r="C248" s="6"/>
      <c r="F248" s="4"/>
      <c r="G248" s="13"/>
    </row>
    <row r="249" spans="1:15" x14ac:dyDescent="0.25">
      <c r="A249" s="60" t="s">
        <v>118</v>
      </c>
      <c r="F249" s="4"/>
      <c r="G249" s="13"/>
    </row>
    <row r="250" spans="1:15" x14ac:dyDescent="0.25">
      <c r="A250" s="60"/>
      <c r="F250" s="4"/>
      <c r="G250" s="13"/>
    </row>
    <row r="251" spans="1:15" x14ac:dyDescent="0.25">
      <c r="B251" s="4" t="s">
        <v>47</v>
      </c>
      <c r="C251" s="6">
        <f>C247</f>
        <v>0.44</v>
      </c>
      <c r="D251" s="2" t="s">
        <v>14</v>
      </c>
    </row>
    <row r="252" spans="1:15" x14ac:dyDescent="0.25">
      <c r="A252" s="2" t="s">
        <v>49</v>
      </c>
      <c r="B252" s="50">
        <v>3</v>
      </c>
      <c r="C252" s="53" t="str">
        <f>LOOKUP(B252,$N$119:$N$127,$O$119:$O$127)</f>
        <v>3/8"</v>
      </c>
      <c r="D252" s="2" t="s">
        <v>68</v>
      </c>
      <c r="M252" s="39"/>
      <c r="N252" s="40"/>
      <c r="O252" s="41"/>
    </row>
    <row r="253" spans="1:15" x14ac:dyDescent="0.25">
      <c r="C253" s="18" t="s">
        <v>50</v>
      </c>
      <c r="D253" s="9">
        <f>LOOKUP(B252,$N$119:$N$127,$P$119:$P$127)</f>
        <v>0.95250000000000001</v>
      </c>
      <c r="E253" s="2" t="s">
        <v>7</v>
      </c>
      <c r="F253" s="4" t="s">
        <v>51</v>
      </c>
      <c r="G253" s="9">
        <f>LOOKUP(B252,$N$119:$N$127,$Q$119:$Q$127)</f>
        <v>0.71255739248085614</v>
      </c>
      <c r="H253" s="2" t="s">
        <v>16</v>
      </c>
    </row>
    <row r="254" spans="1:15" x14ac:dyDescent="0.25">
      <c r="B254" s="4"/>
      <c r="C254" s="23"/>
      <c r="M254" s="42" t="s">
        <v>48</v>
      </c>
      <c r="N254" s="51">
        <f>C259</f>
        <v>2.50475</v>
      </c>
      <c r="O254" s="22" t="s">
        <v>7</v>
      </c>
    </row>
    <row r="255" spans="1:15" x14ac:dyDescent="0.25">
      <c r="M255" s="4" t="s">
        <v>15</v>
      </c>
      <c r="N255" s="6">
        <f>C251*100000/(0.9*B7*(C256-N254/2))</f>
        <v>1.0327233048507074</v>
      </c>
      <c r="O255" s="2" t="s">
        <v>16</v>
      </c>
    </row>
    <row r="256" spans="1:15" x14ac:dyDescent="0.25">
      <c r="B256" s="4" t="s">
        <v>52</v>
      </c>
      <c r="C256" s="6">
        <f>G23-B24-D253/2</f>
        <v>12.52375</v>
      </c>
      <c r="D256" s="2" t="s">
        <v>7</v>
      </c>
      <c r="M256" s="42" t="s">
        <v>48</v>
      </c>
      <c r="N256" s="43">
        <f>N255*B7/(0.85*B6*B25*100)</f>
        <v>0.24299371878840176</v>
      </c>
      <c r="O256" s="22" t="s">
        <v>7</v>
      </c>
    </row>
    <row r="257" spans="2:15" x14ac:dyDescent="0.25">
      <c r="B257" s="4"/>
      <c r="C257" s="6"/>
      <c r="M257" s="4" t="s">
        <v>15</v>
      </c>
      <c r="N257" s="6">
        <f>C251*100000/(0.9*B7*(C256-N256/2))</f>
        <v>0.93855620492866865</v>
      </c>
      <c r="O257" s="2" t="s">
        <v>16</v>
      </c>
    </row>
    <row r="258" spans="2:15" x14ac:dyDescent="0.25">
      <c r="B258" s="4"/>
      <c r="C258" s="6"/>
      <c r="M258" s="42" t="s">
        <v>48</v>
      </c>
      <c r="N258" s="43">
        <f>N257*B7/(0.85*B6*B25*100)</f>
        <v>0.2208367541008632</v>
      </c>
      <c r="O258" s="22" t="s">
        <v>7</v>
      </c>
    </row>
    <row r="259" spans="2:15" x14ac:dyDescent="0.25">
      <c r="B259" s="4" t="s">
        <v>48</v>
      </c>
      <c r="C259" s="6">
        <f>C256/5</f>
        <v>2.50475</v>
      </c>
      <c r="D259" s="2" t="s">
        <v>7</v>
      </c>
      <c r="M259" s="4" t="s">
        <v>15</v>
      </c>
      <c r="N259" s="6">
        <f>C251*100000/(0.9*B7*(C256-N258/2))</f>
        <v>0.93771857497880773</v>
      </c>
      <c r="O259" s="2" t="s">
        <v>16</v>
      </c>
    </row>
    <row r="260" spans="2:15" x14ac:dyDescent="0.25">
      <c r="B260" s="4"/>
      <c r="M260" s="42" t="s">
        <v>48</v>
      </c>
      <c r="N260" s="43">
        <f>N259*B7/(0.85*B6*B25*100)</f>
        <v>0.22063966470089594</v>
      </c>
      <c r="O260" s="22" t="s">
        <v>7</v>
      </c>
    </row>
    <row r="261" spans="2:15" x14ac:dyDescent="0.25">
      <c r="B261" s="4"/>
      <c r="M261" s="4" t="s">
        <v>15</v>
      </c>
      <c r="N261" s="6">
        <f>C251*100000/(0.9*B7*(C256-N260/2))</f>
        <v>0.93771113084818536</v>
      </c>
      <c r="O261" s="2" t="s">
        <v>16</v>
      </c>
    </row>
    <row r="262" spans="2:15" x14ac:dyDescent="0.25">
      <c r="B262" s="4"/>
    </row>
    <row r="263" spans="2:15" x14ac:dyDescent="0.25">
      <c r="B263" s="4" t="s">
        <v>15</v>
      </c>
      <c r="C263" s="6">
        <f>N261</f>
        <v>0.93771113084818536</v>
      </c>
      <c r="D263" s="2" t="s">
        <v>16</v>
      </c>
    </row>
    <row r="264" spans="2:15" x14ac:dyDescent="0.25">
      <c r="B264" s="4"/>
      <c r="C264" s="6"/>
    </row>
    <row r="265" spans="2:15" x14ac:dyDescent="0.25">
      <c r="B265" s="4"/>
      <c r="C265" s="14"/>
    </row>
    <row r="266" spans="2:15" x14ac:dyDescent="0.25">
      <c r="B266" s="4" t="s">
        <v>46</v>
      </c>
      <c r="C266" s="6">
        <f>0.0018*B25*C256*100</f>
        <v>2.2542749999999998</v>
      </c>
      <c r="D266" s="2" t="s">
        <v>16</v>
      </c>
      <c r="E266" s="4" t="s">
        <v>45</v>
      </c>
      <c r="F266" s="13">
        <f>ROUND(0.7*B6^0.5*100*G23*B25/B7,2)</f>
        <v>3.62</v>
      </c>
      <c r="G266" s="2" t="s">
        <v>16</v>
      </c>
    </row>
    <row r="267" spans="2:15" x14ac:dyDescent="0.25">
      <c r="B267" s="4"/>
      <c r="C267" s="13"/>
      <c r="E267" s="4"/>
      <c r="F267" s="13"/>
    </row>
    <row r="268" spans="2:15" x14ac:dyDescent="0.25">
      <c r="B268" s="3" t="s">
        <v>132</v>
      </c>
      <c r="C268" s="44">
        <f>MAX(C263,F266,C266)</f>
        <v>3.62</v>
      </c>
      <c r="D268" s="55" t="s">
        <v>16</v>
      </c>
      <c r="E268" s="40"/>
      <c r="F268" s="40"/>
      <c r="G268" s="41"/>
    </row>
    <row r="269" spans="2:15" x14ac:dyDescent="0.25">
      <c r="B269" s="33"/>
      <c r="C269" s="44"/>
      <c r="D269" s="25"/>
      <c r="E269" s="45"/>
      <c r="F269" s="11"/>
      <c r="G269" s="14"/>
    </row>
    <row r="270" spans="2:15" x14ac:dyDescent="0.25">
      <c r="B270" s="4" t="s">
        <v>56</v>
      </c>
      <c r="C270" s="19"/>
      <c r="D270" s="6"/>
      <c r="E270" s="9"/>
      <c r="G270" s="4"/>
      <c r="H270" s="9"/>
    </row>
    <row r="271" spans="2:15" x14ac:dyDescent="0.25">
      <c r="B271" s="4"/>
      <c r="C271" s="4" t="s">
        <v>57</v>
      </c>
      <c r="D271" s="6">
        <f>3*G23/100</f>
        <v>0.45</v>
      </c>
      <c r="E271" s="20" t="s">
        <v>1</v>
      </c>
      <c r="G271" s="4"/>
      <c r="H271" s="9"/>
    </row>
    <row r="272" spans="2:15" x14ac:dyDescent="0.25">
      <c r="B272" s="4"/>
      <c r="C272" s="4" t="s">
        <v>58</v>
      </c>
      <c r="D272" s="6">
        <f>45/100</f>
        <v>0.45</v>
      </c>
      <c r="E272" s="20" t="s">
        <v>1</v>
      </c>
      <c r="G272" s="4"/>
      <c r="H272" s="9"/>
    </row>
    <row r="273" spans="1:9" x14ac:dyDescent="0.25">
      <c r="B273" s="4"/>
      <c r="C273" s="4"/>
      <c r="D273" s="6"/>
      <c r="E273" s="20"/>
      <c r="G273" s="4"/>
      <c r="H273" s="9"/>
    </row>
    <row r="274" spans="1:9" x14ac:dyDescent="0.25">
      <c r="B274" s="4"/>
      <c r="C274" s="4"/>
      <c r="D274" s="6"/>
      <c r="E274" s="20"/>
      <c r="G274" s="4"/>
      <c r="H274" s="9"/>
    </row>
    <row r="275" spans="1:9" x14ac:dyDescent="0.25">
      <c r="B275" s="4" t="s">
        <v>54</v>
      </c>
      <c r="C275" s="19" t="s">
        <v>55</v>
      </c>
      <c r="D275" s="6">
        <f>G253/C268</f>
        <v>0.19683905869636908</v>
      </c>
      <c r="E275" s="2" t="s">
        <v>1</v>
      </c>
    </row>
    <row r="276" spans="1:9" x14ac:dyDescent="0.25">
      <c r="B276" s="4"/>
      <c r="C276" s="54" t="s">
        <v>102</v>
      </c>
      <c r="D276" s="52">
        <f>MIN(D275,D272,D271)</f>
        <v>0.19683905869636908</v>
      </c>
      <c r="E276" s="55" t="s">
        <v>1</v>
      </c>
    </row>
    <row r="277" spans="1:9" x14ac:dyDescent="0.25">
      <c r="A277" s="46" t="s">
        <v>117</v>
      </c>
      <c r="B277" s="62" t="s">
        <v>17</v>
      </c>
      <c r="C277" s="63" t="s">
        <v>100</v>
      </c>
      <c r="D277" s="64" t="str">
        <f>+C252</f>
        <v>3/8"</v>
      </c>
      <c r="E277" s="65" t="s">
        <v>130</v>
      </c>
      <c r="F277" s="66">
        <f>ROUND(D276,2)</f>
        <v>0.2</v>
      </c>
      <c r="G277" s="67" t="s">
        <v>1</v>
      </c>
    </row>
    <row r="278" spans="1:9" x14ac:dyDescent="0.25">
      <c r="A278" s="46"/>
      <c r="B278" s="33"/>
      <c r="C278" s="47"/>
      <c r="D278" s="48"/>
      <c r="E278" s="45"/>
      <c r="F278" s="13"/>
      <c r="G278" s="14"/>
      <c r="I278" s="6"/>
    </row>
    <row r="279" spans="1:9" x14ac:dyDescent="0.25">
      <c r="A279" s="60" t="s">
        <v>119</v>
      </c>
      <c r="B279" s="33"/>
      <c r="C279" s="47"/>
      <c r="D279" s="48"/>
      <c r="E279" s="45"/>
      <c r="F279" s="13"/>
      <c r="G279" s="14"/>
      <c r="I279" s="6"/>
    </row>
    <row r="282" spans="1:9" x14ac:dyDescent="0.25">
      <c r="C282" s="13"/>
    </row>
    <row r="283" spans="1:9" x14ac:dyDescent="0.25">
      <c r="B283" s="4" t="s">
        <v>71</v>
      </c>
      <c r="C283" s="49">
        <v>2</v>
      </c>
      <c r="D283" s="2" t="s">
        <v>72</v>
      </c>
    </row>
    <row r="284" spans="1:9" x14ac:dyDescent="0.25">
      <c r="B284" s="4" t="s">
        <v>18</v>
      </c>
      <c r="C284" s="6">
        <f>C268/C283</f>
        <v>1.81</v>
      </c>
      <c r="D284" s="2" t="s">
        <v>16</v>
      </c>
      <c r="E284" s="13"/>
    </row>
    <row r="285" spans="1:9" x14ac:dyDescent="0.25">
      <c r="B285" s="4"/>
      <c r="C285" s="6"/>
      <c r="E285" s="13"/>
    </row>
    <row r="286" spans="1:9" x14ac:dyDescent="0.25">
      <c r="B286" s="4"/>
      <c r="C286" s="6"/>
      <c r="E286" s="13"/>
    </row>
    <row r="287" spans="1:9" x14ac:dyDescent="0.25">
      <c r="B287" s="4" t="s">
        <v>84</v>
      </c>
      <c r="C287" s="6">
        <f>0.0018*B25*100*C256</f>
        <v>2.2542749999999998</v>
      </c>
      <c r="D287" s="2" t="s">
        <v>16</v>
      </c>
    </row>
    <row r="288" spans="1:9" x14ac:dyDescent="0.25">
      <c r="B288" s="4"/>
      <c r="C288" s="6"/>
    </row>
    <row r="289" spans="1:10" x14ac:dyDescent="0.25">
      <c r="B289" s="33" t="s">
        <v>133</v>
      </c>
      <c r="C289" s="44">
        <f>MAX(C284,C287)</f>
        <v>2.2542749999999998</v>
      </c>
      <c r="D289" s="25" t="s">
        <v>16</v>
      </c>
    </row>
    <row r="290" spans="1:10" x14ac:dyDescent="0.25">
      <c r="B290" s="4" t="s">
        <v>53</v>
      </c>
      <c r="C290" s="50">
        <v>3</v>
      </c>
      <c r="D290" s="53" t="str">
        <f>LOOKUP(C290,$N$119:$N$127,$O$119:$O$127)</f>
        <v>3/8"</v>
      </c>
      <c r="E290" s="2" t="s">
        <v>68</v>
      </c>
    </row>
    <row r="291" spans="1:10" x14ac:dyDescent="0.25">
      <c r="B291" s="4"/>
      <c r="D291" s="18" t="s">
        <v>50</v>
      </c>
      <c r="E291" s="9">
        <f>LOOKUP(C290,$N$119:$N$127,$P$119:$P$127)</f>
        <v>0.95250000000000001</v>
      </c>
      <c r="F291" s="2" t="s">
        <v>7</v>
      </c>
      <c r="G291" s="4" t="s">
        <v>51</v>
      </c>
      <c r="H291" s="9">
        <f>LOOKUP(C290,$N$119:$N$127,$Q$119:$Q$127)</f>
        <v>0.71255739248085614</v>
      </c>
      <c r="I291" s="2" t="s">
        <v>16</v>
      </c>
    </row>
    <row r="292" spans="1:10" x14ac:dyDescent="0.25">
      <c r="B292" s="4"/>
      <c r="D292" s="18"/>
      <c r="E292" s="9"/>
      <c r="G292" s="4"/>
      <c r="H292" s="9"/>
    </row>
    <row r="293" spans="1:10" x14ac:dyDescent="0.25">
      <c r="B293" s="4"/>
      <c r="C293" s="13"/>
      <c r="D293" s="18"/>
      <c r="E293" s="9"/>
    </row>
    <row r="294" spans="1:10" x14ac:dyDescent="0.25">
      <c r="B294" s="4" t="s">
        <v>54</v>
      </c>
      <c r="C294" s="19" t="s">
        <v>55</v>
      </c>
      <c r="D294" s="6">
        <f>H291/C289</f>
        <v>0.31609160039518525</v>
      </c>
      <c r="E294" s="2" t="s">
        <v>1</v>
      </c>
    </row>
    <row r="295" spans="1:10" x14ac:dyDescent="0.25">
      <c r="B295" s="4"/>
      <c r="C295" s="54" t="s">
        <v>102</v>
      </c>
      <c r="D295" s="52">
        <f>MIN(D294,D272,D271)</f>
        <v>0.31609160039518525</v>
      </c>
      <c r="E295" s="55" t="s">
        <v>1</v>
      </c>
    </row>
    <row r="296" spans="1:10" x14ac:dyDescent="0.25">
      <c r="A296" s="46" t="s">
        <v>134</v>
      </c>
      <c r="B296" s="62" t="s">
        <v>17</v>
      </c>
      <c r="C296" s="63" t="s">
        <v>100</v>
      </c>
      <c r="D296" s="64" t="str">
        <f>+D290</f>
        <v>3/8"</v>
      </c>
      <c r="E296" s="65" t="s">
        <v>130</v>
      </c>
      <c r="F296" s="66">
        <f>+D295</f>
        <v>0.31609160039518525</v>
      </c>
      <c r="G296" s="67" t="s">
        <v>1</v>
      </c>
    </row>
    <row r="297" spans="1:10" x14ac:dyDescent="0.25">
      <c r="A297" s="46"/>
      <c r="B297" s="33"/>
      <c r="C297" s="47"/>
      <c r="D297" s="47"/>
      <c r="E297" s="61"/>
      <c r="F297" s="13"/>
      <c r="G297" s="6"/>
      <c r="H297" s="13"/>
      <c r="I297" s="6"/>
      <c r="J297" s="13"/>
    </row>
    <row r="298" spans="1:10" x14ac:dyDescent="0.25">
      <c r="A298" s="60" t="s">
        <v>121</v>
      </c>
    </row>
    <row r="299" spans="1:10" x14ac:dyDescent="0.25">
      <c r="A299" s="60"/>
    </row>
    <row r="301" spans="1:10" x14ac:dyDescent="0.25">
      <c r="B301" s="3" t="s">
        <v>131</v>
      </c>
      <c r="C301" s="52">
        <f>ROUND(0.0018*B25*100*G23,2)</f>
        <v>2.7</v>
      </c>
      <c r="D301" s="55" t="s">
        <v>16</v>
      </c>
    </row>
    <row r="302" spans="1:10" x14ac:dyDescent="0.25">
      <c r="B302" s="3"/>
      <c r="C302" s="52"/>
      <c r="D302" s="55"/>
    </row>
    <row r="303" spans="1:10" x14ac:dyDescent="0.25">
      <c r="B303" s="4" t="s">
        <v>53</v>
      </c>
      <c r="C303" s="50">
        <v>3</v>
      </c>
      <c r="D303" s="53" t="str">
        <f>LOOKUP(C303,$N$119:$N$127,$O$119:$O$127)</f>
        <v>3/8"</v>
      </c>
      <c r="E303" s="2" t="s">
        <v>68</v>
      </c>
    </row>
    <row r="304" spans="1:10" x14ac:dyDescent="0.25">
      <c r="B304" s="4"/>
      <c r="D304" s="18" t="s">
        <v>50</v>
      </c>
      <c r="E304" s="9">
        <f>LOOKUP(C303,$N$119:$N$127,$P$119:$P$127)</f>
        <v>0.95250000000000001</v>
      </c>
      <c r="F304" s="2" t="s">
        <v>7</v>
      </c>
      <c r="G304" s="4" t="s">
        <v>51</v>
      </c>
      <c r="H304" s="9">
        <f>LOOKUP(C303,$N$119:$N$127,$Q$119:$Q$127)</f>
        <v>0.71255739248085614</v>
      </c>
      <c r="I304" s="2" t="s">
        <v>16</v>
      </c>
    </row>
    <row r="305" spans="1:8" x14ac:dyDescent="0.25">
      <c r="B305" s="4"/>
      <c r="C305" s="13"/>
      <c r="D305" s="18"/>
      <c r="E305" s="9"/>
    </row>
    <row r="306" spans="1:8" x14ac:dyDescent="0.25">
      <c r="B306" s="4"/>
      <c r="C306" s="13"/>
      <c r="D306" s="18"/>
      <c r="E306" s="9"/>
    </row>
    <row r="307" spans="1:8" x14ac:dyDescent="0.25">
      <c r="B307" s="4" t="s">
        <v>54</v>
      </c>
      <c r="C307" s="19" t="s">
        <v>55</v>
      </c>
      <c r="D307" s="6">
        <f>H304/C301</f>
        <v>0.26391014536328006</v>
      </c>
      <c r="E307" s="2" t="s">
        <v>1</v>
      </c>
    </row>
    <row r="308" spans="1:8" x14ac:dyDescent="0.25">
      <c r="B308" s="4"/>
      <c r="C308" s="54" t="s">
        <v>102</v>
      </c>
      <c r="D308" s="52">
        <f>MIN(D307,D272,D271)</f>
        <v>0.26391014536328006</v>
      </c>
      <c r="E308" s="55" t="s">
        <v>1</v>
      </c>
    </row>
    <row r="309" spans="1:8" x14ac:dyDescent="0.25">
      <c r="A309" s="46" t="s">
        <v>19</v>
      </c>
      <c r="B309" s="62" t="s">
        <v>17</v>
      </c>
      <c r="C309" s="63" t="s">
        <v>100</v>
      </c>
      <c r="D309" s="64" t="str">
        <f>D303</f>
        <v>3/8"</v>
      </c>
      <c r="E309" s="65" t="s">
        <v>20</v>
      </c>
      <c r="F309" s="66">
        <f>+D308</f>
        <v>0.26391014536328006</v>
      </c>
      <c r="G309" s="67" t="s">
        <v>1</v>
      </c>
    </row>
    <row r="310" spans="1:8" x14ac:dyDescent="0.25">
      <c r="A310" s="46"/>
      <c r="B310" s="33"/>
      <c r="C310" s="47"/>
      <c r="D310" s="48"/>
      <c r="E310" s="45"/>
      <c r="G310" s="6"/>
    </row>
    <row r="311" spans="1:8" x14ac:dyDescent="0.25">
      <c r="A311" s="28" t="s">
        <v>151</v>
      </c>
    </row>
    <row r="312" spans="1:8" x14ac:dyDescent="0.25">
      <c r="A312" s="29" t="s">
        <v>125</v>
      </c>
    </row>
    <row r="313" spans="1:8" x14ac:dyDescent="0.25">
      <c r="A313" s="25"/>
    </row>
    <row r="314" spans="1:8" x14ac:dyDescent="0.25">
      <c r="A314" s="25"/>
    </row>
    <row r="315" spans="1:8" x14ac:dyDescent="0.25">
      <c r="B315" s="4" t="s">
        <v>40</v>
      </c>
      <c r="C315" s="9">
        <f>B11/(B11^2+B12^2)^(0.5)</f>
        <v>0.81615278096795152</v>
      </c>
    </row>
    <row r="316" spans="1:8" x14ac:dyDescent="0.25">
      <c r="B316" s="4"/>
      <c r="C316" s="13"/>
    </row>
    <row r="317" spans="1:8" x14ac:dyDescent="0.25">
      <c r="C317" s="4"/>
      <c r="D317" s="13"/>
    </row>
    <row r="318" spans="1:8" x14ac:dyDescent="0.25">
      <c r="C318" s="4"/>
      <c r="D318" s="13"/>
    </row>
    <row r="319" spans="1:8" x14ac:dyDescent="0.25">
      <c r="B319" s="4" t="s">
        <v>22</v>
      </c>
      <c r="C319" s="9">
        <f>(B12/2+G16/C315)/100</f>
        <v>0.27228911828506058</v>
      </c>
      <c r="D319" s="2" t="s">
        <v>1</v>
      </c>
    </row>
    <row r="320" spans="1:8" x14ac:dyDescent="0.25">
      <c r="B320" s="4" t="s">
        <v>126</v>
      </c>
      <c r="C320" s="9">
        <f>B8*C319*B25</f>
        <v>0.65349388388414542</v>
      </c>
      <c r="D320" s="2" t="s">
        <v>10</v>
      </c>
      <c r="F320" s="4" t="s">
        <v>8</v>
      </c>
      <c r="G320" s="6">
        <f>C322</f>
        <v>0.77349388388414542</v>
      </c>
      <c r="H320" s="2" t="s">
        <v>10</v>
      </c>
    </row>
    <row r="321" spans="1:10" x14ac:dyDescent="0.25">
      <c r="B321" s="4" t="s">
        <v>127</v>
      </c>
      <c r="C321" s="9">
        <f>B10/1000*B25</f>
        <v>0.12</v>
      </c>
      <c r="D321" s="2" t="s">
        <v>10</v>
      </c>
      <c r="F321" s="4" t="s">
        <v>9</v>
      </c>
      <c r="G321" s="6">
        <f>B9/1000*B25</f>
        <v>0.2</v>
      </c>
      <c r="H321" s="2" t="s">
        <v>10</v>
      </c>
    </row>
    <row r="322" spans="1:10" x14ac:dyDescent="0.25">
      <c r="B322" s="33" t="s">
        <v>11</v>
      </c>
      <c r="C322" s="34">
        <f>+C320+C321</f>
        <v>0.77349388388414542</v>
      </c>
      <c r="D322" s="25" t="s">
        <v>10</v>
      </c>
      <c r="E322" s="55"/>
      <c r="F322" s="3" t="s">
        <v>41</v>
      </c>
      <c r="G322" s="52">
        <f>ROUND(1.4*G320+1.7*G321,2)</f>
        <v>1.42</v>
      </c>
      <c r="H322" s="55" t="s">
        <v>10</v>
      </c>
    </row>
    <row r="323" spans="1:10" x14ac:dyDescent="0.25">
      <c r="B323" s="33"/>
      <c r="C323" s="34"/>
      <c r="D323" s="25"/>
      <c r="F323" s="4"/>
      <c r="G323" s="13"/>
    </row>
    <row r="324" spans="1:10" x14ac:dyDescent="0.25">
      <c r="A324" s="29" t="s">
        <v>147</v>
      </c>
      <c r="C324" s="13"/>
      <c r="G324" s="13"/>
    </row>
    <row r="325" spans="1:10" x14ac:dyDescent="0.25">
      <c r="A325" s="25"/>
      <c r="B325" s="4"/>
      <c r="C325" s="13"/>
    </row>
    <row r="326" spans="1:10" x14ac:dyDescent="0.25">
      <c r="A326" s="25"/>
      <c r="B326" s="4"/>
      <c r="C326" s="13"/>
    </row>
    <row r="327" spans="1:10" x14ac:dyDescent="0.25">
      <c r="B327" s="4" t="s">
        <v>126</v>
      </c>
      <c r="C327" s="9">
        <f>B25*G17/100*B8</f>
        <v>0.36</v>
      </c>
      <c r="D327" s="2" t="s">
        <v>10</v>
      </c>
      <c r="F327" s="4" t="s">
        <v>8</v>
      </c>
      <c r="G327" s="6">
        <f>C329</f>
        <v>0.48</v>
      </c>
      <c r="H327" s="2" t="s">
        <v>10</v>
      </c>
    </row>
    <row r="328" spans="1:10" x14ac:dyDescent="0.25">
      <c r="B328" s="4" t="s">
        <v>127</v>
      </c>
      <c r="C328" s="9">
        <f>B10/1000*B25</f>
        <v>0.12</v>
      </c>
      <c r="D328" s="2" t="s">
        <v>10</v>
      </c>
      <c r="F328" s="4" t="s">
        <v>9</v>
      </c>
      <c r="G328" s="6">
        <f>B9/1000*B25</f>
        <v>0.2</v>
      </c>
      <c r="H328" s="2" t="s">
        <v>10</v>
      </c>
    </row>
    <row r="329" spans="1:10" x14ac:dyDescent="0.25">
      <c r="B329" s="33" t="s">
        <v>11</v>
      </c>
      <c r="C329" s="34">
        <f>C327+C328</f>
        <v>0.48</v>
      </c>
      <c r="D329" s="25" t="s">
        <v>10</v>
      </c>
      <c r="E329" s="55"/>
      <c r="F329" s="3" t="s">
        <v>42</v>
      </c>
      <c r="G329" s="53">
        <f>ROUND(1.4*G327+1.7*G328,2)</f>
        <v>1.01</v>
      </c>
      <c r="H329" s="55" t="s">
        <v>10</v>
      </c>
    </row>
    <row r="330" spans="1:10" x14ac:dyDescent="0.25">
      <c r="B330" s="33"/>
      <c r="C330" s="34"/>
      <c r="D330" s="25"/>
      <c r="E330" s="55"/>
      <c r="F330" s="3"/>
      <c r="G330" s="53"/>
      <c r="H330" s="55"/>
    </row>
    <row r="331" spans="1:10" x14ac:dyDescent="0.25">
      <c r="B331" s="33"/>
      <c r="C331" s="34"/>
      <c r="D331" s="25"/>
      <c r="E331" s="3"/>
      <c r="F331" s="4" t="s">
        <v>142</v>
      </c>
      <c r="G331" s="6">
        <f>ROUND(F136/B348,2)</f>
        <v>0.95</v>
      </c>
      <c r="H331" s="2" t="s">
        <v>10</v>
      </c>
      <c r="I331" s="2" t="s">
        <v>144</v>
      </c>
    </row>
    <row r="332" spans="1:10" x14ac:dyDescent="0.25">
      <c r="B332" s="33"/>
      <c r="C332" s="34"/>
      <c r="D332" s="25"/>
      <c r="E332" s="3"/>
      <c r="F332" s="3" t="s">
        <v>115</v>
      </c>
      <c r="G332" s="52">
        <f>G331+G329</f>
        <v>1.96</v>
      </c>
      <c r="H332" s="55" t="s">
        <v>10</v>
      </c>
      <c r="J332" s="14"/>
    </row>
    <row r="333" spans="1:10" x14ac:dyDescent="0.25">
      <c r="A333" s="29" t="s">
        <v>148</v>
      </c>
      <c r="C333" s="13"/>
      <c r="G333" s="13"/>
    </row>
    <row r="334" spans="1:10" x14ac:dyDescent="0.25">
      <c r="A334" s="25"/>
      <c r="B334" s="4"/>
      <c r="C334" s="13"/>
    </row>
    <row r="335" spans="1:10" x14ac:dyDescent="0.25">
      <c r="A335" s="25"/>
      <c r="B335" s="4"/>
      <c r="C335" s="13"/>
    </row>
    <row r="336" spans="1:10" x14ac:dyDescent="0.25">
      <c r="B336" s="4" t="s">
        <v>126</v>
      </c>
      <c r="C336" s="9">
        <f>B25*G17/100*B8</f>
        <v>0.36</v>
      </c>
      <c r="D336" s="2" t="s">
        <v>10</v>
      </c>
      <c r="F336" s="4" t="s">
        <v>8</v>
      </c>
      <c r="G336" s="6">
        <f>C338</f>
        <v>0.48</v>
      </c>
      <c r="H336" s="2" t="s">
        <v>10</v>
      </c>
    </row>
    <row r="337" spans="1:9" x14ac:dyDescent="0.25">
      <c r="B337" s="4" t="s">
        <v>127</v>
      </c>
      <c r="C337" s="9">
        <f>B10/1000*B25</f>
        <v>0.12</v>
      </c>
      <c r="D337" s="2" t="s">
        <v>10</v>
      </c>
      <c r="F337" s="4" t="s">
        <v>9</v>
      </c>
      <c r="G337" s="6">
        <f>B9/1000*B25</f>
        <v>0.2</v>
      </c>
      <c r="H337" s="2" t="s">
        <v>10</v>
      </c>
    </row>
    <row r="338" spans="1:9" x14ac:dyDescent="0.25">
      <c r="B338" s="33" t="s">
        <v>11</v>
      </c>
      <c r="C338" s="34">
        <f>C336+C337</f>
        <v>0.48</v>
      </c>
      <c r="D338" s="25" t="s">
        <v>10</v>
      </c>
      <c r="E338" s="55"/>
      <c r="F338" s="3" t="s">
        <v>113</v>
      </c>
      <c r="G338" s="53">
        <f>ROUND(1.4*G336+1.7*G337,2)</f>
        <v>1.01</v>
      </c>
      <c r="H338" s="55" t="s">
        <v>10</v>
      </c>
    </row>
    <row r="339" spans="1:9" x14ac:dyDescent="0.25">
      <c r="B339" s="33"/>
      <c r="C339" s="34"/>
      <c r="D339" s="25"/>
      <c r="E339" s="55"/>
      <c r="F339" s="3"/>
      <c r="G339" s="53"/>
      <c r="H339" s="55"/>
    </row>
    <row r="340" spans="1:9" x14ac:dyDescent="0.25">
      <c r="B340" s="33"/>
      <c r="C340" s="34"/>
      <c r="D340" s="25"/>
      <c r="E340" s="55"/>
      <c r="F340" s="4" t="s">
        <v>143</v>
      </c>
      <c r="G340" s="6">
        <f>ROUND(F236/F348,2)</f>
        <v>0.87</v>
      </c>
      <c r="H340" s="2" t="s">
        <v>10</v>
      </c>
      <c r="I340" s="2" t="s">
        <v>145</v>
      </c>
    </row>
    <row r="341" spans="1:9" x14ac:dyDescent="0.25">
      <c r="B341" s="33"/>
      <c r="C341" s="34"/>
      <c r="D341" s="25"/>
      <c r="E341" s="3"/>
      <c r="F341" s="3" t="s">
        <v>114</v>
      </c>
      <c r="G341" s="52">
        <f>G340+G338</f>
        <v>1.88</v>
      </c>
      <c r="H341" s="55" t="s">
        <v>10</v>
      </c>
    </row>
    <row r="342" spans="1:9" x14ac:dyDescent="0.25">
      <c r="B342" s="33"/>
      <c r="C342" s="34"/>
      <c r="D342" s="25"/>
      <c r="F342" s="4"/>
    </row>
    <row r="343" spans="1:9" x14ac:dyDescent="0.25">
      <c r="B343" s="4" t="str">
        <f>CONCATENATE(G332," Tn/m")</f>
        <v>1.96 Tn/m</v>
      </c>
      <c r="F343" s="4" t="str">
        <f>CONCATENATE(G341," Tn/m")</f>
        <v>1.88 Tn/m</v>
      </c>
    </row>
    <row r="344" spans="1:9" x14ac:dyDescent="0.25">
      <c r="D344" s="13" t="str">
        <f>CONCATENATE(G322," Tn/m")</f>
        <v>1.42 Tn/m</v>
      </c>
    </row>
    <row r="347" spans="1:9" x14ac:dyDescent="0.25">
      <c r="A347" s="4" t="s">
        <v>43</v>
      </c>
      <c r="G347" s="13" t="s">
        <v>44</v>
      </c>
    </row>
    <row r="348" spans="1:9" x14ac:dyDescent="0.25">
      <c r="B348" s="12">
        <f>B15/2+B21</f>
        <v>1.125</v>
      </c>
      <c r="D348" s="6">
        <f>B16</f>
        <v>1.25</v>
      </c>
      <c r="F348" s="6">
        <f>B22+B17/2</f>
        <v>1.125</v>
      </c>
    </row>
    <row r="349" spans="1:9" x14ac:dyDescent="0.25">
      <c r="B349" s="12"/>
      <c r="D349" s="6"/>
      <c r="F349" s="6"/>
    </row>
    <row r="350" spans="1:9" x14ac:dyDescent="0.25">
      <c r="B350" s="4"/>
      <c r="D350" s="6"/>
      <c r="G350" s="13"/>
    </row>
    <row r="351" spans="1:9" x14ac:dyDescent="0.25">
      <c r="B351" s="4" t="s">
        <v>21</v>
      </c>
      <c r="C351" s="58">
        <f>ROUND((G332*B348*(B348/2+D348+F348)+G322*D348*(D348/2+F348)+G341*F348*F348/2)/(B348+D348+F348),2)</f>
        <v>3.08</v>
      </c>
      <c r="D351" s="2" t="s">
        <v>12</v>
      </c>
      <c r="E351" s="4" t="s">
        <v>101</v>
      </c>
      <c r="F351" s="58">
        <f>ROUND(G332*B348+G322*D348+G341*F348-C351,2)</f>
        <v>3.02</v>
      </c>
      <c r="G351" s="2" t="s">
        <v>12</v>
      </c>
      <c r="H351" s="57"/>
    </row>
    <row r="352" spans="1:9" x14ac:dyDescent="0.25">
      <c r="B352" s="4"/>
      <c r="I352" s="14"/>
    </row>
    <row r="354" spans="1:15" x14ac:dyDescent="0.25">
      <c r="B354" s="4" t="s">
        <v>116</v>
      </c>
      <c r="C354" s="9">
        <f>(C351-G332*B348+G322*B348)/G322</f>
        <v>1.7411971830985917</v>
      </c>
      <c r="D354" s="2" t="s">
        <v>1</v>
      </c>
      <c r="E354" s="4"/>
      <c r="G354" s="13"/>
    </row>
    <row r="355" spans="1:15" x14ac:dyDescent="0.25">
      <c r="B355" s="4"/>
      <c r="E355" s="4"/>
      <c r="F355" s="4"/>
      <c r="G355" s="13"/>
    </row>
    <row r="356" spans="1:15" x14ac:dyDescent="0.25">
      <c r="B356" s="4"/>
      <c r="E356" s="4"/>
      <c r="F356" s="4"/>
      <c r="G356" s="13"/>
    </row>
    <row r="357" spans="1:15" x14ac:dyDescent="0.25">
      <c r="B357" s="4" t="s">
        <v>13</v>
      </c>
      <c r="C357" s="9">
        <f>C351*C354-G332*B348*(C354-B348/2)-G322*(C354-B348)*(C354-B348)/2</f>
        <v>2.4942737676056339</v>
      </c>
      <c r="D357" s="2" t="s">
        <v>14</v>
      </c>
      <c r="F357" s="4"/>
      <c r="G357" s="13"/>
    </row>
    <row r="358" spans="1:15" x14ac:dyDescent="0.25">
      <c r="F358" s="4"/>
      <c r="G358" s="13"/>
    </row>
    <row r="359" spans="1:15" x14ac:dyDescent="0.25">
      <c r="B359" s="59" t="s">
        <v>61</v>
      </c>
      <c r="C359" s="49">
        <v>1</v>
      </c>
      <c r="D359" s="2" t="s">
        <v>63</v>
      </c>
      <c r="F359" s="4"/>
      <c r="G359" s="13"/>
    </row>
    <row r="360" spans="1:15" x14ac:dyDescent="0.25">
      <c r="G360" s="13"/>
    </row>
    <row r="361" spans="1:15" x14ac:dyDescent="0.25">
      <c r="G361" s="13"/>
    </row>
    <row r="362" spans="1:15" x14ac:dyDescent="0.25">
      <c r="B362" s="4" t="s">
        <v>47</v>
      </c>
      <c r="C362" s="6">
        <f>C359*C357</f>
        <v>2.4942737676056339</v>
      </c>
      <c r="D362" s="2" t="s">
        <v>14</v>
      </c>
      <c r="G362" s="13"/>
    </row>
    <row r="363" spans="1:15" x14ac:dyDescent="0.25">
      <c r="B363" s="4"/>
      <c r="C363" s="6"/>
      <c r="G363" s="13"/>
    </row>
    <row r="364" spans="1:15" x14ac:dyDescent="0.25">
      <c r="A364" s="60" t="s">
        <v>118</v>
      </c>
      <c r="F364" s="4"/>
      <c r="G364" s="13"/>
    </row>
    <row r="365" spans="1:15" x14ac:dyDescent="0.25">
      <c r="A365" s="60"/>
      <c r="F365" s="4"/>
      <c r="G365" s="13"/>
    </row>
    <row r="366" spans="1:15" x14ac:dyDescent="0.25">
      <c r="B366" s="4" t="s">
        <v>47</v>
      </c>
      <c r="C366" s="6">
        <f>+C362</f>
        <v>2.4942737676056339</v>
      </c>
      <c r="D366" s="2" t="s">
        <v>14</v>
      </c>
    </row>
    <row r="367" spans="1:15" x14ac:dyDescent="0.25">
      <c r="A367" s="2" t="s">
        <v>49</v>
      </c>
      <c r="B367" s="50">
        <v>4</v>
      </c>
      <c r="C367" s="53" t="str">
        <f>+LOOKUP(B367,$N$119:$N$127,$O$119:$O$127)</f>
        <v>1/2"</v>
      </c>
      <c r="D367" s="2" t="s">
        <v>68</v>
      </c>
      <c r="M367" s="39"/>
      <c r="N367" s="40"/>
      <c r="O367" s="41"/>
    </row>
    <row r="368" spans="1:15" x14ac:dyDescent="0.25">
      <c r="C368" s="18" t="s">
        <v>50</v>
      </c>
      <c r="D368" s="9">
        <f>+LOOKUP(B367,$N$119:$N$127,$P$119:$P$127)</f>
        <v>1.27</v>
      </c>
      <c r="E368" s="2" t="s">
        <v>7</v>
      </c>
      <c r="F368" s="4" t="s">
        <v>51</v>
      </c>
      <c r="G368" s="9">
        <f>+LOOKUP(B367,$N$119:$N$127,$Q$119:$Q$127)</f>
        <v>1.2667686977437445</v>
      </c>
      <c r="H368" s="2" t="s">
        <v>16</v>
      </c>
    </row>
    <row r="369" spans="2:15" x14ac:dyDescent="0.25">
      <c r="B369" s="4"/>
      <c r="C369" s="23"/>
      <c r="M369" s="42" t="s">
        <v>48</v>
      </c>
      <c r="N369" s="6">
        <f>C374</f>
        <v>2.4729999999999999</v>
      </c>
      <c r="O369" s="22" t="s">
        <v>7</v>
      </c>
    </row>
    <row r="370" spans="2:15" x14ac:dyDescent="0.25">
      <c r="M370" s="4" t="s">
        <v>15</v>
      </c>
      <c r="N370" s="6">
        <f>C366*100000/(0.9*B7*(C371-N369/2))</f>
        <v>5.9294674491697483</v>
      </c>
      <c r="O370" s="2" t="s">
        <v>16</v>
      </c>
    </row>
    <row r="371" spans="2:15" x14ac:dyDescent="0.25">
      <c r="B371" s="4" t="s">
        <v>52</v>
      </c>
      <c r="C371" s="6">
        <f>G16-B24-D368/2</f>
        <v>12.365</v>
      </c>
      <c r="D371" s="2" t="s">
        <v>7</v>
      </c>
      <c r="M371" s="42" t="s">
        <v>48</v>
      </c>
      <c r="N371" s="43">
        <f>N370*B7/(0.85*B6*B25*100)</f>
        <v>1.3951688115693526</v>
      </c>
      <c r="O371" s="22" t="s">
        <v>7</v>
      </c>
    </row>
    <row r="372" spans="2:15" x14ac:dyDescent="0.25">
      <c r="B372" s="4"/>
      <c r="F372" s="4"/>
      <c r="M372" s="4" t="s">
        <v>15</v>
      </c>
      <c r="N372" s="6">
        <f>C366*100000/(0.9*B7*(C371-N371/2))</f>
        <v>5.655586532873766</v>
      </c>
      <c r="O372" s="2" t="s">
        <v>16</v>
      </c>
    </row>
    <row r="373" spans="2:15" x14ac:dyDescent="0.25">
      <c r="B373" s="4"/>
      <c r="F373" s="4"/>
      <c r="M373" s="42" t="s">
        <v>48</v>
      </c>
      <c r="N373" s="43">
        <f>+N372*B7/(0.85*B6*B25*100)</f>
        <v>1.3307262430291216</v>
      </c>
      <c r="O373" s="22" t="s">
        <v>7</v>
      </c>
    </row>
    <row r="374" spans="2:15" x14ac:dyDescent="0.25">
      <c r="B374" s="4" t="s">
        <v>48</v>
      </c>
      <c r="C374" s="6">
        <f>C371/5</f>
        <v>2.4729999999999999</v>
      </c>
      <c r="D374" s="2" t="s">
        <v>7</v>
      </c>
      <c r="F374" s="4"/>
      <c r="M374" s="4" t="s">
        <v>15</v>
      </c>
      <c r="N374" s="6">
        <f>C366*100000/(0.9*B7*(C371-N373/2))</f>
        <v>5.6400108134490825</v>
      </c>
      <c r="O374" s="2" t="s">
        <v>16</v>
      </c>
    </row>
    <row r="375" spans="2:15" x14ac:dyDescent="0.25">
      <c r="B375" s="4"/>
      <c r="C375" s="6"/>
      <c r="F375" s="4"/>
      <c r="G375" s="6"/>
      <c r="M375" s="42" t="s">
        <v>48</v>
      </c>
      <c r="N375" s="43">
        <f>+N374*B7/(0.85*B6*B25*100)</f>
        <v>1.3270613678703724</v>
      </c>
      <c r="O375" s="22" t="s">
        <v>7</v>
      </c>
    </row>
    <row r="376" spans="2:15" x14ac:dyDescent="0.25">
      <c r="B376" s="4"/>
      <c r="C376" s="6"/>
      <c r="F376" s="4"/>
      <c r="G376" s="6"/>
      <c r="M376" s="4" t="s">
        <v>15</v>
      </c>
      <c r="N376" s="6">
        <f>C366*100000/(0.9*B7*(C371-N375/2))</f>
        <v>5.6391275937880732</v>
      </c>
      <c r="O376" s="2" t="s">
        <v>16</v>
      </c>
    </row>
    <row r="377" spans="2:15" x14ac:dyDescent="0.25">
      <c r="B377" s="4"/>
      <c r="F377" s="4"/>
      <c r="G377" s="14"/>
    </row>
    <row r="378" spans="2:15" x14ac:dyDescent="0.25">
      <c r="B378" s="4" t="s">
        <v>15</v>
      </c>
      <c r="C378" s="6">
        <f>N376</f>
        <v>5.6391275937880732</v>
      </c>
      <c r="D378" s="2" t="s">
        <v>16</v>
      </c>
    </row>
    <row r="379" spans="2:15" x14ac:dyDescent="0.25">
      <c r="B379" s="4"/>
      <c r="C379" s="6"/>
    </row>
    <row r="380" spans="2:15" x14ac:dyDescent="0.25">
      <c r="B380" s="4"/>
      <c r="C380" s="14"/>
    </row>
    <row r="381" spans="2:15" x14ac:dyDescent="0.25">
      <c r="B381" s="4" t="s">
        <v>46</v>
      </c>
      <c r="C381" s="6">
        <f>0.0018*B25*C371*100</f>
        <v>2.2256999999999998</v>
      </c>
      <c r="D381" s="2" t="s">
        <v>16</v>
      </c>
      <c r="E381" s="4" t="s">
        <v>45</v>
      </c>
      <c r="F381" s="13">
        <f>ROUND(0.7*B6^0.5*100*B25*G16/B7,2)</f>
        <v>3.62</v>
      </c>
      <c r="G381" s="2" t="s">
        <v>16</v>
      </c>
      <c r="M381" s="39"/>
      <c r="N381" s="40"/>
      <c r="O381" s="41"/>
    </row>
    <row r="382" spans="2:15" ht="7.5" customHeight="1" x14ac:dyDescent="0.25">
      <c r="B382" s="4"/>
      <c r="C382" s="13"/>
      <c r="E382" s="4"/>
      <c r="F382" s="13"/>
      <c r="M382" s="39"/>
      <c r="N382" s="40"/>
      <c r="O382" s="41"/>
    </row>
    <row r="383" spans="2:15" x14ac:dyDescent="0.25">
      <c r="B383" s="3" t="s">
        <v>132</v>
      </c>
      <c r="C383" s="44">
        <f>MAX(C378,F381,C381)</f>
        <v>5.6391275937880732</v>
      </c>
      <c r="D383" s="55" t="s">
        <v>16</v>
      </c>
      <c r="E383" s="40"/>
      <c r="F383" s="40"/>
      <c r="G383" s="41"/>
    </row>
    <row r="384" spans="2:15" x14ac:dyDescent="0.25">
      <c r="B384" s="33"/>
      <c r="C384" s="44"/>
      <c r="D384" s="25"/>
      <c r="E384" s="45"/>
      <c r="F384" s="11"/>
      <c r="G384" s="14"/>
    </row>
    <row r="385" spans="1:10" x14ac:dyDescent="0.25">
      <c r="B385" s="4" t="s">
        <v>56</v>
      </c>
      <c r="C385" s="19"/>
      <c r="D385" s="6"/>
      <c r="E385" s="9"/>
      <c r="G385" s="4"/>
      <c r="H385" s="9"/>
    </row>
    <row r="386" spans="1:10" x14ac:dyDescent="0.25">
      <c r="B386" s="4"/>
      <c r="C386" s="4" t="s">
        <v>57</v>
      </c>
      <c r="D386" s="6">
        <f>3*G16/100</f>
        <v>0.45</v>
      </c>
      <c r="E386" s="20" t="s">
        <v>1</v>
      </c>
      <c r="G386" s="4"/>
      <c r="H386" s="9"/>
    </row>
    <row r="387" spans="1:10" x14ac:dyDescent="0.25">
      <c r="B387" s="4"/>
      <c r="C387" s="4" t="s">
        <v>58</v>
      </c>
      <c r="D387" s="6">
        <f>45/100</f>
        <v>0.45</v>
      </c>
      <c r="E387" s="20" t="s">
        <v>1</v>
      </c>
      <c r="G387" s="4"/>
      <c r="H387" s="9"/>
    </row>
    <row r="388" spans="1:10" x14ac:dyDescent="0.25">
      <c r="B388" s="4"/>
      <c r="C388" s="4"/>
      <c r="D388" s="6"/>
      <c r="E388" s="20"/>
      <c r="G388" s="4"/>
      <c r="H388" s="9"/>
    </row>
    <row r="389" spans="1:10" x14ac:dyDescent="0.25">
      <c r="B389" s="4"/>
      <c r="C389" s="13"/>
      <c r="D389" s="18"/>
      <c r="E389" s="9"/>
      <c r="G389" s="4"/>
      <c r="H389" s="9"/>
    </row>
    <row r="390" spans="1:10" x14ac:dyDescent="0.25">
      <c r="B390" s="4" t="s">
        <v>54</v>
      </c>
      <c r="C390" s="19" t="s">
        <v>55</v>
      </c>
      <c r="D390" s="6">
        <f>G368/C383</f>
        <v>0.22463912665129021</v>
      </c>
      <c r="E390" s="2" t="s">
        <v>1</v>
      </c>
    </row>
    <row r="391" spans="1:10" x14ac:dyDescent="0.25">
      <c r="B391" s="4"/>
      <c r="C391" s="54" t="s">
        <v>102</v>
      </c>
      <c r="D391" s="52">
        <f>MIN(D390,D387,D386)</f>
        <v>0.22463912665129021</v>
      </c>
      <c r="E391" s="55" t="s">
        <v>1</v>
      </c>
    </row>
    <row r="392" spans="1:10" x14ac:dyDescent="0.25">
      <c r="A392" s="46" t="s">
        <v>117</v>
      </c>
      <c r="B392" s="62" t="s">
        <v>17</v>
      </c>
      <c r="C392" s="63" t="s">
        <v>100</v>
      </c>
      <c r="D392" s="64" t="str">
        <f>C367</f>
        <v>1/2"</v>
      </c>
      <c r="E392" s="65" t="s">
        <v>130</v>
      </c>
      <c r="F392" s="66">
        <f>ROUND(D391,2)</f>
        <v>0.22</v>
      </c>
      <c r="G392" s="67" t="s">
        <v>1</v>
      </c>
    </row>
    <row r="393" spans="1:10" x14ac:dyDescent="0.25">
      <c r="A393" s="46"/>
      <c r="B393" s="33"/>
      <c r="C393" s="47"/>
      <c r="D393" s="47"/>
      <c r="E393" s="61"/>
      <c r="F393" s="53"/>
      <c r="G393" s="52"/>
      <c r="H393" s="53"/>
      <c r="I393" s="52"/>
      <c r="J393" s="53"/>
    </row>
    <row r="394" spans="1:10" x14ac:dyDescent="0.25">
      <c r="A394" s="60" t="s">
        <v>119</v>
      </c>
      <c r="B394" s="33"/>
      <c r="C394" s="47"/>
      <c r="D394" s="47"/>
      <c r="E394" s="61"/>
      <c r="F394" s="53"/>
      <c r="G394" s="52"/>
      <c r="H394" s="53"/>
      <c r="I394" s="52"/>
      <c r="J394" s="53"/>
    </row>
    <row r="397" spans="1:10" x14ac:dyDescent="0.25">
      <c r="C397" s="13"/>
    </row>
    <row r="398" spans="1:10" x14ac:dyDescent="0.25">
      <c r="B398" s="4" t="s">
        <v>71</v>
      </c>
      <c r="C398" s="49">
        <v>2</v>
      </c>
      <c r="D398" s="2" t="s">
        <v>72</v>
      </c>
    </row>
    <row r="399" spans="1:10" x14ac:dyDescent="0.25">
      <c r="B399" s="4" t="s">
        <v>18</v>
      </c>
      <c r="C399" s="6">
        <f>C383/C398</f>
        <v>2.8195637968940366</v>
      </c>
      <c r="D399" s="2" t="s">
        <v>16</v>
      </c>
      <c r="E399" s="13"/>
    </row>
    <row r="400" spans="1:10" x14ac:dyDescent="0.25">
      <c r="B400" s="4"/>
      <c r="C400" s="6"/>
      <c r="E400" s="13"/>
    </row>
    <row r="401" spans="1:9" x14ac:dyDescent="0.25">
      <c r="B401" s="4"/>
      <c r="C401" s="6"/>
      <c r="E401" s="13"/>
    </row>
    <row r="402" spans="1:9" x14ac:dyDescent="0.25">
      <c r="B402" s="4" t="s">
        <v>84</v>
      </c>
      <c r="C402" s="6">
        <f>0.0018*C371*100*B25</f>
        <v>2.2256999999999998</v>
      </c>
      <c r="D402" s="2" t="s">
        <v>16</v>
      </c>
    </row>
    <row r="403" spans="1:9" x14ac:dyDescent="0.25">
      <c r="B403" s="4"/>
      <c r="C403" s="6"/>
    </row>
    <row r="404" spans="1:9" x14ac:dyDescent="0.25">
      <c r="B404" s="33" t="s">
        <v>133</v>
      </c>
      <c r="C404" s="44">
        <f>MAX(C399,C402)</f>
        <v>2.8195637968940366</v>
      </c>
      <c r="D404" s="25" t="s">
        <v>16</v>
      </c>
    </row>
    <row r="405" spans="1:9" x14ac:dyDescent="0.25">
      <c r="B405" s="33"/>
      <c r="C405" s="44"/>
      <c r="D405" s="25"/>
    </row>
    <row r="406" spans="1:9" x14ac:dyDescent="0.25">
      <c r="B406" s="4" t="s">
        <v>53</v>
      </c>
      <c r="C406" s="50">
        <v>3</v>
      </c>
      <c r="D406" s="53" t="str">
        <f>+LOOKUP(C406,$N$119:$N$127,$O$119:$O$127)</f>
        <v>3/8"</v>
      </c>
      <c r="E406" s="2" t="s">
        <v>68</v>
      </c>
    </row>
    <row r="407" spans="1:9" x14ac:dyDescent="0.25">
      <c r="B407" s="4"/>
      <c r="D407" s="18" t="s">
        <v>50</v>
      </c>
      <c r="E407" s="9">
        <f>+LOOKUP(C406,$N$119:$N$127,$P$119:$P$127)</f>
        <v>0.95250000000000001</v>
      </c>
      <c r="F407" s="2" t="s">
        <v>7</v>
      </c>
      <c r="G407" s="4" t="s">
        <v>51</v>
      </c>
      <c r="H407" s="9">
        <f>+LOOKUP(C406,$N$119:$N$127,$Q$119:$Q$127)</f>
        <v>0.71255739248085614</v>
      </c>
      <c r="I407" s="2" t="s">
        <v>16</v>
      </c>
    </row>
    <row r="408" spans="1:9" x14ac:dyDescent="0.25">
      <c r="B408" s="4"/>
      <c r="C408" s="13"/>
      <c r="D408" s="18"/>
      <c r="E408" s="9"/>
    </row>
    <row r="409" spans="1:9" x14ac:dyDescent="0.25">
      <c r="B409" s="4"/>
      <c r="C409" s="13"/>
      <c r="D409" s="18"/>
      <c r="E409" s="9"/>
    </row>
    <row r="410" spans="1:9" x14ac:dyDescent="0.25">
      <c r="B410" s="4" t="s">
        <v>54</v>
      </c>
      <c r="C410" s="19" t="s">
        <v>55</v>
      </c>
      <c r="D410" s="6">
        <f>H407/C404</f>
        <v>0.25271901748270148</v>
      </c>
      <c r="E410" s="2" t="s">
        <v>1</v>
      </c>
    </row>
    <row r="411" spans="1:9" x14ac:dyDescent="0.25">
      <c r="B411" s="4"/>
      <c r="C411" s="54" t="s">
        <v>112</v>
      </c>
      <c r="D411" s="52">
        <f>MIN(D410,D387,D386)</f>
        <v>0.25271901748270148</v>
      </c>
      <c r="E411" s="55" t="s">
        <v>1</v>
      </c>
    </row>
    <row r="412" spans="1:9" x14ac:dyDescent="0.25">
      <c r="A412" s="46" t="s">
        <v>134</v>
      </c>
      <c r="B412" s="62" t="s">
        <v>17</v>
      </c>
      <c r="C412" s="63" t="s">
        <v>100</v>
      </c>
      <c r="D412" s="64" t="str">
        <f>+D406</f>
        <v>3/8"</v>
      </c>
      <c r="E412" s="65" t="s">
        <v>130</v>
      </c>
      <c r="F412" s="66">
        <f>+D411</f>
        <v>0.25271901748270148</v>
      </c>
      <c r="G412" s="67" t="s">
        <v>1</v>
      </c>
    </row>
    <row r="414" spans="1:9" x14ac:dyDescent="0.25">
      <c r="A414" s="60" t="s">
        <v>120</v>
      </c>
    </row>
    <row r="417" spans="1:9" x14ac:dyDescent="0.25">
      <c r="B417" s="3" t="s">
        <v>131</v>
      </c>
      <c r="C417" s="52">
        <f>ROUND(0.0018*B25*100*G16,2)</f>
        <v>2.7</v>
      </c>
      <c r="D417" s="55" t="s">
        <v>16</v>
      </c>
    </row>
    <row r="418" spans="1:9" x14ac:dyDescent="0.25">
      <c r="B418" s="4"/>
      <c r="C418" s="6"/>
    </row>
    <row r="419" spans="1:9" x14ac:dyDescent="0.25">
      <c r="B419" s="4" t="s">
        <v>53</v>
      </c>
      <c r="C419" s="50">
        <v>3</v>
      </c>
      <c r="D419" s="53" t="str">
        <f>+LOOKUP(C419,$N$119:$N$127,$O$119:$O$127)</f>
        <v>3/8"</v>
      </c>
      <c r="E419" s="2" t="s">
        <v>68</v>
      </c>
    </row>
    <row r="420" spans="1:9" x14ac:dyDescent="0.25">
      <c r="B420" s="4"/>
      <c r="D420" s="18" t="s">
        <v>50</v>
      </c>
      <c r="E420" s="9">
        <f>+LOOKUP(C419,$N$119:$N$127,$P$119:$P$127)</f>
        <v>0.95250000000000001</v>
      </c>
      <c r="F420" s="2" t="s">
        <v>7</v>
      </c>
      <c r="G420" s="4" t="s">
        <v>51</v>
      </c>
      <c r="H420" s="9">
        <f>+LOOKUP(C419,$N$119:$N$127,$Q$119:$Q$127)</f>
        <v>0.71255739248085614</v>
      </c>
      <c r="I420" s="2" t="s">
        <v>16</v>
      </c>
    </row>
    <row r="421" spans="1:9" x14ac:dyDescent="0.25">
      <c r="B421" s="4"/>
      <c r="D421" s="18"/>
      <c r="E421" s="9"/>
      <c r="G421" s="4"/>
      <c r="H421" s="9"/>
    </row>
    <row r="422" spans="1:9" x14ac:dyDescent="0.25">
      <c r="B422" s="4"/>
      <c r="C422" s="13"/>
      <c r="D422" s="18"/>
      <c r="E422" s="9"/>
    </row>
    <row r="423" spans="1:9" x14ac:dyDescent="0.25">
      <c r="B423" s="4" t="s">
        <v>54</v>
      </c>
      <c r="C423" s="19" t="s">
        <v>55</v>
      </c>
      <c r="D423" s="6">
        <f>H420/C417</f>
        <v>0.26391014536328006</v>
      </c>
      <c r="E423" s="2" t="s">
        <v>1</v>
      </c>
    </row>
    <row r="424" spans="1:9" x14ac:dyDescent="0.25">
      <c r="B424" s="4"/>
      <c r="C424" s="54" t="s">
        <v>112</v>
      </c>
      <c r="D424" s="52">
        <f>MIN(D423,D387,D386)</f>
        <v>0.26391014536328006</v>
      </c>
      <c r="E424" s="55" t="s">
        <v>1</v>
      </c>
    </row>
    <row r="425" spans="1:9" x14ac:dyDescent="0.25">
      <c r="A425" s="46" t="s">
        <v>19</v>
      </c>
      <c r="B425" s="62" t="s">
        <v>17</v>
      </c>
      <c r="C425" s="63" t="s">
        <v>100</v>
      </c>
      <c r="D425" s="64" t="str">
        <f>D419</f>
        <v>3/8"</v>
      </c>
      <c r="E425" s="65" t="s">
        <v>20</v>
      </c>
      <c r="F425" s="66">
        <f>+D424</f>
        <v>0.26391014536328006</v>
      </c>
      <c r="G425" s="67" t="s">
        <v>1</v>
      </c>
    </row>
    <row r="426" spans="1:9" x14ac:dyDescent="0.25">
      <c r="A426" s="46"/>
      <c r="B426" s="33"/>
      <c r="C426" s="47"/>
      <c r="D426" s="48"/>
      <c r="E426" s="45"/>
      <c r="G426" s="6"/>
    </row>
    <row r="427" spans="1:9" x14ac:dyDescent="0.25">
      <c r="A427" s="46"/>
      <c r="B427" s="33"/>
      <c r="C427" s="47"/>
      <c r="D427" s="48"/>
      <c r="E427" s="45"/>
      <c r="G427" s="6"/>
    </row>
    <row r="428" spans="1:9" x14ac:dyDescent="0.25">
      <c r="A428" s="28" t="s">
        <v>152</v>
      </c>
      <c r="B428" s="33"/>
      <c r="C428" s="47"/>
      <c r="D428" s="48"/>
      <c r="E428" s="45"/>
      <c r="G428" s="6"/>
    </row>
    <row r="429" spans="1:9" x14ac:dyDescent="0.25">
      <c r="A429" s="28"/>
      <c r="B429" s="33"/>
      <c r="C429" s="47"/>
      <c r="D429" s="48"/>
      <c r="E429" s="45"/>
      <c r="G429" s="6"/>
    </row>
    <row r="430" spans="1:9" ht="23.25" x14ac:dyDescent="0.25">
      <c r="A430" s="72" t="s">
        <v>81</v>
      </c>
      <c r="D430" s="48"/>
      <c r="F430" s="76" t="str">
        <f>CONCATENATE("Ø",D195,"@",ROUND(F195,2),"m")</f>
        <v>Ø3/8"@0.32m</v>
      </c>
      <c r="H430" s="77" t="str">
        <f>CONCATENATE("Ø",D207,"@",ROUND(F207,2),"m")</f>
        <v>Ø3/8"@0.26m</v>
      </c>
    </row>
    <row r="431" spans="1:9" x14ac:dyDescent="0.25">
      <c r="A431" s="28"/>
      <c r="B431" s="33"/>
      <c r="C431" s="47"/>
      <c r="D431" s="48"/>
      <c r="G431" s="6"/>
    </row>
    <row r="432" spans="1:9" x14ac:dyDescent="0.25">
      <c r="B432" s="28"/>
      <c r="D432" s="73" t="str">
        <f>CONCATENATE("Ø",D195,"@",ROUND(F195,2),"m")</f>
        <v>Ø3/8"@0.32m</v>
      </c>
      <c r="E432" s="25"/>
    </row>
    <row r="433" spans="2:8" x14ac:dyDescent="0.25">
      <c r="B433" s="28"/>
      <c r="E433" s="25"/>
      <c r="H433" s="12" t="str">
        <f>_xlfn.CONCAT(ROUND(G10/100,2)," m")</f>
        <v>0.15 m</v>
      </c>
    </row>
    <row r="434" spans="2:8" x14ac:dyDescent="0.25">
      <c r="E434" s="25"/>
    </row>
    <row r="435" spans="2:8" x14ac:dyDescent="0.25">
      <c r="B435" s="28"/>
      <c r="C435" s="4" t="str">
        <f>CONCATENATE("Ø",D207,"@",ROUND(F207,2),"m")</f>
        <v>Ø3/8"@0.26m</v>
      </c>
      <c r="E435" s="25"/>
    </row>
    <row r="436" spans="2:8" x14ac:dyDescent="0.25">
      <c r="B436" s="28"/>
      <c r="C436" s="4"/>
      <c r="E436" s="25"/>
      <c r="F436" s="71" t="str">
        <f>CONCATENATE("Ø",D177,"@",ROUND(F177,2),"m")</f>
        <v>Ø3/8"@0.2m</v>
      </c>
      <c r="G436" s="13" t="s">
        <v>77</v>
      </c>
    </row>
    <row r="437" spans="2:8" x14ac:dyDescent="0.25">
      <c r="B437" s="73" t="str">
        <f>CONCATENATE("Ø",D195,"@",ROUND(F195,2),"m")</f>
        <v>Ø3/8"@0.32m</v>
      </c>
      <c r="C437" s="4" t="str">
        <f>_xlfn.CONCAT(ROUND(G9/100,2)," m")</f>
        <v>0.15 m</v>
      </c>
      <c r="D437" s="11"/>
      <c r="E437" s="25"/>
      <c r="G437" s="13" t="s">
        <v>87</v>
      </c>
    </row>
    <row r="438" spans="2:8" x14ac:dyDescent="0.25">
      <c r="E438" s="25"/>
    </row>
    <row r="439" spans="2:8" x14ac:dyDescent="0.25">
      <c r="B439" s="70" t="str">
        <f>CONCATENATE("Ø",D207,"@",ROUND(F207,2),"m")</f>
        <v>Ø3/8"@0.26m</v>
      </c>
      <c r="E439" s="25"/>
    </row>
    <row r="440" spans="2:8" x14ac:dyDescent="0.25">
      <c r="B440" s="28"/>
      <c r="E440" s="25"/>
      <c r="F440" s="11" t="str">
        <f>CONCATENATE("Ø",D207,"@",ROUND(F207,2),"m")</f>
        <v>Ø3/8"@0.26m</v>
      </c>
    </row>
    <row r="441" spans="2:8" x14ac:dyDescent="0.25">
      <c r="B441" s="28"/>
      <c r="D441" s="81" t="str">
        <f>CONCATENATE("Ø",D177,"@",ROUND(F177,2),"m")</f>
        <v>Ø3/8"@0.2m</v>
      </c>
      <c r="E441" s="81"/>
    </row>
    <row r="442" spans="2:8" x14ac:dyDescent="0.25">
      <c r="B442" s="28"/>
      <c r="E442" s="25"/>
    </row>
    <row r="443" spans="2:8" x14ac:dyDescent="0.25">
      <c r="B443" s="28"/>
      <c r="E443" s="25"/>
    </row>
    <row r="444" spans="2:8" x14ac:dyDescent="0.25">
      <c r="B444" s="28"/>
      <c r="D444" s="2" t="str">
        <f>CONCATENATE("Ø",D207,"@",ROUND(F207,2),"m")</f>
        <v>Ø3/8"@0.26m</v>
      </c>
      <c r="E444" s="25"/>
    </row>
    <row r="445" spans="2:8" x14ac:dyDescent="0.25">
      <c r="B445" s="28"/>
      <c r="E445" s="25"/>
    </row>
    <row r="446" spans="2:8" x14ac:dyDescent="0.25">
      <c r="B446" s="28"/>
      <c r="E446" s="25"/>
    </row>
    <row r="447" spans="2:8" x14ac:dyDescent="0.25">
      <c r="B447" s="70" t="str">
        <f>_xlfn.CONCAT(ROUND(B13,2)," m")</f>
        <v>0.5 m</v>
      </c>
      <c r="D447" s="13" t="str">
        <f>_xlfn.CONCAT(ROUND(B14,2)," m")</f>
        <v>1 m</v>
      </c>
      <c r="E447" s="25"/>
      <c r="F447" s="83" t="str">
        <f>_xlfn.CONCAT(ROUND(B20,2)," m")</f>
        <v>1 m</v>
      </c>
      <c r="G447" s="83"/>
    </row>
    <row r="448" spans="2:8" x14ac:dyDescent="0.25">
      <c r="B448" s="70"/>
      <c r="D448" s="13"/>
      <c r="E448" s="25"/>
      <c r="F448" s="13"/>
      <c r="G448" s="13"/>
    </row>
    <row r="449" spans="1:9" x14ac:dyDescent="0.25">
      <c r="B449" s="70"/>
      <c r="D449" s="13"/>
      <c r="E449" s="25"/>
      <c r="F449" s="13"/>
      <c r="G449" s="13"/>
    </row>
    <row r="450" spans="1:9" ht="23.25" x14ac:dyDescent="0.25">
      <c r="A450" s="72" t="s">
        <v>82</v>
      </c>
      <c r="B450" s="70"/>
      <c r="D450" s="13"/>
      <c r="E450" s="25"/>
      <c r="F450" s="13"/>
      <c r="G450" s="13"/>
    </row>
    <row r="451" spans="1:9" x14ac:dyDescent="0.25">
      <c r="B451" s="70"/>
      <c r="D451" s="13"/>
      <c r="E451" s="25"/>
      <c r="F451" s="13"/>
      <c r="G451" s="13"/>
    </row>
    <row r="452" spans="1:9" x14ac:dyDescent="0.25">
      <c r="B452" s="74" t="str">
        <f>CONCATENATE("Ø",D412,"@",ROUND(F412,2),"m")</f>
        <v>Ø3/8"@0.25m</v>
      </c>
      <c r="E452" s="25"/>
    </row>
    <row r="453" spans="1:9" x14ac:dyDescent="0.25">
      <c r="B453" s="28"/>
      <c r="C453" s="11" t="str">
        <f>CONCATENATE("Ø",D425,"@",ROUND(F425,2),"m")</f>
        <v>Ø3/8"@0.26m</v>
      </c>
      <c r="E453" s="25"/>
    </row>
    <row r="454" spans="1:9" x14ac:dyDescent="0.25">
      <c r="B454" s="28"/>
      <c r="D454" s="74" t="str">
        <f>CONCATENATE("Ø",D412,"@",ROUND(F412,2),"m")</f>
        <v>Ø3/8"@0.25m</v>
      </c>
      <c r="E454" s="25"/>
      <c r="F454" s="29"/>
    </row>
    <row r="455" spans="1:9" x14ac:dyDescent="0.25">
      <c r="A455" s="2" t="str">
        <f>_xlfn.CONCAT(ROUND(G17/100,2)," m")</f>
        <v>0.15 m</v>
      </c>
      <c r="B455" s="28"/>
      <c r="E455" s="25"/>
      <c r="H455" s="6"/>
    </row>
    <row r="456" spans="1:9" x14ac:dyDescent="0.25">
      <c r="B456" s="28"/>
      <c r="C456" s="29"/>
    </row>
    <row r="457" spans="1:9" x14ac:dyDescent="0.25">
      <c r="B457" s="28"/>
      <c r="E457" s="13" t="str">
        <f>_xlfn.CONCAT(ROUND(G16/100,2)," m")</f>
        <v>0.15 m</v>
      </c>
    </row>
    <row r="458" spans="1:9" x14ac:dyDescent="0.25">
      <c r="B458" s="75" t="str">
        <f>CONCATENATE("Ø",D392,"@",ROUND(F392,2),"m")</f>
        <v>Ø1/2"@0.22m</v>
      </c>
      <c r="C458" s="4"/>
      <c r="E458" s="25"/>
      <c r="F458" s="11" t="str">
        <f>CONCATENATE("Ø",D425,"@",ROUND(F425,2),"m")</f>
        <v>Ø3/8"@0.26m</v>
      </c>
    </row>
    <row r="459" spans="1:9" x14ac:dyDescent="0.25">
      <c r="A459" s="4" t="s">
        <v>77</v>
      </c>
      <c r="B459" s="28"/>
      <c r="D459" s="11"/>
      <c r="E459" s="25"/>
    </row>
    <row r="460" spans="1:9" x14ac:dyDescent="0.25">
      <c r="A460" s="4" t="s">
        <v>83</v>
      </c>
      <c r="B460" s="28"/>
      <c r="C460" s="2" t="str">
        <f>CONCATENATE("Ø",D425,"@",ROUND(F425,2),"m")</f>
        <v>Ø3/8"@0.26m</v>
      </c>
      <c r="E460" s="25"/>
      <c r="F460" s="74" t="str">
        <f>CONCATENATE("Ø",D412,"@",ROUND(F412,2),"m")</f>
        <v>Ø3/8"@0.25m</v>
      </c>
    </row>
    <row r="461" spans="1:9" x14ac:dyDescent="0.25">
      <c r="B461" s="28"/>
      <c r="E461" s="25"/>
      <c r="G461" s="11" t="str">
        <f>CONCATENATE("Ø",D425,"@",ROUND(F425,2),"m")</f>
        <v>Ø3/8"@0.26m</v>
      </c>
    </row>
    <row r="462" spans="1:9" x14ac:dyDescent="0.25">
      <c r="B462" s="28"/>
      <c r="E462" s="25"/>
    </row>
    <row r="463" spans="1:9" x14ac:dyDescent="0.25">
      <c r="B463" s="28"/>
      <c r="E463" s="25"/>
    </row>
    <row r="464" spans="1:9" x14ac:dyDescent="0.25">
      <c r="B464" s="28"/>
      <c r="D464" s="75" t="str">
        <f>CONCATENATE("Ø",D392,"@",ROUND(F392,2),"m")</f>
        <v>Ø1/2"@0.22m</v>
      </c>
      <c r="E464" s="25"/>
      <c r="H464" s="84" t="str">
        <f>_xlfn.CONCAT(ROUND(G17/100,2)," m")</f>
        <v>0.15 m</v>
      </c>
      <c r="I464" s="84"/>
    </row>
    <row r="465" spans="1:21" x14ac:dyDescent="0.25">
      <c r="B465" s="28"/>
      <c r="E465" s="25"/>
      <c r="H465" s="84"/>
      <c r="I465" s="84"/>
    </row>
    <row r="466" spans="1:21" x14ac:dyDescent="0.25">
      <c r="B466" s="28"/>
      <c r="E466" s="22" t="str">
        <f>CONCATENATE("Ø",D425,"@",ROUND(F425,2),"m")</f>
        <v>Ø3/8"@0.26m</v>
      </c>
      <c r="I466" s="4" t="s">
        <v>77</v>
      </c>
    </row>
    <row r="467" spans="1:21" x14ac:dyDescent="0.25">
      <c r="B467" s="28"/>
      <c r="E467" s="25"/>
      <c r="I467" s="2" t="s">
        <v>83</v>
      </c>
    </row>
    <row r="468" spans="1:21" x14ac:dyDescent="0.25">
      <c r="B468" s="28"/>
      <c r="E468" s="25"/>
      <c r="N468" s="24"/>
      <c r="O468" s="26"/>
      <c r="R468" s="24"/>
      <c r="T468" s="27"/>
      <c r="U468" s="24"/>
    </row>
    <row r="469" spans="1:21" x14ac:dyDescent="0.25">
      <c r="A469" s="68" t="str">
        <f>_xlfn.CONCAT(ROUND(B17,2)," m")</f>
        <v>0.25 m</v>
      </c>
      <c r="B469" s="68" t="str">
        <f>_xlfn.CONCAT(ROUND(B22,2)," m")</f>
        <v>1 m</v>
      </c>
      <c r="E469" s="23" t="str">
        <f>_xlfn.CONCAT(ROUND(B16,2)," m")</f>
        <v>1.25 m</v>
      </c>
      <c r="F469" s="82" t="str">
        <f>_xlfn.CONCAT(ROUND(B21,2)," m")</f>
        <v>1 m</v>
      </c>
      <c r="G469" s="82"/>
      <c r="H469" s="2" t="str">
        <f>_xlfn.CONCAT(ROUND(B15,2)," m")</f>
        <v>0.25 m</v>
      </c>
    </row>
    <row r="470" spans="1:21" x14ac:dyDescent="0.25">
      <c r="A470" s="68"/>
      <c r="B470" s="68"/>
      <c r="E470" s="23"/>
      <c r="F470" s="69"/>
      <c r="G470" s="69"/>
    </row>
    <row r="471" spans="1:21" x14ac:dyDescent="0.25">
      <c r="A471" s="68"/>
      <c r="B471" s="68"/>
      <c r="E471" s="23"/>
      <c r="F471" s="69"/>
      <c r="G471" s="69"/>
    </row>
    <row r="472" spans="1:21" x14ac:dyDescent="0.25">
      <c r="A472" s="68"/>
      <c r="B472" s="68"/>
      <c r="E472" s="23"/>
      <c r="F472" s="69"/>
      <c r="G472" s="69"/>
    </row>
    <row r="473" spans="1:21" s="72" customFormat="1" ht="23.25" x14ac:dyDescent="0.25">
      <c r="A473" s="72" t="s">
        <v>88</v>
      </c>
      <c r="G473" s="80" t="str">
        <f>CONCATENATE("Ø",D309,"@",ROUND(F309,2),"m")</f>
        <v>Ø3/8"@0.26m</v>
      </c>
      <c r="L473" s="1"/>
    </row>
    <row r="474" spans="1:21" x14ac:dyDescent="0.25">
      <c r="B474" s="28"/>
      <c r="E474" s="25"/>
    </row>
    <row r="475" spans="1:21" x14ac:dyDescent="0.25">
      <c r="F475" s="74" t="str">
        <f>CONCATENATE("Ø",D296,"@",ROUND(F296,2),"m")</f>
        <v>Ø3/8"@0.32m</v>
      </c>
    </row>
    <row r="476" spans="1:21" x14ac:dyDescent="0.25">
      <c r="B476" s="28"/>
      <c r="E476" s="25"/>
    </row>
    <row r="477" spans="1:21" x14ac:dyDescent="0.25">
      <c r="B477" s="28"/>
      <c r="E477" s="25"/>
      <c r="H477" s="6"/>
      <c r="I477" s="4" t="s">
        <v>77</v>
      </c>
    </row>
    <row r="478" spans="1:21" x14ac:dyDescent="0.25">
      <c r="E478" s="25"/>
      <c r="I478" s="4" t="s">
        <v>89</v>
      </c>
    </row>
    <row r="479" spans="1:21" x14ac:dyDescent="0.25">
      <c r="B479" s="28"/>
      <c r="E479" s="70" t="str">
        <f>_xlfn.CONCAT(ROUND(G23/100,2)," m")</f>
        <v>0.15 m</v>
      </c>
    </row>
    <row r="480" spans="1:21" x14ac:dyDescent="0.25">
      <c r="B480" s="28"/>
      <c r="C480" s="4"/>
      <c r="E480" s="25"/>
    </row>
    <row r="481" spans="2:24" x14ac:dyDescent="0.25">
      <c r="B481" s="28"/>
      <c r="D481" s="74" t="str">
        <f>CONCATENATE("Ø",D296,"@",ROUND(F296,2),"m")</f>
        <v>Ø3/8"@0.32m</v>
      </c>
      <c r="E481" s="23"/>
      <c r="H481" s="2" t="str">
        <f>CONCATENATE("Ø",D309,"@",ROUND(F309,2),"m")</f>
        <v>Ø3/8"@0.26m</v>
      </c>
    </row>
    <row r="482" spans="2:24" x14ac:dyDescent="0.25">
      <c r="B482" s="28"/>
      <c r="E482" s="25"/>
    </row>
    <row r="483" spans="2:24" x14ac:dyDescent="0.25">
      <c r="B483" s="28"/>
      <c r="D483" s="11" t="str">
        <f>CONCATENATE("Ø",D309,"@",ROUND(F309,2),"m")</f>
        <v>Ø3/8"@0.26m</v>
      </c>
      <c r="E483" s="25"/>
      <c r="G483" s="78" t="str">
        <f>CONCATENATE("Ø",D277,"@",ROUND(F277,2),"m")</f>
        <v>Ø3/8"@0.2m</v>
      </c>
    </row>
    <row r="484" spans="2:24" x14ac:dyDescent="0.25">
      <c r="B484" s="28"/>
      <c r="C484" s="74" t="str">
        <f>CONCATENATE("Ø",D296,"@",ROUND(F296,2),"m")</f>
        <v>Ø3/8"@0.32m</v>
      </c>
      <c r="E484" s="25"/>
    </row>
    <row r="485" spans="2:24" x14ac:dyDescent="0.25">
      <c r="B485" s="28"/>
      <c r="E485" s="25"/>
    </row>
    <row r="486" spans="2:24" x14ac:dyDescent="0.25">
      <c r="B486" s="85" t="str">
        <f>_xlfn.CONCAT(ROUND(G24/100,2)," m")</f>
        <v>0.15 m</v>
      </c>
      <c r="E486" s="25"/>
      <c r="F486" s="2" t="str">
        <f>CONCATENATE("Ø",D309,"@",ROUND(F309,2),"m")</f>
        <v>Ø3/8"@0.26m</v>
      </c>
    </row>
    <row r="487" spans="2:24" x14ac:dyDescent="0.25">
      <c r="B487" s="85"/>
      <c r="E487" s="25"/>
    </row>
    <row r="488" spans="2:24" x14ac:dyDescent="0.25">
      <c r="E488" s="25"/>
    </row>
    <row r="489" spans="2:24" x14ac:dyDescent="0.25">
      <c r="B489" s="11" t="s">
        <v>122</v>
      </c>
      <c r="C489" s="79" t="str">
        <f>CONCATENATE("Ø",D277,"@",ROUND(F277,2),"m")</f>
        <v>Ø3/8"@0.2m</v>
      </c>
      <c r="E489" s="25"/>
    </row>
    <row r="490" spans="2:24" x14ac:dyDescent="0.25">
      <c r="B490" s="11" t="s">
        <v>123</v>
      </c>
      <c r="E490" s="25"/>
    </row>
    <row r="491" spans="2:24" x14ac:dyDescent="0.25">
      <c r="B491" s="28"/>
      <c r="C491" s="68" t="str">
        <f>_xlfn.CONCAT(ROUND(B23,2)," m")</f>
        <v>1 m</v>
      </c>
      <c r="E491" s="25"/>
      <c r="F491" s="13" t="str">
        <f>_xlfn.CONCAT(ROUND(B18,2)," m")</f>
        <v>1 m</v>
      </c>
      <c r="H491" s="11" t="str">
        <f>_xlfn.CONCAT(ROUND(B19,2)," m")</f>
        <v>0.25 m</v>
      </c>
    </row>
    <row r="492" spans="2:24" x14ac:dyDescent="0.25">
      <c r="U492" s="23"/>
      <c r="V492" s="23"/>
      <c r="W492" s="23"/>
      <c r="X492" s="23"/>
    </row>
  </sheetData>
  <protectedRanges>
    <protectedRange password="CCF9" sqref="C118 C126 C170 G30:H31 B6:B9 G9:G10 H5 B24 C175:C176 E27:G27 C44:F51 G16:G17 H12 C321 C328 C385 C390:C391 C27 B11:B12 B30:F42 I32:I47 G33:G46 C410:C411 G48:H51 B107 G23:G24 H19 C423:C424 H52:H53 E52:G52 C52 C193:C194 C205:C206 C337 C219 C226 C270 C275:C276 C294:C295 C307:C308 B43:B53" name="Rango1_1"/>
  </protectedRanges>
  <dataConsolidate/>
  <mergeCells count="13">
    <mergeCell ref="A1:K1"/>
    <mergeCell ref="N134:Q134"/>
    <mergeCell ref="N135:Q135"/>
    <mergeCell ref="N114:Q114"/>
    <mergeCell ref="N115:Q115"/>
    <mergeCell ref="N106:Q106"/>
    <mergeCell ref="N107:Q107"/>
    <mergeCell ref="H82:H83"/>
    <mergeCell ref="D441:E441"/>
    <mergeCell ref="F469:G469"/>
    <mergeCell ref="F447:G447"/>
    <mergeCell ref="H464:I465"/>
    <mergeCell ref="B486:B487"/>
  </mergeCells>
  <dataValidations count="3">
    <dataValidation type="list" allowBlank="1" showInputMessage="1" showErrorMessage="1" sqref="B152 C419 C406 B367 C202 C190 B252 C303 C290" xr:uid="{BAF01DE8-40DE-4F51-969E-FF7B53C47CDA}">
      <formula1>$N$119:$N$127</formula1>
    </dataValidation>
    <dataValidation type="list" allowBlank="1" showInputMessage="1" showErrorMessage="1" sqref="C144 C359 C244" xr:uid="{304450CF-CD39-4261-9299-B6284582B1C1}">
      <formula1>$O$109:$O$111</formula1>
    </dataValidation>
    <dataValidation type="list" allowBlank="1" showInputMessage="1" showErrorMessage="1" sqref="C183 C398 C283" xr:uid="{73E0B90C-1E58-455B-8FC8-00BF18342A9A}">
      <formula1>$O$137:$O$138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ESCALERA 3 TRAMOS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2024-05-22T22:11:41Z</dcterms:modified>
</cp:coreProperties>
</file>