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embeddings/oleObject9.bin" ContentType="application/vnd.openxmlformats-officedocument.oleObject"/>
  <Override PartName="/xl/embeddings/oleObject10.bin" ContentType="application/vnd.openxmlformats-officedocument.oleObject"/>
  <Override PartName="/xl/embeddings/oleObject11.bin" ContentType="application/vnd.openxmlformats-officedocument.oleObject"/>
  <Override PartName="/xl/embeddings/oleObject12.bin" ContentType="application/vnd.openxmlformats-officedocument.oleObject"/>
  <Override PartName="/xl/embeddings/oleObject13.bin" ContentType="application/vnd.openxmlformats-officedocument.oleObject"/>
  <Override PartName="/xl/embeddings/oleObject14.bin" ContentType="application/vnd.openxmlformats-officedocument.oleObject"/>
  <Override PartName="/xl/embeddings/oleObject15.bin" ContentType="application/vnd.openxmlformats-officedocument.oleObject"/>
  <Override PartName="/xl/embeddings/oleObject16.bin" ContentType="application/vnd.openxmlformats-officedocument.oleObject"/>
  <Override PartName="/xl/embeddings/oleObject17.bin" ContentType="application/vnd.openxmlformats-officedocument.oleObject"/>
  <Override PartName="/xl/embeddings/oleObject18.bin" ContentType="application/vnd.openxmlformats-officedocument.oleObject"/>
  <Override PartName="/xl/embeddings/oleObject19.bin" ContentType="application/vnd.openxmlformats-officedocument.oleObject"/>
  <Override PartName="/xl/embeddings/oleObject20.bin" ContentType="application/vnd.openxmlformats-officedocument.oleObject"/>
  <Override PartName="/xl/embeddings/oleObject21.bin" ContentType="application/vnd.openxmlformats-officedocument.oleObject"/>
  <Override PartName="/xl/embeddings/oleObject22.bin" ContentType="application/vnd.openxmlformats-officedocument.oleObject"/>
  <Override PartName="/xl/embeddings/oleObject23.bin" ContentType="application/vnd.openxmlformats-officedocument.oleObject"/>
  <Override PartName="/xl/embeddings/oleObject24.bin" ContentType="application/vnd.openxmlformats-officedocument.oleObject"/>
  <Override PartName="/xl/embeddings/oleObject25.bin" ContentType="application/vnd.openxmlformats-officedocument.oleObject"/>
  <Override PartName="/xl/embeddings/oleObject26.bin" ContentType="application/vnd.openxmlformats-officedocument.oleObject"/>
  <Override PartName="/xl/embeddings/oleObject27.bin" ContentType="application/vnd.openxmlformats-officedocument.oleObject"/>
  <Override PartName="/xl/embeddings/oleObject28.bin" ContentType="application/vnd.openxmlformats-officedocument.oleObject"/>
  <Override PartName="/xl/embeddings/oleObject29.bin" ContentType="application/vnd.openxmlformats-officedocument.oleObject"/>
  <Override PartName="/xl/embeddings/oleObject30.bin" ContentType="application/vnd.openxmlformats-officedocument.oleObject"/>
  <Override PartName="/xl/embeddings/oleObject31.bin" ContentType="application/vnd.openxmlformats-officedocument.oleObject"/>
  <Override PartName="/xl/embeddings/oleObject32.bin" ContentType="application/vnd.openxmlformats-officedocument.oleObject"/>
  <Override PartName="/xl/embeddings/oleObject33.bin" ContentType="application/vnd.openxmlformats-officedocument.oleObject"/>
  <Override PartName="/xl/embeddings/oleObject34.bin" ContentType="application/vnd.openxmlformats-officedocument.oleObject"/>
  <Override PartName="/xl/embeddings/oleObject35.bin" ContentType="application/vnd.openxmlformats-officedocument.oleObject"/>
  <Override PartName="/xl/embeddings/oleObject36.bin" ContentType="application/vnd.openxmlformats-officedocument.oleObject"/>
  <Override PartName="/xl/embeddings/oleObject37.bin" ContentType="application/vnd.openxmlformats-officedocument.oleObject"/>
  <Override PartName="/xl/embeddings/oleObject38.bin" ContentType="application/vnd.openxmlformats-officedocument.oleObject"/>
  <Override PartName="/xl/embeddings/oleObject39.bin" ContentType="application/vnd.openxmlformats-officedocument.oleObject"/>
  <Override PartName="/xl/embeddings/oleObject40.bin" ContentType="application/vnd.openxmlformats-officedocument.oleObject"/>
  <Override PartName="/xl/embeddings/oleObject41.bin" ContentType="application/vnd.openxmlformats-officedocument.oleObject"/>
  <Override PartName="/xl/embeddings/oleObject42.bin" ContentType="application/vnd.openxmlformats-officedocument.oleObject"/>
  <Override PartName="/xl/embeddings/oleObject43.bin" ContentType="application/vnd.openxmlformats-officedocument.oleObject"/>
  <Override PartName="/xl/embeddings/oleObject44.bin" ContentType="application/vnd.openxmlformats-officedocument.oleObject"/>
  <Override PartName="/xl/embeddings/oleObject45.bin" ContentType="application/vnd.openxmlformats-officedocument.oleObject"/>
  <Override PartName="/xl/embeddings/oleObject46.bin" ContentType="application/vnd.openxmlformats-officedocument.oleObject"/>
  <Override PartName="/xl/embeddings/oleObject47.bin" ContentType="application/vnd.openxmlformats-officedocument.oleObject"/>
  <Override PartName="/xl/embeddings/oleObject48.bin" ContentType="application/vnd.openxmlformats-officedocument.oleObject"/>
  <Override PartName="/xl/embeddings/oleObject49.bin" ContentType="application/vnd.openxmlformats-officedocument.oleObject"/>
  <Override PartName="/xl/embeddings/oleObject50.bin" ContentType="application/vnd.openxmlformats-officedocument.oleObject"/>
  <Override PartName="/xl/embeddings/oleObject51.bin" ContentType="application/vnd.openxmlformats-officedocument.oleObject"/>
  <Override PartName="/xl/embeddings/oleObject52.bin" ContentType="application/vnd.openxmlformats-officedocument.oleObject"/>
  <Override PartName="/xl/embeddings/oleObject53.bin" ContentType="application/vnd.openxmlformats-officedocument.oleObject"/>
  <Override PartName="/xl/embeddings/oleObject54.bin" ContentType="application/vnd.openxmlformats-officedocument.oleObject"/>
  <Override PartName="/xl/embeddings/oleObject55.bin" ContentType="application/vnd.openxmlformats-officedocument.oleObject"/>
  <Override PartName="/xl/embeddings/oleObject56.bin" ContentType="application/vnd.openxmlformats-officedocument.oleObject"/>
  <Override PartName="/xl/embeddings/oleObject57.bin" ContentType="application/vnd.openxmlformats-officedocument.oleObject"/>
  <Override PartName="/xl/embeddings/oleObject58.bin" ContentType="application/vnd.openxmlformats-officedocument.oleObject"/>
  <Override PartName="/xl/embeddings/oleObject59.bin" ContentType="application/vnd.openxmlformats-officedocument.oleObject"/>
  <Override PartName="/xl/embeddings/oleObject60.bin" ContentType="application/vnd.openxmlformats-officedocument.oleObject"/>
  <Override PartName="/xl/embeddings/oleObject61.bin" ContentType="application/vnd.openxmlformats-officedocument.oleObject"/>
  <Override PartName="/xl/embeddings/oleObject62.bin" ContentType="application/vnd.openxmlformats-officedocument.oleObject"/>
  <Override PartName="/xl/embeddings/oleObject63.bin" ContentType="application/vnd.openxmlformats-officedocument.oleObject"/>
  <Override PartName="/xl/embeddings/oleObject64.bin" ContentType="application/vnd.openxmlformats-officedocument.oleObject"/>
  <Override PartName="/xl/embeddings/oleObject65.bin" ContentType="application/vnd.openxmlformats-officedocument.oleObject"/>
  <Override PartName="/xl/embeddings/oleObject66.bin" ContentType="application/vnd.openxmlformats-officedocument.oleObject"/>
  <Override PartName="/xl/embeddings/oleObject67.bin" ContentType="application/vnd.openxmlformats-officedocument.oleObject"/>
  <Override PartName="/xl/embeddings/oleObject68.bin" ContentType="application/vnd.openxmlformats-officedocument.oleObject"/>
  <Override PartName="/xl/embeddings/oleObject69.bin" ContentType="application/vnd.openxmlformats-officedocument.oleObject"/>
  <Override PartName="/xl/embeddings/oleObject70.bin" ContentType="application/vnd.openxmlformats-officedocument.oleObject"/>
  <Override PartName="/xl/embeddings/oleObject71.bin" ContentType="application/vnd.openxmlformats-officedocument.oleObject"/>
  <Override PartName="/xl/embeddings/oleObject72.bin" ContentType="application/vnd.openxmlformats-officedocument.oleObject"/>
  <Override PartName="/xl/embeddings/oleObject73.bin" ContentType="application/vnd.openxmlformats-officedocument.oleObject"/>
  <Override PartName="/xl/embeddings/oleObject74.bin" ContentType="application/vnd.openxmlformats-officedocument.oleObject"/>
  <Override PartName="/xl/embeddings/oleObject75.bin" ContentType="application/vnd.openxmlformats-officedocument.oleObject"/>
  <Override PartName="/xl/embeddings/oleObject76.bin" ContentType="application/vnd.openxmlformats-officedocument.oleObject"/>
  <Override PartName="/xl/embeddings/oleObject77.bin" ContentType="application/vnd.openxmlformats-officedocument.oleObject"/>
  <Override PartName="/xl/embeddings/oleObject78.bin" ContentType="application/vnd.openxmlformats-officedocument.oleObject"/>
  <Override PartName="/xl/embeddings/oleObject79.bin" ContentType="application/vnd.openxmlformats-officedocument.oleObject"/>
  <Override PartName="/xl/embeddings/oleObject80.bin" ContentType="application/vnd.openxmlformats-officedocument.oleObject"/>
  <Override PartName="/xl/embeddings/oleObject81.bin" ContentType="application/vnd.openxmlformats-officedocument.oleObject"/>
  <Override PartName="/xl/embeddings/oleObject82.bin" ContentType="application/vnd.openxmlformats-officedocument.oleObject"/>
  <Override PartName="/xl/embeddings/oleObject83.bin" ContentType="application/vnd.openxmlformats-officedocument.oleObject"/>
  <Override PartName="/xl/embeddings/oleObject84.bin" ContentType="application/vnd.openxmlformats-officedocument.oleObject"/>
  <Override PartName="/xl/embeddings/oleObject85.bin" ContentType="application/vnd.openxmlformats-officedocument.oleObject"/>
  <Override PartName="/xl/embeddings/oleObject86.bin" ContentType="application/vnd.openxmlformats-officedocument.oleObject"/>
  <Override PartName="/xl/embeddings/oleObject87.bin" ContentType="application/vnd.openxmlformats-officedocument.oleObject"/>
  <Override PartName="/xl/embeddings/oleObject88.bin" ContentType="application/vnd.openxmlformats-officedocument.oleObject"/>
  <Override PartName="/xl/embeddings/oleObject89.bin" ContentType="application/vnd.openxmlformats-officedocument.oleObject"/>
  <Override PartName="/xl/embeddings/oleObject90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filterPrivacy="1" defaultThemeVersion="124226"/>
  <xr:revisionPtr revIDLastSave="0" documentId="13_ncr:1_{FD1E7A5E-3001-4049-AD3B-23D51D538E2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ZAPATA AISLADA HARMSEN 3ra Ed." sheetId="4" r:id="rId1"/>
  </sheets>
  <definedNames>
    <definedName name="PDe" localSheetId="0">'ZAPATA AISLADA HARMSEN 3ra Ed.'!$J$20</definedName>
    <definedName name="PDi" localSheetId="0">'ZAPATA AISLADA HARMSEN 3ra Ed.'!$M$20</definedName>
    <definedName name="PLe" localSheetId="0">'ZAPATA AISLADA HARMSEN 3ra Ed.'!$J$21</definedName>
    <definedName name="PLi" localSheetId="0">'ZAPATA AISLADA HARMSEN 3ra Ed.'!$M$21</definedName>
    <definedName name="_xlnm.Print_Area" localSheetId="0">'ZAPATA AISLADA HARMSEN 3ra Ed.'!$A$1:$N$463</definedName>
    <definedName name="PSe" localSheetId="0">'ZAPATA AISLADA HARMSEN 3ra Ed.'!$J$24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9" i="4" l="1"/>
  <c r="C109" i="4" l="1"/>
  <c r="C60" i="4"/>
  <c r="C55" i="4"/>
  <c r="E106" i="4" s="1"/>
  <c r="J25" i="4"/>
  <c r="J24" i="4"/>
  <c r="F368" i="4"/>
  <c r="C137" i="4" l="1"/>
  <c r="C237" i="4"/>
  <c r="C199" i="4"/>
  <c r="C122" i="4"/>
  <c r="L56" i="4"/>
  <c r="C299" i="4"/>
  <c r="C303" i="4" s="1"/>
  <c r="D311" i="4" s="1"/>
  <c r="C296" i="4"/>
  <c r="C308" i="4" s="1"/>
  <c r="E325" i="4"/>
  <c r="D334" i="4" s="1"/>
  <c r="D327" i="4"/>
  <c r="C347" i="4" l="1"/>
  <c r="B311" i="4"/>
  <c r="F311" i="4" s="1"/>
  <c r="C315" i="4"/>
  <c r="D354" i="4" s="1"/>
  <c r="C340" i="4"/>
  <c r="E334" i="4"/>
  <c r="C311" i="4" l="1"/>
  <c r="C286" i="4" l="1"/>
  <c r="I275" i="4"/>
  <c r="F274" i="4"/>
  <c r="E288" i="4" s="1"/>
  <c r="F275" i="4"/>
  <c r="D248" i="4"/>
  <c r="C267" i="4"/>
  <c r="I256" i="4"/>
  <c r="F255" i="4"/>
  <c r="E269" i="4" s="1"/>
  <c r="F256" i="4"/>
  <c r="C240" i="4"/>
  <c r="D234" i="4"/>
  <c r="C218" i="4"/>
  <c r="I207" i="4"/>
  <c r="F206" i="4"/>
  <c r="E221" i="4" s="1"/>
  <c r="F207" i="4"/>
  <c r="F290" i="4" l="1"/>
  <c r="C202" i="4"/>
  <c r="D204" i="4" s="1"/>
  <c r="D196" i="4"/>
  <c r="C160" i="4"/>
  <c r="C169" i="4" s="1"/>
  <c r="B98" i="4"/>
  <c r="G365" i="4" s="1"/>
  <c r="D104" i="4"/>
  <c r="C98" i="4"/>
  <c r="F98" i="4" s="1"/>
  <c r="D101" i="4"/>
  <c r="D91" i="4" s="1"/>
  <c r="C87" i="4"/>
  <c r="E72" i="4"/>
  <c r="D68" i="4"/>
  <c r="D49" i="4"/>
  <c r="F24" i="4"/>
  <c r="F42" i="4" s="1"/>
  <c r="F25" i="4"/>
  <c r="C45" i="4" s="1"/>
  <c r="C175" i="4" l="1"/>
  <c r="C172" i="4"/>
  <c r="J358" i="4"/>
  <c r="C367" i="4"/>
  <c r="D331" i="4"/>
  <c r="C334" i="4" s="1"/>
  <c r="D335" i="4" s="1"/>
  <c r="D374" i="4"/>
  <c r="J372" i="4"/>
  <c r="D242" i="4"/>
  <c r="C210" i="4"/>
  <c r="C213" i="4" s="1"/>
  <c r="D140" i="4"/>
  <c r="C130" i="4"/>
  <c r="F45" i="4"/>
  <c r="C341" i="4" l="1"/>
  <c r="C343" i="4" s="1"/>
  <c r="C348" i="4" s="1"/>
  <c r="D251" i="4"/>
  <c r="C259" i="4" s="1"/>
  <c r="C221" i="4"/>
  <c r="J368" i="4" s="1"/>
  <c r="G221" i="4"/>
  <c r="E372" i="4" s="1"/>
  <c r="D178" i="4"/>
  <c r="C78" i="4"/>
  <c r="C82" i="4"/>
  <c r="C49" i="4"/>
  <c r="C50" i="4" s="1"/>
  <c r="D125" i="4"/>
  <c r="C134" i="4" l="1"/>
  <c r="B140" i="4" s="1"/>
  <c r="F343" i="4"/>
  <c r="D343" i="4"/>
  <c r="C350" i="4"/>
  <c r="C351" i="4" s="1"/>
  <c r="C262" i="4"/>
  <c r="G269" i="4" s="1"/>
  <c r="C372" i="4" s="1"/>
  <c r="C269" i="4"/>
  <c r="C273" i="4" s="1"/>
  <c r="C278" i="4" s="1"/>
  <c r="C288" i="4" s="1"/>
  <c r="C228" i="4"/>
  <c r="C232" i="4" s="1"/>
  <c r="C186" i="4"/>
  <c r="C190" i="4" s="1"/>
  <c r="C194" i="4" s="1"/>
  <c r="C150" i="4"/>
  <c r="C146" i="4"/>
  <c r="C113" i="4"/>
  <c r="C117" i="4" s="1"/>
  <c r="C281" i="4" l="1"/>
  <c r="G288" i="4" s="1"/>
  <c r="K361" i="4"/>
  <c r="B354" i="4"/>
  <c r="C154" i="4"/>
  <c r="C140" i="4"/>
  <c r="E140" i="4"/>
  <c r="B125" i="4"/>
  <c r="H361" i="4" l="1"/>
  <c r="B365" i="4"/>
  <c r="E365" i="4"/>
  <c r="D290" i="4"/>
  <c r="C354" i="4"/>
  <c r="B356" i="4"/>
  <c r="B178" i="4"/>
  <c r="E178" i="4" s="1"/>
  <c r="C125" i="4"/>
  <c r="E125" i="4"/>
  <c r="L361" i="4" l="1"/>
  <c r="C178" i="4"/>
</calcChain>
</file>

<file path=xl/sharedStrings.xml><?xml version="1.0" encoding="utf-8"?>
<sst xmlns="http://schemas.openxmlformats.org/spreadsheetml/2006/main" count="338" uniqueCount="197">
  <si>
    <t>◘</t>
  </si>
  <si>
    <t>DATOS GENERALES:</t>
  </si>
  <si>
    <r>
      <t>f'</t>
    </r>
    <r>
      <rPr>
        <vertAlign val="subscript"/>
        <sz val="10"/>
        <rFont val="Arial"/>
        <family val="2"/>
      </rPr>
      <t>c</t>
    </r>
    <r>
      <rPr>
        <sz val="10"/>
        <rFont val="Arial"/>
        <family val="2"/>
      </rPr>
      <t>=</t>
    </r>
  </si>
  <si>
    <t>(resistencia del concreto)</t>
  </si>
  <si>
    <t>(lim. Fluencia del acero)</t>
  </si>
  <si>
    <t>(capacidad portante)</t>
  </si>
  <si>
    <t>(sobrecarga)</t>
  </si>
  <si>
    <t>(peso unitario del suelo)</t>
  </si>
  <si>
    <t>m</t>
  </si>
  <si>
    <t>ϒc =</t>
  </si>
  <si>
    <t>(peso unitario del concreto)</t>
  </si>
  <si>
    <t>P =</t>
  </si>
  <si>
    <t>b =</t>
  </si>
  <si>
    <t>t =</t>
  </si>
  <si>
    <r>
      <t>M</t>
    </r>
    <r>
      <rPr>
        <vertAlign val="subscript"/>
        <sz val="10"/>
        <rFont val="Arial"/>
        <family val="2"/>
      </rPr>
      <t xml:space="preserve"> </t>
    </r>
    <r>
      <rPr>
        <sz val="10"/>
        <rFont val="Arial"/>
        <family val="2"/>
      </rPr>
      <t>=</t>
    </r>
  </si>
  <si>
    <t>Columna:</t>
  </si>
  <si>
    <t>Zapata:</t>
  </si>
  <si>
    <t>db=</t>
  </si>
  <si>
    <t>cm</t>
  </si>
  <si>
    <t xml:space="preserve"> Cargas </t>
  </si>
  <si>
    <t>SOLUCION:</t>
  </si>
  <si>
    <r>
      <t>PD</t>
    </r>
    <r>
      <rPr>
        <vertAlign val="subscript"/>
        <sz val="10"/>
        <rFont val="Arial"/>
        <family val="2"/>
      </rPr>
      <t xml:space="preserve"> </t>
    </r>
    <r>
      <rPr>
        <sz val="10"/>
        <rFont val="Arial"/>
        <family val="2"/>
      </rPr>
      <t>=</t>
    </r>
  </si>
  <si>
    <r>
      <t>PL</t>
    </r>
    <r>
      <rPr>
        <vertAlign val="subscript"/>
        <sz val="10"/>
        <rFont val="Arial"/>
        <family val="2"/>
      </rPr>
      <t xml:space="preserve"> </t>
    </r>
    <r>
      <rPr>
        <sz val="10"/>
        <rFont val="Arial"/>
        <family val="2"/>
      </rPr>
      <t>=</t>
    </r>
  </si>
  <si>
    <r>
      <t>MDx</t>
    </r>
    <r>
      <rPr>
        <vertAlign val="subscript"/>
        <sz val="10"/>
        <rFont val="Arial"/>
        <family val="2"/>
      </rPr>
      <t xml:space="preserve"> </t>
    </r>
    <r>
      <rPr>
        <sz val="10"/>
        <rFont val="Arial"/>
        <family val="2"/>
      </rPr>
      <t>=</t>
    </r>
  </si>
  <si>
    <r>
      <t>MLx</t>
    </r>
    <r>
      <rPr>
        <vertAlign val="subscript"/>
        <sz val="10"/>
        <rFont val="Arial"/>
        <family val="2"/>
      </rPr>
      <t xml:space="preserve"> </t>
    </r>
    <r>
      <rPr>
        <sz val="10"/>
        <rFont val="Arial"/>
        <family val="2"/>
      </rPr>
      <t>=</t>
    </r>
  </si>
  <si>
    <t>h =</t>
  </si>
  <si>
    <t>ht =</t>
  </si>
  <si>
    <t>kg/cm2</t>
  </si>
  <si>
    <t>L=</t>
  </si>
  <si>
    <t>Asumir:</t>
  </si>
  <si>
    <t>S =</t>
  </si>
  <si>
    <t>La Reaccion Amplificada del suelo</t>
  </si>
  <si>
    <t>d =</t>
  </si>
  <si>
    <t>Lx =</t>
  </si>
  <si>
    <t>Vu =</t>
  </si>
  <si>
    <t>ΦVu =</t>
  </si>
  <si>
    <t>kg</t>
  </si>
  <si>
    <t xml:space="preserve">ΦVu </t>
  </si>
  <si>
    <t xml:space="preserve">Vu </t>
  </si>
  <si>
    <t>Analisis en la otra Direccion</t>
  </si>
  <si>
    <t>Ly =</t>
  </si>
  <si>
    <t>La resistencia del concreto al corte por punzonamiento</t>
  </si>
  <si>
    <t>bo =</t>
  </si>
  <si>
    <t>βc =</t>
  </si>
  <si>
    <t>determinado a travez de las siguientes expresiones</t>
  </si>
  <si>
    <t>ΦVc =</t>
  </si>
  <si>
    <t>Kg</t>
  </si>
  <si>
    <t xml:space="preserve">ΦVc </t>
  </si>
  <si>
    <t>Mu =</t>
  </si>
  <si>
    <t>Kg-cm</t>
  </si>
  <si>
    <t>Ru =</t>
  </si>
  <si>
    <t>ρ =</t>
  </si>
  <si>
    <t>As =</t>
  </si>
  <si>
    <t>cm2</t>
  </si>
  <si>
    <t>Asmin =</t>
  </si>
  <si>
    <t>@</t>
  </si>
  <si>
    <t>% refuerzo =</t>
  </si>
  <si>
    <t>Se colocara</t>
  </si>
  <si>
    <t xml:space="preserve">varillas </t>
  </si>
  <si>
    <t>a cada lado de la franja central</t>
  </si>
  <si>
    <t>Pu =</t>
  </si>
  <si>
    <t>ACERO DISPONIBLES EN cm2</t>
  </si>
  <si>
    <t>N°</t>
  </si>
  <si>
    <t>DIAMETRO</t>
  </si>
  <si>
    <t>AREA</t>
  </si>
  <si>
    <t>3/8"</t>
  </si>
  <si>
    <t>1/2"</t>
  </si>
  <si>
    <t>5/8"</t>
  </si>
  <si>
    <t>3/4"</t>
  </si>
  <si>
    <t>7/8"</t>
  </si>
  <si>
    <t>1"</t>
  </si>
  <si>
    <t>1 1/8"</t>
  </si>
  <si>
    <t>1 1/4"</t>
  </si>
  <si>
    <t>1 3/8"</t>
  </si>
  <si>
    <t>1 1/2"</t>
  </si>
  <si>
    <t>S/C</t>
  </si>
  <si>
    <t>NTN</t>
  </si>
  <si>
    <t>NPT</t>
  </si>
  <si>
    <t>h</t>
  </si>
  <si>
    <t>P</t>
  </si>
  <si>
    <t>S</t>
  </si>
  <si>
    <t>t</t>
  </si>
  <si>
    <t>b</t>
  </si>
  <si>
    <t>L</t>
  </si>
  <si>
    <t>ht</t>
  </si>
  <si>
    <t>m2</t>
  </si>
  <si>
    <t>d</t>
  </si>
  <si>
    <t>+ d</t>
  </si>
  <si>
    <t xml:space="preserve">As = </t>
  </si>
  <si>
    <t xml:space="preserve">Usar: </t>
  </si>
  <si>
    <t>n =</t>
  </si>
  <si>
    <t>Area =</t>
  </si>
  <si>
    <t>Diam. =</t>
  </si>
  <si>
    <t>Se tiene:</t>
  </si>
  <si>
    <t>Pn =</t>
  </si>
  <si>
    <t>Pnb =</t>
  </si>
  <si>
    <t>Pnb</t>
  </si>
  <si>
    <t>Pn</t>
  </si>
  <si>
    <t>A2 es el área máximo de la superficie de apoyo que es geométricamente similar y concentrica con el área cargada A1</t>
  </si>
  <si>
    <t>Xo</t>
  </si>
  <si>
    <t>Xo  /</t>
  </si>
  <si>
    <t>Xo =</t>
  </si>
  <si>
    <t>A2 =</t>
  </si>
  <si>
    <t>d/2</t>
  </si>
  <si>
    <t>Coeficientes  φ  para Diseño</t>
  </si>
  <si>
    <t>Factores φ</t>
  </si>
  <si>
    <t>NTE E.060</t>
  </si>
  <si>
    <t>ACI 318S-08</t>
  </si>
  <si>
    <t>Compresión</t>
  </si>
  <si>
    <t>Cortante</t>
  </si>
  <si>
    <t>Flexión</t>
  </si>
  <si>
    <t>Resistencia al aplastamiento en la columna Pnb</t>
  </si>
  <si>
    <t>Columnas estribadas</t>
  </si>
  <si>
    <t xml:space="preserve">Columnas. Ver tabla 2 </t>
  </si>
  <si>
    <t>Columnas zunchadas</t>
  </si>
  <si>
    <t>Ao1 =</t>
  </si>
  <si>
    <t>Ao2 =</t>
  </si>
  <si>
    <t>Usar: Ao =</t>
  </si>
  <si>
    <t>A1 =</t>
  </si>
  <si>
    <t>Usamos acero # =</t>
  </si>
  <si>
    <t>S/C =</t>
  </si>
  <si>
    <r>
      <t>f</t>
    </r>
    <r>
      <rPr>
        <vertAlign val="subscript"/>
        <sz val="10"/>
        <rFont val="Arial"/>
        <family val="2"/>
      </rPr>
      <t xml:space="preserve">y </t>
    </r>
    <r>
      <rPr>
        <sz val="10"/>
        <rFont val="Arial"/>
        <family val="2"/>
      </rPr>
      <t>=</t>
    </r>
  </si>
  <si>
    <r>
      <t>f'</t>
    </r>
    <r>
      <rPr>
        <vertAlign val="subscript"/>
        <sz val="10"/>
        <rFont val="Arial"/>
        <family val="2"/>
      </rPr>
      <t xml:space="preserve">c </t>
    </r>
    <r>
      <rPr>
        <sz val="10"/>
        <rFont val="Arial"/>
        <family val="2"/>
      </rPr>
      <t>=</t>
    </r>
  </si>
  <si>
    <r>
      <rPr>
        <sz val="10"/>
        <rFont val="Calibri"/>
        <family val="2"/>
      </rPr>
      <t xml:space="preserve">φ </t>
    </r>
    <r>
      <rPr>
        <sz val="11"/>
        <rFont val="Arial"/>
        <family val="2"/>
      </rPr>
      <t>(pulg)</t>
    </r>
  </si>
  <si>
    <r>
      <t>I</t>
    </r>
    <r>
      <rPr>
        <sz val="9"/>
        <color theme="1"/>
        <rFont val="Arial"/>
        <family val="2"/>
      </rPr>
      <t>db</t>
    </r>
    <r>
      <rPr>
        <sz val="10"/>
        <color theme="1"/>
        <rFont val="Arial"/>
        <family val="2"/>
      </rPr>
      <t xml:space="preserve"> =</t>
    </r>
  </si>
  <si>
    <t>a) Dimensionamiento de la zapata</t>
  </si>
  <si>
    <t>b) Capacidad portante neta del terreno</t>
  </si>
  <si>
    <t xml:space="preserve">El peralte de la zapata, en principio, debe ser capaz de permitir el desarrollo del refuerzo en compresión de la </t>
  </si>
  <si>
    <t>columna. La longitud de anclaje para una varilla</t>
  </si>
  <si>
    <r>
      <t xml:space="preserve">usamos en la columna acero </t>
    </r>
    <r>
      <rPr>
        <sz val="10"/>
        <color theme="1"/>
        <rFont val="Calibri"/>
        <family val="2"/>
      </rPr>
      <t>#</t>
    </r>
    <r>
      <rPr>
        <sz val="10"/>
        <color theme="1"/>
        <rFont val="Arial"/>
        <family val="2"/>
      </rPr>
      <t>:</t>
    </r>
  </si>
  <si>
    <t>Usar:  h =</t>
  </si>
  <si>
    <t xml:space="preserve">        Por longitud de anclaje considerar un peralte de: </t>
  </si>
  <si>
    <r>
      <t>q</t>
    </r>
    <r>
      <rPr>
        <sz val="8"/>
        <color theme="1"/>
        <rFont val="Arial"/>
        <family val="2"/>
      </rPr>
      <t>sn</t>
    </r>
    <r>
      <rPr>
        <sz val="10"/>
        <color theme="1"/>
        <rFont val="Arial"/>
        <family val="2"/>
      </rPr>
      <t xml:space="preserve"> =</t>
    </r>
  </si>
  <si>
    <t>qt =</t>
  </si>
  <si>
    <t>(altura del terreno)</t>
  </si>
  <si>
    <r>
      <t>tn/m</t>
    </r>
    <r>
      <rPr>
        <vertAlign val="superscript"/>
        <sz val="10"/>
        <rFont val="Arial"/>
        <family val="2"/>
      </rPr>
      <t>3</t>
    </r>
  </si>
  <si>
    <r>
      <t>kg/m</t>
    </r>
    <r>
      <rPr>
        <vertAlign val="superscript"/>
        <sz val="10"/>
        <rFont val="Arial"/>
        <family val="2"/>
      </rPr>
      <t>2</t>
    </r>
  </si>
  <si>
    <r>
      <t>kg/cm</t>
    </r>
    <r>
      <rPr>
        <vertAlign val="superscript"/>
        <sz val="10"/>
        <rFont val="Arial"/>
        <family val="2"/>
      </rPr>
      <t>2</t>
    </r>
  </si>
  <si>
    <t>tn</t>
  </si>
  <si>
    <t>tn-m</t>
  </si>
  <si>
    <t>(altura de piso de concreto)</t>
  </si>
  <si>
    <t>Usar:  S =</t>
  </si>
  <si>
    <t>Las dimensiones de la zapata son:</t>
  </si>
  <si>
    <t>c) El predimensionamiento de la cimentacion se efectua mediante tanteos</t>
  </si>
  <si>
    <r>
      <t xml:space="preserve">d) Reaccion amplificada del suelo: </t>
    </r>
    <r>
      <rPr>
        <i/>
        <sz val="10"/>
        <color theme="3" tint="0.39997558519241921"/>
        <rFont val="Arial"/>
        <family val="2"/>
      </rPr>
      <t>Los esfuerzos en el suelo son</t>
    </r>
    <r>
      <rPr>
        <b/>
        <i/>
        <sz val="10"/>
        <color theme="3" tint="0.39997558519241921"/>
        <rFont val="Arial"/>
        <family val="2"/>
      </rPr>
      <t xml:space="preserve"> </t>
    </r>
    <r>
      <rPr>
        <i/>
        <sz val="10"/>
        <color theme="3" tint="0.39997558519241921"/>
        <rFont val="Arial"/>
        <family val="2"/>
      </rPr>
      <t>a</t>
    </r>
  </si>
  <si>
    <r>
      <t>q</t>
    </r>
    <r>
      <rPr>
        <sz val="8"/>
        <color theme="1"/>
        <rFont val="Arial"/>
        <family val="2"/>
      </rPr>
      <t>sn 1</t>
    </r>
    <r>
      <rPr>
        <sz val="10"/>
        <color theme="1"/>
        <rFont val="Arial"/>
        <family val="2"/>
      </rPr>
      <t xml:space="preserve"> =</t>
    </r>
  </si>
  <si>
    <r>
      <t>q</t>
    </r>
    <r>
      <rPr>
        <sz val="8"/>
        <color theme="1"/>
        <rFont val="Arial"/>
        <family val="2"/>
      </rPr>
      <t xml:space="preserve">sn 2 </t>
    </r>
    <r>
      <rPr>
        <sz val="10"/>
        <color theme="1"/>
        <rFont val="Arial"/>
        <family val="2"/>
      </rPr>
      <t>=</t>
    </r>
  </si>
  <si>
    <r>
      <t>q</t>
    </r>
    <r>
      <rPr>
        <sz val="8"/>
        <color theme="1"/>
        <rFont val="Arial"/>
        <family val="2"/>
      </rPr>
      <t>snu</t>
    </r>
    <r>
      <rPr>
        <sz val="10"/>
        <color theme="1"/>
        <rFont val="Arial"/>
        <family val="2"/>
      </rPr>
      <t xml:space="preserve"> =</t>
    </r>
  </si>
  <si>
    <r>
      <t>x q</t>
    </r>
    <r>
      <rPr>
        <sz val="9"/>
        <color theme="1"/>
        <rFont val="Arial"/>
        <family val="2"/>
      </rPr>
      <t>sn</t>
    </r>
    <r>
      <rPr>
        <sz val="10"/>
        <color theme="1"/>
        <rFont val="Arial"/>
        <family val="2"/>
      </rPr>
      <t xml:space="preserve">       kg/cm2</t>
    </r>
  </si>
  <si>
    <t>Lx</t>
  </si>
  <si>
    <t>e) Verificacion del corte: Por flexión</t>
  </si>
  <si>
    <t>Ly</t>
  </si>
  <si>
    <t>q1 =</t>
  </si>
  <si>
    <t>Φ =</t>
  </si>
  <si>
    <r>
      <t xml:space="preserve">f) Verificacion por Punzonamiento, </t>
    </r>
    <r>
      <rPr>
        <i/>
        <sz val="10"/>
        <color theme="3" tint="0.39997558519241921"/>
        <rFont val="Arial"/>
        <family val="2"/>
      </rPr>
      <t>la seccion critica se encuentra a d/2 de la cara de la columna</t>
    </r>
  </si>
  <si>
    <t>g) Refuerzo Longitudinal por Flexion</t>
  </si>
  <si>
    <t>g.1) Momento en la cara de la columna es:</t>
  </si>
  <si>
    <t>g.2) En la otra direccion:</t>
  </si>
  <si>
    <t>g.3) El porcentaje de este refuerzo que debe concentrar debajo de la columna es:</t>
  </si>
  <si>
    <t>g.4) Acero destribuido en la franja de ancho igual a la menor dimencion de la zapata:</t>
  </si>
  <si>
    <t>g.5) En el resto de la Zapata:</t>
  </si>
  <si>
    <t>q2 =</t>
  </si>
  <si>
    <t>q3 =</t>
  </si>
  <si>
    <r>
      <t>α</t>
    </r>
    <r>
      <rPr>
        <sz val="9"/>
        <color theme="1"/>
        <rFont val="Arial"/>
        <family val="2"/>
      </rPr>
      <t>o</t>
    </r>
    <r>
      <rPr>
        <sz val="10"/>
        <color theme="1"/>
        <rFont val="Arial"/>
        <family val="2"/>
      </rPr>
      <t xml:space="preserve"> =</t>
    </r>
  </si>
  <si>
    <t>La resitencia del concreto al corte por punzonamiento es el menor valor</t>
  </si>
  <si>
    <t>Ver tabla 1</t>
  </si>
  <si>
    <t>αo</t>
  </si>
  <si>
    <t>Parametro</t>
  </si>
  <si>
    <t>Columnas interiores</t>
  </si>
  <si>
    <t>Tabla 1</t>
  </si>
  <si>
    <t>Columnas laterales</t>
  </si>
  <si>
    <t>Columnas en esquinas</t>
  </si>
  <si>
    <t>La seccion critica de punzonamiento tiene 4 lados</t>
  </si>
  <si>
    <t>La seccion critica de punzonamiento tiene 3 lados</t>
  </si>
  <si>
    <t>La seccion critica de punzonamiento tiene 2 lados</t>
  </si>
  <si>
    <t>q4 =</t>
  </si>
  <si>
    <t xml:space="preserve">Cuantia </t>
  </si>
  <si>
    <t>Ø</t>
  </si>
  <si>
    <t>TABLA 2</t>
  </si>
  <si>
    <t>Ver tabla 2</t>
  </si>
  <si>
    <t>R =</t>
  </si>
  <si>
    <t>(recubrimiento)</t>
  </si>
  <si>
    <t xml:space="preserve">s1 = </t>
  </si>
  <si>
    <r>
      <t>s</t>
    </r>
    <r>
      <rPr>
        <sz val="8"/>
        <color theme="1"/>
        <rFont val="Arial"/>
        <family val="2"/>
      </rPr>
      <t>max 1</t>
    </r>
    <r>
      <rPr>
        <sz val="10"/>
        <color theme="1"/>
        <rFont val="Arial"/>
        <family val="2"/>
      </rPr>
      <t xml:space="preserve"> = </t>
    </r>
  </si>
  <si>
    <r>
      <t>s</t>
    </r>
    <r>
      <rPr>
        <sz val="8"/>
        <color theme="1"/>
        <rFont val="Arial"/>
        <family val="2"/>
      </rPr>
      <t>max 2</t>
    </r>
    <r>
      <rPr>
        <sz val="10"/>
        <color theme="1"/>
        <rFont val="Arial"/>
        <family val="2"/>
      </rPr>
      <t xml:space="preserve"> = </t>
    </r>
  </si>
  <si>
    <t>Sugerido por codigo</t>
  </si>
  <si>
    <t>As columna =</t>
  </si>
  <si>
    <t>Area de acero debajo de la columna</t>
  </si>
  <si>
    <t>h) Verificacion de la conexión columna - zapata y desarrollo de refuerzo</t>
  </si>
  <si>
    <r>
      <rPr>
        <sz val="10.5"/>
        <color rgb="FF000000"/>
        <rFont val="Calibri"/>
        <family val="2"/>
      </rPr>
      <t>φ</t>
    </r>
    <r>
      <rPr>
        <sz val="10.5"/>
        <color rgb="FF000000"/>
        <rFont val="Calibri"/>
        <family val="2"/>
        <scheme val="minor"/>
      </rPr>
      <t xml:space="preserve"> =</t>
    </r>
  </si>
  <si>
    <t>h.1) Resistencia de aplastamiento sobre la columna</t>
  </si>
  <si>
    <t>h.2) Resistencia al aplastamiento en el concreto de la cimentación</t>
  </si>
  <si>
    <t>do =</t>
  </si>
  <si>
    <t>hc =</t>
  </si>
  <si>
    <t>ϒt =</t>
  </si>
  <si>
    <t>DISEÑO ZAPATA AISLADA RECTANGULAR - TEODORO E. HARMSEN</t>
  </si>
  <si>
    <t>hc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</si>
</sst>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&quot;Nº&quot;\ 0"/>
    <numFmt numFmtId="166" formatCode="0.000"/>
    <numFmt numFmtId="167" formatCode="0.0000"/>
  </numFmts>
  <fonts count="28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u/>
      <sz val="10"/>
      <name val="Arial"/>
      <family val="2"/>
    </font>
    <font>
      <vertAlign val="subscript"/>
      <sz val="10"/>
      <name val="Arial"/>
      <family val="2"/>
    </font>
    <font>
      <sz val="10"/>
      <color indexed="10"/>
      <name val="Arial"/>
      <family val="2"/>
    </font>
    <font>
      <vertAlign val="superscript"/>
      <sz val="10"/>
      <name val="Arial"/>
      <family val="2"/>
    </font>
    <font>
      <sz val="10"/>
      <color theme="1"/>
      <name val="Arial"/>
      <family val="2"/>
    </font>
    <font>
      <b/>
      <u/>
      <sz val="10"/>
      <color theme="3" tint="0.39997558519241921"/>
      <name val="Arial"/>
      <family val="2"/>
    </font>
    <font>
      <b/>
      <sz val="10"/>
      <color theme="1"/>
      <name val="Arial"/>
      <family val="2"/>
    </font>
    <font>
      <sz val="8"/>
      <color theme="1"/>
      <name val="Arial"/>
      <family val="2"/>
    </font>
    <font>
      <b/>
      <u/>
      <sz val="11"/>
      <color theme="3" tint="0.39997558519241921"/>
      <name val="Arial"/>
      <family val="2"/>
    </font>
    <font>
      <sz val="10"/>
      <color theme="1"/>
      <name val="Calibri"/>
      <family val="2"/>
    </font>
    <font>
      <b/>
      <i/>
      <sz val="10"/>
      <color theme="3" tint="0.39997558519241921"/>
      <name val="Arial"/>
      <family val="2"/>
    </font>
    <font>
      <i/>
      <sz val="10"/>
      <color theme="3" tint="0.39997558519241921"/>
      <name val="Arial"/>
      <family val="2"/>
    </font>
    <font>
      <sz val="10.5"/>
      <color rgb="FF000000"/>
      <name val="Calibri"/>
      <family val="2"/>
      <scheme val="minor"/>
    </font>
    <font>
      <i/>
      <sz val="10"/>
      <color theme="1"/>
      <name val="Arial"/>
      <family val="2"/>
    </font>
    <font>
      <b/>
      <i/>
      <sz val="10"/>
      <name val="Arial"/>
      <family val="2"/>
    </font>
    <font>
      <b/>
      <u/>
      <sz val="11"/>
      <name val="Arial"/>
      <family val="2"/>
    </font>
    <font>
      <sz val="10"/>
      <name val="Calibri"/>
      <family val="2"/>
    </font>
    <font>
      <sz val="11"/>
      <name val="Arial"/>
      <family val="2"/>
    </font>
    <font>
      <sz val="9"/>
      <color theme="1"/>
      <name val="Arial"/>
      <family val="2"/>
    </font>
    <font>
      <sz val="8"/>
      <name val="Calibri"/>
      <family val="2"/>
      <scheme val="minor"/>
    </font>
    <font>
      <sz val="10"/>
      <color rgb="FFC00000"/>
      <name val="Arial"/>
      <family val="2"/>
    </font>
    <font>
      <sz val="10"/>
      <color rgb="FF0070C0"/>
      <name val="Arial"/>
      <family val="2"/>
    </font>
    <font>
      <sz val="10"/>
      <color rgb="FF00B050"/>
      <name val="Arial"/>
      <family val="2"/>
    </font>
    <font>
      <sz val="10.5"/>
      <color rgb="FF000000"/>
      <name val="Calibri"/>
      <family val="2"/>
    </font>
    <font>
      <b/>
      <u/>
      <sz val="18"/>
      <color theme="3" tint="0.3999755851924192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6">
    <xf numFmtId="0" fontId="0" fillId="0" borderId="0" xfId="0"/>
    <xf numFmtId="165" fontId="7" fillId="2" borderId="0" xfId="0" applyNumberFormat="1" applyFont="1" applyFill="1" applyAlignment="1">
      <alignment horizontal="right"/>
    </xf>
    <xf numFmtId="0" fontId="7" fillId="2" borderId="0" xfId="0" applyFont="1" applyFill="1" applyAlignment="1">
      <alignment horizontal="center"/>
    </xf>
    <xf numFmtId="0" fontId="7" fillId="2" borderId="0" xfId="0" applyFont="1" applyFill="1" applyAlignment="1">
      <alignment horizontal="right"/>
    </xf>
    <xf numFmtId="0" fontId="7" fillId="2" borderId="0" xfId="0" applyFont="1" applyFill="1"/>
    <xf numFmtId="0" fontId="2" fillId="2" borderId="0" xfId="0" applyFont="1" applyFill="1"/>
    <xf numFmtId="0" fontId="8" fillId="2" borderId="0" xfId="0" applyFont="1" applyFill="1"/>
    <xf numFmtId="0" fontId="11" fillId="2" borderId="0" xfId="0" applyFont="1" applyFill="1" applyAlignment="1">
      <alignment horizontal="center"/>
    </xf>
    <xf numFmtId="0" fontId="7" fillId="2" borderId="4" xfId="0" applyFont="1" applyFill="1" applyBorder="1" applyAlignment="1">
      <alignment horizontal="center"/>
    </xf>
    <xf numFmtId="12" fontId="7" fillId="2" borderId="4" xfId="0" applyNumberFormat="1" applyFont="1" applyFill="1" applyBorder="1" applyAlignment="1">
      <alignment horizontal="center"/>
    </xf>
    <xf numFmtId="2" fontId="7" fillId="2" borderId="4" xfId="0" applyNumberFormat="1" applyFont="1" applyFill="1" applyBorder="1" applyAlignment="1">
      <alignment horizontal="center"/>
    </xf>
    <xf numFmtId="166" fontId="7" fillId="2" borderId="4" xfId="0" applyNumberFormat="1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3" fillId="2" borderId="0" xfId="0" applyFont="1" applyFill="1"/>
    <xf numFmtId="0" fontId="9" fillId="2" borderId="0" xfId="0" applyFont="1" applyFill="1"/>
    <xf numFmtId="0" fontId="2" fillId="2" borderId="0" xfId="0" applyFont="1" applyFill="1" applyAlignment="1">
      <alignment horizontal="right"/>
    </xf>
    <xf numFmtId="0" fontId="5" fillId="2" borderId="0" xfId="0" applyFont="1" applyFill="1" applyAlignment="1">
      <alignment horizontal="center"/>
    </xf>
    <xf numFmtId="0" fontId="2" fillId="2" borderId="0" xfId="0" applyFont="1" applyFill="1" applyAlignment="1">
      <alignment horizontal="left"/>
    </xf>
    <xf numFmtId="164" fontId="5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164" fontId="2" fillId="2" borderId="0" xfId="0" applyNumberFormat="1" applyFont="1" applyFill="1" applyAlignment="1">
      <alignment horizontal="center"/>
    </xf>
    <xf numFmtId="2" fontId="7" fillId="2" borderId="0" xfId="0" applyNumberFormat="1" applyFont="1" applyFill="1"/>
    <xf numFmtId="0" fontId="7" fillId="2" borderId="0" xfId="0" applyFont="1" applyFill="1" applyAlignment="1">
      <alignment horizontal="left"/>
    </xf>
    <xf numFmtId="0" fontId="13" fillId="2" borderId="0" xfId="0" applyFont="1" applyFill="1" applyAlignment="1">
      <alignment horizontal="left"/>
    </xf>
    <xf numFmtId="2" fontId="2" fillId="2" borderId="0" xfId="0" applyNumberFormat="1" applyFont="1" applyFill="1" applyAlignment="1">
      <alignment horizontal="center"/>
    </xf>
    <xf numFmtId="0" fontId="9" fillId="2" borderId="0" xfId="0" applyFont="1" applyFill="1" applyAlignment="1">
      <alignment horizontal="left"/>
    </xf>
    <xf numFmtId="11" fontId="7" fillId="2" borderId="0" xfId="0" applyNumberFormat="1" applyFont="1" applyFill="1" applyAlignment="1">
      <alignment horizontal="center"/>
    </xf>
    <xf numFmtId="2" fontId="7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left"/>
    </xf>
    <xf numFmtId="9" fontId="7" fillId="2" borderId="0" xfId="0" applyNumberFormat="1" applyFont="1" applyFill="1" applyAlignment="1">
      <alignment horizontal="center"/>
    </xf>
    <xf numFmtId="2" fontId="2" fillId="3" borderId="0" xfId="0" applyNumberFormat="1" applyFont="1" applyFill="1" applyAlignment="1">
      <alignment horizontal="center"/>
    </xf>
    <xf numFmtId="166" fontId="7" fillId="2" borderId="0" xfId="0" applyNumberFormat="1" applyFont="1" applyFill="1" applyAlignment="1">
      <alignment horizontal="center"/>
    </xf>
    <xf numFmtId="166" fontId="7" fillId="2" borderId="0" xfId="0" applyNumberFormat="1" applyFont="1" applyFill="1"/>
    <xf numFmtId="2" fontId="7" fillId="2" borderId="0" xfId="0" applyNumberFormat="1" applyFont="1" applyFill="1" applyAlignment="1">
      <alignment horizontal="center" vertical="center"/>
    </xf>
    <xf numFmtId="166" fontId="7" fillId="2" borderId="0" xfId="0" applyNumberFormat="1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right" vertical="center"/>
    </xf>
    <xf numFmtId="2" fontId="2" fillId="2" borderId="0" xfId="0" applyNumberFormat="1" applyFont="1" applyFill="1" applyAlignment="1">
      <alignment horizontal="right"/>
    </xf>
    <xf numFmtId="2" fontId="2" fillId="2" borderId="0" xfId="0" applyNumberFormat="1" applyFont="1" applyFill="1"/>
    <xf numFmtId="2" fontId="2" fillId="2" borderId="0" xfId="0" applyNumberFormat="1" applyFont="1" applyFill="1" applyAlignment="1">
      <alignment horizontal="center" vertical="center"/>
    </xf>
    <xf numFmtId="49" fontId="2" fillId="2" borderId="0" xfId="0" applyNumberFormat="1" applyFont="1" applyFill="1" applyAlignment="1">
      <alignment horizontal="left"/>
    </xf>
    <xf numFmtId="2" fontId="7" fillId="2" borderId="0" xfId="0" applyNumberFormat="1" applyFont="1" applyFill="1" applyAlignment="1">
      <alignment horizontal="right" vertical="center"/>
    </xf>
    <xf numFmtId="49" fontId="7" fillId="2" borderId="0" xfId="0" applyNumberFormat="1" applyFont="1" applyFill="1"/>
    <xf numFmtId="0" fontId="7" fillId="3" borderId="0" xfId="0" applyFont="1" applyFill="1" applyAlignment="1">
      <alignment horizontal="center"/>
    </xf>
    <xf numFmtId="0" fontId="15" fillId="2" borderId="0" xfId="0" applyFont="1" applyFill="1" applyAlignment="1">
      <alignment horizontal="right" vertical="center"/>
    </xf>
    <xf numFmtId="166" fontId="2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left" vertical="center"/>
    </xf>
    <xf numFmtId="166" fontId="7" fillId="2" borderId="0" xfId="0" applyNumberFormat="1" applyFont="1" applyFill="1" applyAlignment="1">
      <alignment horizontal="right" vertical="center"/>
    </xf>
    <xf numFmtId="1" fontId="7" fillId="2" borderId="1" xfId="0" applyNumberFormat="1" applyFont="1" applyFill="1" applyBorder="1" applyAlignment="1">
      <alignment horizontal="center" vertical="center"/>
    </xf>
    <xf numFmtId="166" fontId="12" fillId="2" borderId="2" xfId="0" applyNumberFormat="1" applyFont="1" applyFill="1" applyBorder="1" applyAlignment="1">
      <alignment horizontal="center" vertical="center"/>
    </xf>
    <xf numFmtId="166" fontId="7" fillId="2" borderId="3" xfId="0" applyNumberFormat="1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1" fontId="2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left" indent="4"/>
    </xf>
    <xf numFmtId="0" fontId="2" fillId="2" borderId="0" xfId="0" applyFont="1" applyFill="1" applyAlignment="1">
      <alignment horizontal="left" indent="2"/>
    </xf>
    <xf numFmtId="0" fontId="7" fillId="0" borderId="4" xfId="0" applyFont="1" applyBorder="1" applyAlignment="1">
      <alignment horizontal="center"/>
    </xf>
    <xf numFmtId="2" fontId="7" fillId="0" borderId="4" xfId="0" applyNumberFormat="1" applyFont="1" applyBorder="1" applyAlignment="1">
      <alignment horizontal="center"/>
    </xf>
    <xf numFmtId="0" fontId="17" fillId="2" borderId="0" xfId="0" applyFont="1" applyFill="1" applyAlignment="1">
      <alignment horizontal="left"/>
    </xf>
    <xf numFmtId="2" fontId="7" fillId="3" borderId="0" xfId="0" applyNumberFormat="1" applyFont="1" applyFill="1" applyAlignment="1">
      <alignment horizontal="center"/>
    </xf>
    <xf numFmtId="0" fontId="7" fillId="2" borderId="4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left" indent="3"/>
    </xf>
    <xf numFmtId="0" fontId="18" fillId="2" borderId="0" xfId="0" applyFont="1" applyFill="1" applyAlignment="1">
      <alignment horizontal="center"/>
    </xf>
    <xf numFmtId="0" fontId="2" fillId="2" borderId="4" xfId="0" applyFont="1" applyFill="1" applyBorder="1" applyAlignment="1">
      <alignment horizontal="center"/>
    </xf>
    <xf numFmtId="12" fontId="2" fillId="2" borderId="4" xfId="0" applyNumberFormat="1" applyFont="1" applyFill="1" applyBorder="1" applyAlignment="1">
      <alignment horizontal="center"/>
    </xf>
    <xf numFmtId="2" fontId="2" fillId="2" borderId="4" xfId="0" applyNumberFormat="1" applyFont="1" applyFill="1" applyBorder="1" applyAlignment="1">
      <alignment horizontal="center"/>
    </xf>
    <xf numFmtId="166" fontId="2" fillId="2" borderId="4" xfId="0" applyNumberFormat="1" applyFont="1" applyFill="1" applyBorder="1" applyAlignment="1">
      <alignment horizontal="center"/>
    </xf>
    <xf numFmtId="1" fontId="2" fillId="3" borderId="0" xfId="0" applyNumberFormat="1" applyFont="1" applyFill="1" applyAlignment="1">
      <alignment horizontal="center"/>
    </xf>
    <xf numFmtId="12" fontId="2" fillId="2" borderId="0" xfId="0" applyNumberFormat="1" applyFont="1" applyFill="1" applyAlignment="1">
      <alignment horizontal="left"/>
    </xf>
    <xf numFmtId="2" fontId="9" fillId="3" borderId="0" xfId="0" applyNumberFormat="1" applyFont="1" applyFill="1" applyAlignment="1">
      <alignment horizontal="center"/>
    </xf>
    <xf numFmtId="0" fontId="7" fillId="2" borderId="0" xfId="0" quotePrefix="1" applyFont="1" applyFill="1" applyAlignment="1">
      <alignment horizontal="left"/>
    </xf>
    <xf numFmtId="2" fontId="9" fillId="2" borderId="0" xfId="0" applyNumberFormat="1" applyFont="1" applyFill="1" applyAlignment="1">
      <alignment horizontal="left"/>
    </xf>
    <xf numFmtId="2" fontId="7" fillId="2" borderId="0" xfId="0" applyNumberFormat="1" applyFont="1" applyFill="1" applyAlignment="1">
      <alignment horizontal="left"/>
    </xf>
    <xf numFmtId="0" fontId="7" fillId="2" borderId="0" xfId="0" applyFont="1" applyFill="1" applyAlignment="1">
      <alignment horizontal="left" vertical="center" indent="1"/>
    </xf>
    <xf numFmtId="0" fontId="7" fillId="2" borderId="0" xfId="0" applyFont="1" applyFill="1" applyAlignment="1">
      <alignment horizontal="left" indent="1"/>
    </xf>
    <xf numFmtId="2" fontId="2" fillId="2" borderId="0" xfId="0" applyNumberFormat="1" applyFont="1" applyFill="1" applyAlignment="1">
      <alignment horizontal="left" vertical="center" indent="3"/>
    </xf>
    <xf numFmtId="0" fontId="23" fillId="2" borderId="0" xfId="0" applyFont="1" applyFill="1"/>
    <xf numFmtId="0" fontId="24" fillId="2" borderId="0" xfId="0" applyFont="1" applyFill="1" applyAlignment="1">
      <alignment vertical="top"/>
    </xf>
    <xf numFmtId="0" fontId="7" fillId="2" borderId="2" xfId="0" applyFont="1" applyFill="1" applyBorder="1" applyAlignment="1">
      <alignment horizontal="center"/>
    </xf>
    <xf numFmtId="166" fontId="7" fillId="2" borderId="0" xfId="0" applyNumberFormat="1" applyFont="1" applyFill="1" applyAlignment="1">
      <alignment horizontal="left" vertical="center"/>
    </xf>
    <xf numFmtId="0" fontId="2" fillId="2" borderId="0" xfId="0" applyFont="1" applyFill="1" applyAlignment="1">
      <alignment horizontal="right" vertical="center"/>
    </xf>
    <xf numFmtId="0" fontId="25" fillId="2" borderId="0" xfId="0" applyFont="1" applyFill="1"/>
    <xf numFmtId="0" fontId="25" fillId="2" borderId="0" xfId="0" applyFont="1" applyFill="1" applyAlignment="1">
      <alignment horizontal="right"/>
    </xf>
    <xf numFmtId="2" fontId="7" fillId="3" borderId="0" xfId="0" applyNumberFormat="1" applyFont="1" applyFill="1" applyAlignment="1">
      <alignment horizontal="center" vertical="center"/>
    </xf>
    <xf numFmtId="166" fontId="7" fillId="3" borderId="0" xfId="0" applyNumberFormat="1" applyFont="1" applyFill="1" applyAlignment="1">
      <alignment horizontal="center"/>
    </xf>
    <xf numFmtId="10" fontId="7" fillId="2" borderId="0" xfId="0" applyNumberFormat="1" applyFont="1" applyFill="1" applyAlignment="1">
      <alignment horizontal="center" vertical="center"/>
    </xf>
    <xf numFmtId="12" fontId="2" fillId="3" borderId="0" xfId="0" applyNumberFormat="1" applyFont="1" applyFill="1" applyAlignment="1">
      <alignment horizontal="left" vertical="center" indent="4"/>
    </xf>
    <xf numFmtId="2" fontId="7" fillId="2" borderId="2" xfId="0" applyNumberFormat="1" applyFont="1" applyFill="1" applyBorder="1" applyAlignment="1">
      <alignment horizontal="center" vertical="center"/>
    </xf>
    <xf numFmtId="1" fontId="7" fillId="2" borderId="0" xfId="0" applyNumberFormat="1" applyFont="1" applyFill="1" applyAlignment="1">
      <alignment horizontal="center" vertical="center"/>
    </xf>
    <xf numFmtId="167" fontId="7" fillId="3" borderId="0" xfId="0" applyNumberFormat="1" applyFont="1" applyFill="1" applyAlignment="1">
      <alignment horizontal="center"/>
    </xf>
    <xf numFmtId="166" fontId="12" fillId="2" borderId="0" xfId="0" applyNumberFormat="1" applyFont="1" applyFill="1" applyAlignment="1">
      <alignment horizontal="center" vertical="center"/>
    </xf>
    <xf numFmtId="1" fontId="7" fillId="2" borderId="0" xfId="0" applyNumberFormat="1" applyFont="1" applyFill="1" applyAlignment="1">
      <alignment horizontal="center"/>
    </xf>
    <xf numFmtId="0" fontId="20" fillId="2" borderId="0" xfId="0" applyFont="1" applyFill="1" applyAlignment="1">
      <alignment horizontal="center"/>
    </xf>
    <xf numFmtId="1" fontId="2" fillId="2" borderId="0" xfId="0" applyNumberFormat="1" applyFont="1" applyFill="1"/>
    <xf numFmtId="2" fontId="2" fillId="2" borderId="0" xfId="0" applyNumberFormat="1" applyFont="1" applyFill="1" applyAlignment="1">
      <alignment horizontal="left" vertical="center" indent="1"/>
    </xf>
    <xf numFmtId="2" fontId="7" fillId="2" borderId="0" xfId="0" applyNumberFormat="1" applyFont="1" applyFill="1" applyAlignment="1">
      <alignment horizontal="left" indent="4"/>
    </xf>
    <xf numFmtId="0" fontId="24" fillId="2" borderId="0" xfId="0" applyFont="1" applyFill="1" applyAlignment="1">
      <alignment horizontal="left" vertical="center" textRotation="90"/>
    </xf>
    <xf numFmtId="1" fontId="23" fillId="2" borderId="0" xfId="0" applyNumberFormat="1" applyFont="1" applyFill="1" applyAlignment="1">
      <alignment horizontal="center"/>
    </xf>
    <xf numFmtId="0" fontId="24" fillId="2" borderId="0" xfId="0" applyFont="1" applyFill="1"/>
    <xf numFmtId="2" fontId="23" fillId="2" borderId="0" xfId="0" applyNumberFormat="1" applyFont="1" applyFill="1" applyAlignment="1">
      <alignment horizontal="center" vertical="center"/>
    </xf>
    <xf numFmtId="12" fontId="2" fillId="3" borderId="0" xfId="0" applyNumberFormat="1" applyFont="1" applyFill="1" applyAlignment="1">
      <alignment horizontal="left" indent="3"/>
    </xf>
    <xf numFmtId="0" fontId="24" fillId="2" borderId="0" xfId="0" applyFont="1" applyFill="1" applyAlignment="1">
      <alignment horizontal="left" indent="2"/>
    </xf>
    <xf numFmtId="0" fontId="2" fillId="2" borderId="0" xfId="0" applyFont="1" applyFill="1" applyAlignment="1">
      <alignment horizontal="left" vertical="center" indent="2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right" vertical="center"/>
    </xf>
    <xf numFmtId="0" fontId="7" fillId="2" borderId="1" xfId="0" applyFont="1" applyFill="1" applyBorder="1" applyAlignment="1">
      <alignment horizontal="left" vertical="center"/>
    </xf>
    <xf numFmtId="0" fontId="7" fillId="2" borderId="3" xfId="0" applyFont="1" applyFill="1" applyBorder="1" applyAlignment="1">
      <alignment horizontal="left" vertical="center"/>
    </xf>
    <xf numFmtId="0" fontId="7" fillId="2" borderId="1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16" fillId="0" borderId="4" xfId="0" applyFont="1" applyBorder="1" applyAlignment="1">
      <alignment horizontal="center"/>
    </xf>
    <xf numFmtId="0" fontId="7" fillId="0" borderId="4" xfId="0" applyFont="1" applyBorder="1" applyAlignment="1">
      <alignment horizontal="left"/>
    </xf>
    <xf numFmtId="0" fontId="7" fillId="2" borderId="4" xfId="0" applyFont="1" applyFill="1" applyBorder="1" applyAlignment="1">
      <alignment horizontal="left" vertical="center"/>
    </xf>
    <xf numFmtId="166" fontId="7" fillId="2" borderId="0" xfId="0" applyNumberFormat="1" applyFont="1" applyFill="1" applyAlignment="1">
      <alignment horizontal="left" vertical="center" wrapText="1"/>
    </xf>
    <xf numFmtId="0" fontId="7" fillId="2" borderId="0" xfId="0" applyFont="1" applyFill="1" applyAlignment="1">
      <alignment horizontal="right"/>
    </xf>
    <xf numFmtId="0" fontId="24" fillId="2" borderId="0" xfId="0" applyFont="1" applyFill="1" applyAlignment="1">
      <alignment horizontal="center" vertical="center" textRotation="90"/>
    </xf>
    <xf numFmtId="0" fontId="23" fillId="2" borderId="0" xfId="0" applyFont="1" applyFill="1" applyAlignment="1">
      <alignment horizontal="right" vertical="center" textRotation="90"/>
    </xf>
    <xf numFmtId="2" fontId="23" fillId="2" borderId="0" xfId="0" applyNumberFormat="1" applyFont="1" applyFill="1" applyAlignment="1">
      <alignment horizontal="left" vertical="center" indent="7"/>
    </xf>
    <xf numFmtId="0" fontId="7" fillId="4" borderId="0" xfId="0" applyFont="1" applyFill="1"/>
    <xf numFmtId="0" fontId="2" fillId="4" borderId="0" xfId="0" applyFont="1" applyFill="1"/>
    <xf numFmtId="0" fontId="11" fillId="4" borderId="0" xfId="0" applyFont="1" applyFill="1" applyAlignment="1">
      <alignment horizontal="center"/>
    </xf>
    <xf numFmtId="0" fontId="25" fillId="4" borderId="0" xfId="0" applyFont="1" applyFill="1"/>
    <xf numFmtId="0" fontId="7" fillId="4" borderId="0" xfId="0" applyFont="1" applyFill="1" applyAlignment="1">
      <alignment horizontal="left"/>
    </xf>
    <xf numFmtId="0" fontId="27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8.emf"/><Relationship Id="rId2" Type="http://schemas.openxmlformats.org/officeDocument/2006/relationships/image" Target="../media/image17.emf"/><Relationship Id="rId1" Type="http://schemas.openxmlformats.org/officeDocument/2006/relationships/image" Target="../media/image16.png"/><Relationship Id="rId5" Type="http://schemas.openxmlformats.org/officeDocument/2006/relationships/image" Target="../media/image20.jpeg"/><Relationship Id="rId4" Type="http://schemas.openxmlformats.org/officeDocument/2006/relationships/image" Target="../media/image19.jpe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13" Type="http://schemas.openxmlformats.org/officeDocument/2006/relationships/image" Target="../media/image13.emf"/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12" Type="http://schemas.openxmlformats.org/officeDocument/2006/relationships/image" Target="../media/image12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11" Type="http://schemas.openxmlformats.org/officeDocument/2006/relationships/image" Target="../media/image11.emf"/><Relationship Id="rId5" Type="http://schemas.openxmlformats.org/officeDocument/2006/relationships/image" Target="../media/image5.emf"/><Relationship Id="rId15" Type="http://schemas.openxmlformats.org/officeDocument/2006/relationships/image" Target="../media/image15.emf"/><Relationship Id="rId10" Type="http://schemas.openxmlformats.org/officeDocument/2006/relationships/image" Target="../media/image10.emf"/><Relationship Id="rId4" Type="http://schemas.openxmlformats.org/officeDocument/2006/relationships/image" Target="../media/image4.emf"/><Relationship Id="rId9" Type="http://schemas.openxmlformats.org/officeDocument/2006/relationships/image" Target="../media/image9.emf"/><Relationship Id="rId14" Type="http://schemas.openxmlformats.org/officeDocument/2006/relationships/image" Target="../media/image14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83820</xdr:colOff>
          <xdr:row>5</xdr:row>
          <xdr:rowOff>0</xdr:rowOff>
        </xdr:from>
        <xdr:to>
          <xdr:col>0</xdr:col>
          <xdr:colOff>304800</xdr:colOff>
          <xdr:row>5</xdr:row>
          <xdr:rowOff>0</xdr:rowOff>
        </xdr:to>
        <xdr:sp macro="" textlink="">
          <xdr:nvSpPr>
            <xdr:cNvPr id="4097" name="Object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0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83820</xdr:colOff>
          <xdr:row>5</xdr:row>
          <xdr:rowOff>0</xdr:rowOff>
        </xdr:from>
        <xdr:to>
          <xdr:col>0</xdr:col>
          <xdr:colOff>304800</xdr:colOff>
          <xdr:row>5</xdr:row>
          <xdr:rowOff>0</xdr:rowOff>
        </xdr:to>
        <xdr:sp macro="" textlink="">
          <xdr:nvSpPr>
            <xdr:cNvPr id="4098" name="Object 2" hidden="1">
              <a:extLst>
                <a:ext uri="{63B3BB69-23CF-44E3-9099-C40C66FF867C}">
                  <a14:compatExt spid="_x0000_s4098"/>
                </a:ext>
                <a:ext uri="{FF2B5EF4-FFF2-40B4-BE49-F238E27FC236}">
                  <a16:creationId xmlns:a16="http://schemas.microsoft.com/office/drawing/2014/main" id="{00000000-0008-0000-0000-00000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83820</xdr:colOff>
          <xdr:row>5</xdr:row>
          <xdr:rowOff>0</xdr:rowOff>
        </xdr:from>
        <xdr:to>
          <xdr:col>0</xdr:col>
          <xdr:colOff>304800</xdr:colOff>
          <xdr:row>5</xdr:row>
          <xdr:rowOff>0</xdr:rowOff>
        </xdr:to>
        <xdr:sp macro="" textlink="">
          <xdr:nvSpPr>
            <xdr:cNvPr id="4099" name="Object 3" hidden="1">
              <a:extLst>
                <a:ext uri="{63B3BB69-23CF-44E3-9099-C40C66FF867C}">
                  <a14:compatExt spid="_x0000_s4099"/>
                </a:ext>
                <a:ext uri="{FF2B5EF4-FFF2-40B4-BE49-F238E27FC236}">
                  <a16:creationId xmlns:a16="http://schemas.microsoft.com/office/drawing/2014/main" id="{00000000-0008-0000-0000-00000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297180</xdr:colOff>
          <xdr:row>5</xdr:row>
          <xdr:rowOff>0</xdr:rowOff>
        </xdr:from>
        <xdr:to>
          <xdr:col>4</xdr:col>
          <xdr:colOff>274320</xdr:colOff>
          <xdr:row>5</xdr:row>
          <xdr:rowOff>0</xdr:rowOff>
        </xdr:to>
        <xdr:sp macro="" textlink="">
          <xdr:nvSpPr>
            <xdr:cNvPr id="4100" name="Object 4" hidden="1">
              <a:extLst>
                <a:ext uri="{63B3BB69-23CF-44E3-9099-C40C66FF867C}">
                  <a14:compatExt spid="_x0000_s4100"/>
                </a:ext>
                <a:ext uri="{FF2B5EF4-FFF2-40B4-BE49-F238E27FC236}">
                  <a16:creationId xmlns:a16="http://schemas.microsoft.com/office/drawing/2014/main" id="{00000000-0008-0000-0000-00000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45720</xdr:colOff>
          <xdr:row>5</xdr:row>
          <xdr:rowOff>0</xdr:rowOff>
        </xdr:from>
        <xdr:to>
          <xdr:col>10</xdr:col>
          <xdr:colOff>137160</xdr:colOff>
          <xdr:row>5</xdr:row>
          <xdr:rowOff>0</xdr:rowOff>
        </xdr:to>
        <xdr:sp macro="" textlink="">
          <xdr:nvSpPr>
            <xdr:cNvPr id="4101" name="Object 5" hidden="1">
              <a:extLst>
                <a:ext uri="{63B3BB69-23CF-44E3-9099-C40C66FF867C}">
                  <a14:compatExt spid="_x0000_s4101"/>
                </a:ext>
                <a:ext uri="{FF2B5EF4-FFF2-40B4-BE49-F238E27FC236}">
                  <a16:creationId xmlns:a16="http://schemas.microsoft.com/office/drawing/2014/main" id="{00000000-0008-0000-0000-00000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60960</xdr:colOff>
          <xdr:row>5</xdr:row>
          <xdr:rowOff>0</xdr:rowOff>
        </xdr:from>
        <xdr:to>
          <xdr:col>5</xdr:col>
          <xdr:colOff>388620</xdr:colOff>
          <xdr:row>5</xdr:row>
          <xdr:rowOff>0</xdr:rowOff>
        </xdr:to>
        <xdr:sp macro="" textlink="">
          <xdr:nvSpPr>
            <xdr:cNvPr id="4102" name="Object 6" hidden="1">
              <a:extLst>
                <a:ext uri="{63B3BB69-23CF-44E3-9099-C40C66FF867C}">
                  <a14:compatExt spid="_x0000_s4102"/>
                </a:ext>
                <a:ext uri="{FF2B5EF4-FFF2-40B4-BE49-F238E27FC236}">
                  <a16:creationId xmlns:a16="http://schemas.microsoft.com/office/drawing/2014/main" id="{00000000-0008-0000-0000-00000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22860</xdr:colOff>
          <xdr:row>5</xdr:row>
          <xdr:rowOff>0</xdr:rowOff>
        </xdr:from>
        <xdr:to>
          <xdr:col>10</xdr:col>
          <xdr:colOff>175260</xdr:colOff>
          <xdr:row>5</xdr:row>
          <xdr:rowOff>0</xdr:rowOff>
        </xdr:to>
        <xdr:sp macro="" textlink="">
          <xdr:nvSpPr>
            <xdr:cNvPr id="4103" name="Object 7" hidden="1">
              <a:extLst>
                <a:ext uri="{63B3BB69-23CF-44E3-9099-C40C66FF867C}">
                  <a14:compatExt spid="_x0000_s4103"/>
                </a:ext>
                <a:ext uri="{FF2B5EF4-FFF2-40B4-BE49-F238E27FC236}">
                  <a16:creationId xmlns:a16="http://schemas.microsoft.com/office/drawing/2014/main" id="{00000000-0008-0000-0000-00000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38100</xdr:colOff>
          <xdr:row>5</xdr:row>
          <xdr:rowOff>0</xdr:rowOff>
        </xdr:from>
        <xdr:to>
          <xdr:col>5</xdr:col>
          <xdr:colOff>22860</xdr:colOff>
          <xdr:row>5</xdr:row>
          <xdr:rowOff>0</xdr:rowOff>
        </xdr:to>
        <xdr:sp macro="" textlink="">
          <xdr:nvSpPr>
            <xdr:cNvPr id="4104" name="Object 8" hidden="1">
              <a:extLst>
                <a:ext uri="{63B3BB69-23CF-44E3-9099-C40C66FF867C}">
                  <a14:compatExt spid="_x0000_s4104"/>
                </a:ext>
                <a:ext uri="{FF2B5EF4-FFF2-40B4-BE49-F238E27FC236}">
                  <a16:creationId xmlns:a16="http://schemas.microsoft.com/office/drawing/2014/main" id="{00000000-0008-0000-0000-00000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312420</xdr:colOff>
          <xdr:row>5</xdr:row>
          <xdr:rowOff>0</xdr:rowOff>
        </xdr:from>
        <xdr:to>
          <xdr:col>9</xdr:col>
          <xdr:colOff>220980</xdr:colOff>
          <xdr:row>5</xdr:row>
          <xdr:rowOff>0</xdr:rowOff>
        </xdr:to>
        <xdr:sp macro="" textlink="">
          <xdr:nvSpPr>
            <xdr:cNvPr id="4105" name="Object 9" hidden="1">
              <a:extLst>
                <a:ext uri="{63B3BB69-23CF-44E3-9099-C40C66FF867C}">
                  <a14:compatExt spid="_x0000_s4105"/>
                </a:ext>
                <a:ext uri="{FF2B5EF4-FFF2-40B4-BE49-F238E27FC236}">
                  <a16:creationId xmlns:a16="http://schemas.microsoft.com/office/drawing/2014/main" id="{00000000-0008-0000-0000-00000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266700</xdr:colOff>
          <xdr:row>5</xdr:row>
          <xdr:rowOff>0</xdr:rowOff>
        </xdr:from>
        <xdr:to>
          <xdr:col>10</xdr:col>
          <xdr:colOff>68580</xdr:colOff>
          <xdr:row>5</xdr:row>
          <xdr:rowOff>0</xdr:rowOff>
        </xdr:to>
        <xdr:sp macro="" textlink="">
          <xdr:nvSpPr>
            <xdr:cNvPr id="4106" name="Object 10" hidden="1">
              <a:extLst>
                <a:ext uri="{63B3BB69-23CF-44E3-9099-C40C66FF867C}">
                  <a14:compatExt spid="_x0000_s4106"/>
                </a:ext>
                <a:ext uri="{FF2B5EF4-FFF2-40B4-BE49-F238E27FC236}">
                  <a16:creationId xmlns:a16="http://schemas.microsoft.com/office/drawing/2014/main" id="{00000000-0008-0000-0000-00000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289560</xdr:colOff>
          <xdr:row>5</xdr:row>
          <xdr:rowOff>0</xdr:rowOff>
        </xdr:from>
        <xdr:to>
          <xdr:col>9</xdr:col>
          <xdr:colOff>0</xdr:colOff>
          <xdr:row>5</xdr:row>
          <xdr:rowOff>0</xdr:rowOff>
        </xdr:to>
        <xdr:sp macro="" textlink="">
          <xdr:nvSpPr>
            <xdr:cNvPr id="4107" name="Object 11" hidden="1">
              <a:extLst>
                <a:ext uri="{63B3BB69-23CF-44E3-9099-C40C66FF867C}">
                  <a14:compatExt spid="_x0000_s4107"/>
                </a:ext>
                <a:ext uri="{FF2B5EF4-FFF2-40B4-BE49-F238E27FC236}">
                  <a16:creationId xmlns:a16="http://schemas.microsoft.com/office/drawing/2014/main" id="{00000000-0008-0000-0000-00000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99060</xdr:colOff>
          <xdr:row>5</xdr:row>
          <xdr:rowOff>0</xdr:rowOff>
        </xdr:from>
        <xdr:to>
          <xdr:col>5</xdr:col>
          <xdr:colOff>350520</xdr:colOff>
          <xdr:row>5</xdr:row>
          <xdr:rowOff>0</xdr:rowOff>
        </xdr:to>
        <xdr:sp macro="" textlink="">
          <xdr:nvSpPr>
            <xdr:cNvPr id="4108" name="Object 12" hidden="1">
              <a:extLst>
                <a:ext uri="{63B3BB69-23CF-44E3-9099-C40C66FF867C}">
                  <a14:compatExt spid="_x0000_s4108"/>
                </a:ext>
                <a:ext uri="{FF2B5EF4-FFF2-40B4-BE49-F238E27FC236}">
                  <a16:creationId xmlns:a16="http://schemas.microsoft.com/office/drawing/2014/main" id="{00000000-0008-0000-0000-00000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60960</xdr:colOff>
          <xdr:row>5</xdr:row>
          <xdr:rowOff>0</xdr:rowOff>
        </xdr:from>
        <xdr:to>
          <xdr:col>10</xdr:col>
          <xdr:colOff>213360</xdr:colOff>
          <xdr:row>5</xdr:row>
          <xdr:rowOff>0</xdr:rowOff>
        </xdr:to>
        <xdr:sp macro="" textlink="">
          <xdr:nvSpPr>
            <xdr:cNvPr id="4109" name="Object 13" hidden="1">
              <a:extLst>
                <a:ext uri="{63B3BB69-23CF-44E3-9099-C40C66FF867C}">
                  <a14:compatExt spid="_x0000_s4109"/>
                </a:ext>
                <a:ext uri="{FF2B5EF4-FFF2-40B4-BE49-F238E27FC236}">
                  <a16:creationId xmlns:a16="http://schemas.microsoft.com/office/drawing/2014/main" id="{00000000-0008-0000-0000-00000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266700</xdr:colOff>
          <xdr:row>5</xdr:row>
          <xdr:rowOff>0</xdr:rowOff>
        </xdr:from>
        <xdr:to>
          <xdr:col>11</xdr:col>
          <xdr:colOff>373380</xdr:colOff>
          <xdr:row>5</xdr:row>
          <xdr:rowOff>0</xdr:rowOff>
        </xdr:to>
        <xdr:sp macro="" textlink="">
          <xdr:nvSpPr>
            <xdr:cNvPr id="4110" name="Object 14" hidden="1">
              <a:extLst>
                <a:ext uri="{63B3BB69-23CF-44E3-9099-C40C66FF867C}">
                  <a14:compatExt spid="_x0000_s4110"/>
                </a:ext>
                <a:ext uri="{FF2B5EF4-FFF2-40B4-BE49-F238E27FC236}">
                  <a16:creationId xmlns:a16="http://schemas.microsoft.com/office/drawing/2014/main" id="{00000000-0008-0000-0000-00000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365760</xdr:colOff>
          <xdr:row>5</xdr:row>
          <xdr:rowOff>0</xdr:rowOff>
        </xdr:from>
        <xdr:to>
          <xdr:col>3</xdr:col>
          <xdr:colOff>373380</xdr:colOff>
          <xdr:row>5</xdr:row>
          <xdr:rowOff>0</xdr:rowOff>
        </xdr:to>
        <xdr:sp macro="" textlink="">
          <xdr:nvSpPr>
            <xdr:cNvPr id="4111" name="Object 15" hidden="1">
              <a:extLst>
                <a:ext uri="{63B3BB69-23CF-44E3-9099-C40C66FF867C}">
                  <a14:compatExt spid="_x0000_s4111"/>
                </a:ext>
                <a:ext uri="{FF2B5EF4-FFF2-40B4-BE49-F238E27FC236}">
                  <a16:creationId xmlns:a16="http://schemas.microsoft.com/office/drawing/2014/main" id="{00000000-0008-0000-0000-00000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106680</xdr:colOff>
          <xdr:row>5</xdr:row>
          <xdr:rowOff>0</xdr:rowOff>
        </xdr:from>
        <xdr:to>
          <xdr:col>5</xdr:col>
          <xdr:colOff>22860</xdr:colOff>
          <xdr:row>5</xdr:row>
          <xdr:rowOff>0</xdr:rowOff>
        </xdr:to>
        <xdr:sp macro="" textlink="">
          <xdr:nvSpPr>
            <xdr:cNvPr id="4112" name="Object 16" hidden="1">
              <a:extLst>
                <a:ext uri="{63B3BB69-23CF-44E3-9099-C40C66FF867C}">
                  <a14:compatExt spid="_x0000_s4112"/>
                </a:ext>
                <a:ext uri="{FF2B5EF4-FFF2-40B4-BE49-F238E27FC236}">
                  <a16:creationId xmlns:a16="http://schemas.microsoft.com/office/drawing/2014/main" id="{00000000-0008-0000-0000-00001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83820</xdr:colOff>
          <xdr:row>5</xdr:row>
          <xdr:rowOff>0</xdr:rowOff>
        </xdr:from>
        <xdr:to>
          <xdr:col>0</xdr:col>
          <xdr:colOff>304800</xdr:colOff>
          <xdr:row>5</xdr:row>
          <xdr:rowOff>0</xdr:rowOff>
        </xdr:to>
        <xdr:sp macro="" textlink="">
          <xdr:nvSpPr>
            <xdr:cNvPr id="4113" name="Object 17" hidden="1">
              <a:extLst>
                <a:ext uri="{63B3BB69-23CF-44E3-9099-C40C66FF867C}">
                  <a14:compatExt spid="_x0000_s4113"/>
                </a:ext>
                <a:ext uri="{FF2B5EF4-FFF2-40B4-BE49-F238E27FC236}">
                  <a16:creationId xmlns:a16="http://schemas.microsoft.com/office/drawing/2014/main" id="{00000000-0008-0000-0000-00001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83820</xdr:colOff>
          <xdr:row>5</xdr:row>
          <xdr:rowOff>0</xdr:rowOff>
        </xdr:from>
        <xdr:to>
          <xdr:col>0</xdr:col>
          <xdr:colOff>304800</xdr:colOff>
          <xdr:row>5</xdr:row>
          <xdr:rowOff>0</xdr:rowOff>
        </xdr:to>
        <xdr:sp macro="" textlink="">
          <xdr:nvSpPr>
            <xdr:cNvPr id="4114" name="Object 18" hidden="1">
              <a:extLst>
                <a:ext uri="{63B3BB69-23CF-44E3-9099-C40C66FF867C}">
                  <a14:compatExt spid="_x0000_s4114"/>
                </a:ext>
                <a:ext uri="{FF2B5EF4-FFF2-40B4-BE49-F238E27FC236}">
                  <a16:creationId xmlns:a16="http://schemas.microsoft.com/office/drawing/2014/main" id="{00000000-0008-0000-0000-00001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83820</xdr:colOff>
          <xdr:row>5</xdr:row>
          <xdr:rowOff>0</xdr:rowOff>
        </xdr:from>
        <xdr:to>
          <xdr:col>0</xdr:col>
          <xdr:colOff>304800</xdr:colOff>
          <xdr:row>5</xdr:row>
          <xdr:rowOff>0</xdr:rowOff>
        </xdr:to>
        <xdr:sp macro="" textlink="">
          <xdr:nvSpPr>
            <xdr:cNvPr id="4115" name="Object 19" hidden="1">
              <a:extLst>
                <a:ext uri="{63B3BB69-23CF-44E3-9099-C40C66FF867C}">
                  <a14:compatExt spid="_x0000_s4115"/>
                </a:ext>
                <a:ext uri="{FF2B5EF4-FFF2-40B4-BE49-F238E27FC236}">
                  <a16:creationId xmlns:a16="http://schemas.microsoft.com/office/drawing/2014/main" id="{00000000-0008-0000-0000-00001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83820</xdr:colOff>
          <xdr:row>5</xdr:row>
          <xdr:rowOff>0</xdr:rowOff>
        </xdr:from>
        <xdr:to>
          <xdr:col>0</xdr:col>
          <xdr:colOff>304800</xdr:colOff>
          <xdr:row>5</xdr:row>
          <xdr:rowOff>0</xdr:rowOff>
        </xdr:to>
        <xdr:sp macro="" textlink="">
          <xdr:nvSpPr>
            <xdr:cNvPr id="4116" name="Object 20" hidden="1">
              <a:extLst>
                <a:ext uri="{63B3BB69-23CF-44E3-9099-C40C66FF867C}">
                  <a14:compatExt spid="_x0000_s4116"/>
                </a:ext>
                <a:ext uri="{FF2B5EF4-FFF2-40B4-BE49-F238E27FC236}">
                  <a16:creationId xmlns:a16="http://schemas.microsoft.com/office/drawing/2014/main" id="{00000000-0008-0000-0000-00001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83820</xdr:colOff>
          <xdr:row>5</xdr:row>
          <xdr:rowOff>0</xdr:rowOff>
        </xdr:from>
        <xdr:to>
          <xdr:col>0</xdr:col>
          <xdr:colOff>304800</xdr:colOff>
          <xdr:row>5</xdr:row>
          <xdr:rowOff>0</xdr:rowOff>
        </xdr:to>
        <xdr:sp macro="" textlink="">
          <xdr:nvSpPr>
            <xdr:cNvPr id="4117" name="Object 21" hidden="1">
              <a:extLst>
                <a:ext uri="{63B3BB69-23CF-44E3-9099-C40C66FF867C}">
                  <a14:compatExt spid="_x0000_s4117"/>
                </a:ext>
                <a:ext uri="{FF2B5EF4-FFF2-40B4-BE49-F238E27FC236}">
                  <a16:creationId xmlns:a16="http://schemas.microsoft.com/office/drawing/2014/main" id="{00000000-0008-0000-0000-00001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213360</xdr:colOff>
          <xdr:row>5</xdr:row>
          <xdr:rowOff>0</xdr:rowOff>
        </xdr:from>
        <xdr:to>
          <xdr:col>12</xdr:col>
          <xdr:colOff>114300</xdr:colOff>
          <xdr:row>5</xdr:row>
          <xdr:rowOff>0</xdr:rowOff>
        </xdr:to>
        <xdr:sp macro="" textlink="">
          <xdr:nvSpPr>
            <xdr:cNvPr id="4118" name="Object 22" hidden="1">
              <a:extLst>
                <a:ext uri="{63B3BB69-23CF-44E3-9099-C40C66FF867C}">
                  <a14:compatExt spid="_x0000_s4118"/>
                </a:ext>
                <a:ext uri="{FF2B5EF4-FFF2-40B4-BE49-F238E27FC236}">
                  <a16:creationId xmlns:a16="http://schemas.microsoft.com/office/drawing/2014/main" id="{00000000-0008-0000-0000-00001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oneCellAnchor>
    <xdr:from>
      <xdr:col>1</xdr:col>
      <xdr:colOff>218706</xdr:colOff>
      <xdr:row>41</xdr:row>
      <xdr:rowOff>151504</xdr:rowOff>
    </xdr:from>
    <xdr:ext cx="1765668" cy="3314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5" name="29 CuadroTexto">
              <a:extLst>
                <a:ext uri="{FF2B5EF4-FFF2-40B4-BE49-F238E27FC236}">
                  <a16:creationId xmlns:a16="http://schemas.microsoft.com/office/drawing/2014/main" id="{00000000-0008-0000-0000-000019000000}"/>
                </a:ext>
              </a:extLst>
            </xdr:cNvPr>
            <xdr:cNvSpPr txBox="1"/>
          </xdr:nvSpPr>
          <xdr:spPr>
            <a:xfrm>
              <a:off x="831619" y="7829482"/>
              <a:ext cx="1765668" cy="3314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l</a:t>
              </a:r>
              <a:r>
                <a:rPr lang="es-PE" sz="90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db</a:t>
              </a:r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</a:t>
              </a:r>
              <a14:m>
                <m:oMath xmlns:m="http://schemas.openxmlformats.org/officeDocument/2006/math">
                  <m:r>
                    <a:rPr lang="es-PE" sz="1050" b="0" i="0">
                      <a:solidFill>
                        <a:schemeClr val="tx1"/>
                      </a:solidFill>
                      <a:latin typeface="Cambria Math"/>
                      <a:ea typeface="+mn-ea"/>
                      <a:cs typeface="+mn-cs"/>
                    </a:rPr>
                    <m:t>=0.08</m:t>
                  </m:r>
                  <m:r>
                    <a:rPr lang="es-PE" sz="1050" b="0" i="1">
                      <a:solidFill>
                        <a:schemeClr val="tx1"/>
                      </a:solidFill>
                      <a:latin typeface="Cambria Math"/>
                      <a:ea typeface="+mn-ea"/>
                      <a:cs typeface="+mn-cs"/>
                    </a:rPr>
                    <m:t>·</m:t>
                  </m:r>
                  <m:r>
                    <m:rPr>
                      <m:sty m:val="p"/>
                    </m:rPr>
                    <a:rPr lang="es-PE" sz="1050" b="0" i="0">
                      <a:solidFill>
                        <a:schemeClr val="tx1"/>
                      </a:solidFill>
                      <a:latin typeface="Cambria Math"/>
                      <a:ea typeface="+mn-ea"/>
                      <a:cs typeface="+mn-cs"/>
                    </a:rPr>
                    <m:t>db</m:t>
                  </m:r>
                  <m:r>
                    <a:rPr lang="es-PE" sz="105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·</m:t>
                  </m:r>
                  <m:f>
                    <m:fPr>
                      <m:ctrlPr>
                        <a:rPr lang="es-PE" sz="1050" b="0" i="1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m:rPr>
                          <m:sty m:val="p"/>
                        </m:rPr>
                        <a:rPr lang="es-PE" sz="1050" b="0" i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fy</m:t>
                      </m:r>
                    </m:num>
                    <m:den>
                      <m:rad>
                        <m:radPr>
                          <m:degHide m:val="on"/>
                          <m:ctrlPr>
                            <a:rPr lang="es-PE" sz="105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radPr>
                        <m:deg/>
                        <m:e>
                          <m:sSup>
                            <m:sSupPr>
                              <m:ctrlPr>
                                <a:rPr lang="es-PE" sz="105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r>
                                <m:rPr>
                                  <m:sty m:val="p"/>
                                </m:rPr>
                                <a:rPr lang="es-PE" sz="1050" b="0" i="0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f</m:t>
                              </m:r>
                            </m:e>
                            <m:sup>
                              <m:r>
                                <a:rPr lang="es-PE" sz="1050" b="0" i="0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′</m:t>
                              </m:r>
                            </m:sup>
                          </m:sSup>
                          <m:r>
                            <m:rPr>
                              <m:sty m:val="p"/>
                            </m:rPr>
                            <a:rPr lang="es-PE" sz="1050" b="0" i="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c</m:t>
                          </m:r>
                        </m:e>
                      </m:rad>
                    </m:den>
                  </m:f>
                </m:oMath>
              </a14:m>
              <a:endParaRPr lang="es-PE" sz="1050" b="0" i="0">
                <a:solidFill>
                  <a:schemeClr val="tx1"/>
                </a:solidFill>
                <a:latin typeface="Cambria Math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25" name="29 CuadroTexto">
              <a:extLst>
                <a:ext uri="{FF2B5EF4-FFF2-40B4-BE49-F238E27FC236}">
                  <a16:creationId xmlns:a16="http://schemas.microsoft.com/office/drawing/2014/main" id="{00000000-0008-0000-0100-000019000000}"/>
                </a:ext>
              </a:extLst>
            </xdr:cNvPr>
            <xdr:cNvSpPr txBox="1"/>
          </xdr:nvSpPr>
          <xdr:spPr>
            <a:xfrm>
              <a:off x="831619" y="7829482"/>
              <a:ext cx="1765668" cy="3314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l</a:t>
              </a:r>
              <a:r>
                <a:rPr lang="es-PE" sz="90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db</a:t>
              </a:r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=0.08·db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·fy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/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√(f^′ c)</a:t>
              </a:r>
              <a:endParaRPr lang="es-PE" sz="1050" b="0" i="0">
                <a:solidFill>
                  <a:schemeClr val="tx1"/>
                </a:solidFill>
                <a:latin typeface="Cambria Math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4</xdr:col>
      <xdr:colOff>326044</xdr:colOff>
      <xdr:row>42</xdr:row>
      <xdr:rowOff>59247</xdr:rowOff>
    </xdr:from>
    <xdr:ext cx="1355913" cy="25019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6" name="30 CuadroTexto">
              <a:extLst>
                <a:ext uri="{FF2B5EF4-FFF2-40B4-BE49-F238E27FC236}">
                  <a16:creationId xmlns:a16="http://schemas.microsoft.com/office/drawing/2014/main" id="{00000000-0008-0000-0000-00001A000000}"/>
                </a:ext>
              </a:extLst>
            </xdr:cNvPr>
            <xdr:cNvSpPr txBox="1"/>
          </xdr:nvSpPr>
          <xdr:spPr>
            <a:xfrm>
              <a:off x="2915653" y="8113825"/>
              <a:ext cx="1355913" cy="2501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l</a:t>
              </a:r>
              <a:r>
                <a:rPr lang="es-PE" sz="90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db</a:t>
              </a:r>
              <a14:m>
                <m:oMath xmlns:m="http://schemas.openxmlformats.org/officeDocument/2006/math">
                  <m:r>
                    <a:rPr lang="es-PE" sz="1050" b="0" i="0">
                      <a:solidFill>
                        <a:schemeClr val="tx1"/>
                      </a:solidFill>
                      <a:latin typeface="Cambria Math"/>
                      <a:ea typeface="+mn-ea"/>
                      <a:cs typeface="+mn-cs"/>
                    </a:rPr>
                    <m:t> =0.004</m:t>
                  </m:r>
                  <m:r>
                    <a:rPr lang="es-PE" sz="105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·</m:t>
                  </m:r>
                  <m:r>
                    <m:rPr>
                      <m:sty m:val="p"/>
                    </m:rPr>
                    <a:rPr lang="es-PE" sz="1050" b="0" i="0">
                      <a:solidFill>
                        <a:schemeClr val="tx1"/>
                      </a:solidFill>
                      <a:latin typeface="Cambria Math"/>
                      <a:ea typeface="+mn-ea"/>
                      <a:cs typeface="+mn-cs"/>
                    </a:rPr>
                    <m:t>db</m:t>
                  </m:r>
                  <m:r>
                    <a:rPr lang="es-PE" sz="105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·</m:t>
                  </m:r>
                  <m:r>
                    <m:rPr>
                      <m:sty m:val="p"/>
                    </m:rPr>
                    <a:rPr lang="es-PE" sz="1050" b="0" i="0">
                      <a:solidFill>
                        <a:schemeClr val="tx1"/>
                      </a:solidFill>
                      <a:latin typeface="Cambria Math"/>
                      <a:ea typeface="+mn-ea"/>
                      <a:cs typeface="+mn-cs"/>
                    </a:rPr>
                    <m:t>fy</m:t>
                  </m:r>
                </m:oMath>
              </a14:m>
              <a:endParaRPr lang="es-PE" sz="1050" b="0" i="0">
                <a:solidFill>
                  <a:schemeClr val="tx1"/>
                </a:solidFill>
                <a:latin typeface="Cambria Math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26" name="30 CuadroTexto">
              <a:extLst>
                <a:ext uri="{FF2B5EF4-FFF2-40B4-BE49-F238E27FC236}">
                  <a16:creationId xmlns:a16="http://schemas.microsoft.com/office/drawing/2014/main" id="{00000000-0008-0000-0100-00001A000000}"/>
                </a:ext>
              </a:extLst>
            </xdr:cNvPr>
            <xdr:cNvSpPr txBox="1"/>
          </xdr:nvSpPr>
          <xdr:spPr>
            <a:xfrm>
              <a:off x="2915653" y="8113825"/>
              <a:ext cx="1355913" cy="2501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l</a:t>
              </a:r>
              <a:r>
                <a:rPr lang="es-PE" sz="90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db</a:t>
              </a:r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=0.004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·</a:t>
              </a:r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db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·</a:t>
              </a:r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fy</a:t>
              </a:r>
            </a:p>
          </xdr:txBody>
        </xdr:sp>
      </mc:Fallback>
    </mc:AlternateContent>
    <xdr:clientData/>
  </xdr:oneCellAnchor>
  <xdr:oneCellAnchor>
    <xdr:from>
      <xdr:col>1</xdr:col>
      <xdr:colOff>145337</xdr:colOff>
      <xdr:row>84</xdr:row>
      <xdr:rowOff>22900</xdr:rowOff>
    </xdr:from>
    <xdr:ext cx="1849417" cy="35123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9" name="31 CuadroTexto">
              <a:extLst>
                <a:ext uri="{FF2B5EF4-FFF2-40B4-BE49-F238E27FC236}">
                  <a16:creationId xmlns:a16="http://schemas.microsoft.com/office/drawing/2014/main" id="{00000000-0008-0000-0000-00001D000000}"/>
                </a:ext>
              </a:extLst>
            </xdr:cNvPr>
            <xdr:cNvSpPr txBox="1"/>
          </xdr:nvSpPr>
          <xdr:spPr>
            <a:xfrm>
              <a:off x="753472" y="14024650"/>
              <a:ext cx="1849417" cy="3512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noAutofit/>
            </a:bodyPr>
            <a:lstStyle/>
            <a:p>
              <a:r>
                <a:rPr lang="es-ES" sz="105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q</a:t>
              </a:r>
              <a:r>
                <a:rPr lang="es-PE" sz="9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snu </a:t>
              </a:r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= </a:t>
              </a:r>
              <a14:m>
                <m:oMath xmlns:m="http://schemas.openxmlformats.org/officeDocument/2006/math">
                  <m:f>
                    <m:fPr>
                      <m:ctrlPr>
                        <a:rPr lang="es-ES" sz="105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d>
                        <m:dPr>
                          <m:ctrlPr>
                            <a:rPr lang="es-ES" sz="105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dPr>
                        <m:e>
                          <m:r>
                            <a:rPr lang="es-ES" sz="1050" b="0" i="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1.2</m:t>
                          </m:r>
                          <m:r>
                            <a:rPr lang="es-PE" sz="105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·</m:t>
                          </m:r>
                          <m:r>
                            <m:rPr>
                              <m:sty m:val="p"/>
                            </m:rPr>
                            <a:rPr lang="es-ES" sz="1050" b="0" i="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PD</m:t>
                          </m:r>
                          <m:r>
                            <a:rPr lang="es-ES" sz="1050" b="0" i="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+1.6</m:t>
                          </m:r>
                          <m:r>
                            <a:rPr lang="es-PE" sz="105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·</m:t>
                          </m:r>
                          <m:r>
                            <m:rPr>
                              <m:sty m:val="p"/>
                            </m:rPr>
                            <a:rPr lang="es-ES" sz="1050" b="0" i="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PL</m:t>
                          </m:r>
                        </m:e>
                      </m:d>
                      <m:r>
                        <a:rPr lang="es-PE" sz="105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·</m:t>
                      </m:r>
                      <m:r>
                        <m:rPr>
                          <m:sty m:val="p"/>
                        </m:rPr>
                        <a:rPr lang="es-ES" sz="1050" b="0" i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qns</m:t>
                      </m:r>
                    </m:num>
                    <m:den>
                      <m:r>
                        <m:rPr>
                          <m:sty m:val="p"/>
                        </m:rPr>
                        <a:rPr lang="es-ES" sz="1050" b="0" i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PD</m:t>
                      </m:r>
                      <m:r>
                        <a:rPr lang="es-ES" sz="1050" b="0" i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r>
                        <m:rPr>
                          <m:sty m:val="p"/>
                        </m:rPr>
                        <a:rPr lang="es-ES" sz="1050" b="0" i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PL</m:t>
                      </m:r>
                    </m:den>
                  </m:f>
                </m:oMath>
              </a14:m>
              <a:endParaRPr lang="es-PE" sz="1050" b="0" i="0">
                <a:solidFill>
                  <a:schemeClr val="tx1"/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29" name="31 CuadroTexto">
              <a:extLst>
                <a:ext uri="{FF2B5EF4-FFF2-40B4-BE49-F238E27FC236}">
                  <a16:creationId xmlns:a16="http://schemas.microsoft.com/office/drawing/2014/main" id="{00000000-0008-0000-0100-00001D000000}"/>
                </a:ext>
              </a:extLst>
            </xdr:cNvPr>
            <xdr:cNvSpPr txBox="1"/>
          </xdr:nvSpPr>
          <xdr:spPr>
            <a:xfrm>
              <a:off x="753472" y="14024650"/>
              <a:ext cx="1849417" cy="3512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noAutofit/>
            </a:bodyPr>
            <a:lstStyle/>
            <a:p>
              <a:r>
                <a:rPr lang="es-ES" sz="105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q</a:t>
              </a:r>
              <a:r>
                <a:rPr lang="es-PE" sz="9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snu </a:t>
              </a:r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= 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((1.2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·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PD+1.6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·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PL)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·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qns)/(PD+PL)</a:t>
              </a:r>
              <a:endParaRPr lang="es-PE" sz="1050" b="0" i="0">
                <a:solidFill>
                  <a:schemeClr val="tx1"/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1</xdr:col>
      <xdr:colOff>136774</xdr:colOff>
      <xdr:row>166</xdr:row>
      <xdr:rowOff>20760</xdr:rowOff>
    </xdr:from>
    <xdr:ext cx="2595561" cy="29256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3" name="37 CuadroTexto">
              <a:extLst>
                <a:ext uri="{FF2B5EF4-FFF2-40B4-BE49-F238E27FC236}">
                  <a16:creationId xmlns:a16="http://schemas.microsoft.com/office/drawing/2014/main" id="{00000000-0008-0000-0000-000021000000}"/>
                </a:ext>
              </a:extLst>
            </xdr:cNvPr>
            <xdr:cNvSpPr txBox="1"/>
          </xdr:nvSpPr>
          <xdr:spPr>
            <a:xfrm>
              <a:off x="744909" y="27159683"/>
              <a:ext cx="2595561" cy="29256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l-GR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Φ</a:t>
              </a:r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Vc </a:t>
              </a:r>
              <a14:m>
                <m:oMath xmlns:m="http://schemas.openxmlformats.org/officeDocument/2006/math">
                  <m:r>
                    <a:rPr lang="es-PE" sz="1050" b="0" i="0">
                      <a:solidFill>
                        <a:schemeClr val="tx1"/>
                      </a:solidFill>
                      <a:latin typeface="Cambria Math"/>
                      <a:ea typeface="+mn-ea"/>
                      <a:cs typeface="+mn-cs"/>
                    </a:rPr>
                    <m:t>=</m:t>
                  </m:r>
                  <m:r>
                    <m:rPr>
                      <m:nor/>
                    </m:rPr>
                    <a:rPr lang="el-GR" sz="1050" b="0" i="0">
                      <a:solidFill>
                        <a:schemeClr val="tx1"/>
                      </a:solidFill>
                      <a:latin typeface="Cambria Math"/>
                      <a:ea typeface="+mn-ea"/>
                      <a:cs typeface="+mn-cs"/>
                    </a:rPr>
                    <m:t>Φ</m:t>
                  </m:r>
                  <m:r>
                    <a:rPr lang="es-PE" sz="1050" b="0" i="0">
                      <a:solidFill>
                        <a:schemeClr val="tx1"/>
                      </a:solidFill>
                      <a:latin typeface="Cambria Math"/>
                      <a:ea typeface="+mn-ea"/>
                      <a:cs typeface="+mn-cs"/>
                    </a:rPr>
                    <m:t>·0.27·</m:t>
                  </m:r>
                  <m:d>
                    <m:dPr>
                      <m:ctrlPr>
                        <a:rPr lang="es-PE" sz="1050" b="0" i="1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r>
                        <a:rPr lang="es-PE" sz="1050" b="0" i="0">
                          <a:solidFill>
                            <a:schemeClr val="tx1"/>
                          </a:solidFill>
                          <a:latin typeface="Cambria Math"/>
                          <a:ea typeface="+mn-ea"/>
                          <a:cs typeface="+mn-cs"/>
                        </a:rPr>
                        <m:t>2+</m:t>
                      </m:r>
                      <m:f>
                        <m:fPr>
                          <m:ctrlPr>
                            <a:rPr lang="es-PE" sz="1050" b="0" i="1">
                              <a:solidFill>
                                <a:schemeClr val="tx1"/>
                              </a:solidFill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r>
                            <a:rPr lang="es-PE" sz="1050" b="0" i="0">
                              <a:solidFill>
                                <a:schemeClr val="tx1"/>
                              </a:solidFill>
                              <a:latin typeface="Cambria Math"/>
                              <a:ea typeface="+mn-ea"/>
                              <a:cs typeface="+mn-cs"/>
                            </a:rPr>
                            <m:t>4</m:t>
                          </m:r>
                        </m:num>
                        <m:den>
                          <m:r>
                            <m:rPr>
                              <m:sty m:val="p"/>
                            </m:rPr>
                            <a:rPr lang="es-PE" sz="1050" b="0" i="0">
                              <a:solidFill>
                                <a:schemeClr val="tx1"/>
                              </a:solidFill>
                              <a:latin typeface="Cambria Math"/>
                              <a:ea typeface="+mn-ea"/>
                              <a:cs typeface="+mn-cs"/>
                            </a:rPr>
                            <m:t>Bc</m:t>
                          </m:r>
                        </m:den>
                      </m:f>
                    </m:e>
                  </m:d>
                  <m:r>
                    <a:rPr lang="es-PE" sz="1050" b="0" i="0">
                      <a:solidFill>
                        <a:schemeClr val="tx1"/>
                      </a:solidFill>
                      <a:latin typeface="Cambria Math"/>
                      <a:ea typeface="+mn-ea"/>
                      <a:cs typeface="+mn-cs"/>
                    </a:rPr>
                    <m:t>·</m:t>
                  </m:r>
                  <m:rad>
                    <m:radPr>
                      <m:degHide m:val="on"/>
                      <m:ctrlPr>
                        <a:rPr lang="es-PE" sz="1050" b="0" i="1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sSup>
                        <m:sSupPr>
                          <m:ctrlPr>
                            <a:rPr lang="es-PE" sz="1050" b="0" i="1">
                              <a:solidFill>
                                <a:schemeClr val="tx1"/>
                              </a:solidFill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m:rPr>
                              <m:sty m:val="p"/>
                            </m:rPr>
                            <a:rPr lang="es-PE" sz="1050" b="0" i="0">
                              <a:solidFill>
                                <a:schemeClr val="tx1"/>
                              </a:solidFill>
                              <a:latin typeface="Cambria Math"/>
                              <a:ea typeface="+mn-ea"/>
                              <a:cs typeface="+mn-cs"/>
                            </a:rPr>
                            <m:t>f</m:t>
                          </m:r>
                        </m:e>
                        <m:sup>
                          <m:r>
                            <a:rPr lang="es-PE" sz="1050" b="0" i="0">
                              <a:solidFill>
                                <a:schemeClr val="tx1"/>
                              </a:solidFill>
                              <a:latin typeface="Cambria Math"/>
                              <a:ea typeface="+mn-ea"/>
                              <a:cs typeface="+mn-cs"/>
                            </a:rPr>
                            <m:t>′</m:t>
                          </m:r>
                        </m:sup>
                      </m:sSup>
                      <m:r>
                        <m:rPr>
                          <m:sty m:val="p"/>
                        </m:rPr>
                        <a:rPr lang="es-PE" sz="1050" b="0" i="0">
                          <a:solidFill>
                            <a:schemeClr val="tx1"/>
                          </a:solidFill>
                          <a:latin typeface="Cambria Math"/>
                          <a:ea typeface="+mn-ea"/>
                          <a:cs typeface="+mn-cs"/>
                        </a:rPr>
                        <m:t>c</m:t>
                      </m:r>
                    </m:e>
                  </m:rad>
                  <m:r>
                    <a:rPr lang="es-PE" sz="1050" b="0" i="0">
                      <a:solidFill>
                        <a:schemeClr val="tx1"/>
                      </a:solidFill>
                      <a:latin typeface="Cambria Math"/>
                      <a:ea typeface="+mn-ea"/>
                      <a:cs typeface="+mn-cs"/>
                    </a:rPr>
                    <m:t>·</m:t>
                  </m:r>
                  <m:r>
                    <m:rPr>
                      <m:sty m:val="p"/>
                    </m:rPr>
                    <a:rPr lang="es-PE" sz="1050" b="0" i="0">
                      <a:solidFill>
                        <a:schemeClr val="tx1"/>
                      </a:solidFill>
                      <a:latin typeface="Cambria Math"/>
                      <a:ea typeface="+mn-ea"/>
                      <a:cs typeface="+mn-cs"/>
                    </a:rPr>
                    <m:t>bo</m:t>
                  </m:r>
                  <m:r>
                    <a:rPr lang="es-PE" sz="1050" b="0" i="0">
                      <a:solidFill>
                        <a:schemeClr val="tx1"/>
                      </a:solidFill>
                      <a:latin typeface="Cambria Math"/>
                      <a:ea typeface="+mn-ea"/>
                      <a:cs typeface="+mn-cs"/>
                    </a:rPr>
                    <m:t>·</m:t>
                  </m:r>
                  <m:r>
                    <m:rPr>
                      <m:sty m:val="p"/>
                    </m:rPr>
                    <a:rPr lang="es-PE" sz="1050" b="0" i="0">
                      <a:solidFill>
                        <a:schemeClr val="tx1"/>
                      </a:solidFill>
                      <a:latin typeface="Cambria Math"/>
                      <a:ea typeface="+mn-ea"/>
                      <a:cs typeface="+mn-cs"/>
                    </a:rPr>
                    <m:t>do</m:t>
                  </m:r>
                </m:oMath>
              </a14:m>
              <a:endParaRPr lang="es-PE" sz="1050" b="0" i="0">
                <a:solidFill>
                  <a:schemeClr val="tx1"/>
                </a:solidFill>
                <a:latin typeface="Cambria Math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33" name="37 CuadroTexto">
              <a:extLst>
                <a:ext uri="{FF2B5EF4-FFF2-40B4-BE49-F238E27FC236}">
                  <a16:creationId xmlns:a16="http://schemas.microsoft.com/office/drawing/2014/main" id="{00000000-0008-0000-0100-000021000000}"/>
                </a:ext>
              </a:extLst>
            </xdr:cNvPr>
            <xdr:cNvSpPr txBox="1"/>
          </xdr:nvSpPr>
          <xdr:spPr>
            <a:xfrm>
              <a:off x="744909" y="27159683"/>
              <a:ext cx="2595561" cy="29256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l-GR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Φ</a:t>
              </a:r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Vc =</a:t>
              </a:r>
              <a:r>
                <a:rPr lang="el-GR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"Φ</a:t>
              </a:r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"·0.27·</a:t>
              </a:r>
              <a:r>
                <a:rPr lang="es-PE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2+4</a:t>
              </a:r>
              <a:r>
                <a:rPr lang="es-PE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/</a:t>
              </a:r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Bc</a:t>
              </a:r>
              <a:r>
                <a:rPr lang="es-PE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·</a:t>
              </a:r>
              <a:r>
                <a:rPr lang="es-PE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f</a:t>
              </a:r>
              <a:r>
                <a:rPr lang="es-PE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^</a:t>
              </a:r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′ c</a:t>
              </a:r>
              <a:r>
                <a:rPr lang="es-PE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·bo·d</a:t>
              </a:r>
              <a:r>
                <a:rPr lang="es-ES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o</a:t>
              </a:r>
              <a:endParaRPr lang="es-PE" sz="1050" b="0" i="0">
                <a:solidFill>
                  <a:schemeClr val="tx1"/>
                </a:solidFill>
                <a:latin typeface="Cambria Math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1</xdr:col>
      <xdr:colOff>144100</xdr:colOff>
      <xdr:row>169</xdr:row>
      <xdr:rowOff>48850</xdr:rowOff>
    </xdr:from>
    <xdr:ext cx="2706686" cy="29256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4" name="38 CuadroTexto">
              <a:extLst>
                <a:ext uri="{FF2B5EF4-FFF2-40B4-BE49-F238E27FC236}">
                  <a16:creationId xmlns:a16="http://schemas.microsoft.com/office/drawing/2014/main" id="{00000000-0008-0000-0000-000022000000}"/>
                </a:ext>
              </a:extLst>
            </xdr:cNvPr>
            <xdr:cNvSpPr txBox="1"/>
          </xdr:nvSpPr>
          <xdr:spPr>
            <a:xfrm>
              <a:off x="752235" y="27671350"/>
              <a:ext cx="2706686" cy="29256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l-GR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Φ</a:t>
              </a:r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Vc </a:t>
              </a:r>
              <a14:m>
                <m:oMath xmlns:m="http://schemas.openxmlformats.org/officeDocument/2006/math">
                  <m:r>
                    <a:rPr lang="es-PE" sz="1050" b="0" i="0">
                      <a:solidFill>
                        <a:schemeClr val="tx1"/>
                      </a:solidFill>
                      <a:latin typeface="Cambria Math"/>
                      <a:ea typeface="+mn-ea"/>
                      <a:cs typeface="+mn-cs"/>
                    </a:rPr>
                    <m:t>=</m:t>
                  </m:r>
                  <m:r>
                    <m:rPr>
                      <m:nor/>
                    </m:rPr>
                    <a:rPr lang="el-GR" sz="1050" b="0" i="0">
                      <a:solidFill>
                        <a:schemeClr val="tx1"/>
                      </a:solidFill>
                      <a:latin typeface="Cambria Math"/>
                      <a:ea typeface="+mn-ea"/>
                      <a:cs typeface="+mn-cs"/>
                    </a:rPr>
                    <m:t>Φ</m:t>
                  </m:r>
                  <m:r>
                    <a:rPr lang="es-PE" sz="1050" b="0" i="0">
                      <a:solidFill>
                        <a:schemeClr val="tx1"/>
                      </a:solidFill>
                      <a:latin typeface="Cambria Math"/>
                      <a:ea typeface="+mn-ea"/>
                      <a:cs typeface="+mn-cs"/>
                    </a:rPr>
                    <m:t>·0.27·</m:t>
                  </m:r>
                  <m:d>
                    <m:dPr>
                      <m:ctrlPr>
                        <a:rPr lang="es-PE" sz="1050" b="0" i="1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r>
                        <a:rPr lang="es-PE" sz="1050" b="0" i="0">
                          <a:solidFill>
                            <a:schemeClr val="tx1"/>
                          </a:solidFill>
                          <a:latin typeface="Cambria Math"/>
                          <a:ea typeface="+mn-ea"/>
                          <a:cs typeface="+mn-cs"/>
                        </a:rPr>
                        <m:t>2+</m:t>
                      </m:r>
                      <m:f>
                        <m:fPr>
                          <m:ctrlPr>
                            <a:rPr lang="es-PE" sz="1050" b="0" i="1">
                              <a:solidFill>
                                <a:schemeClr val="tx1"/>
                              </a:solidFill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r>
                            <m:rPr>
                              <m:sty m:val="p"/>
                            </m:rPr>
                            <a:rPr lang="el-GR" sz="1050" b="0" i="0">
                              <a:solidFill>
                                <a:schemeClr val="tx1"/>
                              </a:solidFill>
                              <a:latin typeface="Cambria Math"/>
                              <a:ea typeface="+mn-ea"/>
                              <a:cs typeface="+mn-cs"/>
                            </a:rPr>
                            <m:t>α</m:t>
                          </m:r>
                          <m:r>
                            <m:rPr>
                              <m:sty m:val="p"/>
                            </m:rPr>
                            <a:rPr lang="es-PE" sz="1050" b="0" i="0">
                              <a:solidFill>
                                <a:schemeClr val="tx1"/>
                              </a:solidFill>
                              <a:latin typeface="Cambria Math"/>
                              <a:ea typeface="+mn-ea"/>
                              <a:cs typeface="+mn-cs"/>
                            </a:rPr>
                            <m:t>o</m:t>
                          </m:r>
                          <m:r>
                            <a:rPr lang="es-PE" sz="1050" b="0" i="0">
                              <a:solidFill>
                                <a:schemeClr val="tx1"/>
                              </a:solidFill>
                              <a:latin typeface="Cambria Math"/>
                              <a:ea typeface="+mn-ea"/>
                              <a:cs typeface="+mn-cs"/>
                            </a:rPr>
                            <m:t>·</m:t>
                          </m:r>
                          <m:r>
                            <m:rPr>
                              <m:sty m:val="p"/>
                            </m:rPr>
                            <a:rPr lang="es-PE" sz="1050" b="0" i="0">
                              <a:solidFill>
                                <a:schemeClr val="tx1"/>
                              </a:solidFill>
                              <a:latin typeface="Cambria Math"/>
                              <a:ea typeface="+mn-ea"/>
                              <a:cs typeface="+mn-cs"/>
                            </a:rPr>
                            <m:t>do</m:t>
                          </m:r>
                        </m:num>
                        <m:den>
                          <m:r>
                            <m:rPr>
                              <m:sty m:val="p"/>
                            </m:rPr>
                            <a:rPr lang="es-PE" sz="1050" b="0" i="0">
                              <a:solidFill>
                                <a:schemeClr val="tx1"/>
                              </a:solidFill>
                              <a:latin typeface="Cambria Math"/>
                              <a:ea typeface="+mn-ea"/>
                              <a:cs typeface="+mn-cs"/>
                            </a:rPr>
                            <m:t>bo</m:t>
                          </m:r>
                        </m:den>
                      </m:f>
                    </m:e>
                  </m:d>
                  <m:r>
                    <a:rPr lang="es-PE" sz="1050" b="0" i="0">
                      <a:solidFill>
                        <a:schemeClr val="tx1"/>
                      </a:solidFill>
                      <a:latin typeface="Cambria Math"/>
                      <a:ea typeface="+mn-ea"/>
                      <a:cs typeface="+mn-cs"/>
                    </a:rPr>
                    <m:t>·</m:t>
                  </m:r>
                  <m:rad>
                    <m:radPr>
                      <m:degHide m:val="on"/>
                      <m:ctrlPr>
                        <a:rPr lang="es-PE" sz="1050" b="0" i="1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sSup>
                        <m:sSupPr>
                          <m:ctrlPr>
                            <a:rPr lang="es-PE" sz="1050" b="0" i="1">
                              <a:solidFill>
                                <a:schemeClr val="tx1"/>
                              </a:solidFill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m:rPr>
                              <m:sty m:val="p"/>
                            </m:rPr>
                            <a:rPr lang="es-PE" sz="1050" b="0" i="0">
                              <a:solidFill>
                                <a:schemeClr val="tx1"/>
                              </a:solidFill>
                              <a:latin typeface="Cambria Math"/>
                              <a:ea typeface="+mn-ea"/>
                              <a:cs typeface="+mn-cs"/>
                            </a:rPr>
                            <m:t>f</m:t>
                          </m:r>
                        </m:e>
                        <m:sup>
                          <m:r>
                            <a:rPr lang="es-PE" sz="1050" b="0" i="0">
                              <a:solidFill>
                                <a:schemeClr val="tx1"/>
                              </a:solidFill>
                              <a:latin typeface="Cambria Math"/>
                              <a:ea typeface="+mn-ea"/>
                              <a:cs typeface="+mn-cs"/>
                            </a:rPr>
                            <m:t>′</m:t>
                          </m:r>
                        </m:sup>
                      </m:sSup>
                      <m:r>
                        <m:rPr>
                          <m:sty m:val="p"/>
                        </m:rPr>
                        <a:rPr lang="es-PE" sz="1050" b="0" i="0">
                          <a:solidFill>
                            <a:schemeClr val="tx1"/>
                          </a:solidFill>
                          <a:latin typeface="Cambria Math"/>
                          <a:ea typeface="+mn-ea"/>
                          <a:cs typeface="+mn-cs"/>
                        </a:rPr>
                        <m:t>c</m:t>
                      </m:r>
                    </m:e>
                  </m:rad>
                  <m:r>
                    <a:rPr lang="es-PE" sz="1050" b="0" i="0">
                      <a:solidFill>
                        <a:schemeClr val="tx1"/>
                      </a:solidFill>
                      <a:latin typeface="Cambria Math"/>
                      <a:ea typeface="+mn-ea"/>
                      <a:cs typeface="+mn-cs"/>
                    </a:rPr>
                    <m:t>·</m:t>
                  </m:r>
                  <m:r>
                    <m:rPr>
                      <m:sty m:val="p"/>
                    </m:rPr>
                    <a:rPr lang="es-PE" sz="1050" b="0" i="0">
                      <a:solidFill>
                        <a:schemeClr val="tx1"/>
                      </a:solidFill>
                      <a:latin typeface="Cambria Math"/>
                      <a:ea typeface="+mn-ea"/>
                      <a:cs typeface="+mn-cs"/>
                    </a:rPr>
                    <m:t>bo</m:t>
                  </m:r>
                  <m:r>
                    <a:rPr lang="es-PE" sz="1050" b="0" i="0">
                      <a:solidFill>
                        <a:schemeClr val="tx1"/>
                      </a:solidFill>
                      <a:latin typeface="Cambria Math"/>
                      <a:ea typeface="+mn-ea"/>
                      <a:cs typeface="+mn-cs"/>
                    </a:rPr>
                    <m:t>·</m:t>
                  </m:r>
                  <m:r>
                    <m:rPr>
                      <m:sty m:val="p"/>
                    </m:rPr>
                    <a:rPr lang="es-PE" sz="1050" b="0" i="0">
                      <a:solidFill>
                        <a:schemeClr val="tx1"/>
                      </a:solidFill>
                      <a:latin typeface="Cambria Math"/>
                      <a:ea typeface="+mn-ea"/>
                      <a:cs typeface="+mn-cs"/>
                    </a:rPr>
                    <m:t>d</m:t>
                  </m:r>
                </m:oMath>
              </a14:m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o</a:t>
              </a:r>
            </a:p>
          </xdr:txBody>
        </xdr:sp>
      </mc:Choice>
      <mc:Fallback xmlns="">
        <xdr:sp macro="" textlink="">
          <xdr:nvSpPr>
            <xdr:cNvPr id="34" name="38 CuadroTexto">
              <a:extLst>
                <a:ext uri="{FF2B5EF4-FFF2-40B4-BE49-F238E27FC236}">
                  <a16:creationId xmlns:a16="http://schemas.microsoft.com/office/drawing/2014/main" id="{00000000-0008-0000-0100-000022000000}"/>
                </a:ext>
              </a:extLst>
            </xdr:cNvPr>
            <xdr:cNvSpPr txBox="1"/>
          </xdr:nvSpPr>
          <xdr:spPr>
            <a:xfrm>
              <a:off x="752235" y="27671350"/>
              <a:ext cx="2706686" cy="29256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l-GR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Φ</a:t>
              </a:r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Vc =</a:t>
              </a:r>
              <a:r>
                <a:rPr lang="el-GR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"Φ</a:t>
              </a:r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"·0.27·</a:t>
              </a:r>
              <a:r>
                <a:rPr lang="es-PE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2+</a:t>
              </a:r>
              <a:r>
                <a:rPr lang="es-PE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l-GR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α</a:t>
              </a:r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o·d</a:t>
              </a:r>
              <a:r>
                <a:rPr lang="es-ES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o</a:t>
              </a:r>
              <a:r>
                <a:rPr lang="es-PE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)/</a:t>
              </a:r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bo</a:t>
              </a:r>
              <a:r>
                <a:rPr lang="es-PE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·</a:t>
              </a:r>
              <a:r>
                <a:rPr lang="es-PE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f</a:t>
              </a:r>
              <a:r>
                <a:rPr lang="es-PE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^</a:t>
              </a:r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′ c</a:t>
              </a:r>
              <a:r>
                <a:rPr lang="es-PE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·bo·do</a:t>
              </a:r>
            </a:p>
          </xdr:txBody>
        </xdr:sp>
      </mc:Fallback>
    </mc:AlternateContent>
    <xdr:clientData/>
  </xdr:oneCellAnchor>
  <xdr:oneCellAnchor>
    <xdr:from>
      <xdr:col>1</xdr:col>
      <xdr:colOff>121506</xdr:colOff>
      <xdr:row>172</xdr:row>
      <xdr:rowOff>74496</xdr:rowOff>
    </xdr:from>
    <xdr:ext cx="1928812" cy="25521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5" name="39 CuadroTexto">
              <a:extLst>
                <a:ext uri="{FF2B5EF4-FFF2-40B4-BE49-F238E27FC236}">
                  <a16:creationId xmlns:a16="http://schemas.microsoft.com/office/drawing/2014/main" id="{00000000-0008-0000-0000-000023000000}"/>
                </a:ext>
              </a:extLst>
            </xdr:cNvPr>
            <xdr:cNvSpPr txBox="1"/>
          </xdr:nvSpPr>
          <xdr:spPr>
            <a:xfrm>
              <a:off x="729641" y="28180573"/>
              <a:ext cx="1928812" cy="2552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l-GR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Φ</a:t>
              </a:r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Vc </a:t>
              </a:r>
              <a14:m>
                <m:oMath xmlns:m="http://schemas.openxmlformats.org/officeDocument/2006/math">
                  <m:r>
                    <a:rPr lang="es-PE" sz="1050" b="0" i="0">
                      <a:solidFill>
                        <a:schemeClr val="tx1"/>
                      </a:solidFill>
                      <a:latin typeface="Cambria Math"/>
                      <a:ea typeface="+mn-ea"/>
                      <a:cs typeface="+mn-cs"/>
                    </a:rPr>
                    <m:t>=</m:t>
                  </m:r>
                  <m:r>
                    <m:rPr>
                      <m:nor/>
                    </m:rPr>
                    <a:rPr lang="el-GR" sz="1050" b="0" i="0">
                      <a:solidFill>
                        <a:schemeClr val="tx1"/>
                      </a:solidFill>
                      <a:latin typeface="Cambria Math"/>
                      <a:ea typeface="+mn-ea"/>
                      <a:cs typeface="+mn-cs"/>
                    </a:rPr>
                    <m:t>Φ</m:t>
                  </m:r>
                  <m:r>
                    <a:rPr lang="es-PE" sz="1050" b="0" i="0">
                      <a:solidFill>
                        <a:schemeClr val="tx1"/>
                      </a:solidFill>
                      <a:latin typeface="Cambria Math"/>
                      <a:ea typeface="+mn-ea"/>
                      <a:cs typeface="+mn-cs"/>
                    </a:rPr>
                    <m:t>·1.1·</m:t>
                  </m:r>
                  <m:rad>
                    <m:radPr>
                      <m:degHide m:val="on"/>
                      <m:ctrlPr>
                        <a:rPr lang="es-PE" sz="1050" b="0" i="1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sSup>
                        <m:sSupPr>
                          <m:ctrlPr>
                            <a:rPr lang="es-PE" sz="1050" b="0" i="1">
                              <a:solidFill>
                                <a:schemeClr val="tx1"/>
                              </a:solidFill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m:rPr>
                              <m:sty m:val="p"/>
                            </m:rPr>
                            <a:rPr lang="es-PE" sz="1050" b="0" i="0">
                              <a:solidFill>
                                <a:schemeClr val="tx1"/>
                              </a:solidFill>
                              <a:latin typeface="Cambria Math"/>
                              <a:ea typeface="+mn-ea"/>
                              <a:cs typeface="+mn-cs"/>
                            </a:rPr>
                            <m:t>f</m:t>
                          </m:r>
                        </m:e>
                        <m:sup>
                          <m:r>
                            <a:rPr lang="es-PE" sz="1050" b="0" i="0">
                              <a:solidFill>
                                <a:schemeClr val="tx1"/>
                              </a:solidFill>
                              <a:latin typeface="Cambria Math"/>
                              <a:ea typeface="+mn-ea"/>
                              <a:cs typeface="+mn-cs"/>
                            </a:rPr>
                            <m:t>′</m:t>
                          </m:r>
                        </m:sup>
                      </m:sSup>
                      <m:r>
                        <m:rPr>
                          <m:sty m:val="p"/>
                        </m:rPr>
                        <a:rPr lang="es-PE" sz="1050" b="0" i="0">
                          <a:solidFill>
                            <a:schemeClr val="tx1"/>
                          </a:solidFill>
                          <a:latin typeface="Cambria Math"/>
                          <a:ea typeface="+mn-ea"/>
                          <a:cs typeface="+mn-cs"/>
                        </a:rPr>
                        <m:t>c</m:t>
                      </m:r>
                    </m:e>
                  </m:rad>
                  <m:r>
                    <a:rPr lang="es-PE" sz="1050" b="0" i="0">
                      <a:solidFill>
                        <a:schemeClr val="tx1"/>
                      </a:solidFill>
                      <a:latin typeface="Cambria Math"/>
                      <a:ea typeface="+mn-ea"/>
                      <a:cs typeface="+mn-cs"/>
                    </a:rPr>
                    <m:t>·</m:t>
                  </m:r>
                  <m:r>
                    <m:rPr>
                      <m:sty m:val="p"/>
                    </m:rPr>
                    <a:rPr lang="es-PE" sz="1050" b="0" i="0">
                      <a:solidFill>
                        <a:schemeClr val="tx1"/>
                      </a:solidFill>
                      <a:latin typeface="Cambria Math"/>
                      <a:ea typeface="+mn-ea"/>
                      <a:cs typeface="+mn-cs"/>
                    </a:rPr>
                    <m:t>bo</m:t>
                  </m:r>
                  <m:r>
                    <a:rPr lang="es-PE" sz="1050" b="0" i="0">
                      <a:solidFill>
                        <a:schemeClr val="tx1"/>
                      </a:solidFill>
                      <a:latin typeface="Cambria Math"/>
                      <a:ea typeface="+mn-ea"/>
                      <a:cs typeface="+mn-cs"/>
                    </a:rPr>
                    <m:t>·</m:t>
                  </m:r>
                  <m:r>
                    <m:rPr>
                      <m:sty m:val="p"/>
                    </m:rPr>
                    <a:rPr lang="es-PE" sz="1050" b="0" i="0">
                      <a:solidFill>
                        <a:schemeClr val="tx1"/>
                      </a:solidFill>
                      <a:latin typeface="Cambria Math"/>
                      <a:ea typeface="+mn-ea"/>
                      <a:cs typeface="+mn-cs"/>
                    </a:rPr>
                    <m:t>do</m:t>
                  </m:r>
                </m:oMath>
              </a14:m>
              <a:endParaRPr lang="es-PE" sz="1050" b="0" i="0">
                <a:solidFill>
                  <a:schemeClr val="tx1"/>
                </a:solidFill>
                <a:latin typeface="Cambria Math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35" name="39 CuadroTexto">
              <a:extLst>
                <a:ext uri="{FF2B5EF4-FFF2-40B4-BE49-F238E27FC236}">
                  <a16:creationId xmlns:a16="http://schemas.microsoft.com/office/drawing/2014/main" id="{00000000-0008-0000-0100-000023000000}"/>
                </a:ext>
              </a:extLst>
            </xdr:cNvPr>
            <xdr:cNvSpPr txBox="1"/>
          </xdr:nvSpPr>
          <xdr:spPr>
            <a:xfrm>
              <a:off x="729641" y="28180573"/>
              <a:ext cx="1928812" cy="2552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l-GR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Φ</a:t>
              </a:r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Vc =</a:t>
              </a:r>
              <a:r>
                <a:rPr lang="el-GR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"Φ</a:t>
              </a:r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"·1.1·</a:t>
              </a:r>
              <a:r>
                <a:rPr lang="es-PE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f</a:t>
              </a:r>
              <a:r>
                <a:rPr lang="es-PE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^</a:t>
              </a:r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′ c</a:t>
              </a:r>
              <a:r>
                <a:rPr lang="es-PE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·bo·d</a:t>
              </a:r>
              <a:r>
                <a:rPr lang="es-ES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o</a:t>
              </a:r>
              <a:endParaRPr lang="es-PE" sz="1050" b="0" i="0">
                <a:solidFill>
                  <a:schemeClr val="tx1"/>
                </a:solidFill>
                <a:latin typeface="Cambria Math"/>
                <a:ea typeface="+mn-ea"/>
                <a:cs typeface="+mn-cs"/>
              </a:endParaRPr>
            </a:p>
          </xdr:txBody>
        </xdr:sp>
      </mc:Fallback>
    </mc:AlternateContent>
    <xdr:clientData/>
  </xdr:oneCellAnchor>
  <xdr:twoCellAnchor editAs="oneCell">
    <xdr:from>
      <xdr:col>19</xdr:col>
      <xdr:colOff>485775</xdr:colOff>
      <xdr:row>4</xdr:row>
      <xdr:rowOff>5195</xdr:rowOff>
    </xdr:from>
    <xdr:to>
      <xdr:col>23</xdr:col>
      <xdr:colOff>156921</xdr:colOff>
      <xdr:row>19</xdr:row>
      <xdr:rowOff>24365</xdr:rowOff>
    </xdr:to>
    <xdr:pic>
      <xdr:nvPicPr>
        <xdr:cNvPr id="55" name="57 Imagen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57384" t="43336" r="23247" b="16664"/>
        <a:stretch/>
      </xdr:blipFill>
      <xdr:spPr>
        <a:xfrm>
          <a:off x="13496925" y="1805420"/>
          <a:ext cx="2109546" cy="2484701"/>
        </a:xfrm>
        <a:prstGeom prst="rect">
          <a:avLst/>
        </a:prstGeom>
      </xdr:spPr>
    </xdr:pic>
    <xdr:clientData/>
  </xdr:twoCellAnchor>
  <xdr:oneCellAnchor>
    <xdr:from>
      <xdr:col>1</xdr:col>
      <xdr:colOff>212638</xdr:colOff>
      <xdr:row>57</xdr:row>
      <xdr:rowOff>1875</xdr:rowOff>
    </xdr:from>
    <xdr:ext cx="3093252" cy="24660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6" name="29 CuadroTexto">
              <a:extLst>
                <a:ext uri="{FF2B5EF4-FFF2-40B4-BE49-F238E27FC236}">
                  <a16:creationId xmlns:a16="http://schemas.microsoft.com/office/drawing/2014/main" id="{00000000-0008-0000-0000-000038000000}"/>
                </a:ext>
              </a:extLst>
            </xdr:cNvPr>
            <xdr:cNvSpPr txBox="1"/>
          </xdr:nvSpPr>
          <xdr:spPr>
            <a:xfrm>
              <a:off x="825551" y="9667679"/>
              <a:ext cx="3093252" cy="2466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s-ES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q</a:t>
              </a:r>
              <a:r>
                <a:rPr lang="es-PE" sz="90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sn</a:t>
              </a:r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= </a:t>
              </a:r>
              <a:r>
                <a:rPr lang="es-ES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q</a:t>
              </a:r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t - ht</a:t>
              </a:r>
              <a14:m>
                <m:oMath xmlns:m="http://schemas.openxmlformats.org/officeDocument/2006/math">
                  <m:r>
                    <a:rPr lang="es-PE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·</m:t>
                  </m:r>
                </m:oMath>
              </a14:m>
              <a:r>
                <a:rPr lang="el-GR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ϒ</a:t>
              </a:r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t - hc</a:t>
              </a:r>
              <a14:m>
                <m:oMath xmlns:m="http://schemas.openxmlformats.org/officeDocument/2006/math">
                  <m:r>
                    <a:rPr lang="es-PE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·</m:t>
                  </m:r>
                </m:oMath>
              </a14:m>
              <a:r>
                <a:rPr lang="el-GR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ϒ</a:t>
              </a:r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c - Peso del piso - S/C</a:t>
              </a:r>
            </a:p>
          </xdr:txBody>
        </xdr:sp>
      </mc:Choice>
      <mc:Fallback xmlns="">
        <xdr:sp macro="" textlink="">
          <xdr:nvSpPr>
            <xdr:cNvPr id="56" name="29 CuadroTexto">
              <a:extLst>
                <a:ext uri="{FF2B5EF4-FFF2-40B4-BE49-F238E27FC236}">
                  <a16:creationId xmlns:a16="http://schemas.microsoft.com/office/drawing/2014/main" id="{00000000-0008-0000-0100-000038000000}"/>
                </a:ext>
              </a:extLst>
            </xdr:cNvPr>
            <xdr:cNvSpPr txBox="1"/>
          </xdr:nvSpPr>
          <xdr:spPr>
            <a:xfrm>
              <a:off x="825551" y="9667679"/>
              <a:ext cx="3093252" cy="2466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s-ES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q</a:t>
              </a:r>
              <a:r>
                <a:rPr lang="es-PE" sz="90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sn</a:t>
              </a:r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= </a:t>
              </a:r>
              <a:r>
                <a:rPr lang="es-ES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q</a:t>
              </a:r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t - ht</a:t>
              </a:r>
              <a:r>
                <a:rPr lang="es-P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·</a:t>
              </a:r>
              <a:r>
                <a:rPr lang="el-GR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ϒ</a:t>
              </a:r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t - hc</a:t>
              </a:r>
              <a:r>
                <a:rPr lang="es-P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·</a:t>
              </a:r>
              <a:r>
                <a:rPr lang="el-GR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ϒ</a:t>
              </a:r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c - Peso del piso - S/C</a:t>
              </a:r>
            </a:p>
          </xdr:txBody>
        </xdr:sp>
      </mc:Fallback>
    </mc:AlternateContent>
    <xdr:clientData/>
  </xdr:oneCellAnchor>
  <xdr:twoCellAnchor>
    <xdr:from>
      <xdr:col>7</xdr:col>
      <xdr:colOff>11906</xdr:colOff>
      <xdr:row>5</xdr:row>
      <xdr:rowOff>0</xdr:rowOff>
    </xdr:from>
    <xdr:to>
      <xdr:col>10</xdr:col>
      <xdr:colOff>470297</xdr:colOff>
      <xdr:row>13</xdr:row>
      <xdr:rowOff>155863</xdr:rowOff>
    </xdr:to>
    <xdr:sp macro="" textlink="">
      <xdr:nvSpPr>
        <xdr:cNvPr id="57" name="Rectángulo 56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SpPr/>
      </xdr:nvSpPr>
      <xdr:spPr>
        <a:xfrm>
          <a:off x="4707731" y="1990725"/>
          <a:ext cx="2372916" cy="1470313"/>
        </a:xfrm>
        <a:prstGeom prst="rect">
          <a:avLst/>
        </a:prstGeom>
        <a:noFill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</xdr:col>
      <xdr:colOff>155864</xdr:colOff>
      <xdr:row>5</xdr:row>
      <xdr:rowOff>34636</xdr:rowOff>
    </xdr:from>
    <xdr:to>
      <xdr:col>4</xdr:col>
      <xdr:colOff>545523</xdr:colOff>
      <xdr:row>13</xdr:row>
      <xdr:rowOff>155862</xdr:rowOff>
    </xdr:to>
    <xdr:sp macro="" textlink="">
      <xdr:nvSpPr>
        <xdr:cNvPr id="58" name="Forma libre: forma 57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SpPr/>
      </xdr:nvSpPr>
      <xdr:spPr>
        <a:xfrm>
          <a:off x="766778" y="2038170"/>
          <a:ext cx="2373486" cy="1454726"/>
        </a:xfrm>
        <a:custGeom>
          <a:avLst/>
          <a:gdLst>
            <a:gd name="connsiteX0" fmla="*/ 1437409 w 2372591"/>
            <a:gd name="connsiteY0" fmla="*/ 8660 h 1446069"/>
            <a:gd name="connsiteX1" fmla="*/ 1437409 w 2372591"/>
            <a:gd name="connsiteY1" fmla="*/ 952500 h 1446069"/>
            <a:gd name="connsiteX2" fmla="*/ 2372591 w 2372591"/>
            <a:gd name="connsiteY2" fmla="*/ 952500 h 1446069"/>
            <a:gd name="connsiteX3" fmla="*/ 2372591 w 2372591"/>
            <a:gd name="connsiteY3" fmla="*/ 1437410 h 1446069"/>
            <a:gd name="connsiteX4" fmla="*/ 0 w 2372591"/>
            <a:gd name="connsiteY4" fmla="*/ 1446069 h 1446069"/>
            <a:gd name="connsiteX5" fmla="*/ 0 w 2372591"/>
            <a:gd name="connsiteY5" fmla="*/ 943841 h 1446069"/>
            <a:gd name="connsiteX6" fmla="*/ 917864 w 2372591"/>
            <a:gd name="connsiteY6" fmla="*/ 943841 h 1446069"/>
            <a:gd name="connsiteX7" fmla="*/ 917864 w 2372591"/>
            <a:gd name="connsiteY7" fmla="*/ 0 h 1446069"/>
            <a:gd name="connsiteX8" fmla="*/ 1437409 w 2372591"/>
            <a:gd name="connsiteY8" fmla="*/ 8660 h 1446069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</a:cxnLst>
          <a:rect l="l" t="t" r="r" b="b"/>
          <a:pathLst>
            <a:path w="2372591" h="1446069">
              <a:moveTo>
                <a:pt x="1437409" y="8660"/>
              </a:moveTo>
              <a:lnTo>
                <a:pt x="1437409" y="952500"/>
              </a:lnTo>
              <a:lnTo>
                <a:pt x="2372591" y="952500"/>
              </a:lnTo>
              <a:lnTo>
                <a:pt x="2372591" y="1437410"/>
              </a:lnTo>
              <a:lnTo>
                <a:pt x="0" y="1446069"/>
              </a:lnTo>
              <a:lnTo>
                <a:pt x="0" y="943841"/>
              </a:lnTo>
              <a:lnTo>
                <a:pt x="917864" y="943841"/>
              </a:lnTo>
              <a:lnTo>
                <a:pt x="917864" y="0"/>
              </a:lnTo>
              <a:lnTo>
                <a:pt x="1437409" y="8660"/>
              </a:lnTo>
              <a:close/>
            </a:path>
          </a:pathLst>
        </a:custGeom>
        <a:noFill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3</xdr:col>
      <xdr:colOff>342900</xdr:colOff>
      <xdr:row>7</xdr:row>
      <xdr:rowOff>161060</xdr:rowOff>
    </xdr:from>
    <xdr:to>
      <xdr:col>4</xdr:col>
      <xdr:colOff>567048</xdr:colOff>
      <xdr:row>8</xdr:row>
      <xdr:rowOff>0</xdr:rowOff>
    </xdr:to>
    <xdr:cxnSp macro="">
      <xdr:nvCxnSpPr>
        <xdr:cNvPr id="59" name="Conector recto 58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CxnSpPr/>
      </xdr:nvCxnSpPr>
      <xdr:spPr>
        <a:xfrm flipV="1">
          <a:off x="2209800" y="2475635"/>
          <a:ext cx="948048" cy="865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198163</xdr:colOff>
      <xdr:row>8</xdr:row>
      <xdr:rowOff>55668</xdr:rowOff>
    </xdr:from>
    <xdr:to>
      <xdr:col>9</xdr:col>
      <xdr:colOff>278771</xdr:colOff>
      <xdr:row>10</xdr:row>
      <xdr:rowOff>70821</xdr:rowOff>
    </xdr:to>
    <xdr:sp macro="" textlink="">
      <xdr:nvSpPr>
        <xdr:cNvPr id="60" name="Rectángulo 59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SpPr/>
      </xdr:nvSpPr>
      <xdr:spPr>
        <a:xfrm>
          <a:off x="5696387" y="2551875"/>
          <a:ext cx="691522" cy="363308"/>
        </a:xfrm>
        <a:prstGeom prst="rect">
          <a:avLst/>
        </a:prstGeom>
        <a:noFill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</xdr:col>
      <xdr:colOff>119728</xdr:colOff>
      <xdr:row>7</xdr:row>
      <xdr:rowOff>161061</xdr:rowOff>
    </xdr:from>
    <xdr:to>
      <xdr:col>2</xdr:col>
      <xdr:colOff>458176</xdr:colOff>
      <xdr:row>8</xdr:row>
      <xdr:rowOff>1</xdr:rowOff>
    </xdr:to>
    <xdr:cxnSp macro="">
      <xdr:nvCxnSpPr>
        <xdr:cNvPr id="62" name="Conector recto 61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CxnSpPr/>
      </xdr:nvCxnSpPr>
      <xdr:spPr>
        <a:xfrm flipV="1">
          <a:off x="729328" y="2475636"/>
          <a:ext cx="948048" cy="865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152400</xdr:colOff>
      <xdr:row>5</xdr:row>
      <xdr:rowOff>10884</xdr:rowOff>
    </xdr:from>
    <xdr:to>
      <xdr:col>1</xdr:col>
      <xdr:colOff>157843</xdr:colOff>
      <xdr:row>6</xdr:row>
      <xdr:rowOff>108856</xdr:rowOff>
    </xdr:to>
    <xdr:cxnSp macro="">
      <xdr:nvCxnSpPr>
        <xdr:cNvPr id="64" name="Conector recto de flecha 63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CxnSpPr/>
      </xdr:nvCxnSpPr>
      <xdr:spPr>
        <a:xfrm flipH="1">
          <a:off x="762000" y="2001609"/>
          <a:ext cx="5443" cy="25989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304800</xdr:colOff>
      <xdr:row>5</xdr:row>
      <xdr:rowOff>16323</xdr:rowOff>
    </xdr:from>
    <xdr:to>
      <xdr:col>1</xdr:col>
      <xdr:colOff>310243</xdr:colOff>
      <xdr:row>6</xdr:row>
      <xdr:rowOff>114295</xdr:rowOff>
    </xdr:to>
    <xdr:cxnSp macro="">
      <xdr:nvCxnSpPr>
        <xdr:cNvPr id="65" name="Conector recto de flecha 64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CxnSpPr/>
      </xdr:nvCxnSpPr>
      <xdr:spPr>
        <a:xfrm flipH="1">
          <a:off x="914400" y="2007048"/>
          <a:ext cx="5443" cy="25989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457200</xdr:colOff>
      <xdr:row>5</xdr:row>
      <xdr:rowOff>10880</xdr:rowOff>
    </xdr:from>
    <xdr:to>
      <xdr:col>1</xdr:col>
      <xdr:colOff>462643</xdr:colOff>
      <xdr:row>6</xdr:row>
      <xdr:rowOff>108852</xdr:rowOff>
    </xdr:to>
    <xdr:cxnSp macro="">
      <xdr:nvCxnSpPr>
        <xdr:cNvPr id="66" name="Conector recto de flecha 65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CxnSpPr/>
      </xdr:nvCxnSpPr>
      <xdr:spPr>
        <a:xfrm flipH="1">
          <a:off x="1066800" y="2001605"/>
          <a:ext cx="5443" cy="25989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5</xdr:row>
      <xdr:rowOff>10878</xdr:rowOff>
    </xdr:from>
    <xdr:to>
      <xdr:col>2</xdr:col>
      <xdr:colOff>5443</xdr:colOff>
      <xdr:row>6</xdr:row>
      <xdr:rowOff>108850</xdr:rowOff>
    </xdr:to>
    <xdr:cxnSp macro="">
      <xdr:nvCxnSpPr>
        <xdr:cNvPr id="67" name="Conector recto de flecha 66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CxnSpPr/>
      </xdr:nvCxnSpPr>
      <xdr:spPr>
        <a:xfrm flipH="1">
          <a:off x="1219200" y="2001603"/>
          <a:ext cx="5443" cy="25989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152400</xdr:colOff>
      <xdr:row>5</xdr:row>
      <xdr:rowOff>10874</xdr:rowOff>
    </xdr:from>
    <xdr:to>
      <xdr:col>2</xdr:col>
      <xdr:colOff>157843</xdr:colOff>
      <xdr:row>6</xdr:row>
      <xdr:rowOff>108846</xdr:rowOff>
    </xdr:to>
    <xdr:cxnSp macro="">
      <xdr:nvCxnSpPr>
        <xdr:cNvPr id="68" name="Conector recto de flecha 67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CxnSpPr/>
      </xdr:nvCxnSpPr>
      <xdr:spPr>
        <a:xfrm flipH="1">
          <a:off x="1371600" y="2001599"/>
          <a:ext cx="5443" cy="25989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304800</xdr:colOff>
      <xdr:row>5</xdr:row>
      <xdr:rowOff>16315</xdr:rowOff>
    </xdr:from>
    <xdr:to>
      <xdr:col>2</xdr:col>
      <xdr:colOff>310243</xdr:colOff>
      <xdr:row>6</xdr:row>
      <xdr:rowOff>114287</xdr:rowOff>
    </xdr:to>
    <xdr:cxnSp macro="">
      <xdr:nvCxnSpPr>
        <xdr:cNvPr id="69" name="Conector recto de flecha 68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CxnSpPr/>
      </xdr:nvCxnSpPr>
      <xdr:spPr>
        <a:xfrm flipH="1">
          <a:off x="1524000" y="2007040"/>
          <a:ext cx="5443" cy="25989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429985</xdr:colOff>
      <xdr:row>5</xdr:row>
      <xdr:rowOff>10884</xdr:rowOff>
    </xdr:from>
    <xdr:to>
      <xdr:col>3</xdr:col>
      <xdr:colOff>435428</xdr:colOff>
      <xdr:row>6</xdr:row>
      <xdr:rowOff>108856</xdr:rowOff>
    </xdr:to>
    <xdr:cxnSp macro="">
      <xdr:nvCxnSpPr>
        <xdr:cNvPr id="70" name="Conector recto de flecha 69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CxnSpPr/>
      </xdr:nvCxnSpPr>
      <xdr:spPr>
        <a:xfrm flipH="1">
          <a:off x="2296885" y="2001609"/>
          <a:ext cx="5443" cy="25989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576950</xdr:colOff>
      <xdr:row>5</xdr:row>
      <xdr:rowOff>10880</xdr:rowOff>
    </xdr:from>
    <xdr:to>
      <xdr:col>3</xdr:col>
      <xdr:colOff>582393</xdr:colOff>
      <xdr:row>6</xdr:row>
      <xdr:rowOff>108852</xdr:rowOff>
    </xdr:to>
    <xdr:cxnSp macro="">
      <xdr:nvCxnSpPr>
        <xdr:cNvPr id="71" name="Conector recto de flecha 70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CxnSpPr/>
      </xdr:nvCxnSpPr>
      <xdr:spPr>
        <a:xfrm flipH="1">
          <a:off x="2443850" y="2001605"/>
          <a:ext cx="5443" cy="25989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5443</xdr:colOff>
      <xdr:row>5</xdr:row>
      <xdr:rowOff>10880</xdr:rowOff>
    </xdr:from>
    <xdr:to>
      <xdr:col>4</xdr:col>
      <xdr:colOff>10886</xdr:colOff>
      <xdr:row>6</xdr:row>
      <xdr:rowOff>108852</xdr:rowOff>
    </xdr:to>
    <xdr:cxnSp macro="">
      <xdr:nvCxnSpPr>
        <xdr:cNvPr id="72" name="Conector recto de flecha 71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CxnSpPr/>
      </xdr:nvCxnSpPr>
      <xdr:spPr>
        <a:xfrm flipH="1">
          <a:off x="2596243" y="2001605"/>
          <a:ext cx="5443" cy="25989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174176</xdr:colOff>
      <xdr:row>5</xdr:row>
      <xdr:rowOff>10878</xdr:rowOff>
    </xdr:from>
    <xdr:to>
      <xdr:col>4</xdr:col>
      <xdr:colOff>179619</xdr:colOff>
      <xdr:row>6</xdr:row>
      <xdr:rowOff>108850</xdr:rowOff>
    </xdr:to>
    <xdr:cxnSp macro="">
      <xdr:nvCxnSpPr>
        <xdr:cNvPr id="73" name="Conector recto de flecha 72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CxnSpPr/>
      </xdr:nvCxnSpPr>
      <xdr:spPr>
        <a:xfrm flipH="1">
          <a:off x="2764976" y="2001603"/>
          <a:ext cx="5443" cy="25989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342898</xdr:colOff>
      <xdr:row>5</xdr:row>
      <xdr:rowOff>10874</xdr:rowOff>
    </xdr:from>
    <xdr:to>
      <xdr:col>4</xdr:col>
      <xdr:colOff>348341</xdr:colOff>
      <xdr:row>6</xdr:row>
      <xdr:rowOff>108846</xdr:rowOff>
    </xdr:to>
    <xdr:cxnSp macro="">
      <xdr:nvCxnSpPr>
        <xdr:cNvPr id="74" name="Conector recto de flecha 73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CxnSpPr/>
      </xdr:nvCxnSpPr>
      <xdr:spPr>
        <a:xfrm flipH="1">
          <a:off x="2933698" y="2001599"/>
          <a:ext cx="5443" cy="25989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460075</xdr:colOff>
      <xdr:row>5</xdr:row>
      <xdr:rowOff>76200</xdr:rowOff>
    </xdr:from>
    <xdr:to>
      <xdr:col>4</xdr:col>
      <xdr:colOff>506187</xdr:colOff>
      <xdr:row>6</xdr:row>
      <xdr:rowOff>111425</xdr:rowOff>
    </xdr:to>
    <xdr:cxnSp macro="">
      <xdr:nvCxnSpPr>
        <xdr:cNvPr id="75" name="Conector recto de flecha 74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CxnSpPr/>
      </xdr:nvCxnSpPr>
      <xdr:spPr>
        <a:xfrm flipH="1">
          <a:off x="3051594" y="2067464"/>
          <a:ext cx="46112" cy="19697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440871</xdr:colOff>
      <xdr:row>7</xdr:row>
      <xdr:rowOff>38100</xdr:rowOff>
    </xdr:from>
    <xdr:to>
      <xdr:col>4</xdr:col>
      <xdr:colOff>440872</xdr:colOff>
      <xdr:row>7</xdr:row>
      <xdr:rowOff>152399</xdr:rowOff>
    </xdr:to>
    <xdr:cxnSp macro="">
      <xdr:nvCxnSpPr>
        <xdr:cNvPr id="76" name="Conector recto de flecha 75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CxnSpPr/>
      </xdr:nvCxnSpPr>
      <xdr:spPr>
        <a:xfrm>
          <a:off x="3031671" y="2352675"/>
          <a:ext cx="1" cy="114299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435429</xdr:colOff>
      <xdr:row>7</xdr:row>
      <xdr:rowOff>38100</xdr:rowOff>
    </xdr:from>
    <xdr:to>
      <xdr:col>5</xdr:col>
      <xdr:colOff>10886</xdr:colOff>
      <xdr:row>7</xdr:row>
      <xdr:rowOff>65314</xdr:rowOff>
    </xdr:to>
    <xdr:cxnSp macro="">
      <xdr:nvCxnSpPr>
        <xdr:cNvPr id="77" name="Conector recto 76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CxnSpPr/>
      </xdr:nvCxnSpPr>
      <xdr:spPr>
        <a:xfrm>
          <a:off x="3027232" y="2339139"/>
          <a:ext cx="187062" cy="27214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506186</xdr:colOff>
      <xdr:row>5</xdr:row>
      <xdr:rowOff>78048</xdr:rowOff>
    </xdr:from>
    <xdr:to>
      <xdr:col>4</xdr:col>
      <xdr:colOff>715273</xdr:colOff>
      <xdr:row>5</xdr:row>
      <xdr:rowOff>78048</xdr:rowOff>
    </xdr:to>
    <xdr:cxnSp macro="">
      <xdr:nvCxnSpPr>
        <xdr:cNvPr id="78" name="Conector recto 77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CxnSpPr/>
      </xdr:nvCxnSpPr>
      <xdr:spPr>
        <a:xfrm>
          <a:off x="3097705" y="2069312"/>
          <a:ext cx="209087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130606</xdr:colOff>
      <xdr:row>6</xdr:row>
      <xdr:rowOff>122393</xdr:rowOff>
    </xdr:from>
    <xdr:to>
      <xdr:col>2</xdr:col>
      <xdr:colOff>469054</xdr:colOff>
      <xdr:row>6</xdr:row>
      <xdr:rowOff>124619</xdr:rowOff>
    </xdr:to>
    <xdr:cxnSp macro="">
      <xdr:nvCxnSpPr>
        <xdr:cNvPr id="79" name="Conector recto 78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CxnSpPr/>
      </xdr:nvCxnSpPr>
      <xdr:spPr>
        <a:xfrm flipV="1">
          <a:off x="738741" y="2269181"/>
          <a:ext cx="946582" cy="2226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332006</xdr:colOff>
      <xdr:row>6</xdr:row>
      <xdr:rowOff>119613</xdr:rowOff>
    </xdr:from>
    <xdr:to>
      <xdr:col>4</xdr:col>
      <xdr:colOff>556154</xdr:colOff>
      <xdr:row>6</xdr:row>
      <xdr:rowOff>121839</xdr:rowOff>
    </xdr:to>
    <xdr:cxnSp macro="">
      <xdr:nvCxnSpPr>
        <xdr:cNvPr id="80" name="Conector recto 79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CxnSpPr/>
      </xdr:nvCxnSpPr>
      <xdr:spPr>
        <a:xfrm flipV="1">
          <a:off x="2193044" y="2266401"/>
          <a:ext cx="949514" cy="2226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5442</xdr:colOff>
      <xdr:row>5</xdr:row>
      <xdr:rowOff>157843</xdr:rowOff>
    </xdr:from>
    <xdr:to>
      <xdr:col>3</xdr:col>
      <xdr:colOff>5448</xdr:colOff>
      <xdr:row>9</xdr:row>
      <xdr:rowOff>59865</xdr:rowOff>
    </xdr:to>
    <xdr:cxnSp macro="">
      <xdr:nvCxnSpPr>
        <xdr:cNvPr id="83" name="Conector recto de flecha 82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CxnSpPr/>
      </xdr:nvCxnSpPr>
      <xdr:spPr>
        <a:xfrm>
          <a:off x="1872342" y="2148568"/>
          <a:ext cx="6" cy="568772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136072</xdr:colOff>
      <xdr:row>14</xdr:row>
      <xdr:rowOff>136071</xdr:rowOff>
    </xdr:from>
    <xdr:to>
      <xdr:col>4</xdr:col>
      <xdr:colOff>544286</xdr:colOff>
      <xdr:row>14</xdr:row>
      <xdr:rowOff>136072</xdr:rowOff>
    </xdr:to>
    <xdr:cxnSp macro="">
      <xdr:nvCxnSpPr>
        <xdr:cNvPr id="84" name="Conector recto de flecha 83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CxnSpPr/>
      </xdr:nvCxnSpPr>
      <xdr:spPr>
        <a:xfrm>
          <a:off x="745672" y="3603171"/>
          <a:ext cx="2389414" cy="1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698046</xdr:colOff>
      <xdr:row>14</xdr:row>
      <xdr:rowOff>113109</xdr:rowOff>
    </xdr:from>
    <xdr:to>
      <xdr:col>10</xdr:col>
      <xdr:colOff>475228</xdr:colOff>
      <xdr:row>14</xdr:row>
      <xdr:rowOff>113110</xdr:rowOff>
    </xdr:to>
    <xdr:cxnSp macro="">
      <xdr:nvCxnSpPr>
        <xdr:cNvPr id="85" name="Conector recto de flecha 84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CxnSpPr/>
      </xdr:nvCxnSpPr>
      <xdr:spPr>
        <a:xfrm>
          <a:off x="4689021" y="3580209"/>
          <a:ext cx="2396557" cy="1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571500</xdr:colOff>
      <xdr:row>4</xdr:row>
      <xdr:rowOff>178593</xdr:rowOff>
    </xdr:from>
    <xdr:to>
      <xdr:col>10</xdr:col>
      <xdr:colOff>577453</xdr:colOff>
      <xdr:row>14</xdr:row>
      <xdr:rowOff>17860</xdr:rowOff>
    </xdr:to>
    <xdr:cxnSp macro="">
      <xdr:nvCxnSpPr>
        <xdr:cNvPr id="86" name="Conector recto de flecha 85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CxnSpPr/>
      </xdr:nvCxnSpPr>
      <xdr:spPr>
        <a:xfrm flipV="1">
          <a:off x="7181850" y="1978818"/>
          <a:ext cx="5953" cy="1506142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177568</xdr:colOff>
      <xdr:row>10</xdr:row>
      <xdr:rowOff>154781</xdr:rowOff>
    </xdr:from>
    <xdr:to>
      <xdr:col>9</xdr:col>
      <xdr:colOff>296630</xdr:colOff>
      <xdr:row>11</xdr:row>
      <xdr:rowOff>0</xdr:rowOff>
    </xdr:to>
    <xdr:cxnSp macro="">
      <xdr:nvCxnSpPr>
        <xdr:cNvPr id="87" name="Conector recto de flecha 86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CxnSpPr/>
      </xdr:nvCxnSpPr>
      <xdr:spPr>
        <a:xfrm>
          <a:off x="5675792" y="2999143"/>
          <a:ext cx="729976" cy="9443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99964</xdr:colOff>
      <xdr:row>8</xdr:row>
      <xdr:rowOff>27918</xdr:rowOff>
    </xdr:from>
    <xdr:to>
      <xdr:col>8</xdr:col>
      <xdr:colOff>104898</xdr:colOff>
      <xdr:row>10</xdr:row>
      <xdr:rowOff>88810</xdr:rowOff>
    </xdr:to>
    <xdr:cxnSp macro="">
      <xdr:nvCxnSpPr>
        <xdr:cNvPr id="89" name="Conector recto de flecha 88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CxnSpPr/>
      </xdr:nvCxnSpPr>
      <xdr:spPr>
        <a:xfrm flipH="1">
          <a:off x="5598188" y="2524125"/>
          <a:ext cx="4934" cy="409047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23994</xdr:colOff>
      <xdr:row>6</xdr:row>
      <xdr:rowOff>102973</xdr:rowOff>
    </xdr:from>
    <xdr:to>
      <xdr:col>1</xdr:col>
      <xdr:colOff>25743</xdr:colOff>
      <xdr:row>8</xdr:row>
      <xdr:rowOff>11430</xdr:rowOff>
    </xdr:to>
    <xdr:cxnSp macro="">
      <xdr:nvCxnSpPr>
        <xdr:cNvPr id="93" name="Conector recto de flecha 92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CxnSpPr/>
      </xdr:nvCxnSpPr>
      <xdr:spPr>
        <a:xfrm flipH="1">
          <a:off x="634109" y="2257682"/>
          <a:ext cx="1749" cy="232822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19707</xdr:colOff>
      <xdr:row>10</xdr:row>
      <xdr:rowOff>114300</xdr:rowOff>
    </xdr:from>
    <xdr:to>
      <xdr:col>1</xdr:col>
      <xdr:colOff>25149</xdr:colOff>
      <xdr:row>14</xdr:row>
      <xdr:rowOff>16328</xdr:rowOff>
    </xdr:to>
    <xdr:cxnSp macro="">
      <xdr:nvCxnSpPr>
        <xdr:cNvPr id="97" name="Conector recto de flecha 96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CxnSpPr/>
      </xdr:nvCxnSpPr>
      <xdr:spPr>
        <a:xfrm flipH="1">
          <a:off x="630621" y="2958662"/>
          <a:ext cx="5442" cy="55892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23111</xdr:colOff>
      <xdr:row>8</xdr:row>
      <xdr:rowOff>0</xdr:rowOff>
    </xdr:from>
    <xdr:to>
      <xdr:col>1</xdr:col>
      <xdr:colOff>23763</xdr:colOff>
      <xdr:row>10</xdr:row>
      <xdr:rowOff>145915</xdr:rowOff>
    </xdr:to>
    <xdr:cxnSp macro="">
      <xdr:nvCxnSpPr>
        <xdr:cNvPr id="98" name="Conector recto de flecha 97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CxnSpPr/>
      </xdr:nvCxnSpPr>
      <xdr:spPr>
        <a:xfrm>
          <a:off x="634025" y="2496207"/>
          <a:ext cx="652" cy="49407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2</xdr:col>
      <xdr:colOff>146484</xdr:colOff>
      <xdr:row>64</xdr:row>
      <xdr:rowOff>98207</xdr:rowOff>
    </xdr:from>
    <xdr:ext cx="1867373" cy="43519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0" name="29 CuadroTexto">
              <a:extLst>
                <a:ext uri="{FF2B5EF4-FFF2-40B4-BE49-F238E27FC236}">
                  <a16:creationId xmlns:a16="http://schemas.microsoft.com/office/drawing/2014/main" id="{00000000-0008-0000-0000-00005A000000}"/>
                </a:ext>
              </a:extLst>
            </xdr:cNvPr>
            <xdr:cNvSpPr txBox="1"/>
          </xdr:nvSpPr>
          <xdr:spPr>
            <a:xfrm>
              <a:off x="1365684" y="11071007"/>
              <a:ext cx="1867373" cy="4351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S </a:t>
              </a:r>
              <a14:m>
                <m:oMath xmlns:m="http://schemas.openxmlformats.org/officeDocument/2006/math">
                  <m:r>
                    <a:rPr lang="es-PE" sz="1050" b="0" i="0">
                      <a:solidFill>
                        <a:schemeClr val="tx1"/>
                      </a:solidFill>
                      <a:latin typeface="Cambria Math"/>
                      <a:ea typeface="+mn-ea"/>
                      <a:cs typeface="+mn-cs"/>
                    </a:rPr>
                    <m:t>=</m:t>
                  </m:r>
                  <m:f>
                    <m:fPr>
                      <m:ctrlPr>
                        <a:rPr lang="es-PE" sz="105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m:rPr>
                          <m:sty m:val="p"/>
                        </m:rPr>
                        <a:rPr lang="es-ES" sz="1050" b="0" i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PD</m:t>
                      </m:r>
                      <m:r>
                        <a:rPr lang="es-ES" sz="1050" b="0" i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r>
                        <m:rPr>
                          <m:sty m:val="p"/>
                        </m:rPr>
                        <a:rPr lang="es-ES" sz="1050" b="0" i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PL</m:t>
                      </m:r>
                    </m:num>
                    <m:den>
                      <m:r>
                        <m:rPr>
                          <m:sty m:val="p"/>
                        </m:rPr>
                        <a:rPr lang="es-ES" sz="1050" b="0" i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L</m:t>
                      </m:r>
                    </m:den>
                  </m:f>
                  <m:r>
                    <a:rPr lang="es-ES" sz="105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+</m:t>
                  </m:r>
                  <m:f>
                    <m:fPr>
                      <m:ctrlPr>
                        <a:rPr lang="es-PE" sz="105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d>
                        <m:dPr>
                          <m:ctrlPr>
                            <a:rPr lang="es-ES" sz="105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dPr>
                        <m:e>
                          <m:r>
                            <m:rPr>
                              <m:sty m:val="p"/>
                            </m:rPr>
                            <a:rPr lang="es-ES" sz="1050" b="0" i="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MDx</m:t>
                          </m:r>
                          <m:r>
                            <a:rPr lang="es-ES" sz="1050" b="0" i="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+</m:t>
                          </m:r>
                          <m:r>
                            <m:rPr>
                              <m:sty m:val="p"/>
                            </m:rPr>
                            <a:rPr lang="es-ES" sz="1050" b="0" i="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MLx</m:t>
                          </m:r>
                        </m:e>
                      </m:d>
                      <m:r>
                        <a:rPr lang="es-PE" sz="105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·</m:t>
                      </m:r>
                      <m:r>
                        <a:rPr lang="es-ES" sz="105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0.5</m:t>
                      </m:r>
                      <m:r>
                        <a:rPr lang="es-PE" sz="105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·</m:t>
                      </m:r>
                      <m:r>
                        <a:rPr lang="es-ES" sz="105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𝐿</m:t>
                      </m:r>
                    </m:num>
                    <m:den>
                      <m:d>
                        <m:dPr>
                          <m:ctrlPr>
                            <a:rPr lang="es-ES" sz="105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dPr>
                        <m:e>
                          <m:f>
                            <m:fPr>
                              <m:ctrlPr>
                                <a:rPr lang="es-ES" sz="105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fPr>
                            <m:num>
                              <m:r>
                                <a:rPr lang="es-ES" sz="105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1</m:t>
                              </m:r>
                            </m:num>
                            <m:den>
                              <m:r>
                                <a:rPr lang="es-ES" sz="105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12</m:t>
                              </m:r>
                            </m:den>
                          </m:f>
                        </m:e>
                      </m:d>
                      <m:r>
                        <a:rPr lang="es-PE" sz="105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·</m:t>
                      </m:r>
                      <m:sSup>
                        <m:sSupPr>
                          <m:ctrlPr>
                            <a:rPr lang="es-ES" sz="105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es-ES" sz="105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𝐿</m:t>
                          </m:r>
                        </m:e>
                        <m:sup>
                          <m:r>
                            <a:rPr lang="es-ES" sz="105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sup>
                      </m:sSup>
                    </m:den>
                  </m:f>
                </m:oMath>
              </a14:m>
              <a:endParaRPr lang="es-PE" sz="1050" b="0" i="0">
                <a:solidFill>
                  <a:schemeClr val="tx1"/>
                </a:solidFill>
                <a:latin typeface="Cambria Math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90" name="29 CuadroTexto">
              <a:extLst>
                <a:ext uri="{FF2B5EF4-FFF2-40B4-BE49-F238E27FC236}">
                  <a16:creationId xmlns:a16="http://schemas.microsoft.com/office/drawing/2014/main" id="{F9ACE655-6392-4CB7-BBC3-42E97268135A}"/>
                </a:ext>
              </a:extLst>
            </xdr:cNvPr>
            <xdr:cNvSpPr txBox="1"/>
          </xdr:nvSpPr>
          <xdr:spPr>
            <a:xfrm>
              <a:off x="1365684" y="11071007"/>
              <a:ext cx="1867373" cy="4351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S =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PD+PL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)/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L+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(M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D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x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+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M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L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x)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·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0.5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·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𝐿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)/(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(1/12)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·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𝐿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^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endParaRPr lang="es-PE" sz="1050" b="0" i="0">
                <a:solidFill>
                  <a:schemeClr val="tx1"/>
                </a:solidFill>
                <a:latin typeface="Cambria Math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1</xdr:col>
      <xdr:colOff>127709</xdr:colOff>
      <xdr:row>74</xdr:row>
      <xdr:rowOff>102998</xdr:rowOff>
    </xdr:from>
    <xdr:ext cx="2978291" cy="38893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1" name="29 CuadroTexto">
              <a:extLst>
                <a:ext uri="{FF2B5EF4-FFF2-40B4-BE49-F238E27FC236}">
                  <a16:creationId xmlns:a16="http://schemas.microsoft.com/office/drawing/2014/main" id="{00000000-0008-0000-0000-00005B000000}"/>
                </a:ext>
              </a:extLst>
            </xdr:cNvPr>
            <xdr:cNvSpPr txBox="1"/>
          </xdr:nvSpPr>
          <xdr:spPr>
            <a:xfrm>
              <a:off x="738897" y="12358498"/>
              <a:ext cx="2978291" cy="3889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q</a:t>
              </a:r>
              <a:r>
                <a:rPr lang="es-PE" sz="90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sn</a:t>
              </a:r>
              <a:r>
                <a:rPr lang="es-PE" sz="900" b="0" i="0" baseline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1</a:t>
              </a:r>
              <a:r>
                <a:rPr lang="es-PE" sz="90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</a:t>
              </a:r>
              <a14:m>
                <m:oMath xmlns:m="http://schemas.openxmlformats.org/officeDocument/2006/math">
                  <m:r>
                    <a:rPr lang="es-PE" sz="1050" b="0" i="0">
                      <a:solidFill>
                        <a:schemeClr val="tx1"/>
                      </a:solidFill>
                      <a:latin typeface="Cambria Math"/>
                      <a:ea typeface="+mn-ea"/>
                      <a:cs typeface="+mn-cs"/>
                    </a:rPr>
                    <m:t>=</m:t>
                  </m:r>
                  <m:f>
                    <m:fPr>
                      <m:ctrlPr>
                        <a:rPr lang="es-PE" sz="105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m:rPr>
                          <m:sty m:val="p"/>
                        </m:rPr>
                        <a:rPr lang="es-ES" sz="1050" b="0" i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PD</m:t>
                      </m:r>
                      <m:r>
                        <a:rPr lang="es-ES" sz="1050" b="0" i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r>
                        <m:rPr>
                          <m:sty m:val="p"/>
                        </m:rPr>
                        <a:rPr lang="es-ES" sz="1050" b="0" i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PL</m:t>
                      </m:r>
                    </m:num>
                    <m:den>
                      <m:r>
                        <m:rPr>
                          <m:sty m:val="p"/>
                        </m:rPr>
                        <a:rPr lang="es-ES" sz="1050" b="0" i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L</m:t>
                      </m:r>
                      <m:r>
                        <a:rPr lang="es-PE" sz="105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·</m:t>
                      </m:r>
                      <m:r>
                        <m:rPr>
                          <m:sty m:val="p"/>
                        </m:rPr>
                        <a:rPr lang="es-ES" sz="1050" b="0" i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S</m:t>
                      </m:r>
                    </m:den>
                  </m:f>
                  <m:r>
                    <a:rPr lang="es-ES" sz="105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+</m:t>
                  </m:r>
                  <m:f>
                    <m:fPr>
                      <m:ctrlPr>
                        <a:rPr lang="es-PE" sz="105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d>
                        <m:dPr>
                          <m:ctrlPr>
                            <a:rPr lang="es-ES" sz="105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dPr>
                        <m:e>
                          <m:r>
                            <m:rPr>
                              <m:sty m:val="p"/>
                            </m:rPr>
                            <a:rPr lang="es-ES" sz="1050" b="0" i="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MDx</m:t>
                          </m:r>
                          <m:r>
                            <a:rPr lang="es-ES" sz="1050" b="0" i="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+</m:t>
                          </m:r>
                          <m:r>
                            <m:rPr>
                              <m:sty m:val="p"/>
                            </m:rPr>
                            <a:rPr lang="es-ES" sz="1050" b="0" i="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MLx</m:t>
                          </m:r>
                        </m:e>
                      </m:d>
                      <m:r>
                        <a:rPr lang="es-PE" sz="105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·</m:t>
                      </m:r>
                      <m:r>
                        <a:rPr lang="es-ES" sz="105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0.5</m:t>
                      </m:r>
                      <m:r>
                        <a:rPr lang="es-PE" sz="105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·</m:t>
                      </m:r>
                      <m:r>
                        <a:rPr lang="es-ES" sz="105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𝐿</m:t>
                      </m:r>
                    </m:num>
                    <m:den>
                      <m:d>
                        <m:dPr>
                          <m:ctrlPr>
                            <a:rPr lang="es-ES" sz="105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dPr>
                        <m:e>
                          <m:f>
                            <m:fPr>
                              <m:ctrlPr>
                                <a:rPr lang="es-ES" sz="105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fPr>
                            <m:num>
                              <m:r>
                                <a:rPr lang="es-ES" sz="105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1</m:t>
                              </m:r>
                            </m:num>
                            <m:den>
                              <m:r>
                                <a:rPr lang="es-ES" sz="105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12</m:t>
                              </m:r>
                            </m:den>
                          </m:f>
                        </m:e>
                      </m:d>
                      <m:r>
                        <a:rPr lang="es-PE" sz="105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·</m:t>
                      </m:r>
                      <m:sSup>
                        <m:sSupPr>
                          <m:ctrlPr>
                            <a:rPr lang="es-ES" sz="105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es-ES" sz="105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𝐿</m:t>
                          </m:r>
                        </m:e>
                        <m:sup>
                          <m:r>
                            <a:rPr lang="es-ES" sz="105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sup>
                      </m:sSup>
                      <m:r>
                        <a:rPr lang="es-PE" sz="105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·</m:t>
                      </m:r>
                      <m:r>
                        <a:rPr lang="es-ES" sz="105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𝑆</m:t>
                      </m:r>
                    </m:den>
                  </m:f>
                </m:oMath>
              </a14:m>
              <a:endParaRPr lang="es-PE" sz="1050" b="0" i="0">
                <a:solidFill>
                  <a:schemeClr val="tx1"/>
                </a:solidFill>
                <a:latin typeface="Cambria Math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91" name="29 CuadroTexto">
              <a:extLst>
                <a:ext uri="{FF2B5EF4-FFF2-40B4-BE49-F238E27FC236}">
                  <a16:creationId xmlns:a16="http://schemas.microsoft.com/office/drawing/2014/main" id="{57354EF9-7704-497B-A41F-41BB6ABB5755}"/>
                </a:ext>
              </a:extLst>
            </xdr:cNvPr>
            <xdr:cNvSpPr txBox="1"/>
          </xdr:nvSpPr>
          <xdr:spPr>
            <a:xfrm>
              <a:off x="738897" y="12358498"/>
              <a:ext cx="2978291" cy="3889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q</a:t>
              </a:r>
              <a:r>
                <a:rPr lang="es-PE" sz="90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sn</a:t>
              </a:r>
              <a:r>
                <a:rPr lang="es-PE" sz="900" b="0" i="0" baseline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1</a:t>
              </a:r>
              <a:r>
                <a:rPr lang="es-PE" sz="90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</a:t>
              </a:r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=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PD+PL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)/(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L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·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S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(M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D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x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+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M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L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x)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·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0.5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·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𝐿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)/(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(1/12)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·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𝐿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^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·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𝑆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endParaRPr lang="es-PE" sz="1050" b="0" i="0">
                <a:solidFill>
                  <a:schemeClr val="tx1"/>
                </a:solidFill>
                <a:latin typeface="Cambria Math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1</xdr:col>
      <xdr:colOff>120100</xdr:colOff>
      <xdr:row>78</xdr:row>
      <xdr:rowOff>104051</xdr:rowOff>
    </xdr:from>
    <xdr:ext cx="2978291" cy="38893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2" name="29 CuadroTexto">
              <a:extLst>
                <a:ext uri="{FF2B5EF4-FFF2-40B4-BE49-F238E27FC236}">
                  <a16:creationId xmlns:a16="http://schemas.microsoft.com/office/drawing/2014/main" id="{00000000-0008-0000-0000-00005C000000}"/>
                </a:ext>
              </a:extLst>
            </xdr:cNvPr>
            <xdr:cNvSpPr txBox="1"/>
          </xdr:nvSpPr>
          <xdr:spPr>
            <a:xfrm>
              <a:off x="731288" y="12994551"/>
              <a:ext cx="2978291" cy="3889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q</a:t>
              </a:r>
              <a:r>
                <a:rPr lang="es-PE" sz="90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sn</a:t>
              </a:r>
              <a:r>
                <a:rPr lang="es-PE" sz="900" b="0" i="0" baseline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2</a:t>
              </a:r>
              <a:r>
                <a:rPr lang="es-PE" sz="90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</a:t>
              </a:r>
              <a14:m>
                <m:oMath xmlns:m="http://schemas.openxmlformats.org/officeDocument/2006/math">
                  <m:r>
                    <a:rPr lang="es-PE" sz="1050" b="0" i="0">
                      <a:solidFill>
                        <a:schemeClr val="tx1"/>
                      </a:solidFill>
                      <a:latin typeface="Cambria Math"/>
                      <a:ea typeface="+mn-ea"/>
                      <a:cs typeface="+mn-cs"/>
                    </a:rPr>
                    <m:t>=</m:t>
                  </m:r>
                  <m:f>
                    <m:fPr>
                      <m:ctrlPr>
                        <a:rPr lang="es-PE" sz="105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m:rPr>
                          <m:sty m:val="p"/>
                        </m:rPr>
                        <a:rPr lang="es-ES" sz="1050" b="0" i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PD</m:t>
                      </m:r>
                      <m:r>
                        <a:rPr lang="es-ES" sz="1050" b="0" i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r>
                        <m:rPr>
                          <m:sty m:val="p"/>
                        </m:rPr>
                        <a:rPr lang="es-ES" sz="1050" b="0" i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PL</m:t>
                      </m:r>
                    </m:num>
                    <m:den>
                      <m:r>
                        <m:rPr>
                          <m:sty m:val="p"/>
                        </m:rPr>
                        <a:rPr lang="es-ES" sz="1050" b="0" i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L</m:t>
                      </m:r>
                      <m:r>
                        <a:rPr lang="es-PE" sz="105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·</m:t>
                      </m:r>
                      <m:r>
                        <m:rPr>
                          <m:sty m:val="p"/>
                        </m:rPr>
                        <a:rPr lang="es-ES" sz="1050" b="0" i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S</m:t>
                      </m:r>
                    </m:den>
                  </m:f>
                  <m:r>
                    <a:rPr lang="es-ES" sz="105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−</m:t>
                  </m:r>
                  <m:f>
                    <m:fPr>
                      <m:ctrlPr>
                        <a:rPr lang="es-PE" sz="105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d>
                        <m:dPr>
                          <m:ctrlPr>
                            <a:rPr lang="es-ES" sz="105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dPr>
                        <m:e>
                          <m:r>
                            <m:rPr>
                              <m:sty m:val="p"/>
                            </m:rPr>
                            <a:rPr lang="es-ES" sz="1050" b="0" i="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MDx</m:t>
                          </m:r>
                          <m:r>
                            <a:rPr lang="es-ES" sz="1050" b="0" i="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+</m:t>
                          </m:r>
                          <m:r>
                            <m:rPr>
                              <m:sty m:val="p"/>
                            </m:rPr>
                            <a:rPr lang="es-ES" sz="1050" b="0" i="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MLx</m:t>
                          </m:r>
                        </m:e>
                      </m:d>
                      <m:r>
                        <a:rPr lang="es-PE" sz="105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·</m:t>
                      </m:r>
                      <m:r>
                        <a:rPr lang="es-ES" sz="105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0.5</m:t>
                      </m:r>
                      <m:r>
                        <a:rPr lang="es-PE" sz="105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·</m:t>
                      </m:r>
                      <m:r>
                        <a:rPr lang="es-ES" sz="105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𝐿</m:t>
                      </m:r>
                    </m:num>
                    <m:den>
                      <m:d>
                        <m:dPr>
                          <m:ctrlPr>
                            <a:rPr lang="es-ES" sz="105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dPr>
                        <m:e>
                          <m:f>
                            <m:fPr>
                              <m:ctrlPr>
                                <a:rPr lang="es-ES" sz="105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fPr>
                            <m:num>
                              <m:r>
                                <a:rPr lang="es-ES" sz="105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1</m:t>
                              </m:r>
                            </m:num>
                            <m:den>
                              <m:r>
                                <a:rPr lang="es-ES" sz="105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12</m:t>
                              </m:r>
                            </m:den>
                          </m:f>
                        </m:e>
                      </m:d>
                      <m:r>
                        <a:rPr lang="es-PE" sz="105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·</m:t>
                      </m:r>
                      <m:sSup>
                        <m:sSupPr>
                          <m:ctrlPr>
                            <a:rPr lang="es-ES" sz="105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es-ES" sz="105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𝐿</m:t>
                          </m:r>
                        </m:e>
                        <m:sup>
                          <m:r>
                            <a:rPr lang="es-ES" sz="105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sup>
                      </m:sSup>
                      <m:r>
                        <a:rPr lang="es-PE" sz="105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·</m:t>
                      </m:r>
                      <m:r>
                        <a:rPr lang="es-ES" sz="105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𝑆</m:t>
                      </m:r>
                    </m:den>
                  </m:f>
                </m:oMath>
              </a14:m>
              <a:endParaRPr lang="es-PE" sz="1050" b="0" i="0">
                <a:solidFill>
                  <a:schemeClr val="tx1"/>
                </a:solidFill>
                <a:latin typeface="Cambria Math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92" name="29 CuadroTexto">
              <a:extLst>
                <a:ext uri="{FF2B5EF4-FFF2-40B4-BE49-F238E27FC236}">
                  <a16:creationId xmlns:a16="http://schemas.microsoft.com/office/drawing/2014/main" id="{7B9A1537-FF83-4BD7-84CB-5A9A237C1D45}"/>
                </a:ext>
              </a:extLst>
            </xdr:cNvPr>
            <xdr:cNvSpPr txBox="1"/>
          </xdr:nvSpPr>
          <xdr:spPr>
            <a:xfrm>
              <a:off x="731288" y="12994551"/>
              <a:ext cx="2978291" cy="3889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q</a:t>
              </a:r>
              <a:r>
                <a:rPr lang="es-PE" sz="90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sn</a:t>
              </a:r>
              <a:r>
                <a:rPr lang="es-PE" sz="900" b="0" i="0" baseline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2</a:t>
              </a:r>
              <a:r>
                <a:rPr lang="es-PE" sz="90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</a:t>
              </a:r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=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PD+PL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)/(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L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·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S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(M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D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x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+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M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L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x)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·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0.5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·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𝐿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)/(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(1/12)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·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𝐿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^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·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𝑆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endParaRPr lang="es-PE" sz="1050" b="0" i="0">
                <a:solidFill>
                  <a:schemeClr val="tx1"/>
                </a:solidFill>
                <a:latin typeface="Cambria Math"/>
                <a:ea typeface="+mn-ea"/>
                <a:cs typeface="+mn-cs"/>
              </a:endParaRPr>
            </a:p>
          </xdr:txBody>
        </xdr:sp>
      </mc:Fallback>
    </mc:AlternateContent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45720</xdr:colOff>
          <xdr:row>90</xdr:row>
          <xdr:rowOff>0</xdr:rowOff>
        </xdr:from>
        <xdr:to>
          <xdr:col>5</xdr:col>
          <xdr:colOff>137160</xdr:colOff>
          <xdr:row>90</xdr:row>
          <xdr:rowOff>0</xdr:rowOff>
        </xdr:to>
        <xdr:sp macro="" textlink="">
          <xdr:nvSpPr>
            <xdr:cNvPr id="4125" name="Object 29" hidden="1">
              <a:extLst>
                <a:ext uri="{63B3BB69-23CF-44E3-9099-C40C66FF867C}">
                  <a14:compatExt spid="_x0000_s4125"/>
                </a:ext>
                <a:ext uri="{FF2B5EF4-FFF2-40B4-BE49-F238E27FC236}">
                  <a16:creationId xmlns:a16="http://schemas.microsoft.com/office/drawing/2014/main" id="{00000000-0008-0000-0000-00001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22860</xdr:colOff>
          <xdr:row>90</xdr:row>
          <xdr:rowOff>0</xdr:rowOff>
        </xdr:from>
        <xdr:to>
          <xdr:col>5</xdr:col>
          <xdr:colOff>175260</xdr:colOff>
          <xdr:row>90</xdr:row>
          <xdr:rowOff>0</xdr:rowOff>
        </xdr:to>
        <xdr:sp macro="" textlink="">
          <xdr:nvSpPr>
            <xdr:cNvPr id="4126" name="Object 30" hidden="1">
              <a:extLst>
                <a:ext uri="{63B3BB69-23CF-44E3-9099-C40C66FF867C}">
                  <a14:compatExt spid="_x0000_s4126"/>
                </a:ext>
                <a:ext uri="{FF2B5EF4-FFF2-40B4-BE49-F238E27FC236}">
                  <a16:creationId xmlns:a16="http://schemas.microsoft.com/office/drawing/2014/main" id="{00000000-0008-0000-0000-00001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312420</xdr:colOff>
          <xdr:row>90</xdr:row>
          <xdr:rowOff>0</xdr:rowOff>
        </xdr:from>
        <xdr:to>
          <xdr:col>4</xdr:col>
          <xdr:colOff>220980</xdr:colOff>
          <xdr:row>90</xdr:row>
          <xdr:rowOff>0</xdr:rowOff>
        </xdr:to>
        <xdr:sp macro="" textlink="">
          <xdr:nvSpPr>
            <xdr:cNvPr id="4127" name="Object 31" hidden="1">
              <a:extLst>
                <a:ext uri="{63B3BB69-23CF-44E3-9099-C40C66FF867C}">
                  <a14:compatExt spid="_x0000_s4127"/>
                </a:ext>
                <a:ext uri="{FF2B5EF4-FFF2-40B4-BE49-F238E27FC236}">
                  <a16:creationId xmlns:a16="http://schemas.microsoft.com/office/drawing/2014/main" id="{00000000-0008-0000-0000-00001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266700</xdr:colOff>
          <xdr:row>90</xdr:row>
          <xdr:rowOff>0</xdr:rowOff>
        </xdr:from>
        <xdr:to>
          <xdr:col>5</xdr:col>
          <xdr:colOff>68580</xdr:colOff>
          <xdr:row>90</xdr:row>
          <xdr:rowOff>0</xdr:rowOff>
        </xdr:to>
        <xdr:sp macro="" textlink="">
          <xdr:nvSpPr>
            <xdr:cNvPr id="4128" name="Object 32" hidden="1">
              <a:extLst>
                <a:ext uri="{63B3BB69-23CF-44E3-9099-C40C66FF867C}">
                  <a14:compatExt spid="_x0000_s4128"/>
                </a:ext>
                <a:ext uri="{FF2B5EF4-FFF2-40B4-BE49-F238E27FC236}">
                  <a16:creationId xmlns:a16="http://schemas.microsoft.com/office/drawing/2014/main" id="{00000000-0008-0000-0000-00002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289560</xdr:colOff>
          <xdr:row>90</xdr:row>
          <xdr:rowOff>0</xdr:rowOff>
        </xdr:from>
        <xdr:to>
          <xdr:col>4</xdr:col>
          <xdr:colOff>0</xdr:colOff>
          <xdr:row>90</xdr:row>
          <xdr:rowOff>0</xdr:rowOff>
        </xdr:to>
        <xdr:sp macro="" textlink="">
          <xdr:nvSpPr>
            <xdr:cNvPr id="4129" name="Object 33" hidden="1">
              <a:extLst>
                <a:ext uri="{63B3BB69-23CF-44E3-9099-C40C66FF867C}">
                  <a14:compatExt spid="_x0000_s4129"/>
                </a:ext>
                <a:ext uri="{FF2B5EF4-FFF2-40B4-BE49-F238E27FC236}">
                  <a16:creationId xmlns:a16="http://schemas.microsoft.com/office/drawing/2014/main" id="{00000000-0008-0000-0000-00002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60960</xdr:colOff>
          <xdr:row>90</xdr:row>
          <xdr:rowOff>0</xdr:rowOff>
        </xdr:from>
        <xdr:to>
          <xdr:col>5</xdr:col>
          <xdr:colOff>213360</xdr:colOff>
          <xdr:row>90</xdr:row>
          <xdr:rowOff>0</xdr:rowOff>
        </xdr:to>
        <xdr:sp macro="" textlink="">
          <xdr:nvSpPr>
            <xdr:cNvPr id="4130" name="Object 34" hidden="1">
              <a:extLst>
                <a:ext uri="{63B3BB69-23CF-44E3-9099-C40C66FF867C}">
                  <a14:compatExt spid="_x0000_s4130"/>
                </a:ext>
                <a:ext uri="{FF2B5EF4-FFF2-40B4-BE49-F238E27FC236}">
                  <a16:creationId xmlns:a16="http://schemas.microsoft.com/office/drawing/2014/main" id="{00000000-0008-0000-0000-00002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266700</xdr:colOff>
          <xdr:row>90</xdr:row>
          <xdr:rowOff>0</xdr:rowOff>
        </xdr:from>
        <xdr:to>
          <xdr:col>6</xdr:col>
          <xdr:colOff>373380</xdr:colOff>
          <xdr:row>90</xdr:row>
          <xdr:rowOff>0</xdr:rowOff>
        </xdr:to>
        <xdr:sp macro="" textlink="">
          <xdr:nvSpPr>
            <xdr:cNvPr id="4131" name="Object 35" hidden="1">
              <a:extLst>
                <a:ext uri="{63B3BB69-23CF-44E3-9099-C40C66FF867C}">
                  <a14:compatExt spid="_x0000_s4131"/>
                </a:ext>
                <a:ext uri="{FF2B5EF4-FFF2-40B4-BE49-F238E27FC236}">
                  <a16:creationId xmlns:a16="http://schemas.microsoft.com/office/drawing/2014/main" id="{00000000-0008-0000-0000-00002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213360</xdr:colOff>
          <xdr:row>90</xdr:row>
          <xdr:rowOff>0</xdr:rowOff>
        </xdr:from>
        <xdr:to>
          <xdr:col>7</xdr:col>
          <xdr:colOff>114300</xdr:colOff>
          <xdr:row>90</xdr:row>
          <xdr:rowOff>0</xdr:rowOff>
        </xdr:to>
        <xdr:sp macro="" textlink="">
          <xdr:nvSpPr>
            <xdr:cNvPr id="4132" name="Object 36" hidden="1">
              <a:extLst>
                <a:ext uri="{63B3BB69-23CF-44E3-9099-C40C66FF867C}">
                  <a14:compatExt spid="_x0000_s4132"/>
                </a:ext>
                <a:ext uri="{FF2B5EF4-FFF2-40B4-BE49-F238E27FC236}">
                  <a16:creationId xmlns:a16="http://schemas.microsoft.com/office/drawing/2014/main" id="{00000000-0008-0000-0000-00002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oneCellAnchor>
    <xdr:from>
      <xdr:col>1</xdr:col>
      <xdr:colOff>275895</xdr:colOff>
      <xdr:row>106</xdr:row>
      <xdr:rowOff>13139</xdr:rowOff>
    </xdr:from>
    <xdr:ext cx="1849417" cy="35123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9" name="31 CuadroTexto">
              <a:extLst>
                <a:ext uri="{FF2B5EF4-FFF2-40B4-BE49-F238E27FC236}">
                  <a16:creationId xmlns:a16="http://schemas.microsoft.com/office/drawing/2014/main" id="{00000000-0008-0000-0000-00006D000000}"/>
                </a:ext>
              </a:extLst>
            </xdr:cNvPr>
            <xdr:cNvSpPr txBox="1"/>
          </xdr:nvSpPr>
          <xdr:spPr>
            <a:xfrm>
              <a:off x="886809" y="18117208"/>
              <a:ext cx="1849417" cy="3512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noAutofit/>
            </a:bodyPr>
            <a:lstStyle/>
            <a:p>
              <a:r>
                <a:rPr lang="es-E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Lx</a:t>
              </a:r>
              <a:r>
                <a:rPr lang="es-ES" sz="1050" b="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</a:t>
              </a:r>
              <a:r>
                <a:rPr lang="es-PE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= </a:t>
              </a:r>
              <a14:m>
                <m:oMath xmlns:m="http://schemas.openxmlformats.org/officeDocument/2006/math">
                  <m:f>
                    <m:fPr>
                      <m:ctrlPr>
                        <a:rPr lang="es-ES" sz="105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</m:ctrlPr>
                    </m:fPr>
                    <m:num>
                      <m:r>
                        <a:rPr lang="es-ES" sz="105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𝐿</m:t>
                      </m:r>
                    </m:num>
                    <m:den>
                      <m:r>
                        <a:rPr lang="es-ES" sz="1050" b="0" i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2</m:t>
                      </m:r>
                    </m:den>
                  </m:f>
                  <m:r>
                    <a:rPr lang="es-ES" sz="105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−</m:t>
                  </m:r>
                  <m:f>
                    <m:fPr>
                      <m:ctrlPr>
                        <a:rPr lang="es-E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m:rPr>
                          <m:sty m:val="p"/>
                        </m:rPr>
                        <a:rPr lang="es-ES" sz="1100" b="0" i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t</m:t>
                      </m:r>
                    </m:num>
                    <m:den>
                      <m:r>
                        <a:rPr lang="es-ES" sz="1100" b="0" i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den>
                  </m:f>
                  <m:r>
                    <a:rPr lang="es-ES" sz="110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−</m:t>
                  </m:r>
                  <m:r>
                    <m:rPr>
                      <m:sty m:val="p"/>
                    </m:rPr>
                    <a:rPr lang="es-ES" sz="110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d</m:t>
                  </m:r>
                </m:oMath>
              </a14:m>
              <a:endParaRPr lang="es-PE" sz="1050" b="0" i="0">
                <a:solidFill>
                  <a:schemeClr val="tx1"/>
                </a:solidFill>
                <a:effectLst/>
                <a:latin typeface="Cambria Math" panose="02040503050406030204" pitchFamily="18" charset="0"/>
                <a:ea typeface="Cambria Math" panose="02040503050406030204" pitchFamily="18" charset="0"/>
                <a:cs typeface="+mn-cs"/>
              </a:endParaRPr>
            </a:p>
          </xdr:txBody>
        </xdr:sp>
      </mc:Choice>
      <mc:Fallback xmlns="">
        <xdr:sp macro="" textlink="">
          <xdr:nvSpPr>
            <xdr:cNvPr id="109" name="31 CuadroTexto">
              <a:extLst>
                <a:ext uri="{FF2B5EF4-FFF2-40B4-BE49-F238E27FC236}">
                  <a16:creationId xmlns:a16="http://schemas.microsoft.com/office/drawing/2014/main" id="{00000000-0008-0000-0100-00006D000000}"/>
                </a:ext>
              </a:extLst>
            </xdr:cNvPr>
            <xdr:cNvSpPr txBox="1"/>
          </xdr:nvSpPr>
          <xdr:spPr>
            <a:xfrm>
              <a:off x="886809" y="18117208"/>
              <a:ext cx="1849417" cy="3512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noAutofit/>
            </a:bodyPr>
            <a:lstStyle/>
            <a:p>
              <a:r>
                <a:rPr lang="es-E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Lx</a:t>
              </a:r>
              <a:r>
                <a:rPr lang="es-ES" sz="1050" b="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</a:t>
              </a:r>
              <a:r>
                <a:rPr lang="es-PE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= 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𝐿/2−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t/2−d</a:t>
              </a:r>
              <a:endParaRPr lang="es-PE" sz="1050" b="0" i="0">
                <a:solidFill>
                  <a:schemeClr val="tx1"/>
                </a:solidFill>
                <a:effectLst/>
                <a:latin typeface="Cambria Math" panose="02040503050406030204" pitchFamily="18" charset="0"/>
                <a:ea typeface="Cambria Math" panose="02040503050406030204" pitchFamily="18" charset="0"/>
                <a:cs typeface="+mn-cs"/>
              </a:endParaRPr>
            </a:p>
          </xdr:txBody>
        </xdr:sp>
      </mc:Fallback>
    </mc:AlternateContent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45720</xdr:colOff>
          <xdr:row>92</xdr:row>
          <xdr:rowOff>160020</xdr:rowOff>
        </xdr:from>
        <xdr:to>
          <xdr:col>5</xdr:col>
          <xdr:colOff>137160</xdr:colOff>
          <xdr:row>92</xdr:row>
          <xdr:rowOff>160020</xdr:rowOff>
        </xdr:to>
        <xdr:sp macro="" textlink="">
          <xdr:nvSpPr>
            <xdr:cNvPr id="4141" name="Object 45" hidden="1">
              <a:extLst>
                <a:ext uri="{63B3BB69-23CF-44E3-9099-C40C66FF867C}">
                  <a14:compatExt spid="_x0000_s4141"/>
                </a:ext>
                <a:ext uri="{FF2B5EF4-FFF2-40B4-BE49-F238E27FC236}">
                  <a16:creationId xmlns:a16="http://schemas.microsoft.com/office/drawing/2014/main" id="{00000000-0008-0000-0000-00002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22860</xdr:colOff>
          <xdr:row>92</xdr:row>
          <xdr:rowOff>160020</xdr:rowOff>
        </xdr:from>
        <xdr:to>
          <xdr:col>5</xdr:col>
          <xdr:colOff>175260</xdr:colOff>
          <xdr:row>92</xdr:row>
          <xdr:rowOff>160020</xdr:rowOff>
        </xdr:to>
        <xdr:sp macro="" textlink="">
          <xdr:nvSpPr>
            <xdr:cNvPr id="4142" name="Object 46" hidden="1">
              <a:extLst>
                <a:ext uri="{63B3BB69-23CF-44E3-9099-C40C66FF867C}">
                  <a14:compatExt spid="_x0000_s4142"/>
                </a:ext>
                <a:ext uri="{FF2B5EF4-FFF2-40B4-BE49-F238E27FC236}">
                  <a16:creationId xmlns:a16="http://schemas.microsoft.com/office/drawing/2014/main" id="{00000000-0008-0000-0000-00002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312420</xdr:colOff>
          <xdr:row>92</xdr:row>
          <xdr:rowOff>160020</xdr:rowOff>
        </xdr:from>
        <xdr:to>
          <xdr:col>4</xdr:col>
          <xdr:colOff>220980</xdr:colOff>
          <xdr:row>92</xdr:row>
          <xdr:rowOff>160020</xdr:rowOff>
        </xdr:to>
        <xdr:sp macro="" textlink="">
          <xdr:nvSpPr>
            <xdr:cNvPr id="4143" name="Object 47" hidden="1">
              <a:extLst>
                <a:ext uri="{63B3BB69-23CF-44E3-9099-C40C66FF867C}">
                  <a14:compatExt spid="_x0000_s4143"/>
                </a:ext>
                <a:ext uri="{FF2B5EF4-FFF2-40B4-BE49-F238E27FC236}">
                  <a16:creationId xmlns:a16="http://schemas.microsoft.com/office/drawing/2014/main" id="{00000000-0008-0000-0000-00002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266700</xdr:colOff>
          <xdr:row>92</xdr:row>
          <xdr:rowOff>160020</xdr:rowOff>
        </xdr:from>
        <xdr:to>
          <xdr:col>5</xdr:col>
          <xdr:colOff>68580</xdr:colOff>
          <xdr:row>92</xdr:row>
          <xdr:rowOff>160020</xdr:rowOff>
        </xdr:to>
        <xdr:sp macro="" textlink="">
          <xdr:nvSpPr>
            <xdr:cNvPr id="4144" name="Object 48" hidden="1">
              <a:extLst>
                <a:ext uri="{63B3BB69-23CF-44E3-9099-C40C66FF867C}">
                  <a14:compatExt spid="_x0000_s4144"/>
                </a:ext>
                <a:ext uri="{FF2B5EF4-FFF2-40B4-BE49-F238E27FC236}">
                  <a16:creationId xmlns:a16="http://schemas.microsoft.com/office/drawing/2014/main" id="{00000000-0008-0000-0000-00003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289560</xdr:colOff>
          <xdr:row>92</xdr:row>
          <xdr:rowOff>160020</xdr:rowOff>
        </xdr:from>
        <xdr:to>
          <xdr:col>4</xdr:col>
          <xdr:colOff>0</xdr:colOff>
          <xdr:row>92</xdr:row>
          <xdr:rowOff>160020</xdr:rowOff>
        </xdr:to>
        <xdr:sp macro="" textlink="">
          <xdr:nvSpPr>
            <xdr:cNvPr id="4145" name="Object 49" hidden="1">
              <a:extLst>
                <a:ext uri="{63B3BB69-23CF-44E3-9099-C40C66FF867C}">
                  <a14:compatExt spid="_x0000_s4145"/>
                </a:ext>
                <a:ext uri="{FF2B5EF4-FFF2-40B4-BE49-F238E27FC236}">
                  <a16:creationId xmlns:a16="http://schemas.microsoft.com/office/drawing/2014/main" id="{00000000-0008-0000-0000-00003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60960</xdr:colOff>
          <xdr:row>92</xdr:row>
          <xdr:rowOff>160020</xdr:rowOff>
        </xdr:from>
        <xdr:to>
          <xdr:col>5</xdr:col>
          <xdr:colOff>213360</xdr:colOff>
          <xdr:row>92</xdr:row>
          <xdr:rowOff>160020</xdr:rowOff>
        </xdr:to>
        <xdr:sp macro="" textlink="">
          <xdr:nvSpPr>
            <xdr:cNvPr id="4146" name="Object 50" hidden="1">
              <a:extLst>
                <a:ext uri="{63B3BB69-23CF-44E3-9099-C40C66FF867C}">
                  <a14:compatExt spid="_x0000_s4146"/>
                </a:ext>
                <a:ext uri="{FF2B5EF4-FFF2-40B4-BE49-F238E27FC236}">
                  <a16:creationId xmlns:a16="http://schemas.microsoft.com/office/drawing/2014/main" id="{00000000-0008-0000-0000-00003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266700</xdr:colOff>
          <xdr:row>92</xdr:row>
          <xdr:rowOff>160020</xdr:rowOff>
        </xdr:from>
        <xdr:to>
          <xdr:col>6</xdr:col>
          <xdr:colOff>373380</xdr:colOff>
          <xdr:row>92</xdr:row>
          <xdr:rowOff>160020</xdr:rowOff>
        </xdr:to>
        <xdr:sp macro="" textlink="">
          <xdr:nvSpPr>
            <xdr:cNvPr id="4147" name="Object 51" hidden="1">
              <a:extLst>
                <a:ext uri="{63B3BB69-23CF-44E3-9099-C40C66FF867C}">
                  <a14:compatExt spid="_x0000_s4147"/>
                </a:ext>
                <a:ext uri="{FF2B5EF4-FFF2-40B4-BE49-F238E27FC236}">
                  <a16:creationId xmlns:a16="http://schemas.microsoft.com/office/drawing/2014/main" id="{00000000-0008-0000-0000-00003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213360</xdr:colOff>
          <xdr:row>92</xdr:row>
          <xdr:rowOff>160020</xdr:rowOff>
        </xdr:from>
        <xdr:to>
          <xdr:col>7</xdr:col>
          <xdr:colOff>114300</xdr:colOff>
          <xdr:row>92</xdr:row>
          <xdr:rowOff>160020</xdr:rowOff>
        </xdr:to>
        <xdr:sp macro="" textlink="">
          <xdr:nvSpPr>
            <xdr:cNvPr id="4148" name="Object 52" hidden="1">
              <a:extLst>
                <a:ext uri="{63B3BB69-23CF-44E3-9099-C40C66FF867C}">
                  <a14:compatExt spid="_x0000_s4148"/>
                </a:ext>
                <a:ext uri="{FF2B5EF4-FFF2-40B4-BE49-F238E27FC236}">
                  <a16:creationId xmlns:a16="http://schemas.microsoft.com/office/drawing/2014/main" id="{00000000-0008-0000-0000-00003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3</xdr:col>
      <xdr:colOff>131361</xdr:colOff>
      <xdr:row>96</xdr:row>
      <xdr:rowOff>52011</xdr:rowOff>
    </xdr:from>
    <xdr:to>
      <xdr:col>4</xdr:col>
      <xdr:colOff>211969</xdr:colOff>
      <xdr:row>98</xdr:row>
      <xdr:rowOff>67164</xdr:rowOff>
    </xdr:to>
    <xdr:sp macro="" textlink="">
      <xdr:nvSpPr>
        <xdr:cNvPr id="137" name="Rectángulo 136"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SpPr/>
      </xdr:nvSpPr>
      <xdr:spPr>
        <a:xfrm>
          <a:off x="1995829" y="16487702"/>
          <a:ext cx="806129" cy="367781"/>
        </a:xfrm>
        <a:prstGeom prst="rect">
          <a:avLst/>
        </a:prstGeom>
        <a:noFill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</xdr:col>
      <xdr:colOff>1845</xdr:colOff>
      <xdr:row>102</xdr:row>
      <xdr:rowOff>113109</xdr:rowOff>
    </xdr:from>
    <xdr:to>
      <xdr:col>5</xdr:col>
      <xdr:colOff>412545</xdr:colOff>
      <xdr:row>102</xdr:row>
      <xdr:rowOff>113686</xdr:rowOff>
    </xdr:to>
    <xdr:cxnSp macro="">
      <xdr:nvCxnSpPr>
        <xdr:cNvPr id="138" name="Conector recto de flecha 137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CxnSpPr/>
      </xdr:nvCxnSpPr>
      <xdr:spPr>
        <a:xfrm>
          <a:off x="1221045" y="17381934"/>
          <a:ext cx="2496675" cy="577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490673</xdr:colOff>
      <xdr:row>91</xdr:row>
      <xdr:rowOff>149969</xdr:rowOff>
    </xdr:from>
    <xdr:to>
      <xdr:col>1</xdr:col>
      <xdr:colOff>496626</xdr:colOff>
      <xdr:row>102</xdr:row>
      <xdr:rowOff>5701</xdr:rowOff>
    </xdr:to>
    <xdr:cxnSp macro="">
      <xdr:nvCxnSpPr>
        <xdr:cNvPr id="139" name="Conector recto de flecha 138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CxnSpPr/>
      </xdr:nvCxnSpPr>
      <xdr:spPr>
        <a:xfrm flipV="1">
          <a:off x="1098652" y="15775022"/>
          <a:ext cx="5953" cy="1505381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121595</xdr:colOff>
      <xdr:row>99</xdr:row>
      <xdr:rowOff>162127</xdr:rowOff>
    </xdr:from>
    <xdr:to>
      <xdr:col>4</xdr:col>
      <xdr:colOff>226624</xdr:colOff>
      <xdr:row>100</xdr:row>
      <xdr:rowOff>2109</xdr:rowOff>
    </xdr:to>
    <xdr:cxnSp macro="">
      <xdr:nvCxnSpPr>
        <xdr:cNvPr id="140" name="Conector recto de flecha 139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CxnSpPr/>
      </xdr:nvCxnSpPr>
      <xdr:spPr>
        <a:xfrm>
          <a:off x="1986063" y="17112574"/>
          <a:ext cx="830550" cy="2109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481127</xdr:colOff>
      <xdr:row>96</xdr:row>
      <xdr:rowOff>25477</xdr:rowOff>
    </xdr:from>
    <xdr:to>
      <xdr:col>2</xdr:col>
      <xdr:colOff>486061</xdr:colOff>
      <xdr:row>98</xdr:row>
      <xdr:rowOff>86369</xdr:rowOff>
    </xdr:to>
    <xdr:cxnSp macro="">
      <xdr:nvCxnSpPr>
        <xdr:cNvPr id="141" name="Conector recto de flecha 140">
          <a:extLst>
            <a:ext uri="{FF2B5EF4-FFF2-40B4-BE49-F238E27FC236}">
              <a16:creationId xmlns:a16="http://schemas.microsoft.com/office/drawing/2014/main" id="{00000000-0008-0000-0000-00008D000000}"/>
            </a:ext>
          </a:extLst>
        </xdr:cNvPr>
        <xdr:cNvCxnSpPr/>
      </xdr:nvCxnSpPr>
      <xdr:spPr>
        <a:xfrm flipH="1">
          <a:off x="1697084" y="16461168"/>
          <a:ext cx="4934" cy="41352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45720</xdr:colOff>
          <xdr:row>92</xdr:row>
          <xdr:rowOff>160020</xdr:rowOff>
        </xdr:from>
        <xdr:to>
          <xdr:col>12</xdr:col>
          <xdr:colOff>137160</xdr:colOff>
          <xdr:row>92</xdr:row>
          <xdr:rowOff>160020</xdr:rowOff>
        </xdr:to>
        <xdr:sp macro="" textlink="">
          <xdr:nvSpPr>
            <xdr:cNvPr id="4149" name="Object 53" hidden="1">
              <a:extLst>
                <a:ext uri="{63B3BB69-23CF-44E3-9099-C40C66FF867C}">
                  <a14:compatExt spid="_x0000_s4149"/>
                </a:ext>
                <a:ext uri="{FF2B5EF4-FFF2-40B4-BE49-F238E27FC236}">
                  <a16:creationId xmlns:a16="http://schemas.microsoft.com/office/drawing/2014/main" id="{00000000-0008-0000-0000-00003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22860</xdr:colOff>
          <xdr:row>92</xdr:row>
          <xdr:rowOff>160020</xdr:rowOff>
        </xdr:from>
        <xdr:to>
          <xdr:col>12</xdr:col>
          <xdr:colOff>175260</xdr:colOff>
          <xdr:row>92</xdr:row>
          <xdr:rowOff>160020</xdr:rowOff>
        </xdr:to>
        <xdr:sp macro="" textlink="">
          <xdr:nvSpPr>
            <xdr:cNvPr id="4150" name="Object 54" hidden="1">
              <a:extLst>
                <a:ext uri="{63B3BB69-23CF-44E3-9099-C40C66FF867C}">
                  <a14:compatExt spid="_x0000_s4150"/>
                </a:ext>
                <a:ext uri="{FF2B5EF4-FFF2-40B4-BE49-F238E27FC236}">
                  <a16:creationId xmlns:a16="http://schemas.microsoft.com/office/drawing/2014/main" id="{00000000-0008-0000-0000-00003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312420</xdr:colOff>
          <xdr:row>92</xdr:row>
          <xdr:rowOff>160020</xdr:rowOff>
        </xdr:from>
        <xdr:to>
          <xdr:col>11</xdr:col>
          <xdr:colOff>220980</xdr:colOff>
          <xdr:row>92</xdr:row>
          <xdr:rowOff>160020</xdr:rowOff>
        </xdr:to>
        <xdr:sp macro="" textlink="">
          <xdr:nvSpPr>
            <xdr:cNvPr id="4151" name="Object 55" hidden="1">
              <a:extLst>
                <a:ext uri="{63B3BB69-23CF-44E3-9099-C40C66FF867C}">
                  <a14:compatExt spid="_x0000_s4151"/>
                </a:ext>
                <a:ext uri="{FF2B5EF4-FFF2-40B4-BE49-F238E27FC236}">
                  <a16:creationId xmlns:a16="http://schemas.microsoft.com/office/drawing/2014/main" id="{00000000-0008-0000-0000-00003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266700</xdr:colOff>
          <xdr:row>92</xdr:row>
          <xdr:rowOff>160020</xdr:rowOff>
        </xdr:from>
        <xdr:to>
          <xdr:col>12</xdr:col>
          <xdr:colOff>68580</xdr:colOff>
          <xdr:row>92</xdr:row>
          <xdr:rowOff>160020</xdr:rowOff>
        </xdr:to>
        <xdr:sp macro="" textlink="">
          <xdr:nvSpPr>
            <xdr:cNvPr id="4152" name="Object 56" hidden="1">
              <a:extLst>
                <a:ext uri="{63B3BB69-23CF-44E3-9099-C40C66FF867C}">
                  <a14:compatExt spid="_x0000_s4152"/>
                </a:ext>
                <a:ext uri="{FF2B5EF4-FFF2-40B4-BE49-F238E27FC236}">
                  <a16:creationId xmlns:a16="http://schemas.microsoft.com/office/drawing/2014/main" id="{00000000-0008-0000-0000-00003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289560</xdr:colOff>
          <xdr:row>92</xdr:row>
          <xdr:rowOff>160020</xdr:rowOff>
        </xdr:from>
        <xdr:to>
          <xdr:col>11</xdr:col>
          <xdr:colOff>0</xdr:colOff>
          <xdr:row>92</xdr:row>
          <xdr:rowOff>160020</xdr:rowOff>
        </xdr:to>
        <xdr:sp macro="" textlink="">
          <xdr:nvSpPr>
            <xdr:cNvPr id="4153" name="Object 57" hidden="1">
              <a:extLst>
                <a:ext uri="{63B3BB69-23CF-44E3-9099-C40C66FF867C}">
                  <a14:compatExt spid="_x0000_s4153"/>
                </a:ext>
                <a:ext uri="{FF2B5EF4-FFF2-40B4-BE49-F238E27FC236}">
                  <a16:creationId xmlns:a16="http://schemas.microsoft.com/office/drawing/2014/main" id="{00000000-0008-0000-0000-00003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60960</xdr:colOff>
          <xdr:row>92</xdr:row>
          <xdr:rowOff>160020</xdr:rowOff>
        </xdr:from>
        <xdr:to>
          <xdr:col>12</xdr:col>
          <xdr:colOff>213360</xdr:colOff>
          <xdr:row>92</xdr:row>
          <xdr:rowOff>160020</xdr:rowOff>
        </xdr:to>
        <xdr:sp macro="" textlink="">
          <xdr:nvSpPr>
            <xdr:cNvPr id="4154" name="Object 58" hidden="1">
              <a:extLst>
                <a:ext uri="{63B3BB69-23CF-44E3-9099-C40C66FF867C}">
                  <a14:compatExt spid="_x0000_s4154"/>
                </a:ext>
                <a:ext uri="{FF2B5EF4-FFF2-40B4-BE49-F238E27FC236}">
                  <a16:creationId xmlns:a16="http://schemas.microsoft.com/office/drawing/2014/main" id="{00000000-0008-0000-0000-00003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266700</xdr:colOff>
          <xdr:row>92</xdr:row>
          <xdr:rowOff>160020</xdr:rowOff>
        </xdr:from>
        <xdr:to>
          <xdr:col>13</xdr:col>
          <xdr:colOff>373380</xdr:colOff>
          <xdr:row>92</xdr:row>
          <xdr:rowOff>160020</xdr:rowOff>
        </xdr:to>
        <xdr:sp macro="" textlink="">
          <xdr:nvSpPr>
            <xdr:cNvPr id="4155" name="Object 59" hidden="1">
              <a:extLst>
                <a:ext uri="{63B3BB69-23CF-44E3-9099-C40C66FF867C}">
                  <a14:compatExt spid="_x0000_s4155"/>
                </a:ext>
                <a:ext uri="{FF2B5EF4-FFF2-40B4-BE49-F238E27FC236}">
                  <a16:creationId xmlns:a16="http://schemas.microsoft.com/office/drawing/2014/main" id="{00000000-0008-0000-0000-00003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213360</xdr:colOff>
          <xdr:row>92</xdr:row>
          <xdr:rowOff>160020</xdr:rowOff>
        </xdr:from>
        <xdr:to>
          <xdr:col>14</xdr:col>
          <xdr:colOff>114300</xdr:colOff>
          <xdr:row>92</xdr:row>
          <xdr:rowOff>160020</xdr:rowOff>
        </xdr:to>
        <xdr:sp macro="" textlink="">
          <xdr:nvSpPr>
            <xdr:cNvPr id="4156" name="Object 60" hidden="1">
              <a:extLst>
                <a:ext uri="{63B3BB69-23CF-44E3-9099-C40C66FF867C}">
                  <a14:compatExt spid="_x0000_s4156"/>
                </a:ext>
                <a:ext uri="{FF2B5EF4-FFF2-40B4-BE49-F238E27FC236}">
                  <a16:creationId xmlns:a16="http://schemas.microsoft.com/office/drawing/2014/main" id="{00000000-0008-0000-0000-00003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10</xdr:col>
      <xdr:colOff>119933</xdr:colOff>
      <xdr:row>96</xdr:row>
      <xdr:rowOff>127927</xdr:rowOff>
    </xdr:from>
    <xdr:to>
      <xdr:col>11</xdr:col>
      <xdr:colOff>200541</xdr:colOff>
      <xdr:row>98</xdr:row>
      <xdr:rowOff>143080</xdr:rowOff>
    </xdr:to>
    <xdr:sp macro="" textlink="">
      <xdr:nvSpPr>
        <xdr:cNvPr id="156" name="Rectángulo 155">
          <a:extLst>
            <a:ext uri="{FF2B5EF4-FFF2-40B4-BE49-F238E27FC236}">
              <a16:creationId xmlns:a16="http://schemas.microsoft.com/office/drawing/2014/main" id="{00000000-0008-0000-0000-00009C000000}"/>
            </a:ext>
          </a:extLst>
        </xdr:cNvPr>
        <xdr:cNvSpPr/>
      </xdr:nvSpPr>
      <xdr:spPr>
        <a:xfrm>
          <a:off x="6879399" y="16563479"/>
          <a:ext cx="730935" cy="369877"/>
        </a:xfrm>
        <a:prstGeom prst="rect">
          <a:avLst/>
        </a:prstGeom>
        <a:noFill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9</xdr:col>
      <xdr:colOff>1845</xdr:colOff>
      <xdr:row>102</xdr:row>
      <xdr:rowOff>126247</xdr:rowOff>
    </xdr:from>
    <xdr:to>
      <xdr:col>12</xdr:col>
      <xdr:colOff>412545</xdr:colOff>
      <xdr:row>102</xdr:row>
      <xdr:rowOff>126824</xdr:rowOff>
    </xdr:to>
    <xdr:cxnSp macro="">
      <xdr:nvCxnSpPr>
        <xdr:cNvPr id="157" name="Conector recto de flecha 156">
          <a:extLst>
            <a:ext uri="{FF2B5EF4-FFF2-40B4-BE49-F238E27FC236}">
              <a16:creationId xmlns:a16="http://schemas.microsoft.com/office/drawing/2014/main" id="{00000000-0008-0000-0000-00009D000000}"/>
            </a:ext>
          </a:extLst>
        </xdr:cNvPr>
        <xdr:cNvCxnSpPr/>
      </xdr:nvCxnSpPr>
      <xdr:spPr>
        <a:xfrm>
          <a:off x="6110983" y="17573419"/>
          <a:ext cx="2361683" cy="577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484104</xdr:colOff>
      <xdr:row>91</xdr:row>
      <xdr:rowOff>149969</xdr:rowOff>
    </xdr:from>
    <xdr:to>
      <xdr:col>8</xdr:col>
      <xdr:colOff>490057</xdr:colOff>
      <xdr:row>102</xdr:row>
      <xdr:rowOff>5701</xdr:rowOff>
    </xdr:to>
    <xdr:cxnSp macro="">
      <xdr:nvCxnSpPr>
        <xdr:cNvPr id="158" name="Conector recto de flecha 157">
          <a:extLst>
            <a:ext uri="{FF2B5EF4-FFF2-40B4-BE49-F238E27FC236}">
              <a16:creationId xmlns:a16="http://schemas.microsoft.com/office/drawing/2014/main" id="{00000000-0008-0000-0000-00009E000000}"/>
            </a:ext>
          </a:extLst>
        </xdr:cNvPr>
        <xdr:cNvCxnSpPr/>
      </xdr:nvCxnSpPr>
      <xdr:spPr>
        <a:xfrm flipV="1">
          <a:off x="5982328" y="15928624"/>
          <a:ext cx="5953" cy="1524249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511628</xdr:colOff>
      <xdr:row>91</xdr:row>
      <xdr:rowOff>47797</xdr:rowOff>
    </xdr:from>
    <xdr:to>
      <xdr:col>12</xdr:col>
      <xdr:colOff>399559</xdr:colOff>
      <xdr:row>91</xdr:row>
      <xdr:rowOff>48985</xdr:rowOff>
    </xdr:to>
    <xdr:cxnSp macro="">
      <xdr:nvCxnSpPr>
        <xdr:cNvPr id="159" name="Conector recto de flecha 158">
          <a:extLst>
            <a:ext uri="{FF2B5EF4-FFF2-40B4-BE49-F238E27FC236}">
              <a16:creationId xmlns:a16="http://schemas.microsoft.com/office/drawing/2014/main" id="{00000000-0008-0000-0000-00009F000000}"/>
            </a:ext>
          </a:extLst>
        </xdr:cNvPr>
        <xdr:cNvCxnSpPr/>
      </xdr:nvCxnSpPr>
      <xdr:spPr>
        <a:xfrm flipV="1">
          <a:off x="7913914" y="15761326"/>
          <a:ext cx="535631" cy="1188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527956</xdr:colOff>
      <xdr:row>92</xdr:row>
      <xdr:rowOff>0</xdr:rowOff>
    </xdr:from>
    <xdr:to>
      <xdr:col>12</xdr:col>
      <xdr:colOff>394137</xdr:colOff>
      <xdr:row>101</xdr:row>
      <xdr:rowOff>151086</xdr:rowOff>
    </xdr:to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7930242" y="15876814"/>
          <a:ext cx="513881" cy="1647872"/>
        </a:xfrm>
        <a:prstGeom prst="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9</xdr:col>
      <xdr:colOff>17830</xdr:colOff>
      <xdr:row>92</xdr:row>
      <xdr:rowOff>751</xdr:rowOff>
    </xdr:from>
    <xdr:to>
      <xdr:col>12</xdr:col>
      <xdr:colOff>397328</xdr:colOff>
      <xdr:row>94</xdr:row>
      <xdr:rowOff>134938</xdr:rowOff>
    </xdr:to>
    <xdr:sp macro="" textlink="">
      <xdr:nvSpPr>
        <xdr:cNvPr id="167" name="Rectángulo 166">
          <a:extLst>
            <a:ext uri="{FF2B5EF4-FFF2-40B4-BE49-F238E27FC236}">
              <a16:creationId xmlns:a16="http://schemas.microsoft.com/office/drawing/2014/main" id="{00000000-0008-0000-0000-0000A7000000}"/>
            </a:ext>
          </a:extLst>
        </xdr:cNvPr>
        <xdr:cNvSpPr/>
      </xdr:nvSpPr>
      <xdr:spPr>
        <a:xfrm>
          <a:off x="6137643" y="15542376"/>
          <a:ext cx="2332123" cy="451687"/>
        </a:xfrm>
        <a:prstGeom prst="rect">
          <a:avLst/>
        </a:prstGeom>
        <a:ln>
          <a:noFill/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9</xdr:col>
      <xdr:colOff>11906</xdr:colOff>
      <xdr:row>92</xdr:row>
      <xdr:rowOff>0</xdr:rowOff>
    </xdr:from>
    <xdr:to>
      <xdr:col>12</xdr:col>
      <xdr:colOff>400707</xdr:colOff>
      <xdr:row>101</xdr:row>
      <xdr:rowOff>155863</xdr:rowOff>
    </xdr:to>
    <xdr:sp macro="" textlink="">
      <xdr:nvSpPr>
        <xdr:cNvPr id="155" name="Rectángulo 154">
          <a:extLst>
            <a:ext uri="{FF2B5EF4-FFF2-40B4-BE49-F238E27FC236}">
              <a16:creationId xmlns:a16="http://schemas.microsoft.com/office/drawing/2014/main" id="{00000000-0008-0000-0000-00009B000000}"/>
            </a:ext>
          </a:extLst>
        </xdr:cNvPr>
        <xdr:cNvSpPr/>
      </xdr:nvSpPr>
      <xdr:spPr>
        <a:xfrm>
          <a:off x="1226344" y="15692438"/>
          <a:ext cx="2478347" cy="1471503"/>
        </a:xfrm>
        <a:prstGeom prst="rect">
          <a:avLst/>
        </a:prstGeom>
        <a:noFill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12</xdr:col>
      <xdr:colOff>560628</xdr:colOff>
      <xdr:row>91</xdr:row>
      <xdr:rowOff>149783</xdr:rowOff>
    </xdr:from>
    <xdr:to>
      <xdr:col>12</xdr:col>
      <xdr:colOff>566487</xdr:colOff>
      <xdr:row>94</xdr:row>
      <xdr:rowOff>130342</xdr:rowOff>
    </xdr:to>
    <xdr:cxnSp macro="">
      <xdr:nvCxnSpPr>
        <xdr:cNvPr id="168" name="Conector recto de flecha 167">
          <a:extLst>
            <a:ext uri="{FF2B5EF4-FFF2-40B4-BE49-F238E27FC236}">
              <a16:creationId xmlns:a16="http://schemas.microsoft.com/office/drawing/2014/main" id="{00000000-0008-0000-0000-0000A8000000}"/>
            </a:ext>
          </a:extLst>
        </xdr:cNvPr>
        <xdr:cNvCxnSpPr/>
      </xdr:nvCxnSpPr>
      <xdr:spPr>
        <a:xfrm flipH="1" flipV="1">
          <a:off x="8616773" y="15655480"/>
          <a:ext cx="5859" cy="461823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11906</xdr:colOff>
      <xdr:row>92</xdr:row>
      <xdr:rowOff>0</xdr:rowOff>
    </xdr:from>
    <xdr:to>
      <xdr:col>5</xdr:col>
      <xdr:colOff>370217</xdr:colOff>
      <xdr:row>101</xdr:row>
      <xdr:rowOff>155863</xdr:rowOff>
    </xdr:to>
    <xdr:sp macro="" textlink="">
      <xdr:nvSpPr>
        <xdr:cNvPr id="136" name="Rectángulo 135"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SpPr/>
      </xdr:nvSpPr>
      <xdr:spPr>
        <a:xfrm>
          <a:off x="1233981" y="15779151"/>
          <a:ext cx="2443028" cy="1640325"/>
        </a:xfrm>
        <a:prstGeom prst="rect">
          <a:avLst/>
        </a:prstGeom>
        <a:noFill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4</xdr:col>
      <xdr:colOff>559270</xdr:colOff>
      <xdr:row>94</xdr:row>
      <xdr:rowOff>153540</xdr:rowOff>
    </xdr:from>
    <xdr:to>
      <xdr:col>4</xdr:col>
      <xdr:colOff>560787</xdr:colOff>
      <xdr:row>96</xdr:row>
      <xdr:rowOff>81309</xdr:rowOff>
    </xdr:to>
    <xdr:cxnSp macro="">
      <xdr:nvCxnSpPr>
        <xdr:cNvPr id="174" name="Conector recto de flecha 173">
          <a:extLst>
            <a:ext uri="{FF2B5EF4-FFF2-40B4-BE49-F238E27FC236}">
              <a16:creationId xmlns:a16="http://schemas.microsoft.com/office/drawing/2014/main" id="{00000000-0008-0000-0000-0000AE000000}"/>
            </a:ext>
          </a:extLst>
        </xdr:cNvPr>
        <xdr:cNvCxnSpPr/>
      </xdr:nvCxnSpPr>
      <xdr:spPr>
        <a:xfrm flipV="1">
          <a:off x="3150789" y="16256182"/>
          <a:ext cx="1517" cy="251259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571500</xdr:colOff>
      <xdr:row>95</xdr:row>
      <xdr:rowOff>17860</xdr:rowOff>
    </xdr:from>
    <xdr:to>
      <xdr:col>4</xdr:col>
      <xdr:colOff>415050</xdr:colOff>
      <xdr:row>99</xdr:row>
      <xdr:rowOff>82377</xdr:rowOff>
    </xdr:to>
    <xdr:sp macro="" textlink="">
      <xdr:nvSpPr>
        <xdr:cNvPr id="180" name="Rectángulo 179">
          <a:extLst>
            <a:ext uri="{FF2B5EF4-FFF2-40B4-BE49-F238E27FC236}">
              <a16:creationId xmlns:a16="http://schemas.microsoft.com/office/drawing/2014/main" id="{00000000-0008-0000-0000-0000B4000000}"/>
            </a:ext>
          </a:extLst>
        </xdr:cNvPr>
        <xdr:cNvSpPr/>
      </xdr:nvSpPr>
      <xdr:spPr>
        <a:xfrm>
          <a:off x="1785938" y="16192501"/>
          <a:ext cx="1218721" cy="737220"/>
        </a:xfrm>
        <a:prstGeom prst="rect">
          <a:avLst/>
        </a:prstGeom>
        <a:noFill/>
        <a:ln>
          <a:prstDash val="sysDash"/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10</xdr:col>
      <xdr:colOff>41706</xdr:colOff>
      <xdr:row>94</xdr:row>
      <xdr:rowOff>123105</xdr:rowOff>
    </xdr:from>
    <xdr:to>
      <xdr:col>10</xdr:col>
      <xdr:colOff>43136</xdr:colOff>
      <xdr:row>96</xdr:row>
      <xdr:rowOff>124056</xdr:rowOff>
    </xdr:to>
    <xdr:cxnSp macro="">
      <xdr:nvCxnSpPr>
        <xdr:cNvPr id="181" name="Conector recto de flecha 180">
          <a:extLst>
            <a:ext uri="{FF2B5EF4-FFF2-40B4-BE49-F238E27FC236}">
              <a16:creationId xmlns:a16="http://schemas.microsoft.com/office/drawing/2014/main" id="{00000000-0008-0000-0000-0000B5000000}"/>
            </a:ext>
          </a:extLst>
        </xdr:cNvPr>
        <xdr:cNvCxnSpPr/>
      </xdr:nvCxnSpPr>
      <xdr:spPr>
        <a:xfrm flipH="1" flipV="1">
          <a:off x="6796292" y="16326491"/>
          <a:ext cx="1430" cy="327522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201297</xdr:colOff>
      <xdr:row>99</xdr:row>
      <xdr:rowOff>117247</xdr:rowOff>
    </xdr:from>
    <xdr:to>
      <xdr:col>11</xdr:col>
      <xdr:colOff>527957</xdr:colOff>
      <xdr:row>99</xdr:row>
      <xdr:rowOff>125185</xdr:rowOff>
    </xdr:to>
    <xdr:cxnSp macro="">
      <xdr:nvCxnSpPr>
        <xdr:cNvPr id="186" name="Conector recto de flecha 185">
          <a:extLst>
            <a:ext uri="{FF2B5EF4-FFF2-40B4-BE49-F238E27FC236}">
              <a16:creationId xmlns:a16="http://schemas.microsoft.com/office/drawing/2014/main" id="{00000000-0008-0000-0000-0000BA000000}"/>
            </a:ext>
          </a:extLst>
        </xdr:cNvPr>
        <xdr:cNvCxnSpPr/>
      </xdr:nvCxnSpPr>
      <xdr:spPr>
        <a:xfrm flipH="1" flipV="1">
          <a:off x="7603583" y="17164276"/>
          <a:ext cx="326660" cy="7938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183310</xdr:colOff>
      <xdr:row>94</xdr:row>
      <xdr:rowOff>53917</xdr:rowOff>
    </xdr:from>
    <xdr:to>
      <xdr:col>4</xdr:col>
      <xdr:colOff>442104</xdr:colOff>
      <xdr:row>94</xdr:row>
      <xdr:rowOff>53920</xdr:rowOff>
    </xdr:to>
    <xdr:cxnSp macro="">
      <xdr:nvCxnSpPr>
        <xdr:cNvPr id="188" name="Conector recto de flecha 187">
          <a:extLst>
            <a:ext uri="{FF2B5EF4-FFF2-40B4-BE49-F238E27FC236}">
              <a16:creationId xmlns:a16="http://schemas.microsoft.com/office/drawing/2014/main" id="{00000000-0008-0000-0000-0000BC000000}"/>
            </a:ext>
          </a:extLst>
        </xdr:cNvPr>
        <xdr:cNvCxnSpPr/>
      </xdr:nvCxnSpPr>
      <xdr:spPr>
        <a:xfrm>
          <a:off x="2774829" y="16156559"/>
          <a:ext cx="258794" cy="3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564312</xdr:colOff>
      <xdr:row>91</xdr:row>
      <xdr:rowOff>43132</xdr:rowOff>
    </xdr:from>
    <xdr:to>
      <xdr:col>4</xdr:col>
      <xdr:colOff>424132</xdr:colOff>
      <xdr:row>91</xdr:row>
      <xdr:rowOff>50320</xdr:rowOff>
    </xdr:to>
    <xdr:cxnSp macro="">
      <xdr:nvCxnSpPr>
        <xdr:cNvPr id="191" name="Conector recto de flecha 190">
          <a:extLst>
            <a:ext uri="{FF2B5EF4-FFF2-40B4-BE49-F238E27FC236}">
              <a16:creationId xmlns:a16="http://schemas.microsoft.com/office/drawing/2014/main" id="{00000000-0008-0000-0000-0000BF000000}"/>
            </a:ext>
          </a:extLst>
        </xdr:cNvPr>
        <xdr:cNvCxnSpPr/>
      </xdr:nvCxnSpPr>
      <xdr:spPr>
        <a:xfrm flipV="1">
          <a:off x="1786387" y="15660538"/>
          <a:ext cx="1229264" cy="7188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45720</xdr:colOff>
          <xdr:row>92</xdr:row>
          <xdr:rowOff>160020</xdr:rowOff>
        </xdr:from>
        <xdr:to>
          <xdr:col>5</xdr:col>
          <xdr:colOff>137160</xdr:colOff>
          <xdr:row>92</xdr:row>
          <xdr:rowOff>160020</xdr:rowOff>
        </xdr:to>
        <xdr:sp macro="" textlink="">
          <xdr:nvSpPr>
            <xdr:cNvPr id="4157" name="Object 61" hidden="1">
              <a:extLst>
                <a:ext uri="{63B3BB69-23CF-44E3-9099-C40C66FF867C}">
                  <a14:compatExt spid="_x0000_s4157"/>
                </a:ext>
                <a:ext uri="{FF2B5EF4-FFF2-40B4-BE49-F238E27FC236}">
                  <a16:creationId xmlns:a16="http://schemas.microsoft.com/office/drawing/2014/main" id="{00000000-0008-0000-0000-00003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5</xdr:col>
      <xdr:colOff>481183</xdr:colOff>
      <xdr:row>94</xdr:row>
      <xdr:rowOff>147367</xdr:rowOff>
    </xdr:from>
    <xdr:to>
      <xdr:col>5</xdr:col>
      <xdr:colOff>484778</xdr:colOff>
      <xdr:row>99</xdr:row>
      <xdr:rowOff>104234</xdr:rowOff>
    </xdr:to>
    <xdr:cxnSp macro="">
      <xdr:nvCxnSpPr>
        <xdr:cNvPr id="195" name="Conector recto de flecha 194">
          <a:extLst>
            <a:ext uri="{FF2B5EF4-FFF2-40B4-BE49-F238E27FC236}">
              <a16:creationId xmlns:a16="http://schemas.microsoft.com/office/drawing/2014/main" id="{00000000-0008-0000-0000-0000C3000000}"/>
            </a:ext>
          </a:extLst>
        </xdr:cNvPr>
        <xdr:cNvCxnSpPr/>
      </xdr:nvCxnSpPr>
      <xdr:spPr>
        <a:xfrm>
          <a:off x="3784534" y="16258803"/>
          <a:ext cx="3595" cy="795878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oneCellAnchor>
    <xdr:from>
      <xdr:col>1</xdr:col>
      <xdr:colOff>244926</xdr:colOff>
      <xdr:row>109</xdr:row>
      <xdr:rowOff>95248</xdr:rowOff>
    </xdr:from>
    <xdr:ext cx="2231571" cy="36739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2" name="31 CuadroTexto">
              <a:extLst>
                <a:ext uri="{FF2B5EF4-FFF2-40B4-BE49-F238E27FC236}">
                  <a16:creationId xmlns:a16="http://schemas.microsoft.com/office/drawing/2014/main" id="{00000000-0008-0000-0000-000084000000}"/>
                </a:ext>
              </a:extLst>
            </xdr:cNvPr>
            <xdr:cNvSpPr txBox="1"/>
          </xdr:nvSpPr>
          <xdr:spPr>
            <a:xfrm>
              <a:off x="857247" y="18294802"/>
              <a:ext cx="2231571" cy="3673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noAutofit/>
            </a:bodyPr>
            <a:lstStyle/>
            <a:p>
              <a:r>
                <a:rPr lang="es-ES" sz="1050" b="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q1 </a:t>
              </a:r>
              <a:r>
                <a:rPr lang="es-PE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= </a:t>
              </a:r>
              <a14:m>
                <m:oMath xmlns:m="http://schemas.openxmlformats.org/officeDocument/2006/math">
                  <m:r>
                    <a:rPr lang="es-ES" sz="105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(</m:t>
                  </m:r>
                  <m:f>
                    <m:fPr>
                      <m:ctrlPr>
                        <a:rPr lang="es-ES" sz="105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</m:ctrlPr>
                    </m:fPr>
                    <m:num>
                      <m:r>
                        <m:rPr>
                          <m:sty m:val="p"/>
                        </m:rPr>
                        <a:rPr lang="es-ES" sz="1050" b="0" i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qsn</m:t>
                      </m:r>
                      <m:r>
                        <a:rPr lang="es-ES" sz="1050" b="0" i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1−</m:t>
                      </m:r>
                      <m:r>
                        <m:rPr>
                          <m:sty m:val="p"/>
                        </m:rPr>
                        <a:rPr lang="es-ES" sz="1050" b="0" i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qsn</m:t>
                      </m:r>
                      <m:r>
                        <a:rPr lang="es-ES" sz="1050" b="0" i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2</m:t>
                      </m:r>
                    </m:num>
                    <m:den>
                      <m:r>
                        <m:rPr>
                          <m:sty m:val="p"/>
                        </m:rPr>
                        <a:rPr lang="es-ES" sz="1050" b="0" i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L</m:t>
                      </m:r>
                    </m:den>
                  </m:f>
                  <m:r>
                    <a:rPr lang="es-ES" sz="105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)</m:t>
                  </m:r>
                  <m:r>
                    <a:rPr lang="es-PE" sz="105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·</m:t>
                  </m:r>
                  <m:r>
                    <a:rPr lang="es-ES" sz="105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(</m:t>
                  </m:r>
                  <m:f>
                    <m:fPr>
                      <m:ctrlPr>
                        <a:rPr lang="es-ES" sz="105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m:rPr>
                          <m:sty m:val="p"/>
                        </m:rPr>
                        <a:rPr lang="es-ES" sz="1050" b="0" i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L</m:t>
                      </m:r>
                    </m:num>
                    <m:den>
                      <m:r>
                        <a:rPr lang="es-ES" sz="1050" b="0" i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den>
                  </m:f>
                  <m:r>
                    <a:rPr lang="es-ES" sz="105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+</m:t>
                  </m:r>
                  <m:f>
                    <m:fPr>
                      <m:ctrlPr>
                        <a:rPr lang="es-ES" sz="105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m:rPr>
                          <m:sty m:val="p"/>
                        </m:rPr>
                        <a:rPr lang="es-ES" sz="1050" b="0" i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t</m:t>
                      </m:r>
                    </m:num>
                    <m:den>
                      <m:r>
                        <a:rPr lang="es-ES" sz="1050" b="0" i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den>
                  </m:f>
                  <m:r>
                    <a:rPr lang="es-ES" sz="105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+</m:t>
                  </m:r>
                  <m:r>
                    <m:rPr>
                      <m:sty m:val="p"/>
                    </m:rPr>
                    <a:rPr lang="es-ES" sz="105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d</m:t>
                  </m:r>
                  <m:r>
                    <a:rPr lang="es-ES" sz="105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)</m:t>
                  </m:r>
                </m:oMath>
              </a14:m>
              <a:r>
                <a:rPr lang="es-PE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+qsn2</a:t>
              </a:r>
            </a:p>
          </xdr:txBody>
        </xdr:sp>
      </mc:Choice>
      <mc:Fallback xmlns="">
        <xdr:sp macro="" textlink="">
          <xdr:nvSpPr>
            <xdr:cNvPr id="132" name="31 CuadroTexto">
              <a:extLst>
                <a:ext uri="{FF2B5EF4-FFF2-40B4-BE49-F238E27FC236}">
                  <a16:creationId xmlns:a16="http://schemas.microsoft.com/office/drawing/2014/main" id="{41E490FA-7DF0-4252-AD35-271B57B9A86F}"/>
                </a:ext>
              </a:extLst>
            </xdr:cNvPr>
            <xdr:cNvSpPr txBox="1"/>
          </xdr:nvSpPr>
          <xdr:spPr>
            <a:xfrm>
              <a:off x="857247" y="18294802"/>
              <a:ext cx="2231571" cy="3673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noAutofit/>
            </a:bodyPr>
            <a:lstStyle/>
            <a:p>
              <a:r>
                <a:rPr lang="es-ES" sz="1050" b="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q1 </a:t>
              </a:r>
              <a:r>
                <a:rPr lang="es-PE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= 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((qsn1−qsn2)/L)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·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(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L/2+t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/2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+d)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+qsn2</a:t>
              </a:r>
            </a:p>
          </xdr:txBody>
        </xdr:sp>
      </mc:Fallback>
    </mc:AlternateContent>
    <xdr:clientData/>
  </xdr:oneCellAnchor>
  <xdr:oneCellAnchor>
    <xdr:from>
      <xdr:col>1</xdr:col>
      <xdr:colOff>244929</xdr:colOff>
      <xdr:row>113</xdr:row>
      <xdr:rowOff>108857</xdr:rowOff>
    </xdr:from>
    <xdr:ext cx="1959429" cy="34698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3" name="31 CuadroTexto">
              <a:extLst>
                <a:ext uri="{FF2B5EF4-FFF2-40B4-BE49-F238E27FC236}">
                  <a16:creationId xmlns:a16="http://schemas.microsoft.com/office/drawing/2014/main" id="{00000000-0008-0000-0000-000085000000}"/>
                </a:ext>
              </a:extLst>
            </xdr:cNvPr>
            <xdr:cNvSpPr txBox="1"/>
          </xdr:nvSpPr>
          <xdr:spPr>
            <a:xfrm>
              <a:off x="857250" y="18961553"/>
              <a:ext cx="1959429" cy="3469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noAutofit/>
            </a:bodyPr>
            <a:lstStyle/>
            <a:p>
              <a:r>
                <a:rPr lang="es-ES" sz="1050" b="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Vu </a:t>
              </a:r>
              <a:r>
                <a:rPr lang="es-PE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= </a:t>
              </a:r>
              <a14:m>
                <m:oMath xmlns:m="http://schemas.openxmlformats.org/officeDocument/2006/math">
                  <m:r>
                    <m:rPr>
                      <m:sty m:val="p"/>
                    </m:rPr>
                    <a:rPr lang="es-ES" sz="105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qsnu</m:t>
                  </m:r>
                  <m:r>
                    <a:rPr lang="es-PE" sz="105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·</m:t>
                  </m:r>
                  <m:f>
                    <m:fPr>
                      <m:ctrlPr>
                        <a:rPr lang="es-ES" sz="105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</m:ctrlPr>
                    </m:fPr>
                    <m:num>
                      <m:r>
                        <m:rPr>
                          <m:sty m:val="p"/>
                        </m:rPr>
                        <a:rPr lang="es-ES" sz="1050" b="0" i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Lx</m:t>
                      </m:r>
                    </m:num>
                    <m:den>
                      <m:r>
                        <a:rPr lang="es-ES" sz="1050" b="0" i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2</m:t>
                      </m:r>
                    </m:den>
                  </m:f>
                  <m:r>
                    <a:rPr lang="es-PE" sz="105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·</m:t>
                  </m:r>
                  <m:d>
                    <m:dPr>
                      <m:ctrlPr>
                        <a:rPr lang="es-ES" sz="105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r>
                        <m:rPr>
                          <m:sty m:val="p"/>
                        </m:rPr>
                        <a:rPr lang="es-ES" sz="1050" b="0" i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qsn</m:t>
                      </m:r>
                      <m:r>
                        <a:rPr lang="es-ES" sz="1050" b="0" i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1+</m:t>
                      </m:r>
                      <m:r>
                        <m:rPr>
                          <m:sty m:val="p"/>
                        </m:rPr>
                        <a:rPr lang="es-ES" sz="1050" b="0" i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q</m:t>
                      </m:r>
                      <m:r>
                        <a:rPr lang="es-ES" sz="1050" b="0" i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</m:t>
                      </m:r>
                    </m:e>
                  </m:d>
                  <m:r>
                    <a:rPr lang="es-PE" sz="105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·</m:t>
                  </m:r>
                  <m:r>
                    <m:rPr>
                      <m:sty m:val="p"/>
                    </m:rPr>
                    <a:rPr lang="es-ES" sz="105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S</m:t>
                  </m:r>
                </m:oMath>
              </a14:m>
              <a:endParaRPr lang="es-PE" sz="1050" b="0" i="0">
                <a:solidFill>
                  <a:schemeClr val="tx1"/>
                </a:solidFill>
                <a:effectLst/>
                <a:latin typeface="Cambria Math" panose="02040503050406030204" pitchFamily="18" charset="0"/>
                <a:ea typeface="Cambria Math" panose="02040503050406030204" pitchFamily="18" charset="0"/>
                <a:cs typeface="+mn-cs"/>
              </a:endParaRPr>
            </a:p>
          </xdr:txBody>
        </xdr:sp>
      </mc:Choice>
      <mc:Fallback xmlns="">
        <xdr:sp macro="" textlink="">
          <xdr:nvSpPr>
            <xdr:cNvPr id="133" name="31 CuadroTexto">
              <a:extLst>
                <a:ext uri="{FF2B5EF4-FFF2-40B4-BE49-F238E27FC236}">
                  <a16:creationId xmlns:a16="http://schemas.microsoft.com/office/drawing/2014/main" id="{323538D7-D17D-444C-8359-530754275F4B}"/>
                </a:ext>
              </a:extLst>
            </xdr:cNvPr>
            <xdr:cNvSpPr txBox="1"/>
          </xdr:nvSpPr>
          <xdr:spPr>
            <a:xfrm>
              <a:off x="857250" y="18961553"/>
              <a:ext cx="1959429" cy="3469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noAutofit/>
            </a:bodyPr>
            <a:lstStyle/>
            <a:p>
              <a:r>
                <a:rPr lang="es-ES" sz="1050" b="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Vu </a:t>
              </a:r>
              <a:r>
                <a:rPr lang="es-PE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= 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qsnu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·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Lx/2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·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(qsn1+q1)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·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S</a:t>
              </a:r>
              <a:endParaRPr lang="es-PE" sz="1050" b="0" i="0">
                <a:solidFill>
                  <a:schemeClr val="tx1"/>
                </a:solidFill>
                <a:effectLst/>
                <a:latin typeface="Cambria Math" panose="02040503050406030204" pitchFamily="18" charset="0"/>
                <a:ea typeface="Cambria Math" panose="02040503050406030204" pitchFamily="18" charset="0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1</xdr:col>
      <xdr:colOff>138790</xdr:colOff>
      <xdr:row>119</xdr:row>
      <xdr:rowOff>43545</xdr:rowOff>
    </xdr:from>
    <xdr:ext cx="1813836" cy="29663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4" name="31 CuadroTexto">
              <a:extLst>
                <a:ext uri="{FF2B5EF4-FFF2-40B4-BE49-F238E27FC236}">
                  <a16:creationId xmlns:a16="http://schemas.microsoft.com/office/drawing/2014/main" id="{00000000-0008-0000-0000-000086000000}"/>
                </a:ext>
              </a:extLst>
            </xdr:cNvPr>
            <xdr:cNvSpPr txBox="1"/>
          </xdr:nvSpPr>
          <xdr:spPr>
            <a:xfrm>
              <a:off x="751111" y="19875956"/>
              <a:ext cx="1813836" cy="2966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noAutofit/>
            </a:bodyPr>
            <a:lstStyle/>
            <a:p>
              <a:r>
                <a:rPr lang="el-GR" sz="1050" b="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Φ</a:t>
              </a:r>
              <a:r>
                <a:rPr lang="es-ES" sz="1050" b="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Vu </a:t>
              </a:r>
              <a:r>
                <a:rPr lang="es-PE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= </a:t>
              </a:r>
              <a14:m>
                <m:oMath xmlns:m="http://schemas.openxmlformats.org/officeDocument/2006/math">
                  <m:r>
                    <m:rPr>
                      <m:sty m:val="p"/>
                    </m:rPr>
                    <a:rPr lang="el-GR" sz="105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Φ</m:t>
                  </m:r>
                  <m:r>
                    <a:rPr lang="es-PE" sz="110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·</m:t>
                  </m:r>
                  <m:r>
                    <a:rPr lang="es-ES" sz="105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0.53</m:t>
                  </m:r>
                  <m:r>
                    <a:rPr lang="es-PE" sz="110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·</m:t>
                  </m:r>
                  <m:rad>
                    <m:radPr>
                      <m:degHide m:val="on"/>
                      <m:ctrlPr>
                        <a:rPr lang="es-PE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r>
                        <m:rPr>
                          <m:sty m:val="p"/>
                        </m:rPr>
                        <a:rPr lang="es-ES" sz="1100" b="0" i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f</m:t>
                      </m:r>
                      <m:r>
                        <a:rPr lang="es-E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′</m:t>
                      </m:r>
                      <m:r>
                        <m:rPr>
                          <m:sty m:val="p"/>
                        </m:rPr>
                        <a:rPr lang="es-ES" sz="1100" b="0" i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c</m:t>
                      </m:r>
                    </m:e>
                  </m:rad>
                  <m:r>
                    <a:rPr lang="es-PE" sz="110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·</m:t>
                  </m:r>
                  <m:r>
                    <m:rPr>
                      <m:sty m:val="p"/>
                    </m:rPr>
                    <a:rPr lang="es-ES" sz="110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S</m:t>
                  </m:r>
                  <m:r>
                    <a:rPr lang="es-PE" sz="110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·</m:t>
                  </m:r>
                  <m:r>
                    <m:rPr>
                      <m:sty m:val="p"/>
                    </m:rPr>
                    <a:rPr lang="es-ES" sz="105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do</m:t>
                  </m:r>
                </m:oMath>
              </a14:m>
              <a:endParaRPr lang="es-PE" sz="1050" b="0" i="0">
                <a:solidFill>
                  <a:schemeClr val="tx1"/>
                </a:solidFill>
                <a:effectLst/>
                <a:latin typeface="Cambria Math" panose="02040503050406030204" pitchFamily="18" charset="0"/>
                <a:ea typeface="Cambria Math" panose="02040503050406030204" pitchFamily="18" charset="0"/>
                <a:cs typeface="+mn-cs"/>
              </a:endParaRPr>
            </a:p>
          </xdr:txBody>
        </xdr:sp>
      </mc:Choice>
      <mc:Fallback xmlns="">
        <xdr:sp macro="" textlink="">
          <xdr:nvSpPr>
            <xdr:cNvPr id="134" name="31 CuadroTexto">
              <a:extLst>
                <a:ext uri="{FF2B5EF4-FFF2-40B4-BE49-F238E27FC236}">
                  <a16:creationId xmlns:a16="http://schemas.microsoft.com/office/drawing/2014/main" id="{00000000-0008-0000-0100-000086000000}"/>
                </a:ext>
              </a:extLst>
            </xdr:cNvPr>
            <xdr:cNvSpPr txBox="1"/>
          </xdr:nvSpPr>
          <xdr:spPr>
            <a:xfrm>
              <a:off x="751111" y="19875956"/>
              <a:ext cx="1813836" cy="2966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noAutofit/>
            </a:bodyPr>
            <a:lstStyle/>
            <a:p>
              <a:r>
                <a:rPr lang="el-GR" sz="1050" b="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Φ</a:t>
              </a:r>
              <a:r>
                <a:rPr lang="es-ES" sz="1050" b="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Vu </a:t>
              </a:r>
              <a:r>
                <a:rPr lang="es-PE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= </a:t>
              </a:r>
              <a:r>
                <a:rPr lang="el-GR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Φ</a:t>
              </a:r>
              <a:r>
                <a:rPr lang="es-P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·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0.53</a:t>
              </a:r>
              <a:r>
                <a:rPr lang="es-P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·√(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f′c</a:t>
              </a:r>
              <a:r>
                <a:rPr lang="es-P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)·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S</a:t>
              </a:r>
              <a:r>
                <a:rPr lang="es-P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·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do</a:t>
              </a:r>
              <a:endParaRPr lang="es-PE" sz="1050" b="0" i="0">
                <a:solidFill>
                  <a:schemeClr val="tx1"/>
                </a:solidFill>
                <a:effectLst/>
                <a:latin typeface="Cambria Math" panose="02040503050406030204" pitchFamily="18" charset="0"/>
                <a:ea typeface="Cambria Math" panose="02040503050406030204" pitchFamily="18" charset="0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1</xdr:col>
      <xdr:colOff>285751</xdr:colOff>
      <xdr:row>127</xdr:row>
      <xdr:rowOff>6804</xdr:rowOff>
    </xdr:from>
    <xdr:ext cx="1849417" cy="35123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5" name="31 CuadroTexto">
              <a:extLst>
                <a:ext uri="{FF2B5EF4-FFF2-40B4-BE49-F238E27FC236}">
                  <a16:creationId xmlns:a16="http://schemas.microsoft.com/office/drawing/2014/main" id="{00000000-0008-0000-0000-000087000000}"/>
                </a:ext>
              </a:extLst>
            </xdr:cNvPr>
            <xdr:cNvSpPr txBox="1"/>
          </xdr:nvSpPr>
          <xdr:spPr>
            <a:xfrm>
              <a:off x="898072" y="21145500"/>
              <a:ext cx="1849417" cy="3512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noAutofit/>
            </a:bodyPr>
            <a:lstStyle/>
            <a:p>
              <a:r>
                <a:rPr lang="es-E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Ly</a:t>
              </a:r>
              <a:r>
                <a:rPr lang="es-ES" sz="1050" b="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</a:t>
              </a:r>
              <a:r>
                <a:rPr lang="es-PE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= </a:t>
              </a:r>
              <a14:m>
                <m:oMath xmlns:m="http://schemas.openxmlformats.org/officeDocument/2006/math">
                  <m:f>
                    <m:fPr>
                      <m:ctrlPr>
                        <a:rPr lang="es-ES" sz="105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</m:ctrlPr>
                    </m:fPr>
                    <m:num>
                      <m:r>
                        <m:rPr>
                          <m:sty m:val="p"/>
                        </m:rPr>
                        <a:rPr lang="es-ES" sz="1050" b="0" i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S</m:t>
                      </m:r>
                    </m:num>
                    <m:den>
                      <m:r>
                        <a:rPr lang="es-ES" sz="1050" b="0" i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2</m:t>
                      </m:r>
                    </m:den>
                  </m:f>
                  <m:r>
                    <a:rPr lang="es-ES" sz="105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+</m:t>
                  </m:r>
                  <m:f>
                    <m:fPr>
                      <m:ctrlPr>
                        <a:rPr lang="es-E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m:rPr>
                          <m:sty m:val="p"/>
                        </m:rPr>
                        <a:rPr lang="es-ES" sz="1100" b="0" i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b</m:t>
                      </m:r>
                    </m:num>
                    <m:den>
                      <m:r>
                        <a:rPr lang="es-ES" sz="1100" b="0" i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den>
                  </m:f>
                  <m:r>
                    <a:rPr lang="es-ES" sz="110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−</m:t>
                  </m:r>
                  <m:r>
                    <m:rPr>
                      <m:sty m:val="p"/>
                    </m:rPr>
                    <a:rPr lang="es-ES" sz="110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d</m:t>
                  </m:r>
                </m:oMath>
              </a14:m>
              <a:endParaRPr lang="es-PE" sz="1050" b="0" i="0">
                <a:solidFill>
                  <a:schemeClr val="tx1"/>
                </a:solidFill>
                <a:effectLst/>
                <a:latin typeface="Cambria Math" panose="02040503050406030204" pitchFamily="18" charset="0"/>
                <a:ea typeface="Cambria Math" panose="02040503050406030204" pitchFamily="18" charset="0"/>
                <a:cs typeface="+mn-cs"/>
              </a:endParaRPr>
            </a:p>
          </xdr:txBody>
        </xdr:sp>
      </mc:Choice>
      <mc:Fallback xmlns="">
        <xdr:sp macro="" textlink="">
          <xdr:nvSpPr>
            <xdr:cNvPr id="135" name="31 CuadroTexto">
              <a:extLst>
                <a:ext uri="{FF2B5EF4-FFF2-40B4-BE49-F238E27FC236}">
                  <a16:creationId xmlns:a16="http://schemas.microsoft.com/office/drawing/2014/main" id="{9CF5EB5B-8947-40F9-AAD7-378C77574C83}"/>
                </a:ext>
              </a:extLst>
            </xdr:cNvPr>
            <xdr:cNvSpPr txBox="1"/>
          </xdr:nvSpPr>
          <xdr:spPr>
            <a:xfrm>
              <a:off x="898072" y="21145500"/>
              <a:ext cx="1849417" cy="3512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noAutofit/>
            </a:bodyPr>
            <a:lstStyle/>
            <a:p>
              <a:r>
                <a:rPr lang="es-E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Ly</a:t>
              </a:r>
              <a:r>
                <a:rPr lang="es-ES" sz="1050" b="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</a:t>
              </a:r>
              <a:r>
                <a:rPr lang="es-PE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= 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S/2+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b/2−d</a:t>
              </a:r>
              <a:endParaRPr lang="es-PE" sz="1050" b="0" i="0">
                <a:solidFill>
                  <a:schemeClr val="tx1"/>
                </a:solidFill>
                <a:effectLst/>
                <a:latin typeface="Cambria Math" panose="02040503050406030204" pitchFamily="18" charset="0"/>
                <a:ea typeface="Cambria Math" panose="02040503050406030204" pitchFamily="18" charset="0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1</xdr:col>
      <xdr:colOff>224518</xdr:colOff>
      <xdr:row>131</xdr:row>
      <xdr:rowOff>4493</xdr:rowOff>
    </xdr:from>
    <xdr:ext cx="2687411" cy="29368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2" name="31 CuadroTexto">
              <a:extLst>
                <a:ext uri="{FF2B5EF4-FFF2-40B4-BE49-F238E27FC236}">
                  <a16:creationId xmlns:a16="http://schemas.microsoft.com/office/drawing/2014/main" id="{00000000-0008-0000-0000-00008E000000}"/>
                </a:ext>
              </a:extLst>
            </xdr:cNvPr>
            <xdr:cNvSpPr txBox="1"/>
          </xdr:nvSpPr>
          <xdr:spPr>
            <a:xfrm>
              <a:off x="837431" y="22673993"/>
              <a:ext cx="2687411" cy="2936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noAutofit/>
            </a:bodyPr>
            <a:lstStyle/>
            <a:p>
              <a:r>
                <a:rPr lang="es-ES" sz="1050" b="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Vu </a:t>
              </a:r>
              <a:r>
                <a:rPr lang="es-PE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= </a:t>
              </a:r>
              <a14:m>
                <m:oMath xmlns:m="http://schemas.openxmlformats.org/officeDocument/2006/math">
                  <m:r>
                    <m:rPr>
                      <m:sty m:val="p"/>
                    </m:rPr>
                    <a:rPr lang="es-ES" sz="105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qsnu</m:t>
                  </m:r>
                  <m:r>
                    <a:rPr lang="es-PE" sz="105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·</m:t>
                  </m:r>
                  <m:d>
                    <m:dPr>
                      <m:ctrlPr>
                        <a:rPr lang="es-ES" sz="105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r>
                        <m:rPr>
                          <m:sty m:val="p"/>
                        </m:rPr>
                        <a:rPr lang="es-ES" sz="1050" b="0" i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qsn</m:t>
                      </m:r>
                      <m:r>
                        <a:rPr lang="es-ES" sz="1050" b="0" i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1+</m:t>
                      </m:r>
                      <m:r>
                        <m:rPr>
                          <m:sty m:val="p"/>
                        </m:rPr>
                        <a:rPr lang="es-ES" sz="1050" b="0" i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qsn</m:t>
                      </m:r>
                      <m:r>
                        <a:rPr lang="es-ES" sz="1050" b="0" i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e>
                  </m:d>
                  <m:r>
                    <a:rPr lang="es-PE" sz="110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·</m:t>
                  </m:r>
                  <m:f>
                    <m:fPr>
                      <m:ctrlPr>
                        <a:rPr lang="es-E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m:rPr>
                          <m:sty m:val="p"/>
                        </m:rPr>
                        <a:rPr lang="es-ES" sz="1100" b="0" i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L</m:t>
                      </m:r>
                    </m:num>
                    <m:den>
                      <m:r>
                        <a:rPr lang="es-ES" sz="1100" b="0" i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den>
                  </m:f>
                  <m:r>
                    <a:rPr lang="es-PE" sz="110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·</m:t>
                  </m:r>
                  <m:r>
                    <m:rPr>
                      <m:sty m:val="p"/>
                    </m:rPr>
                    <a:rPr lang="es-ES" sz="110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Ly</m:t>
                  </m:r>
                </m:oMath>
              </a14:m>
              <a:endParaRPr lang="es-PE" sz="1050" b="0" i="0">
                <a:solidFill>
                  <a:schemeClr val="tx1"/>
                </a:solidFill>
                <a:effectLst/>
                <a:latin typeface="Cambria Math" panose="02040503050406030204" pitchFamily="18" charset="0"/>
                <a:ea typeface="Cambria Math" panose="02040503050406030204" pitchFamily="18" charset="0"/>
                <a:cs typeface="+mn-cs"/>
              </a:endParaRPr>
            </a:p>
          </xdr:txBody>
        </xdr:sp>
      </mc:Choice>
      <mc:Fallback xmlns="">
        <xdr:sp macro="" textlink="">
          <xdr:nvSpPr>
            <xdr:cNvPr id="142" name="31 CuadroTexto">
              <a:extLst>
                <a:ext uri="{FF2B5EF4-FFF2-40B4-BE49-F238E27FC236}">
                  <a16:creationId xmlns:a16="http://schemas.microsoft.com/office/drawing/2014/main" id="{00000000-0008-0000-0100-00008E000000}"/>
                </a:ext>
              </a:extLst>
            </xdr:cNvPr>
            <xdr:cNvSpPr txBox="1"/>
          </xdr:nvSpPr>
          <xdr:spPr>
            <a:xfrm>
              <a:off x="837431" y="22673993"/>
              <a:ext cx="2687411" cy="2936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noAutofit/>
            </a:bodyPr>
            <a:lstStyle/>
            <a:p>
              <a:r>
                <a:rPr lang="es-ES" sz="1050" b="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Vu </a:t>
              </a:r>
              <a:r>
                <a:rPr lang="es-PE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= 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qsnu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·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(qsn1+qsn2)</a:t>
              </a:r>
              <a:r>
                <a:rPr lang="es-P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·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L/2</a:t>
              </a:r>
              <a:r>
                <a:rPr lang="es-P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·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Ly</a:t>
              </a:r>
              <a:endParaRPr lang="es-PE" sz="1050" b="0" i="0">
                <a:solidFill>
                  <a:schemeClr val="tx1"/>
                </a:solidFill>
                <a:effectLst/>
                <a:latin typeface="Cambria Math" panose="02040503050406030204" pitchFamily="18" charset="0"/>
                <a:ea typeface="Cambria Math" panose="02040503050406030204" pitchFamily="18" charset="0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1</xdr:col>
      <xdr:colOff>148315</xdr:colOff>
      <xdr:row>134</xdr:row>
      <xdr:rowOff>59873</xdr:rowOff>
    </xdr:from>
    <xdr:ext cx="1813836" cy="29663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3" name="31 CuadroTexto">
              <a:extLst>
                <a:ext uri="{FF2B5EF4-FFF2-40B4-BE49-F238E27FC236}">
                  <a16:creationId xmlns:a16="http://schemas.microsoft.com/office/drawing/2014/main" id="{00000000-0008-0000-0000-00008F000000}"/>
                </a:ext>
              </a:extLst>
            </xdr:cNvPr>
            <xdr:cNvSpPr txBox="1"/>
          </xdr:nvSpPr>
          <xdr:spPr>
            <a:xfrm>
              <a:off x="760636" y="22341569"/>
              <a:ext cx="1813836" cy="2966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noAutofit/>
            </a:bodyPr>
            <a:lstStyle/>
            <a:p>
              <a:r>
                <a:rPr lang="el-GR" sz="1050" b="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Φ</a:t>
              </a:r>
              <a:r>
                <a:rPr lang="es-ES" sz="1050" b="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Vu </a:t>
              </a:r>
              <a:r>
                <a:rPr lang="es-PE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= </a:t>
              </a:r>
              <a14:m>
                <m:oMath xmlns:m="http://schemas.openxmlformats.org/officeDocument/2006/math">
                  <m:r>
                    <m:rPr>
                      <m:sty m:val="p"/>
                    </m:rPr>
                    <a:rPr lang="el-GR" sz="105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Φ</m:t>
                  </m:r>
                  <m:r>
                    <a:rPr lang="es-PE" sz="110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·</m:t>
                  </m:r>
                  <m:r>
                    <a:rPr lang="es-ES" sz="105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0.53</m:t>
                  </m:r>
                  <m:r>
                    <a:rPr lang="es-PE" sz="110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·</m:t>
                  </m:r>
                  <m:rad>
                    <m:radPr>
                      <m:degHide m:val="on"/>
                      <m:ctrlPr>
                        <a:rPr lang="es-PE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r>
                        <m:rPr>
                          <m:sty m:val="p"/>
                        </m:rPr>
                        <a:rPr lang="es-ES" sz="1100" b="0" i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f</m:t>
                      </m:r>
                      <m:r>
                        <a:rPr lang="es-E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′</m:t>
                      </m:r>
                      <m:r>
                        <m:rPr>
                          <m:sty m:val="p"/>
                        </m:rPr>
                        <a:rPr lang="es-ES" sz="1100" b="0" i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c</m:t>
                      </m:r>
                    </m:e>
                  </m:rad>
                  <m:r>
                    <a:rPr lang="es-PE" sz="110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·</m:t>
                  </m:r>
                  <m:r>
                    <m:rPr>
                      <m:sty m:val="p"/>
                    </m:rPr>
                    <a:rPr lang="es-ES" sz="110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L</m:t>
                  </m:r>
                  <m:r>
                    <a:rPr lang="es-PE" sz="110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·</m:t>
                  </m:r>
                  <m:r>
                    <m:rPr>
                      <m:sty m:val="p"/>
                    </m:rPr>
                    <a:rPr lang="es-ES" sz="105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d</m:t>
                  </m:r>
                </m:oMath>
              </a14:m>
              <a:r>
                <a:rPr lang="es-PE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o</a:t>
              </a:r>
            </a:p>
          </xdr:txBody>
        </xdr:sp>
      </mc:Choice>
      <mc:Fallback xmlns="">
        <xdr:sp macro="" textlink="">
          <xdr:nvSpPr>
            <xdr:cNvPr id="143" name="31 CuadroTexto">
              <a:extLst>
                <a:ext uri="{FF2B5EF4-FFF2-40B4-BE49-F238E27FC236}">
                  <a16:creationId xmlns:a16="http://schemas.microsoft.com/office/drawing/2014/main" id="{00000000-0008-0000-0100-00008F000000}"/>
                </a:ext>
              </a:extLst>
            </xdr:cNvPr>
            <xdr:cNvSpPr txBox="1"/>
          </xdr:nvSpPr>
          <xdr:spPr>
            <a:xfrm>
              <a:off x="760636" y="22341569"/>
              <a:ext cx="1813836" cy="2966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noAutofit/>
            </a:bodyPr>
            <a:lstStyle/>
            <a:p>
              <a:r>
                <a:rPr lang="el-GR" sz="1050" b="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Φ</a:t>
              </a:r>
              <a:r>
                <a:rPr lang="es-ES" sz="1050" b="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Vu </a:t>
              </a:r>
              <a:r>
                <a:rPr lang="es-PE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= </a:t>
              </a:r>
              <a:r>
                <a:rPr lang="el-GR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Φ</a:t>
              </a:r>
              <a:r>
                <a:rPr lang="es-P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·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0.53</a:t>
              </a:r>
              <a:r>
                <a:rPr lang="es-P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·√(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f′c</a:t>
              </a:r>
              <a:r>
                <a:rPr lang="es-P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)·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L</a:t>
              </a:r>
              <a:r>
                <a:rPr lang="es-P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·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d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o</a:t>
              </a:r>
            </a:p>
          </xdr:txBody>
        </xdr:sp>
      </mc:Fallback>
    </mc:AlternateContent>
    <xdr:clientData/>
  </xdr:oneCellAnchor>
  <xdr:oneCellAnchor>
    <xdr:from>
      <xdr:col>1</xdr:col>
      <xdr:colOff>238126</xdr:colOff>
      <xdr:row>150</xdr:row>
      <xdr:rowOff>108861</xdr:rowOff>
    </xdr:from>
    <xdr:ext cx="3435804" cy="32656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4" name="31 CuadroTexto">
              <a:extLst>
                <a:ext uri="{FF2B5EF4-FFF2-40B4-BE49-F238E27FC236}">
                  <a16:creationId xmlns:a16="http://schemas.microsoft.com/office/drawing/2014/main" id="{00000000-0008-0000-0000-000090000000}"/>
                </a:ext>
              </a:extLst>
            </xdr:cNvPr>
            <xdr:cNvSpPr txBox="1"/>
          </xdr:nvSpPr>
          <xdr:spPr>
            <a:xfrm>
              <a:off x="850447" y="25003129"/>
              <a:ext cx="3435804" cy="32656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noAutofit/>
            </a:bodyPr>
            <a:lstStyle/>
            <a:p>
              <a:r>
                <a:rPr lang="es-ES" sz="1050" b="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Vu </a:t>
              </a:r>
              <a:r>
                <a:rPr lang="es-PE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= </a:t>
              </a:r>
              <a14:m>
                <m:oMath xmlns:m="http://schemas.openxmlformats.org/officeDocument/2006/math">
                  <m:r>
                    <m:rPr>
                      <m:sty m:val="p"/>
                    </m:rPr>
                    <a:rPr lang="es-ES" sz="105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qsn</m:t>
                  </m:r>
                  <m:r>
                    <a:rPr lang="es-PE" sz="105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·</m:t>
                  </m:r>
                  <m:d>
                    <m:dPr>
                      <m:ctrlPr>
                        <a:rPr lang="es-ES" sz="105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r>
                        <m:rPr>
                          <m:sty m:val="p"/>
                        </m:rPr>
                        <a:rPr lang="es-ES" sz="1050" b="0" i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qs</m:t>
                      </m:r>
                      <m:r>
                        <a:rPr lang="es-ES" sz="1050" b="0" i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1+</m:t>
                      </m:r>
                      <m:r>
                        <m:rPr>
                          <m:sty m:val="p"/>
                        </m:rPr>
                        <a:rPr lang="es-ES" sz="1050" b="0" i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qs</m:t>
                      </m:r>
                      <m:r>
                        <a:rPr lang="es-ES" sz="1050" b="0" i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e>
                  </m:d>
                  <m:r>
                    <a:rPr lang="es-PE" sz="105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·</m:t>
                  </m:r>
                  <m:f>
                    <m:fPr>
                      <m:ctrlPr>
                        <a:rPr lang="es-ES" sz="105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m:rPr>
                          <m:sty m:val="p"/>
                        </m:rPr>
                        <a:rPr lang="es-ES" sz="1050" b="0" i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L</m:t>
                      </m:r>
                    </m:num>
                    <m:den>
                      <m:r>
                        <a:rPr lang="es-ES" sz="105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den>
                  </m:f>
                  <m:r>
                    <a:rPr lang="es-PE" sz="105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·</m:t>
                  </m:r>
                  <m:r>
                    <m:rPr>
                      <m:sty m:val="p"/>
                    </m:rPr>
                    <a:rPr lang="es-ES" sz="105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S</m:t>
                  </m:r>
                  <m:r>
                    <a:rPr lang="es-ES" sz="105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−(</m:t>
                  </m:r>
                  <m:r>
                    <m:rPr>
                      <m:sty m:val="p"/>
                    </m:rPr>
                    <a:rPr lang="es-ES" sz="105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q</m:t>
                  </m:r>
                  <m:r>
                    <a:rPr lang="es-ES" sz="105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3+</m:t>
                  </m:r>
                  <m:r>
                    <m:rPr>
                      <m:sty m:val="p"/>
                    </m:rPr>
                    <a:rPr lang="es-ES" sz="105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q</m:t>
                  </m:r>
                  <m:r>
                    <a:rPr lang="es-ES" sz="105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2)·(</m:t>
                  </m:r>
                  <m:f>
                    <m:fPr>
                      <m:ctrlPr>
                        <a:rPr lang="es-ES" sz="105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m:rPr>
                          <m:sty m:val="p"/>
                        </m:rPr>
                        <a:rPr lang="es-ES" sz="1050" b="0" i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d</m:t>
                      </m:r>
                      <m:r>
                        <a:rPr lang="es-ES" sz="1050" b="0" i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r>
                        <m:rPr>
                          <m:sty m:val="p"/>
                        </m:rPr>
                        <a:rPr lang="es-ES" sz="1050" b="0" i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t</m:t>
                      </m:r>
                    </m:num>
                    <m:den>
                      <m:r>
                        <a:rPr lang="es-ES" sz="105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den>
                  </m:f>
                  <m:r>
                    <a:rPr lang="es-ES" sz="105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)</m:t>
                  </m:r>
                  <m:r>
                    <a:rPr lang="es-PE" sz="105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·</m:t>
                  </m:r>
                </m:oMath>
              </a14:m>
              <a:r>
                <a:rPr lang="es-PE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(d+t)</a:t>
              </a:r>
            </a:p>
          </xdr:txBody>
        </xdr:sp>
      </mc:Choice>
      <mc:Fallback xmlns="">
        <xdr:sp macro="" textlink="">
          <xdr:nvSpPr>
            <xdr:cNvPr id="144" name="31 CuadroTexto">
              <a:extLst>
                <a:ext uri="{FF2B5EF4-FFF2-40B4-BE49-F238E27FC236}">
                  <a16:creationId xmlns:a16="http://schemas.microsoft.com/office/drawing/2014/main" id="{BD0C25D1-D266-4E34-85D7-7C462EFD8BD9}"/>
                </a:ext>
              </a:extLst>
            </xdr:cNvPr>
            <xdr:cNvSpPr txBox="1"/>
          </xdr:nvSpPr>
          <xdr:spPr>
            <a:xfrm>
              <a:off x="850447" y="25003129"/>
              <a:ext cx="3435804" cy="32656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noAutofit/>
            </a:bodyPr>
            <a:lstStyle/>
            <a:p>
              <a:r>
                <a:rPr lang="es-ES" sz="1050" b="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Vu </a:t>
              </a:r>
              <a:r>
                <a:rPr lang="es-PE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= 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qsn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·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(qs1+qs2)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·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L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·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S−(q3+q2)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·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d+t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)/2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·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(d+t)</a:t>
              </a:r>
            </a:p>
          </xdr:txBody>
        </xdr:sp>
      </mc:Fallback>
    </mc:AlternateContent>
    <xdr:clientData/>
  </xdr:oneCellAnchor>
  <xdr:oneCellAnchor>
    <xdr:from>
      <xdr:col>1</xdr:col>
      <xdr:colOff>258535</xdr:colOff>
      <xdr:row>142</xdr:row>
      <xdr:rowOff>136071</xdr:rowOff>
    </xdr:from>
    <xdr:ext cx="2231571" cy="36739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5" name="31 CuadroTexto">
              <a:extLst>
                <a:ext uri="{FF2B5EF4-FFF2-40B4-BE49-F238E27FC236}">
                  <a16:creationId xmlns:a16="http://schemas.microsoft.com/office/drawing/2014/main" id="{00000000-0008-0000-0000-000091000000}"/>
                </a:ext>
              </a:extLst>
            </xdr:cNvPr>
            <xdr:cNvSpPr txBox="1"/>
          </xdr:nvSpPr>
          <xdr:spPr>
            <a:xfrm>
              <a:off x="870856" y="23724053"/>
              <a:ext cx="2231571" cy="3673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noAutofit/>
            </a:bodyPr>
            <a:lstStyle/>
            <a:p>
              <a:r>
                <a:rPr lang="es-ES" sz="1050" b="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q2 </a:t>
              </a:r>
              <a:r>
                <a:rPr lang="es-PE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= </a:t>
              </a:r>
              <a14:m>
                <m:oMath xmlns:m="http://schemas.openxmlformats.org/officeDocument/2006/math">
                  <m:r>
                    <a:rPr lang="es-ES" sz="105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(</m:t>
                  </m:r>
                  <m:f>
                    <m:fPr>
                      <m:ctrlPr>
                        <a:rPr lang="es-ES" sz="105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</m:ctrlPr>
                    </m:fPr>
                    <m:num>
                      <m:r>
                        <m:rPr>
                          <m:sty m:val="p"/>
                        </m:rPr>
                        <a:rPr lang="es-ES" sz="1050" b="0" i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qsn</m:t>
                      </m:r>
                      <m:r>
                        <a:rPr lang="es-ES" sz="1050" b="0" i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1−</m:t>
                      </m:r>
                      <m:r>
                        <m:rPr>
                          <m:sty m:val="p"/>
                        </m:rPr>
                        <a:rPr lang="es-ES" sz="1050" b="0" i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qsn</m:t>
                      </m:r>
                      <m:r>
                        <a:rPr lang="es-ES" sz="1050" b="0" i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2</m:t>
                      </m:r>
                    </m:num>
                    <m:den>
                      <m:r>
                        <m:rPr>
                          <m:sty m:val="p"/>
                        </m:rPr>
                        <a:rPr lang="es-ES" sz="1050" b="0" i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L</m:t>
                      </m:r>
                    </m:den>
                  </m:f>
                  <m:r>
                    <a:rPr lang="es-ES" sz="105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)</m:t>
                  </m:r>
                  <m:r>
                    <a:rPr lang="es-PE" sz="105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·</m:t>
                  </m:r>
                  <m:r>
                    <a:rPr lang="es-ES" sz="105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(</m:t>
                  </m:r>
                  <m:f>
                    <m:fPr>
                      <m:ctrlPr>
                        <a:rPr lang="es-ES" sz="105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</m:ctrlPr>
                    </m:fPr>
                    <m:num>
                      <m:r>
                        <m:rPr>
                          <m:sty m:val="p"/>
                        </m:rPr>
                        <a:rPr lang="es-ES" sz="1050" b="0" i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L</m:t>
                      </m:r>
                    </m:num>
                    <m:den>
                      <m:r>
                        <a:rPr lang="es-ES" sz="1050" b="0" i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2</m:t>
                      </m:r>
                    </m:den>
                  </m:f>
                  <m:r>
                    <a:rPr lang="es-ES" sz="105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−</m:t>
                  </m:r>
                  <m:f>
                    <m:fPr>
                      <m:ctrlPr>
                        <a:rPr lang="es-ES" sz="105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</m:ctrlPr>
                    </m:fPr>
                    <m:num>
                      <m:r>
                        <m:rPr>
                          <m:sty m:val="p"/>
                        </m:rPr>
                        <a:rPr lang="es-ES" sz="1050" b="0" i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t</m:t>
                      </m:r>
                    </m:num>
                    <m:den>
                      <m:r>
                        <a:rPr lang="es-ES" sz="1050" b="0" i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2</m:t>
                      </m:r>
                    </m:den>
                  </m:f>
                  <m:r>
                    <a:rPr lang="es-ES" sz="105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−</m:t>
                  </m:r>
                  <m:f>
                    <m:fPr>
                      <m:ctrlPr>
                        <a:rPr lang="es-ES" sz="105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</m:ctrlPr>
                    </m:fPr>
                    <m:num>
                      <m:r>
                        <m:rPr>
                          <m:sty m:val="p"/>
                        </m:rPr>
                        <a:rPr lang="es-ES" sz="1050" b="0" i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d</m:t>
                      </m:r>
                    </m:num>
                    <m:den>
                      <m:r>
                        <a:rPr lang="es-ES" sz="1050" b="0" i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2</m:t>
                      </m:r>
                    </m:den>
                  </m:f>
                  <m:r>
                    <a:rPr lang="es-ES" sz="105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)</m:t>
                  </m:r>
                </m:oMath>
              </a14:m>
              <a:r>
                <a:rPr lang="es-PE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+qsn2</a:t>
              </a:r>
            </a:p>
          </xdr:txBody>
        </xdr:sp>
      </mc:Choice>
      <mc:Fallback xmlns="">
        <xdr:sp macro="" textlink="">
          <xdr:nvSpPr>
            <xdr:cNvPr id="145" name="31 CuadroTexto">
              <a:extLst>
                <a:ext uri="{FF2B5EF4-FFF2-40B4-BE49-F238E27FC236}">
                  <a16:creationId xmlns:a16="http://schemas.microsoft.com/office/drawing/2014/main" id="{8FFE2EFC-A0A6-4D0A-96CB-EC56F184E5A3}"/>
                </a:ext>
              </a:extLst>
            </xdr:cNvPr>
            <xdr:cNvSpPr txBox="1"/>
          </xdr:nvSpPr>
          <xdr:spPr>
            <a:xfrm>
              <a:off x="870856" y="23724053"/>
              <a:ext cx="2231571" cy="3673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noAutofit/>
            </a:bodyPr>
            <a:lstStyle/>
            <a:p>
              <a:r>
                <a:rPr lang="es-ES" sz="1050" b="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q2 </a:t>
              </a:r>
              <a:r>
                <a:rPr lang="es-PE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= 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((qsn1−qsn2)/L)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·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(L/2−t/2−d/2)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+qsn2</a:t>
              </a:r>
            </a:p>
          </xdr:txBody>
        </xdr:sp>
      </mc:Fallback>
    </mc:AlternateContent>
    <xdr:clientData/>
  </xdr:oneCellAnchor>
  <xdr:oneCellAnchor>
    <xdr:from>
      <xdr:col>1</xdr:col>
      <xdr:colOff>240846</xdr:colOff>
      <xdr:row>146</xdr:row>
      <xdr:rowOff>152398</xdr:rowOff>
    </xdr:from>
    <xdr:ext cx="2231571" cy="36739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6" name="31 CuadroTexto">
              <a:extLst>
                <a:ext uri="{FF2B5EF4-FFF2-40B4-BE49-F238E27FC236}">
                  <a16:creationId xmlns:a16="http://schemas.microsoft.com/office/drawing/2014/main" id="{00000000-0008-0000-0000-000092000000}"/>
                </a:ext>
              </a:extLst>
            </xdr:cNvPr>
            <xdr:cNvSpPr txBox="1"/>
          </xdr:nvSpPr>
          <xdr:spPr>
            <a:xfrm>
              <a:off x="853167" y="24393523"/>
              <a:ext cx="2231571" cy="3673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noAutofit/>
            </a:bodyPr>
            <a:lstStyle/>
            <a:p>
              <a:r>
                <a:rPr lang="es-ES" sz="1050" b="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q3 </a:t>
              </a:r>
              <a:r>
                <a:rPr lang="es-PE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= </a:t>
              </a:r>
              <a14:m>
                <m:oMath xmlns:m="http://schemas.openxmlformats.org/officeDocument/2006/math">
                  <m:r>
                    <a:rPr lang="es-ES" sz="105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(</m:t>
                  </m:r>
                  <m:f>
                    <m:fPr>
                      <m:ctrlPr>
                        <a:rPr lang="es-ES" sz="105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</m:ctrlPr>
                    </m:fPr>
                    <m:num>
                      <m:r>
                        <m:rPr>
                          <m:sty m:val="p"/>
                        </m:rPr>
                        <a:rPr lang="es-ES" sz="1050" b="0" i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qsn</m:t>
                      </m:r>
                      <m:r>
                        <a:rPr lang="es-ES" sz="1050" b="0" i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1−</m:t>
                      </m:r>
                      <m:r>
                        <m:rPr>
                          <m:sty m:val="p"/>
                        </m:rPr>
                        <a:rPr lang="es-ES" sz="1050" b="0" i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qsn</m:t>
                      </m:r>
                      <m:r>
                        <a:rPr lang="es-ES" sz="1050" b="0" i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2</m:t>
                      </m:r>
                    </m:num>
                    <m:den>
                      <m:r>
                        <m:rPr>
                          <m:sty m:val="p"/>
                        </m:rPr>
                        <a:rPr lang="es-ES" sz="1050" b="0" i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L</m:t>
                      </m:r>
                    </m:den>
                  </m:f>
                  <m:r>
                    <a:rPr lang="es-ES" sz="105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)</m:t>
                  </m:r>
                  <m:r>
                    <a:rPr lang="es-PE" sz="105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·</m:t>
                  </m:r>
                  <m:r>
                    <a:rPr lang="es-ES" sz="105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(</m:t>
                  </m:r>
                  <m:f>
                    <m:fPr>
                      <m:ctrlPr>
                        <a:rPr lang="es-ES" sz="105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</m:ctrlPr>
                    </m:fPr>
                    <m:num>
                      <m:r>
                        <m:rPr>
                          <m:sty m:val="p"/>
                        </m:rPr>
                        <a:rPr lang="es-ES" sz="1050" b="0" i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L</m:t>
                      </m:r>
                    </m:num>
                    <m:den>
                      <m:r>
                        <a:rPr lang="es-ES" sz="1050" b="0" i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2</m:t>
                      </m:r>
                    </m:den>
                  </m:f>
                  <m:r>
                    <a:rPr lang="es-ES" sz="105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+</m:t>
                  </m:r>
                  <m:f>
                    <m:fPr>
                      <m:ctrlPr>
                        <a:rPr lang="es-ES" sz="105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</m:ctrlPr>
                    </m:fPr>
                    <m:num>
                      <m:r>
                        <m:rPr>
                          <m:sty m:val="p"/>
                        </m:rPr>
                        <a:rPr lang="es-ES" sz="1050" b="0" i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t</m:t>
                      </m:r>
                    </m:num>
                    <m:den>
                      <m:r>
                        <a:rPr lang="es-ES" sz="1050" b="0" i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2</m:t>
                      </m:r>
                    </m:den>
                  </m:f>
                  <m:r>
                    <a:rPr lang="es-ES" sz="105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+</m:t>
                  </m:r>
                  <m:f>
                    <m:fPr>
                      <m:ctrlPr>
                        <a:rPr lang="es-ES" sz="105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</m:ctrlPr>
                    </m:fPr>
                    <m:num>
                      <m:r>
                        <m:rPr>
                          <m:sty m:val="p"/>
                        </m:rPr>
                        <a:rPr lang="es-ES" sz="1050" b="0" i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d</m:t>
                      </m:r>
                    </m:num>
                    <m:den>
                      <m:r>
                        <a:rPr lang="es-ES" sz="1050" b="0" i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2</m:t>
                      </m:r>
                    </m:den>
                  </m:f>
                  <m:r>
                    <a:rPr lang="es-ES" sz="105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)</m:t>
                  </m:r>
                </m:oMath>
              </a14:m>
              <a:r>
                <a:rPr lang="es-PE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+qsn2</a:t>
              </a:r>
            </a:p>
          </xdr:txBody>
        </xdr:sp>
      </mc:Choice>
      <mc:Fallback xmlns="">
        <xdr:sp macro="" textlink="">
          <xdr:nvSpPr>
            <xdr:cNvPr id="146" name="31 CuadroTexto">
              <a:extLst>
                <a:ext uri="{FF2B5EF4-FFF2-40B4-BE49-F238E27FC236}">
                  <a16:creationId xmlns:a16="http://schemas.microsoft.com/office/drawing/2014/main" id="{DBD8F229-4B08-4555-B935-0AB59CAD2AA7}"/>
                </a:ext>
              </a:extLst>
            </xdr:cNvPr>
            <xdr:cNvSpPr txBox="1"/>
          </xdr:nvSpPr>
          <xdr:spPr>
            <a:xfrm>
              <a:off x="853167" y="24393523"/>
              <a:ext cx="2231571" cy="3673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noAutofit/>
            </a:bodyPr>
            <a:lstStyle/>
            <a:p>
              <a:r>
                <a:rPr lang="es-ES" sz="1050" b="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q3 </a:t>
              </a:r>
              <a:r>
                <a:rPr lang="es-PE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= 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((qsn1−qsn2)/L)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·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(L/2+t/2+d/2)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+qsn2</a:t>
              </a:r>
            </a:p>
          </xdr:txBody>
        </xdr:sp>
      </mc:Fallback>
    </mc:AlternateContent>
    <xdr:clientData/>
  </xdr:oneCellAnchor>
  <xdr:twoCellAnchor editAs="oneCell">
    <xdr:from>
      <xdr:col>22</xdr:col>
      <xdr:colOff>545646</xdr:colOff>
      <xdr:row>148</xdr:row>
      <xdr:rowOff>57719</xdr:rowOff>
    </xdr:from>
    <xdr:to>
      <xdr:col>30</xdr:col>
      <xdr:colOff>315686</xdr:colOff>
      <xdr:row>156</xdr:row>
      <xdr:rowOff>93592</xdr:rowOff>
    </xdr:to>
    <xdr:pic>
      <xdr:nvPicPr>
        <xdr:cNvPr id="147" name="Imagen 146">
          <a:extLst>
            <a:ext uri="{FF2B5EF4-FFF2-40B4-BE49-F238E27FC236}">
              <a16:creationId xmlns:a16="http://schemas.microsoft.com/office/drawing/2014/main" id="{00000000-0008-0000-0000-00009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42771" y="24451244"/>
          <a:ext cx="4646840" cy="13615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</xdr:col>
      <xdr:colOff>203671</xdr:colOff>
      <xdr:row>186</xdr:row>
      <xdr:rowOff>137625</xdr:rowOff>
    </xdr:from>
    <xdr:ext cx="2742707" cy="4103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8" name="38 CuadroTexto">
              <a:extLst>
                <a:ext uri="{FF2B5EF4-FFF2-40B4-BE49-F238E27FC236}">
                  <a16:creationId xmlns:a16="http://schemas.microsoft.com/office/drawing/2014/main" id="{00000000-0008-0000-0000-000094000000}"/>
                </a:ext>
              </a:extLst>
            </xdr:cNvPr>
            <xdr:cNvSpPr txBox="1"/>
          </xdr:nvSpPr>
          <xdr:spPr>
            <a:xfrm>
              <a:off x="816584" y="31048321"/>
              <a:ext cx="2742707" cy="4103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s-E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M</a:t>
              </a:r>
              <a14:m>
                <m:oMath xmlns:m="http://schemas.openxmlformats.org/officeDocument/2006/math">
                  <m:r>
                    <m:rPr>
                      <m:sty m:val="p"/>
                    </m:rPr>
                    <a:rPr lang="es-ES" sz="105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u</m:t>
                  </m:r>
                  <m:r>
                    <a:rPr lang="es-PE" sz="105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=</m:t>
                  </m:r>
                  <m:r>
                    <m:rPr>
                      <m:sty m:val="p"/>
                    </m:rPr>
                    <a:rPr lang="es-ES" sz="105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qsnu</m:t>
                  </m:r>
                  <m:r>
                    <a:rPr lang="es-PE" sz="105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·</m:t>
                  </m:r>
                  <m:d>
                    <m:dPr>
                      <m:ctrlPr>
                        <a:rPr lang="es-ES" sz="105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</m:ctrlPr>
                    </m:dPr>
                    <m:e>
                      <m:f>
                        <m:fPr>
                          <m:ctrlPr>
                            <a:rPr lang="es-PE" sz="105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+mn-cs"/>
                            </a:rPr>
                          </m:ctrlPr>
                        </m:fPr>
                        <m:num>
                          <m:r>
                            <m:rPr>
                              <m:sty m:val="p"/>
                            </m:rPr>
                            <a:rPr lang="es-ES" sz="1050" b="0" i="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+mn-cs"/>
                            </a:rPr>
                            <m:t>qsn</m:t>
                          </m:r>
                          <m:r>
                            <a:rPr lang="es-ES" sz="1050" b="0" i="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+mn-cs"/>
                            </a:rPr>
                            <m:t>1 · </m:t>
                          </m:r>
                          <m:sSup>
                            <m:sSupPr>
                              <m:ctrlPr>
                                <a:rPr lang="es-ES" sz="105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  <a:cs typeface="+mn-cs"/>
                                </a:rPr>
                              </m:ctrlPr>
                            </m:sSupPr>
                            <m:e>
                              <m:d>
                                <m:dPr>
                                  <m:ctrlPr>
                                    <a:rPr lang="es-ES" sz="105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Cambria Math" panose="02040503050406030204" pitchFamily="18" charset="0"/>
                                      <a:cs typeface="+mn-cs"/>
                                    </a:rPr>
                                  </m:ctrlPr>
                                </m:dPr>
                                <m:e>
                                  <m:f>
                                    <m:fPr>
                                      <m:ctrlPr>
                                        <a:rPr lang="es-PE" sz="105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Cambria Math" panose="02040503050406030204" pitchFamily="18" charset="0"/>
                                          <a:cs typeface="+mn-cs"/>
                                        </a:rPr>
                                      </m:ctrlPr>
                                    </m:fPr>
                                    <m:num>
                                      <m:r>
                                        <m:rPr>
                                          <m:sty m:val="p"/>
                                        </m:rPr>
                                        <a:rPr lang="es-ES" sz="1050" b="0" i="0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Cambria Math" panose="02040503050406030204" pitchFamily="18" charset="0"/>
                                          <a:cs typeface="+mn-cs"/>
                                        </a:rPr>
                                        <m:t>L</m:t>
                                      </m:r>
                                    </m:num>
                                    <m:den>
                                      <m:r>
                                        <a:rPr lang="es-ES" sz="1050" b="0" i="0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Cambria Math" panose="02040503050406030204" pitchFamily="18" charset="0"/>
                                          <a:cs typeface="+mn-cs"/>
                                        </a:rPr>
                                        <m:t>2</m:t>
                                      </m:r>
                                    </m:den>
                                  </m:f>
                                  <m:r>
                                    <a:rPr lang="es-ES" sz="1050" b="0" i="0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Cambria Math" panose="02040503050406030204" pitchFamily="18" charset="0"/>
                                      <a:cs typeface="+mn-cs"/>
                                    </a:rPr>
                                    <m:t> − </m:t>
                                  </m:r>
                                  <m:f>
                                    <m:fPr>
                                      <m:ctrlPr>
                                        <a:rPr lang="es-PE" sz="105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Cambria Math" panose="02040503050406030204" pitchFamily="18" charset="0"/>
                                          <a:cs typeface="+mn-cs"/>
                                        </a:rPr>
                                      </m:ctrlPr>
                                    </m:fPr>
                                    <m:num>
                                      <m:r>
                                        <m:rPr>
                                          <m:sty m:val="p"/>
                                        </m:rPr>
                                        <a:rPr lang="es-ES" sz="1050" b="0" i="0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Cambria Math" panose="02040503050406030204" pitchFamily="18" charset="0"/>
                                          <a:cs typeface="+mn-cs"/>
                                        </a:rPr>
                                        <m:t>t</m:t>
                                      </m:r>
                                    </m:num>
                                    <m:den>
                                      <m:r>
                                        <a:rPr lang="es-ES" sz="1050" b="0" i="0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Cambria Math" panose="02040503050406030204" pitchFamily="18" charset="0"/>
                                          <a:cs typeface="+mn-cs"/>
                                        </a:rPr>
                                        <m:t>2</m:t>
                                      </m:r>
                                    </m:den>
                                  </m:f>
                                </m:e>
                              </m:d>
                            </m:e>
                            <m:sup>
                              <m:r>
                                <a:rPr lang="es-ES" sz="1050" b="0" i="0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s-ES" sz="1050" b="0" i="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+mn-cs"/>
                            </a:rPr>
                            <m:t>3</m:t>
                          </m:r>
                        </m:den>
                      </m:f>
                    </m:e>
                  </m:d>
                  <m:r>
                    <a:rPr lang="es-ES" sz="105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+</m:t>
                  </m:r>
                  <m:d>
                    <m:dPr>
                      <m:ctrlPr>
                        <a:rPr lang="es-ES" sz="105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</m:ctrlPr>
                    </m:dPr>
                    <m:e>
                      <m:f>
                        <m:fPr>
                          <m:ctrlPr>
                            <a:rPr lang="es-PE" sz="105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+mn-cs"/>
                            </a:rPr>
                          </m:ctrlPr>
                        </m:fPr>
                        <m:num>
                          <m:r>
                            <m:rPr>
                              <m:sty m:val="p"/>
                            </m:rPr>
                            <a:rPr lang="es-ES" sz="1050" b="0" i="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+mn-cs"/>
                            </a:rPr>
                            <m:t>q</m:t>
                          </m:r>
                          <m:r>
                            <a:rPr lang="es-ES" sz="1050" b="0" i="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+mn-cs"/>
                            </a:rPr>
                            <m:t>4 · </m:t>
                          </m:r>
                          <m:sSup>
                            <m:sSupPr>
                              <m:ctrlPr>
                                <a:rPr lang="es-ES" sz="105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  <a:cs typeface="+mn-cs"/>
                                </a:rPr>
                              </m:ctrlPr>
                            </m:sSupPr>
                            <m:e>
                              <m:d>
                                <m:dPr>
                                  <m:ctrlPr>
                                    <a:rPr lang="es-ES" sz="105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Cambria Math" panose="02040503050406030204" pitchFamily="18" charset="0"/>
                                      <a:cs typeface="+mn-cs"/>
                                    </a:rPr>
                                  </m:ctrlPr>
                                </m:dPr>
                                <m:e>
                                  <m:f>
                                    <m:fPr>
                                      <m:ctrlPr>
                                        <a:rPr lang="es-PE" sz="105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Cambria Math" panose="02040503050406030204" pitchFamily="18" charset="0"/>
                                          <a:cs typeface="+mn-cs"/>
                                        </a:rPr>
                                      </m:ctrlPr>
                                    </m:fPr>
                                    <m:num>
                                      <m:r>
                                        <m:rPr>
                                          <m:sty m:val="p"/>
                                        </m:rPr>
                                        <a:rPr lang="es-ES" sz="1050" b="0" i="0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Cambria Math" panose="02040503050406030204" pitchFamily="18" charset="0"/>
                                          <a:cs typeface="+mn-cs"/>
                                        </a:rPr>
                                        <m:t>L</m:t>
                                      </m:r>
                                    </m:num>
                                    <m:den>
                                      <m:r>
                                        <a:rPr lang="es-ES" sz="1050" b="0" i="0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Cambria Math" panose="02040503050406030204" pitchFamily="18" charset="0"/>
                                          <a:cs typeface="+mn-cs"/>
                                        </a:rPr>
                                        <m:t>2</m:t>
                                      </m:r>
                                    </m:den>
                                  </m:f>
                                  <m:r>
                                    <a:rPr lang="es-ES" sz="1050" b="0" i="0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Cambria Math" panose="02040503050406030204" pitchFamily="18" charset="0"/>
                                      <a:cs typeface="+mn-cs"/>
                                    </a:rPr>
                                    <m:t> − </m:t>
                                  </m:r>
                                  <m:f>
                                    <m:fPr>
                                      <m:ctrlPr>
                                        <a:rPr lang="es-PE" sz="105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Cambria Math" panose="02040503050406030204" pitchFamily="18" charset="0"/>
                                          <a:cs typeface="+mn-cs"/>
                                        </a:rPr>
                                      </m:ctrlPr>
                                    </m:fPr>
                                    <m:num>
                                      <m:r>
                                        <m:rPr>
                                          <m:sty m:val="p"/>
                                        </m:rPr>
                                        <a:rPr lang="es-ES" sz="1050" b="0" i="0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Cambria Math" panose="02040503050406030204" pitchFamily="18" charset="0"/>
                                          <a:cs typeface="+mn-cs"/>
                                        </a:rPr>
                                        <m:t>t</m:t>
                                      </m:r>
                                    </m:num>
                                    <m:den>
                                      <m:r>
                                        <a:rPr lang="es-ES" sz="1050" b="0" i="0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Cambria Math" panose="02040503050406030204" pitchFamily="18" charset="0"/>
                                          <a:cs typeface="+mn-cs"/>
                                        </a:rPr>
                                        <m:t>2</m:t>
                                      </m:r>
                                    </m:den>
                                  </m:f>
                                </m:e>
                              </m:d>
                            </m:e>
                            <m:sup>
                              <m:r>
                                <a:rPr lang="es-ES" sz="1050" b="0" i="0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s-ES" sz="1050" b="0" i="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+mn-cs"/>
                            </a:rPr>
                            <m:t>6</m:t>
                          </m:r>
                        </m:den>
                      </m:f>
                    </m:e>
                  </m:d>
                  <m:r>
                    <a:rPr lang="es-PE" sz="105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·</m:t>
                  </m:r>
                </m:oMath>
              </a14:m>
              <a:r>
                <a:rPr lang="es-PE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S</a:t>
              </a:r>
            </a:p>
          </xdr:txBody>
        </xdr:sp>
      </mc:Choice>
      <mc:Fallback xmlns="">
        <xdr:sp macro="" textlink="">
          <xdr:nvSpPr>
            <xdr:cNvPr id="148" name="38 CuadroTexto">
              <a:extLst>
                <a:ext uri="{FF2B5EF4-FFF2-40B4-BE49-F238E27FC236}">
                  <a16:creationId xmlns:a16="http://schemas.microsoft.com/office/drawing/2014/main" id="{07322781-DE8A-4A41-ACDA-E48AB34FCD5E}"/>
                </a:ext>
              </a:extLst>
            </xdr:cNvPr>
            <xdr:cNvSpPr txBox="1"/>
          </xdr:nvSpPr>
          <xdr:spPr>
            <a:xfrm>
              <a:off x="816584" y="31048321"/>
              <a:ext cx="2742707" cy="4103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s-E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Mu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=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qsnu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·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(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(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qsn1 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·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(L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/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2  − t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/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2)^2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)/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3)+(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(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q4 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·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(L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/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2  − t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/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2)^2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)/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6)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·S</a:t>
              </a:r>
            </a:p>
          </xdr:txBody>
        </xdr:sp>
      </mc:Fallback>
    </mc:AlternateContent>
    <xdr:clientData/>
  </xdr:oneCellAnchor>
  <xdr:oneCellAnchor>
    <xdr:from>
      <xdr:col>1</xdr:col>
      <xdr:colOff>258535</xdr:colOff>
      <xdr:row>182</xdr:row>
      <xdr:rowOff>136071</xdr:rowOff>
    </xdr:from>
    <xdr:ext cx="2231571" cy="36739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9" name="31 CuadroTexto">
              <a:extLst>
                <a:ext uri="{FF2B5EF4-FFF2-40B4-BE49-F238E27FC236}">
                  <a16:creationId xmlns:a16="http://schemas.microsoft.com/office/drawing/2014/main" id="{00000000-0008-0000-0000-000095000000}"/>
                </a:ext>
              </a:extLst>
            </xdr:cNvPr>
            <xdr:cNvSpPr txBox="1"/>
          </xdr:nvSpPr>
          <xdr:spPr>
            <a:xfrm>
              <a:off x="866670" y="23464994"/>
              <a:ext cx="2231571" cy="3673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noAutofit/>
            </a:bodyPr>
            <a:lstStyle/>
            <a:p>
              <a:r>
                <a:rPr lang="es-ES" sz="1050" b="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q4 </a:t>
              </a:r>
              <a:r>
                <a:rPr lang="es-PE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= </a:t>
              </a:r>
              <a14:m>
                <m:oMath xmlns:m="http://schemas.openxmlformats.org/officeDocument/2006/math">
                  <m:r>
                    <a:rPr lang="es-ES" sz="105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(</m:t>
                  </m:r>
                  <m:f>
                    <m:fPr>
                      <m:ctrlPr>
                        <a:rPr lang="es-ES" sz="105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</m:ctrlPr>
                    </m:fPr>
                    <m:num>
                      <m:r>
                        <m:rPr>
                          <m:sty m:val="p"/>
                        </m:rPr>
                        <a:rPr lang="es-ES" sz="1050" b="0" i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qsn</m:t>
                      </m:r>
                      <m:r>
                        <a:rPr lang="es-ES" sz="1050" b="0" i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1−</m:t>
                      </m:r>
                      <m:r>
                        <m:rPr>
                          <m:sty m:val="p"/>
                        </m:rPr>
                        <a:rPr lang="es-ES" sz="1050" b="0" i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qsn</m:t>
                      </m:r>
                      <m:r>
                        <a:rPr lang="es-ES" sz="1050" b="0" i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2</m:t>
                      </m:r>
                    </m:num>
                    <m:den>
                      <m:r>
                        <m:rPr>
                          <m:sty m:val="p"/>
                        </m:rPr>
                        <a:rPr lang="es-ES" sz="1050" b="0" i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L</m:t>
                      </m:r>
                    </m:den>
                  </m:f>
                  <m:r>
                    <a:rPr lang="es-ES" sz="105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)</m:t>
                  </m:r>
                  <m:r>
                    <a:rPr lang="es-PE" sz="105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·</m:t>
                  </m:r>
                  <m:r>
                    <a:rPr lang="es-ES" sz="105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(</m:t>
                  </m:r>
                  <m:f>
                    <m:fPr>
                      <m:ctrlPr>
                        <a:rPr lang="es-ES" sz="105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</m:ctrlPr>
                    </m:fPr>
                    <m:num>
                      <m:r>
                        <m:rPr>
                          <m:sty m:val="p"/>
                        </m:rPr>
                        <a:rPr lang="es-ES" sz="1050" b="0" i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L</m:t>
                      </m:r>
                    </m:num>
                    <m:den>
                      <m:r>
                        <a:rPr lang="es-ES" sz="1050" b="0" i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2</m:t>
                      </m:r>
                    </m:den>
                  </m:f>
                  <m:r>
                    <a:rPr lang="es-ES" sz="105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+</m:t>
                  </m:r>
                  <m:f>
                    <m:fPr>
                      <m:ctrlPr>
                        <a:rPr lang="es-ES" sz="105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</m:ctrlPr>
                    </m:fPr>
                    <m:num>
                      <m:r>
                        <m:rPr>
                          <m:sty m:val="p"/>
                        </m:rPr>
                        <a:rPr lang="es-ES" sz="1050" b="0" i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t</m:t>
                      </m:r>
                    </m:num>
                    <m:den>
                      <m:r>
                        <a:rPr lang="es-ES" sz="1050" b="0" i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2</m:t>
                      </m:r>
                    </m:den>
                  </m:f>
                  <m:r>
                    <a:rPr lang="es-ES" sz="105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)</m:t>
                  </m:r>
                </m:oMath>
              </a14:m>
              <a:r>
                <a:rPr lang="es-PE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+qsn2</a:t>
              </a:r>
            </a:p>
          </xdr:txBody>
        </xdr:sp>
      </mc:Choice>
      <mc:Fallback xmlns="">
        <xdr:sp macro="" textlink="">
          <xdr:nvSpPr>
            <xdr:cNvPr id="149" name="31 CuadroTexto">
              <a:extLst>
                <a:ext uri="{FF2B5EF4-FFF2-40B4-BE49-F238E27FC236}">
                  <a16:creationId xmlns:a16="http://schemas.microsoft.com/office/drawing/2014/main" id="{32865D35-68CE-46AB-ACAF-EC34B91AE9F2}"/>
                </a:ext>
              </a:extLst>
            </xdr:cNvPr>
            <xdr:cNvSpPr txBox="1"/>
          </xdr:nvSpPr>
          <xdr:spPr>
            <a:xfrm>
              <a:off x="866670" y="23464994"/>
              <a:ext cx="2231571" cy="3673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noAutofit/>
            </a:bodyPr>
            <a:lstStyle/>
            <a:p>
              <a:r>
                <a:rPr lang="es-ES" sz="1050" b="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q4 </a:t>
              </a:r>
              <a:r>
                <a:rPr lang="es-PE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= 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((qsn1−qsn2)/L)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·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(L/2+t/2)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+qsn2</a:t>
              </a:r>
            </a:p>
          </xdr:txBody>
        </xdr:sp>
      </mc:Fallback>
    </mc:AlternateContent>
    <xdr:clientData/>
  </xdr:oneCellAnchor>
  <xdr:oneCellAnchor>
    <xdr:from>
      <xdr:col>1</xdr:col>
      <xdr:colOff>245212</xdr:colOff>
      <xdr:row>190</xdr:row>
      <xdr:rowOff>152406</xdr:rowOff>
    </xdr:from>
    <xdr:ext cx="897788" cy="34582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0" name="38 CuadroTexto">
              <a:extLst>
                <a:ext uri="{FF2B5EF4-FFF2-40B4-BE49-F238E27FC236}">
                  <a16:creationId xmlns:a16="http://schemas.microsoft.com/office/drawing/2014/main" id="{00000000-0008-0000-0000-000096000000}"/>
                </a:ext>
              </a:extLst>
            </xdr:cNvPr>
            <xdr:cNvSpPr txBox="1"/>
          </xdr:nvSpPr>
          <xdr:spPr>
            <a:xfrm>
              <a:off x="853347" y="30998752"/>
              <a:ext cx="897788" cy="3458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s-E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R</a:t>
              </a:r>
              <a14:m>
                <m:oMath xmlns:m="http://schemas.openxmlformats.org/officeDocument/2006/math">
                  <m:r>
                    <m:rPr>
                      <m:sty m:val="p"/>
                    </m:rPr>
                    <a:rPr lang="es-ES" sz="105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u</m:t>
                  </m:r>
                  <m:r>
                    <a:rPr lang="es-PE" sz="105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=</m:t>
                  </m:r>
                  <m:d>
                    <m:dPr>
                      <m:ctrlPr>
                        <a:rPr lang="es-ES" sz="105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</m:ctrlPr>
                    </m:dPr>
                    <m:e>
                      <m:f>
                        <m:fPr>
                          <m:ctrlPr>
                            <a:rPr lang="es-PE" sz="105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+mn-cs"/>
                            </a:rPr>
                          </m:ctrlPr>
                        </m:fPr>
                        <m:num>
                          <m:r>
                            <m:rPr>
                              <m:sty m:val="p"/>
                            </m:rPr>
                            <a:rPr lang="es-ES" sz="1050" b="0" i="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+mn-cs"/>
                            </a:rPr>
                            <m:t>Mu</m:t>
                          </m:r>
                        </m:num>
                        <m:den>
                          <m:r>
                            <m:rPr>
                              <m:sty m:val="p"/>
                            </m:rPr>
                            <a:rPr lang="es-ES" sz="1050" b="0" i="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+mn-cs"/>
                            </a:rPr>
                            <m:t>S</m:t>
                          </m:r>
                          <m:r>
                            <a:rPr lang="es-ES" sz="1050" b="0" i="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+mn-cs"/>
                            </a:rPr>
                            <m:t> · </m:t>
                          </m:r>
                          <m:sSup>
                            <m:sSupPr>
                              <m:ctrlPr>
                                <a:rPr lang="es-ES" sz="105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r>
                                <m:rPr>
                                  <m:sty m:val="p"/>
                                </m:rPr>
                                <a:rPr lang="es-ES" sz="1050" b="0" i="0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d</m:t>
                              </m:r>
                            </m:e>
                            <m:sup>
                              <m:r>
                                <a:rPr lang="es-ES" sz="1050" b="0" i="0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</m:den>
                      </m:f>
                    </m:e>
                  </m:d>
                </m:oMath>
              </a14:m>
              <a:endParaRPr lang="es-PE" sz="1050" b="0" i="0">
                <a:solidFill>
                  <a:schemeClr val="tx1"/>
                </a:solidFill>
                <a:effectLst/>
                <a:latin typeface="Cambria Math" panose="02040503050406030204" pitchFamily="18" charset="0"/>
                <a:ea typeface="Cambria Math" panose="02040503050406030204" pitchFamily="18" charset="0"/>
                <a:cs typeface="+mn-cs"/>
              </a:endParaRPr>
            </a:p>
          </xdr:txBody>
        </xdr:sp>
      </mc:Choice>
      <mc:Fallback xmlns="">
        <xdr:sp macro="" textlink="">
          <xdr:nvSpPr>
            <xdr:cNvPr id="150" name="38 CuadroTexto">
              <a:extLst>
                <a:ext uri="{FF2B5EF4-FFF2-40B4-BE49-F238E27FC236}">
                  <a16:creationId xmlns:a16="http://schemas.microsoft.com/office/drawing/2014/main" id="{67034522-1724-45B7-B9D5-123A25031158}"/>
                </a:ext>
              </a:extLst>
            </xdr:cNvPr>
            <xdr:cNvSpPr txBox="1"/>
          </xdr:nvSpPr>
          <xdr:spPr>
            <a:xfrm>
              <a:off x="853347" y="30998752"/>
              <a:ext cx="897788" cy="3458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s-E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Ru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=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(Mu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/(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S 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·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d^2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)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)</a:t>
              </a:r>
              <a:endParaRPr lang="es-PE" sz="1050" b="0" i="0">
                <a:solidFill>
                  <a:schemeClr val="tx1"/>
                </a:solidFill>
                <a:effectLst/>
                <a:latin typeface="Cambria Math" panose="02040503050406030204" pitchFamily="18" charset="0"/>
                <a:ea typeface="Cambria Math" panose="02040503050406030204" pitchFamily="18" charset="0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1</xdr:col>
      <xdr:colOff>252538</xdr:colOff>
      <xdr:row>196</xdr:row>
      <xdr:rowOff>101115</xdr:rowOff>
    </xdr:from>
    <xdr:ext cx="1740385" cy="23592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1" name="38 CuadroTexto">
              <a:extLst>
                <a:ext uri="{FF2B5EF4-FFF2-40B4-BE49-F238E27FC236}">
                  <a16:creationId xmlns:a16="http://schemas.microsoft.com/office/drawing/2014/main" id="{00000000-0008-0000-0000-000097000000}"/>
                </a:ext>
              </a:extLst>
            </xdr:cNvPr>
            <xdr:cNvSpPr txBox="1"/>
          </xdr:nvSpPr>
          <xdr:spPr>
            <a:xfrm>
              <a:off x="860673" y="31914615"/>
              <a:ext cx="1740385" cy="23592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s-E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A</a:t>
              </a:r>
              <a14:m>
                <m:oMath xmlns:m="http://schemas.openxmlformats.org/officeDocument/2006/math">
                  <m:r>
                    <m:rPr>
                      <m:sty m:val="p"/>
                    </m:rPr>
                    <a:rPr lang="es-ES" sz="105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s</m:t>
                  </m:r>
                  <m:r>
                    <a:rPr lang="es-PE" sz="105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=</m:t>
                  </m:r>
                  <m:r>
                    <m:rPr>
                      <m:sty m:val="p"/>
                    </m:rPr>
                    <a:rPr lang="el-GR" sz="105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ρ</m:t>
                  </m:r>
                  <m:r>
                    <a:rPr lang="es-PE" sz="105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·</m:t>
                  </m:r>
                  <m:r>
                    <m:rPr>
                      <m:sty m:val="p"/>
                    </m:rPr>
                    <a:rPr lang="es-ES" sz="105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S</m:t>
                  </m:r>
                  <m:r>
                    <a:rPr lang="es-PE" sz="105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·</m:t>
                  </m:r>
                  <m:r>
                    <m:rPr>
                      <m:sty m:val="p"/>
                    </m:rPr>
                    <a:rPr lang="es-ES" sz="105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d</m:t>
                  </m:r>
                </m:oMath>
              </a14:m>
              <a:r>
                <a:rPr lang="es-PE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o</a:t>
              </a:r>
            </a:p>
          </xdr:txBody>
        </xdr:sp>
      </mc:Choice>
      <mc:Fallback xmlns="">
        <xdr:sp macro="" textlink="">
          <xdr:nvSpPr>
            <xdr:cNvPr id="151" name="38 CuadroTexto">
              <a:extLst>
                <a:ext uri="{FF2B5EF4-FFF2-40B4-BE49-F238E27FC236}">
                  <a16:creationId xmlns:a16="http://schemas.microsoft.com/office/drawing/2014/main" id="{00000000-0008-0000-0100-000097000000}"/>
                </a:ext>
              </a:extLst>
            </xdr:cNvPr>
            <xdr:cNvSpPr txBox="1"/>
          </xdr:nvSpPr>
          <xdr:spPr>
            <a:xfrm>
              <a:off x="860673" y="31914615"/>
              <a:ext cx="1740385" cy="23592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s-E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As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=</a:t>
              </a:r>
              <a:r>
                <a:rPr lang="el-GR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ρ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·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S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·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d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o</a:t>
              </a:r>
            </a:p>
          </xdr:txBody>
        </xdr:sp>
      </mc:Fallback>
    </mc:AlternateContent>
    <xdr:clientData/>
  </xdr:oneCellAnchor>
  <xdr:oneCellAnchor>
    <xdr:from>
      <xdr:col>1</xdr:col>
      <xdr:colOff>76689</xdr:colOff>
      <xdr:row>199</xdr:row>
      <xdr:rowOff>86461</xdr:rowOff>
    </xdr:from>
    <xdr:ext cx="2099405" cy="23592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2" name="38 CuadroTexto">
              <a:extLst>
                <a:ext uri="{FF2B5EF4-FFF2-40B4-BE49-F238E27FC236}">
                  <a16:creationId xmlns:a16="http://schemas.microsoft.com/office/drawing/2014/main" id="{00000000-0008-0000-0000-000098000000}"/>
                </a:ext>
              </a:extLst>
            </xdr:cNvPr>
            <xdr:cNvSpPr txBox="1"/>
          </xdr:nvSpPr>
          <xdr:spPr>
            <a:xfrm>
              <a:off x="684824" y="32383538"/>
              <a:ext cx="2099405" cy="23592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s-E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A</a:t>
              </a:r>
              <a14:m>
                <m:oMath xmlns:m="http://schemas.openxmlformats.org/officeDocument/2006/math">
                  <m:r>
                    <m:rPr>
                      <m:sty m:val="p"/>
                    </m:rPr>
                    <a:rPr lang="es-ES" sz="105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min</m:t>
                  </m:r>
                  <m:r>
                    <a:rPr lang="es-PE" sz="105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=</m:t>
                  </m:r>
                  <m:r>
                    <a:rPr lang="es-ES" sz="105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0.0018</m:t>
                  </m:r>
                  <m:r>
                    <a:rPr lang="es-PE" sz="105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·</m:t>
                  </m:r>
                  <m:r>
                    <m:rPr>
                      <m:sty m:val="p"/>
                    </m:rPr>
                    <a:rPr lang="es-ES" sz="105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S</m:t>
                  </m:r>
                  <m:r>
                    <a:rPr lang="es-PE" sz="105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·</m:t>
                  </m:r>
                  <m:r>
                    <m:rPr>
                      <m:sty m:val="p"/>
                    </m:rPr>
                    <a:rPr lang="es-ES" sz="105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h</m:t>
                  </m:r>
                </m:oMath>
              </a14:m>
              <a:endParaRPr lang="es-PE" sz="1050" b="0" i="0">
                <a:solidFill>
                  <a:schemeClr val="tx1"/>
                </a:solidFill>
                <a:effectLst/>
                <a:latin typeface="Cambria Math" panose="02040503050406030204" pitchFamily="18" charset="0"/>
                <a:ea typeface="Cambria Math" panose="02040503050406030204" pitchFamily="18" charset="0"/>
                <a:cs typeface="+mn-cs"/>
              </a:endParaRPr>
            </a:p>
          </xdr:txBody>
        </xdr:sp>
      </mc:Choice>
      <mc:Fallback xmlns="">
        <xdr:sp macro="" textlink="">
          <xdr:nvSpPr>
            <xdr:cNvPr id="152" name="38 CuadroTexto">
              <a:extLst>
                <a:ext uri="{FF2B5EF4-FFF2-40B4-BE49-F238E27FC236}">
                  <a16:creationId xmlns:a16="http://schemas.microsoft.com/office/drawing/2014/main" id="{D8C888F0-4030-4257-83B5-8E6A0CD3F37A}"/>
                </a:ext>
              </a:extLst>
            </xdr:cNvPr>
            <xdr:cNvSpPr txBox="1"/>
          </xdr:nvSpPr>
          <xdr:spPr>
            <a:xfrm>
              <a:off x="684824" y="32383538"/>
              <a:ext cx="2099405" cy="23592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s-E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Amin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=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0.0018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·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S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·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h</a:t>
              </a:r>
              <a:endParaRPr lang="es-PE" sz="1050" b="0" i="0">
                <a:solidFill>
                  <a:schemeClr val="tx1"/>
                </a:solidFill>
                <a:effectLst/>
                <a:latin typeface="Cambria Math" panose="02040503050406030204" pitchFamily="18" charset="0"/>
                <a:ea typeface="Cambria Math" panose="02040503050406030204" pitchFamily="18" charset="0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1</xdr:col>
      <xdr:colOff>321365</xdr:colOff>
      <xdr:row>207</xdr:row>
      <xdr:rowOff>82826</xdr:rowOff>
    </xdr:from>
    <xdr:ext cx="1019175" cy="2502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4" name="29 CuadroTexto">
              <a:extLst>
                <a:ext uri="{FF2B5EF4-FFF2-40B4-BE49-F238E27FC236}">
                  <a16:creationId xmlns:a16="http://schemas.microsoft.com/office/drawing/2014/main" id="{00000000-0008-0000-0000-00009A000000}"/>
                </a:ext>
              </a:extLst>
            </xdr:cNvPr>
            <xdr:cNvSpPr txBox="1"/>
          </xdr:nvSpPr>
          <xdr:spPr>
            <a:xfrm>
              <a:off x="934278" y="34563326"/>
              <a:ext cx="1019175" cy="2502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s-ES" sz="1050" b="0" i="0" baseline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n </a:t>
              </a:r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= </a:t>
              </a:r>
              <a:r>
                <a:rPr lang="es-ES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As/</a:t>
              </a:r>
              <a14:m>
                <m:oMath xmlns:m="http://schemas.openxmlformats.org/officeDocument/2006/math">
                  <m:sSub>
                    <m:sSubPr>
                      <m:ctrlPr>
                        <a:rPr lang="el-GR" sz="105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m:rPr>
                          <m:nor/>
                        </m:rPr>
                        <a:rPr lang="es-ES" sz="1050" b="0" i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A</m:t>
                      </m:r>
                    </m:e>
                    <m:sub>
                      <m:r>
                        <m:rPr>
                          <m:nor/>
                        </m:rPr>
                        <a:rPr lang="es-PE" sz="1050" b="0" i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Ø</m:t>
                      </m:r>
                      <m:r>
                        <m:rPr>
                          <m:nor/>
                        </m:rPr>
                        <a:rPr lang="es-PE" sz="1050">
                          <a:effectLst/>
                        </a:rPr>
                        <m:t> </m:t>
                      </m:r>
                    </m:sub>
                  </m:sSub>
                </m:oMath>
              </a14:m>
              <a:endParaRPr lang="es-PE" sz="1050" b="0" i="0">
                <a:solidFill>
                  <a:schemeClr val="tx1"/>
                </a:solidFill>
                <a:latin typeface="Cambria Math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154" name="29 CuadroTexto">
              <a:extLst>
                <a:ext uri="{FF2B5EF4-FFF2-40B4-BE49-F238E27FC236}">
                  <a16:creationId xmlns:a16="http://schemas.microsoft.com/office/drawing/2014/main" id="{1D94D894-64D5-4018-9C2C-C3840FB7BBA5}"/>
                </a:ext>
              </a:extLst>
            </xdr:cNvPr>
            <xdr:cNvSpPr txBox="1"/>
          </xdr:nvSpPr>
          <xdr:spPr>
            <a:xfrm>
              <a:off x="934278" y="34563326"/>
              <a:ext cx="1019175" cy="2502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s-ES" sz="1050" b="0" i="0" baseline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n </a:t>
              </a:r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= </a:t>
              </a:r>
              <a:r>
                <a:rPr lang="es-ES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As/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"A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l-GR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"Ø</a:t>
              </a:r>
              <a:r>
                <a:rPr lang="es-PE" sz="1050" i="0">
                  <a:effectLst/>
                </a:rPr>
                <a:t> </a:t>
              </a:r>
              <a:r>
                <a:rPr lang="es-PE" sz="1050" i="0">
                  <a:effectLst/>
                  <a:latin typeface="Cambria Math" panose="02040503050406030204" pitchFamily="18" charset="0"/>
                </a:rPr>
                <a:t>" </a:t>
              </a:r>
              <a:endParaRPr lang="es-PE" sz="1050" b="0" i="0">
                <a:solidFill>
                  <a:schemeClr val="tx1"/>
                </a:solidFill>
                <a:latin typeface="Cambria Math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1</xdr:col>
      <xdr:colOff>229009</xdr:colOff>
      <xdr:row>210</xdr:row>
      <xdr:rowOff>74958</xdr:rowOff>
    </xdr:from>
    <xdr:ext cx="1791943" cy="2502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0" name="29 CuadroTexto">
              <a:extLst>
                <a:ext uri="{FF2B5EF4-FFF2-40B4-BE49-F238E27FC236}">
                  <a16:creationId xmlns:a16="http://schemas.microsoft.com/office/drawing/2014/main" id="{00000000-0008-0000-0000-0000A0000000}"/>
                </a:ext>
              </a:extLst>
            </xdr:cNvPr>
            <xdr:cNvSpPr txBox="1"/>
          </xdr:nvSpPr>
          <xdr:spPr>
            <a:xfrm>
              <a:off x="841922" y="35218067"/>
              <a:ext cx="1791943" cy="2502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ES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s1 </a:t>
              </a:r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= (</a:t>
              </a:r>
              <a:r>
                <a:rPr lang="es-ES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S - 2R - </a:t>
              </a:r>
              <a14:m>
                <m:oMath xmlns:m="http://schemas.openxmlformats.org/officeDocument/2006/math">
                  <m:sSub>
                    <m:sSubPr>
                      <m:ctrlPr>
                        <a:rPr lang="el-GR" sz="105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m:rPr>
                          <m:nor/>
                        </m:rPr>
                        <a:rPr lang="es-ES" sz="1050" b="0" i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d</m:t>
                      </m:r>
                    </m:e>
                    <m:sub>
                      <m:r>
                        <a:rPr lang="es-PE" sz="105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Ø</m:t>
                      </m:r>
                    </m:sub>
                  </m:sSub>
                </m:oMath>
              </a14:m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) / (n - 1)</a:t>
              </a:r>
            </a:p>
          </xdr:txBody>
        </xdr:sp>
      </mc:Choice>
      <mc:Fallback xmlns="">
        <xdr:sp macro="" textlink="">
          <xdr:nvSpPr>
            <xdr:cNvPr id="160" name="29 CuadroTexto">
              <a:extLst>
                <a:ext uri="{FF2B5EF4-FFF2-40B4-BE49-F238E27FC236}">
                  <a16:creationId xmlns:a16="http://schemas.microsoft.com/office/drawing/2014/main" id="{C77CDDB9-5757-484D-BCB1-E864318B6A62}"/>
                </a:ext>
              </a:extLst>
            </xdr:cNvPr>
            <xdr:cNvSpPr txBox="1"/>
          </xdr:nvSpPr>
          <xdr:spPr>
            <a:xfrm>
              <a:off x="841922" y="35218067"/>
              <a:ext cx="1791943" cy="2502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ES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s1 </a:t>
              </a:r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= (</a:t>
              </a:r>
              <a:r>
                <a:rPr lang="es-ES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S - 2R - 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"d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l-GR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Ø</a:t>
              </a:r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) / (n - 1)</a:t>
              </a:r>
            </a:p>
          </xdr:txBody>
        </xdr:sp>
      </mc:Fallback>
    </mc:AlternateContent>
    <xdr:clientData/>
  </xdr:oneCellAnchor>
  <xdr:oneCellAnchor>
    <xdr:from>
      <xdr:col>1</xdr:col>
      <xdr:colOff>53164</xdr:colOff>
      <xdr:row>215</xdr:row>
      <xdr:rowOff>104266</xdr:rowOff>
    </xdr:from>
    <xdr:ext cx="1791943" cy="2502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1" name="29 CuadroTexto">
              <a:extLst>
                <a:ext uri="{FF2B5EF4-FFF2-40B4-BE49-F238E27FC236}">
                  <a16:creationId xmlns:a16="http://schemas.microsoft.com/office/drawing/2014/main" id="{00000000-0008-0000-0000-0000A1000000}"/>
                </a:ext>
              </a:extLst>
            </xdr:cNvPr>
            <xdr:cNvSpPr txBox="1"/>
          </xdr:nvSpPr>
          <xdr:spPr>
            <a:xfrm>
              <a:off x="661299" y="35236862"/>
              <a:ext cx="1791943" cy="2502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ES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s</a:t>
              </a:r>
              <a:r>
                <a:rPr lang="es-ES" sz="80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max</a:t>
              </a:r>
              <a:r>
                <a:rPr lang="es-ES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2 </a:t>
              </a:r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= </a:t>
              </a:r>
              <a:r>
                <a:rPr lang="es-ES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3 </a:t>
              </a:r>
              <a14:m>
                <m:oMath xmlns:m="http://schemas.openxmlformats.org/officeDocument/2006/math">
                  <m:r>
                    <a:rPr lang="es-PE" sz="110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·</m:t>
                  </m:r>
                </m:oMath>
              </a14:m>
              <a:r>
                <a:rPr lang="es-ES" sz="1050" b="0" i="0" baseline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h</a:t>
              </a:r>
              <a:endParaRPr lang="es-PE" sz="1050" b="0" i="0">
                <a:solidFill>
                  <a:schemeClr val="tx1"/>
                </a:solidFill>
                <a:latin typeface="Cambria Math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161" name="29 CuadroTexto">
              <a:extLst>
                <a:ext uri="{FF2B5EF4-FFF2-40B4-BE49-F238E27FC236}">
                  <a16:creationId xmlns:a16="http://schemas.microsoft.com/office/drawing/2014/main" id="{738F92DC-CDC9-413E-B37F-7B2AEC2329E3}"/>
                </a:ext>
              </a:extLst>
            </xdr:cNvPr>
            <xdr:cNvSpPr txBox="1"/>
          </xdr:nvSpPr>
          <xdr:spPr>
            <a:xfrm>
              <a:off x="661299" y="35236862"/>
              <a:ext cx="1791943" cy="2502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ES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s</a:t>
              </a:r>
              <a:r>
                <a:rPr lang="es-ES" sz="80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max</a:t>
              </a:r>
              <a:r>
                <a:rPr lang="es-ES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2 </a:t>
              </a:r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= </a:t>
              </a:r>
              <a:r>
                <a:rPr lang="es-ES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3 </a:t>
              </a:r>
              <a:r>
                <a:rPr lang="es-PE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·</a:t>
              </a:r>
              <a:r>
                <a:rPr lang="es-ES" sz="1050" b="0" i="0" baseline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h</a:t>
              </a:r>
              <a:endParaRPr lang="es-PE" sz="1050" b="0" i="0">
                <a:solidFill>
                  <a:schemeClr val="tx1"/>
                </a:solidFill>
                <a:latin typeface="Cambria Math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1</xdr:col>
      <xdr:colOff>205154</xdr:colOff>
      <xdr:row>224</xdr:row>
      <xdr:rowOff>0</xdr:rowOff>
    </xdr:from>
    <xdr:ext cx="2776903" cy="45713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2" name="38 CuadroTexto">
              <a:extLst>
                <a:ext uri="{FF2B5EF4-FFF2-40B4-BE49-F238E27FC236}">
                  <a16:creationId xmlns:a16="http://schemas.microsoft.com/office/drawing/2014/main" id="{00000000-0008-0000-0000-0000A2000000}"/>
                </a:ext>
              </a:extLst>
            </xdr:cNvPr>
            <xdr:cNvSpPr txBox="1"/>
          </xdr:nvSpPr>
          <xdr:spPr>
            <a:xfrm>
              <a:off x="818067" y="37462239"/>
              <a:ext cx="2776903" cy="4571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 algn="l"/>
              <a:r>
                <a:rPr lang="es-E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M</a:t>
              </a:r>
              <a14:m>
                <m:oMath xmlns:m="http://schemas.openxmlformats.org/officeDocument/2006/math">
                  <m:r>
                    <m:rPr>
                      <m:sty m:val="p"/>
                    </m:rPr>
                    <a:rPr lang="es-ES" sz="105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u</m:t>
                  </m:r>
                  <m:r>
                    <a:rPr lang="es-PE" sz="105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>
                    <m:rPr>
                      <m:sty m:val="p"/>
                    </m:rPr>
                    <a:rPr lang="es-ES" sz="105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qsnu</m:t>
                  </m:r>
                  <m:r>
                    <a:rPr lang="es-PE" sz="105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·</m:t>
                  </m:r>
                  <m:d>
                    <m:dPr>
                      <m:ctrlPr>
                        <a:rPr lang="es-ES" sz="105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r>
                        <m:rPr>
                          <m:sty m:val="p"/>
                        </m:rPr>
                        <a:rPr lang="es-ES" sz="1050" b="0" i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qsn</m:t>
                      </m:r>
                      <m:r>
                        <a:rPr lang="es-ES" sz="1050" b="0" i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1+</m:t>
                      </m:r>
                      <m:r>
                        <m:rPr>
                          <m:sty m:val="p"/>
                        </m:rPr>
                        <a:rPr lang="es-ES" sz="1050" b="0" i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qsn</m:t>
                      </m:r>
                      <m:r>
                        <a:rPr lang="es-ES" sz="1050" b="0" i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e>
                  </m:d>
                  <m:r>
                    <a:rPr lang="es-PE" sz="105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·</m:t>
                  </m:r>
                  <m:f>
                    <m:fPr>
                      <m:ctrlPr>
                        <a:rPr lang="es-PE" sz="105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m:rPr>
                          <m:sty m:val="p"/>
                        </m:rPr>
                        <a:rPr lang="es-ES" sz="1050" b="0" i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L</m:t>
                      </m:r>
                    </m:num>
                    <m:den>
                      <m:r>
                        <a:rPr lang="es-ES" sz="1050" b="0" i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den>
                  </m:f>
                  <m:r>
                    <a:rPr lang="es-ES" sz="105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</m:t>
                  </m:r>
                  <m:r>
                    <a:rPr lang="es-PE" sz="105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·</m:t>
                  </m:r>
                  <m:f>
                    <m:fPr>
                      <m:ctrlPr>
                        <a:rPr lang="es-PE" sz="105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sSup>
                        <m:sSupPr>
                          <m:ctrlPr>
                            <a:rPr lang="es-ES" sz="105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d>
                            <m:dPr>
                              <m:ctrlPr>
                                <a:rPr lang="es-ES" sz="105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dPr>
                            <m:e>
                              <m:f>
                                <m:fPr>
                                  <m:ctrlPr>
                                    <a:rPr lang="es-PE" sz="105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fPr>
                                <m:num>
                                  <m:r>
                                    <m:rPr>
                                      <m:sty m:val="p"/>
                                    </m:rPr>
                                    <a:rPr lang="es-ES" sz="1050" b="0" i="0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S</m:t>
                                  </m:r>
                                </m:num>
                                <m:den>
                                  <m:r>
                                    <a:rPr lang="es-ES" sz="1050" b="0" i="0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2</m:t>
                                  </m:r>
                                </m:den>
                              </m:f>
                              <m:r>
                                <a:rPr lang="es-ES" sz="1050" b="0" i="0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 − </m:t>
                              </m:r>
                              <m:f>
                                <m:fPr>
                                  <m:ctrlPr>
                                    <a:rPr lang="es-PE" sz="105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fPr>
                                <m:num>
                                  <m:r>
                                    <m:rPr>
                                      <m:sty m:val="p"/>
                                    </m:rPr>
                                    <a:rPr lang="es-ES" sz="1050" b="0" i="0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b</m:t>
                                  </m:r>
                                </m:num>
                                <m:den>
                                  <m:r>
                                    <a:rPr lang="es-ES" sz="1050" b="0" i="0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2</m:t>
                                  </m:r>
                                </m:den>
                              </m:f>
                            </m:e>
                          </m:d>
                        </m:e>
                        <m:sup>
                          <m:r>
                            <a:rPr lang="es-ES" sz="1050" b="0" i="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</m:num>
                    <m:den>
                      <m:r>
                        <a:rPr lang="es-ES" sz="1050" b="0" i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den>
                  </m:f>
                </m:oMath>
              </a14:m>
              <a:endParaRPr lang="es-PE" sz="1050" b="0" i="0">
                <a:solidFill>
                  <a:schemeClr val="tx1"/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162" name="38 CuadroTexto">
              <a:extLst>
                <a:ext uri="{FF2B5EF4-FFF2-40B4-BE49-F238E27FC236}">
                  <a16:creationId xmlns:a16="http://schemas.microsoft.com/office/drawing/2014/main" id="{771586EA-44A3-4477-B780-6005594F351D}"/>
                </a:ext>
              </a:extLst>
            </xdr:cNvPr>
            <xdr:cNvSpPr txBox="1"/>
          </xdr:nvSpPr>
          <xdr:spPr>
            <a:xfrm>
              <a:off x="818067" y="37462239"/>
              <a:ext cx="2776903" cy="4571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 algn="l"/>
              <a:r>
                <a:rPr lang="es-E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Mu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qsnu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·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(qsn1+qsn2)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·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L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  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·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(S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  − b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2)^2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</a:t>
              </a:r>
              <a:endParaRPr lang="es-PE" sz="1050" b="0" i="0">
                <a:solidFill>
                  <a:schemeClr val="tx1"/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1</xdr:col>
      <xdr:colOff>249115</xdr:colOff>
      <xdr:row>228</xdr:row>
      <xdr:rowOff>153866</xdr:rowOff>
    </xdr:from>
    <xdr:ext cx="897788" cy="34582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3" name="38 CuadroTexto">
              <a:extLst>
                <a:ext uri="{FF2B5EF4-FFF2-40B4-BE49-F238E27FC236}">
                  <a16:creationId xmlns:a16="http://schemas.microsoft.com/office/drawing/2014/main" id="{00000000-0008-0000-0000-0000A3000000}"/>
                </a:ext>
              </a:extLst>
            </xdr:cNvPr>
            <xdr:cNvSpPr txBox="1"/>
          </xdr:nvSpPr>
          <xdr:spPr>
            <a:xfrm>
              <a:off x="857250" y="37381962"/>
              <a:ext cx="897788" cy="3458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s-E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R</a:t>
              </a:r>
              <a14:m>
                <m:oMath xmlns:m="http://schemas.openxmlformats.org/officeDocument/2006/math">
                  <m:r>
                    <m:rPr>
                      <m:sty m:val="p"/>
                    </m:rPr>
                    <a:rPr lang="es-ES" sz="105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u</m:t>
                  </m:r>
                  <m:r>
                    <a:rPr lang="es-PE" sz="105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=</m:t>
                  </m:r>
                  <m:d>
                    <m:dPr>
                      <m:ctrlPr>
                        <a:rPr lang="es-ES" sz="105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</m:ctrlPr>
                    </m:dPr>
                    <m:e>
                      <m:f>
                        <m:fPr>
                          <m:ctrlPr>
                            <a:rPr lang="es-PE" sz="105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+mn-cs"/>
                            </a:rPr>
                          </m:ctrlPr>
                        </m:fPr>
                        <m:num>
                          <m:r>
                            <m:rPr>
                              <m:sty m:val="p"/>
                            </m:rPr>
                            <a:rPr lang="es-ES" sz="1050" b="0" i="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+mn-cs"/>
                            </a:rPr>
                            <m:t>Mu</m:t>
                          </m:r>
                        </m:num>
                        <m:den>
                          <m:r>
                            <m:rPr>
                              <m:sty m:val="p"/>
                            </m:rPr>
                            <a:rPr lang="es-ES" sz="1050" b="0" i="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+mn-cs"/>
                            </a:rPr>
                            <m:t>L</m:t>
                          </m:r>
                          <m:r>
                            <a:rPr lang="es-ES" sz="1050" b="0" i="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+mn-cs"/>
                            </a:rPr>
                            <m:t> · </m:t>
                          </m:r>
                          <m:sSup>
                            <m:sSupPr>
                              <m:ctrlPr>
                                <a:rPr lang="es-ES" sz="105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r>
                                <m:rPr>
                                  <m:sty m:val="p"/>
                                </m:rPr>
                                <a:rPr lang="es-ES" sz="1050" b="0" i="0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d</m:t>
                              </m:r>
                            </m:e>
                            <m:sup>
                              <m:r>
                                <a:rPr lang="es-ES" sz="1050" b="0" i="0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</m:den>
                      </m:f>
                    </m:e>
                  </m:d>
                </m:oMath>
              </a14:m>
              <a:endParaRPr lang="es-PE" sz="1050" b="0" i="0">
                <a:solidFill>
                  <a:schemeClr val="tx1"/>
                </a:solidFill>
                <a:effectLst/>
                <a:latin typeface="Cambria Math" panose="02040503050406030204" pitchFamily="18" charset="0"/>
                <a:ea typeface="Cambria Math" panose="02040503050406030204" pitchFamily="18" charset="0"/>
                <a:cs typeface="+mn-cs"/>
              </a:endParaRPr>
            </a:p>
          </xdr:txBody>
        </xdr:sp>
      </mc:Choice>
      <mc:Fallback xmlns="">
        <xdr:sp macro="" textlink="">
          <xdr:nvSpPr>
            <xdr:cNvPr id="163" name="38 CuadroTexto">
              <a:extLst>
                <a:ext uri="{FF2B5EF4-FFF2-40B4-BE49-F238E27FC236}">
                  <a16:creationId xmlns:a16="http://schemas.microsoft.com/office/drawing/2014/main" id="{06F93AB2-DBB6-458C-92EA-82E3333A72AF}"/>
                </a:ext>
              </a:extLst>
            </xdr:cNvPr>
            <xdr:cNvSpPr txBox="1"/>
          </xdr:nvSpPr>
          <xdr:spPr>
            <a:xfrm>
              <a:off x="857250" y="37381962"/>
              <a:ext cx="897788" cy="3458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s-E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Ru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=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(Mu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/(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L 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·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d^2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)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)</a:t>
              </a:r>
              <a:endParaRPr lang="es-PE" sz="1050" b="0" i="0">
                <a:solidFill>
                  <a:schemeClr val="tx1"/>
                </a:solidFill>
                <a:effectLst/>
                <a:latin typeface="Cambria Math" panose="02040503050406030204" pitchFamily="18" charset="0"/>
                <a:ea typeface="Cambria Math" panose="02040503050406030204" pitchFamily="18" charset="0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1</xdr:col>
      <xdr:colOff>252538</xdr:colOff>
      <xdr:row>234</xdr:row>
      <xdr:rowOff>101115</xdr:rowOff>
    </xdr:from>
    <xdr:ext cx="1740385" cy="23592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4" name="38 CuadroTexto">
              <a:extLst>
                <a:ext uri="{FF2B5EF4-FFF2-40B4-BE49-F238E27FC236}">
                  <a16:creationId xmlns:a16="http://schemas.microsoft.com/office/drawing/2014/main" id="{00000000-0008-0000-0000-0000A4000000}"/>
                </a:ext>
              </a:extLst>
            </xdr:cNvPr>
            <xdr:cNvSpPr txBox="1"/>
          </xdr:nvSpPr>
          <xdr:spPr>
            <a:xfrm>
              <a:off x="860673" y="32171057"/>
              <a:ext cx="1740385" cy="23592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s-E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A</a:t>
              </a:r>
              <a14:m>
                <m:oMath xmlns:m="http://schemas.openxmlformats.org/officeDocument/2006/math">
                  <m:r>
                    <m:rPr>
                      <m:sty m:val="p"/>
                    </m:rPr>
                    <a:rPr lang="es-ES" sz="105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s</m:t>
                  </m:r>
                  <m:r>
                    <a:rPr lang="es-PE" sz="105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=</m:t>
                  </m:r>
                  <m:r>
                    <m:rPr>
                      <m:sty m:val="p"/>
                    </m:rPr>
                    <a:rPr lang="el-GR" sz="105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ρ</m:t>
                  </m:r>
                  <m:r>
                    <a:rPr lang="es-PE" sz="105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·</m:t>
                  </m:r>
                  <m:r>
                    <m:rPr>
                      <m:sty m:val="p"/>
                    </m:rPr>
                    <a:rPr lang="es-ES" sz="105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L</m:t>
                  </m:r>
                  <m:r>
                    <a:rPr lang="es-PE" sz="105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·</m:t>
                  </m:r>
                  <m:r>
                    <m:rPr>
                      <m:sty m:val="p"/>
                    </m:rPr>
                    <a:rPr lang="es-ES" sz="105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do</m:t>
                  </m:r>
                </m:oMath>
              </a14:m>
              <a:endParaRPr lang="es-PE" sz="1050" b="0" i="0">
                <a:solidFill>
                  <a:schemeClr val="tx1"/>
                </a:solidFill>
                <a:effectLst/>
                <a:latin typeface="Cambria Math" panose="02040503050406030204" pitchFamily="18" charset="0"/>
                <a:ea typeface="Cambria Math" panose="02040503050406030204" pitchFamily="18" charset="0"/>
                <a:cs typeface="+mn-cs"/>
              </a:endParaRPr>
            </a:p>
          </xdr:txBody>
        </xdr:sp>
      </mc:Choice>
      <mc:Fallback xmlns="">
        <xdr:sp macro="" textlink="">
          <xdr:nvSpPr>
            <xdr:cNvPr id="164" name="38 CuadroTexto">
              <a:extLst>
                <a:ext uri="{FF2B5EF4-FFF2-40B4-BE49-F238E27FC236}">
                  <a16:creationId xmlns:a16="http://schemas.microsoft.com/office/drawing/2014/main" id="{00000000-0008-0000-0100-0000A4000000}"/>
                </a:ext>
              </a:extLst>
            </xdr:cNvPr>
            <xdr:cNvSpPr txBox="1"/>
          </xdr:nvSpPr>
          <xdr:spPr>
            <a:xfrm>
              <a:off x="860673" y="32171057"/>
              <a:ext cx="1740385" cy="23592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s-E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As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=</a:t>
              </a:r>
              <a:r>
                <a:rPr lang="el-GR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ρ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·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L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·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do</a:t>
              </a:r>
              <a:endParaRPr lang="es-PE" sz="1050" b="0" i="0">
                <a:solidFill>
                  <a:schemeClr val="tx1"/>
                </a:solidFill>
                <a:effectLst/>
                <a:latin typeface="Cambria Math" panose="02040503050406030204" pitchFamily="18" charset="0"/>
                <a:ea typeface="Cambria Math" panose="02040503050406030204" pitchFamily="18" charset="0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1</xdr:col>
      <xdr:colOff>76689</xdr:colOff>
      <xdr:row>237</xdr:row>
      <xdr:rowOff>86461</xdr:rowOff>
    </xdr:from>
    <xdr:ext cx="2099405" cy="23592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5" name="38 CuadroTexto">
              <a:extLst>
                <a:ext uri="{FF2B5EF4-FFF2-40B4-BE49-F238E27FC236}">
                  <a16:creationId xmlns:a16="http://schemas.microsoft.com/office/drawing/2014/main" id="{00000000-0008-0000-0000-0000A5000000}"/>
                </a:ext>
              </a:extLst>
            </xdr:cNvPr>
            <xdr:cNvSpPr txBox="1"/>
          </xdr:nvSpPr>
          <xdr:spPr>
            <a:xfrm>
              <a:off x="684824" y="32639980"/>
              <a:ext cx="2099405" cy="23592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s-E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A</a:t>
              </a:r>
              <a14:m>
                <m:oMath xmlns:m="http://schemas.openxmlformats.org/officeDocument/2006/math">
                  <m:r>
                    <m:rPr>
                      <m:sty m:val="p"/>
                    </m:rPr>
                    <a:rPr lang="es-ES" sz="105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min</m:t>
                  </m:r>
                  <m:r>
                    <a:rPr lang="es-PE" sz="105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=</m:t>
                  </m:r>
                  <m:r>
                    <a:rPr lang="es-ES" sz="105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0.0018</m:t>
                  </m:r>
                  <m:r>
                    <a:rPr lang="es-PE" sz="105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·</m:t>
                  </m:r>
                  <m:r>
                    <m:rPr>
                      <m:sty m:val="p"/>
                    </m:rPr>
                    <a:rPr lang="es-ES" sz="105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L</m:t>
                  </m:r>
                  <m:r>
                    <a:rPr lang="es-PE" sz="105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·</m:t>
                  </m:r>
                  <m:r>
                    <m:rPr>
                      <m:sty m:val="p"/>
                    </m:rPr>
                    <a:rPr lang="es-ES" sz="105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h</m:t>
                  </m:r>
                </m:oMath>
              </a14:m>
              <a:endParaRPr lang="es-PE" sz="1050" b="0" i="0">
                <a:solidFill>
                  <a:schemeClr val="tx1"/>
                </a:solidFill>
                <a:effectLst/>
                <a:latin typeface="Cambria Math" panose="02040503050406030204" pitchFamily="18" charset="0"/>
                <a:ea typeface="Cambria Math" panose="02040503050406030204" pitchFamily="18" charset="0"/>
                <a:cs typeface="+mn-cs"/>
              </a:endParaRPr>
            </a:p>
          </xdr:txBody>
        </xdr:sp>
      </mc:Choice>
      <mc:Fallback xmlns="">
        <xdr:sp macro="" textlink="">
          <xdr:nvSpPr>
            <xdr:cNvPr id="165" name="38 CuadroTexto">
              <a:extLst>
                <a:ext uri="{FF2B5EF4-FFF2-40B4-BE49-F238E27FC236}">
                  <a16:creationId xmlns:a16="http://schemas.microsoft.com/office/drawing/2014/main" id="{3719E58E-FD9A-4E98-86E4-F1AB5EE5B07D}"/>
                </a:ext>
              </a:extLst>
            </xdr:cNvPr>
            <xdr:cNvSpPr txBox="1"/>
          </xdr:nvSpPr>
          <xdr:spPr>
            <a:xfrm>
              <a:off x="684824" y="32639980"/>
              <a:ext cx="2099405" cy="23592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s-E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Amin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=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0.0018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·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L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·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h</a:t>
              </a:r>
              <a:endParaRPr lang="es-PE" sz="1050" b="0" i="0">
                <a:solidFill>
                  <a:schemeClr val="tx1"/>
                </a:solidFill>
                <a:effectLst/>
                <a:latin typeface="Cambria Math" panose="02040503050406030204" pitchFamily="18" charset="0"/>
                <a:ea typeface="Cambria Math" panose="02040503050406030204" pitchFamily="18" charset="0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1</xdr:col>
      <xdr:colOff>321365</xdr:colOff>
      <xdr:row>256</xdr:row>
      <xdr:rowOff>82826</xdr:rowOff>
    </xdr:from>
    <xdr:ext cx="1019175" cy="2502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6" name="29 CuadroTexto">
              <a:extLst>
                <a:ext uri="{FF2B5EF4-FFF2-40B4-BE49-F238E27FC236}">
                  <a16:creationId xmlns:a16="http://schemas.microsoft.com/office/drawing/2014/main" id="{00000000-0008-0000-0000-0000A6000000}"/>
                </a:ext>
              </a:extLst>
            </xdr:cNvPr>
            <xdr:cNvSpPr txBox="1"/>
          </xdr:nvSpPr>
          <xdr:spPr>
            <a:xfrm>
              <a:off x="929500" y="33925884"/>
              <a:ext cx="1019175" cy="2502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s-ES" sz="1050" b="0" i="0" baseline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n </a:t>
              </a:r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= </a:t>
              </a:r>
              <a:r>
                <a:rPr lang="es-ES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As/</a:t>
              </a:r>
              <a14:m>
                <m:oMath xmlns:m="http://schemas.openxmlformats.org/officeDocument/2006/math">
                  <m:sSub>
                    <m:sSubPr>
                      <m:ctrlPr>
                        <a:rPr lang="el-GR" sz="105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m:rPr>
                          <m:nor/>
                        </m:rPr>
                        <a:rPr lang="es-ES" sz="1050" b="0" i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A</m:t>
                      </m:r>
                    </m:e>
                    <m:sub>
                      <m:r>
                        <m:rPr>
                          <m:nor/>
                        </m:rPr>
                        <a:rPr lang="es-PE" sz="1050" b="0" i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Ø</m:t>
                      </m:r>
                      <m:r>
                        <m:rPr>
                          <m:nor/>
                        </m:rPr>
                        <a:rPr lang="es-PE" sz="1050">
                          <a:effectLst/>
                        </a:rPr>
                        <m:t> </m:t>
                      </m:r>
                    </m:sub>
                  </m:sSub>
                </m:oMath>
              </a14:m>
              <a:endParaRPr lang="es-PE" sz="1050" b="0" i="0">
                <a:solidFill>
                  <a:schemeClr val="tx1"/>
                </a:solidFill>
                <a:latin typeface="Cambria Math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166" name="29 CuadroTexto">
              <a:extLst>
                <a:ext uri="{FF2B5EF4-FFF2-40B4-BE49-F238E27FC236}">
                  <a16:creationId xmlns:a16="http://schemas.microsoft.com/office/drawing/2014/main" id="{8EC55AA4-84D4-4BC6-A311-3E1D6F5F25D6}"/>
                </a:ext>
              </a:extLst>
            </xdr:cNvPr>
            <xdr:cNvSpPr txBox="1"/>
          </xdr:nvSpPr>
          <xdr:spPr>
            <a:xfrm>
              <a:off x="929500" y="33925884"/>
              <a:ext cx="1019175" cy="2502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s-ES" sz="1050" b="0" i="0" baseline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n </a:t>
              </a:r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= </a:t>
              </a:r>
              <a:r>
                <a:rPr lang="es-ES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As/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"A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l-GR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"Ø</a:t>
              </a:r>
              <a:r>
                <a:rPr lang="es-PE" sz="1050" i="0">
                  <a:effectLst/>
                </a:rPr>
                <a:t> </a:t>
              </a:r>
              <a:r>
                <a:rPr lang="es-PE" sz="1050" i="0">
                  <a:effectLst/>
                  <a:latin typeface="Cambria Math" panose="02040503050406030204" pitchFamily="18" charset="0"/>
                </a:rPr>
                <a:t>" </a:t>
              </a:r>
              <a:endParaRPr lang="es-PE" sz="1050" b="0" i="0">
                <a:solidFill>
                  <a:schemeClr val="tx1"/>
                </a:solidFill>
                <a:latin typeface="Cambria Math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1</xdr:col>
      <xdr:colOff>229009</xdr:colOff>
      <xdr:row>259</xdr:row>
      <xdr:rowOff>74958</xdr:rowOff>
    </xdr:from>
    <xdr:ext cx="1791943" cy="2502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9" name="29 CuadroTexto">
              <a:extLst>
                <a:ext uri="{FF2B5EF4-FFF2-40B4-BE49-F238E27FC236}">
                  <a16:creationId xmlns:a16="http://schemas.microsoft.com/office/drawing/2014/main" id="{00000000-0008-0000-0000-0000A9000000}"/>
                </a:ext>
              </a:extLst>
            </xdr:cNvPr>
            <xdr:cNvSpPr txBox="1"/>
          </xdr:nvSpPr>
          <xdr:spPr>
            <a:xfrm>
              <a:off x="837144" y="34401593"/>
              <a:ext cx="1791943" cy="2502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ES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s1 </a:t>
              </a:r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= (</a:t>
              </a:r>
              <a:r>
                <a:rPr lang="es-ES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L - 2R - </a:t>
              </a:r>
              <a14:m>
                <m:oMath xmlns:m="http://schemas.openxmlformats.org/officeDocument/2006/math">
                  <m:sSub>
                    <m:sSubPr>
                      <m:ctrlPr>
                        <a:rPr lang="el-GR" sz="105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m:rPr>
                          <m:nor/>
                        </m:rPr>
                        <a:rPr lang="es-ES" sz="1050" b="0" i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d</m:t>
                      </m:r>
                    </m:e>
                    <m:sub>
                      <m:r>
                        <a:rPr lang="es-PE" sz="105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Ø</m:t>
                      </m:r>
                    </m:sub>
                  </m:sSub>
                </m:oMath>
              </a14:m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) / (n - 1)</a:t>
              </a:r>
            </a:p>
          </xdr:txBody>
        </xdr:sp>
      </mc:Choice>
      <mc:Fallback xmlns="">
        <xdr:sp macro="" textlink="">
          <xdr:nvSpPr>
            <xdr:cNvPr id="169" name="29 CuadroTexto">
              <a:extLst>
                <a:ext uri="{FF2B5EF4-FFF2-40B4-BE49-F238E27FC236}">
                  <a16:creationId xmlns:a16="http://schemas.microsoft.com/office/drawing/2014/main" id="{9AC6406F-B7E2-4114-892B-D780EB8D2CBF}"/>
                </a:ext>
              </a:extLst>
            </xdr:cNvPr>
            <xdr:cNvSpPr txBox="1"/>
          </xdr:nvSpPr>
          <xdr:spPr>
            <a:xfrm>
              <a:off x="837144" y="34401593"/>
              <a:ext cx="1791943" cy="2502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ES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s1 </a:t>
              </a:r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= (</a:t>
              </a:r>
              <a:r>
                <a:rPr lang="es-ES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L - 2R - 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"d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l-GR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Ø</a:t>
              </a:r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) / (n - 1)</a:t>
              </a:r>
            </a:p>
          </xdr:txBody>
        </xdr:sp>
      </mc:Fallback>
    </mc:AlternateContent>
    <xdr:clientData/>
  </xdr:oneCellAnchor>
  <xdr:oneCellAnchor>
    <xdr:from>
      <xdr:col>1</xdr:col>
      <xdr:colOff>53164</xdr:colOff>
      <xdr:row>264</xdr:row>
      <xdr:rowOff>104266</xdr:rowOff>
    </xdr:from>
    <xdr:ext cx="1791943" cy="2502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0" name="29 CuadroTexto">
              <a:extLst>
                <a:ext uri="{FF2B5EF4-FFF2-40B4-BE49-F238E27FC236}">
                  <a16:creationId xmlns:a16="http://schemas.microsoft.com/office/drawing/2014/main" id="{00000000-0008-0000-0000-0000AA000000}"/>
                </a:ext>
              </a:extLst>
            </xdr:cNvPr>
            <xdr:cNvSpPr txBox="1"/>
          </xdr:nvSpPr>
          <xdr:spPr>
            <a:xfrm>
              <a:off x="661299" y="35236862"/>
              <a:ext cx="1791943" cy="2502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ES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s</a:t>
              </a:r>
              <a:r>
                <a:rPr lang="es-ES" sz="80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max</a:t>
              </a:r>
              <a:r>
                <a:rPr lang="es-ES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2 </a:t>
              </a:r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= </a:t>
              </a:r>
              <a:r>
                <a:rPr lang="es-ES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3 </a:t>
              </a:r>
              <a14:m>
                <m:oMath xmlns:m="http://schemas.openxmlformats.org/officeDocument/2006/math">
                  <m:r>
                    <a:rPr lang="es-PE" sz="110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·</m:t>
                  </m:r>
                </m:oMath>
              </a14:m>
              <a:r>
                <a:rPr lang="es-ES" sz="1050" b="0" i="0" baseline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h</a:t>
              </a:r>
              <a:endParaRPr lang="es-PE" sz="1050" b="0" i="0">
                <a:solidFill>
                  <a:schemeClr val="tx1"/>
                </a:solidFill>
                <a:latin typeface="Cambria Math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170" name="29 CuadroTexto">
              <a:extLst>
                <a:ext uri="{FF2B5EF4-FFF2-40B4-BE49-F238E27FC236}">
                  <a16:creationId xmlns:a16="http://schemas.microsoft.com/office/drawing/2014/main" id="{45BD65C7-1186-4720-9881-F0D16A9190FA}"/>
                </a:ext>
              </a:extLst>
            </xdr:cNvPr>
            <xdr:cNvSpPr txBox="1"/>
          </xdr:nvSpPr>
          <xdr:spPr>
            <a:xfrm>
              <a:off x="661299" y="35236862"/>
              <a:ext cx="1791943" cy="2502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ES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s</a:t>
              </a:r>
              <a:r>
                <a:rPr lang="es-ES" sz="80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max</a:t>
              </a:r>
              <a:r>
                <a:rPr lang="es-ES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2 </a:t>
              </a:r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= </a:t>
              </a:r>
              <a:r>
                <a:rPr lang="es-ES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3 </a:t>
              </a:r>
              <a:r>
                <a:rPr lang="es-PE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·</a:t>
              </a:r>
              <a:r>
                <a:rPr lang="es-ES" sz="1050" b="0" i="0" baseline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h</a:t>
              </a:r>
              <a:endParaRPr lang="es-PE" sz="1050" b="0" i="0">
                <a:solidFill>
                  <a:schemeClr val="tx1"/>
                </a:solidFill>
                <a:latin typeface="Cambria Math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1</xdr:col>
      <xdr:colOff>521806</xdr:colOff>
      <xdr:row>245</xdr:row>
      <xdr:rowOff>8282</xdr:rowOff>
    </xdr:from>
    <xdr:ext cx="1258956" cy="31633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1" name="38 CuadroTexto">
              <a:extLst>
                <a:ext uri="{FF2B5EF4-FFF2-40B4-BE49-F238E27FC236}">
                  <a16:creationId xmlns:a16="http://schemas.microsoft.com/office/drawing/2014/main" id="{00000000-0008-0000-0000-0000AB000000}"/>
                </a:ext>
              </a:extLst>
            </xdr:cNvPr>
            <xdr:cNvSpPr txBox="1"/>
          </xdr:nvSpPr>
          <xdr:spPr>
            <a:xfrm>
              <a:off x="1134719" y="41794043"/>
              <a:ext cx="1258956" cy="3163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 algn="l"/>
              <a:r>
                <a:rPr lang="es-E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% refuerzo</a:t>
              </a:r>
              <a14:m>
                <m:oMath xmlns:m="http://schemas.openxmlformats.org/officeDocument/2006/math">
                  <m:r>
                    <a:rPr lang="es-ES" sz="105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</m:t>
                  </m:r>
                  <m:r>
                    <a:rPr lang="es-PE" sz="105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f>
                    <m:fPr>
                      <m:ctrlPr>
                        <a:rPr lang="es-PE" sz="105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s-ES" sz="1050" b="0" i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num>
                    <m:den>
                      <m:r>
                        <m:rPr>
                          <m:sty m:val="p"/>
                        </m:rPr>
                        <a:rPr lang="el-GR" sz="1050" b="0" i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β</m:t>
                      </m:r>
                      <m:r>
                        <a:rPr lang="es-ES" sz="1050" b="0" i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 +1</m:t>
                      </m:r>
                    </m:den>
                  </m:f>
                  <m:r>
                    <a:rPr lang="es-ES" sz="105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</m:t>
                  </m:r>
                </m:oMath>
              </a14:m>
              <a:endParaRPr lang="es-PE" sz="1050" b="0" i="0">
                <a:solidFill>
                  <a:schemeClr val="tx1"/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171" name="38 CuadroTexto">
              <a:extLst>
                <a:ext uri="{FF2B5EF4-FFF2-40B4-BE49-F238E27FC236}">
                  <a16:creationId xmlns:a16="http://schemas.microsoft.com/office/drawing/2014/main" id="{00000000-0008-0000-0100-0000AB000000}"/>
                </a:ext>
              </a:extLst>
            </xdr:cNvPr>
            <xdr:cNvSpPr txBox="1"/>
          </xdr:nvSpPr>
          <xdr:spPr>
            <a:xfrm>
              <a:off x="1134719" y="41794043"/>
              <a:ext cx="1258956" cy="3163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 algn="l"/>
              <a:r>
                <a:rPr lang="es-E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% refuerzo 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/(</a:t>
              </a:r>
              <a:r>
                <a:rPr lang="el-GR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β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+1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 </a:t>
              </a:r>
              <a:endParaRPr lang="es-PE" sz="1050" b="0" i="0">
                <a:solidFill>
                  <a:schemeClr val="tx1"/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1</xdr:col>
      <xdr:colOff>414134</xdr:colOff>
      <xdr:row>248</xdr:row>
      <xdr:rowOff>116791</xdr:rowOff>
    </xdr:from>
    <xdr:ext cx="2807803" cy="23108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2" name="38 CuadroTexto">
              <a:extLst>
                <a:ext uri="{FF2B5EF4-FFF2-40B4-BE49-F238E27FC236}">
                  <a16:creationId xmlns:a16="http://schemas.microsoft.com/office/drawing/2014/main" id="{00000000-0008-0000-0000-0000AC000000}"/>
                </a:ext>
              </a:extLst>
            </xdr:cNvPr>
            <xdr:cNvSpPr txBox="1"/>
          </xdr:nvSpPr>
          <xdr:spPr>
            <a:xfrm>
              <a:off x="1027047" y="42399508"/>
              <a:ext cx="2807803" cy="2310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 algn="l"/>
              <a:r>
                <a:rPr lang="es-E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As columna =</a:t>
              </a:r>
              <a14:m>
                <m:oMath xmlns:m="http://schemas.openxmlformats.org/officeDocument/2006/math">
                  <m:r>
                    <a:rPr lang="es-ES" sz="105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</m:t>
                  </m:r>
                </m:oMath>
              </a14:m>
              <a:r>
                <a:rPr lang="es-E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% refuerzo </a:t>
              </a:r>
              <a14:m>
                <m:oMath xmlns:m="http://schemas.openxmlformats.org/officeDocument/2006/math">
                  <m:r>
                    <a:rPr lang="es-PE" sz="105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·</m:t>
                  </m:r>
                  <m:r>
                    <m:rPr>
                      <m:sty m:val="p"/>
                    </m:rPr>
                    <a:rPr lang="es-ES" sz="105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As</m:t>
                  </m:r>
                  <m:r>
                    <a:rPr lang="es-ES" sz="105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</m:t>
                  </m:r>
                </m:oMath>
              </a14:m>
              <a:endParaRPr lang="es-PE" sz="1050" b="0" i="0">
                <a:solidFill>
                  <a:schemeClr val="tx1"/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172" name="38 CuadroTexto">
              <a:extLst>
                <a:ext uri="{FF2B5EF4-FFF2-40B4-BE49-F238E27FC236}">
                  <a16:creationId xmlns:a16="http://schemas.microsoft.com/office/drawing/2014/main" id="{00000000-0008-0000-0100-0000AC000000}"/>
                </a:ext>
              </a:extLst>
            </xdr:cNvPr>
            <xdr:cNvSpPr txBox="1"/>
          </xdr:nvSpPr>
          <xdr:spPr>
            <a:xfrm>
              <a:off x="1027047" y="42399508"/>
              <a:ext cx="2807803" cy="2310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 algn="l"/>
              <a:r>
                <a:rPr lang="es-E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As columna = % refuerzo 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·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As </a:t>
              </a:r>
              <a:endParaRPr lang="es-PE" sz="1050" b="0" i="0">
                <a:solidFill>
                  <a:schemeClr val="tx1"/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1</xdr:col>
      <xdr:colOff>321365</xdr:colOff>
      <xdr:row>275</xdr:row>
      <xdr:rowOff>82826</xdr:rowOff>
    </xdr:from>
    <xdr:ext cx="1019175" cy="2502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3" name="29 CuadroTexto">
              <a:extLst>
                <a:ext uri="{FF2B5EF4-FFF2-40B4-BE49-F238E27FC236}">
                  <a16:creationId xmlns:a16="http://schemas.microsoft.com/office/drawing/2014/main" id="{00000000-0008-0000-0000-0000AD000000}"/>
                </a:ext>
              </a:extLst>
            </xdr:cNvPr>
            <xdr:cNvSpPr txBox="1"/>
          </xdr:nvSpPr>
          <xdr:spPr>
            <a:xfrm>
              <a:off x="934278" y="42953609"/>
              <a:ext cx="1019175" cy="2502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s-ES" sz="1050" b="0" i="0" baseline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n </a:t>
              </a:r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= </a:t>
              </a:r>
              <a:r>
                <a:rPr lang="es-ES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As/</a:t>
              </a:r>
              <a14:m>
                <m:oMath xmlns:m="http://schemas.openxmlformats.org/officeDocument/2006/math">
                  <m:sSub>
                    <m:sSubPr>
                      <m:ctrlPr>
                        <a:rPr lang="el-GR" sz="105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m:rPr>
                          <m:nor/>
                        </m:rPr>
                        <a:rPr lang="es-ES" sz="1050" b="0" i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A</m:t>
                      </m:r>
                    </m:e>
                    <m:sub>
                      <m:r>
                        <m:rPr>
                          <m:nor/>
                        </m:rPr>
                        <a:rPr lang="es-PE" sz="1050" b="0" i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Ø</m:t>
                      </m:r>
                      <m:r>
                        <m:rPr>
                          <m:nor/>
                        </m:rPr>
                        <a:rPr lang="es-PE" sz="1050">
                          <a:effectLst/>
                        </a:rPr>
                        <m:t> </m:t>
                      </m:r>
                    </m:sub>
                  </m:sSub>
                </m:oMath>
              </a14:m>
              <a:endParaRPr lang="es-PE" sz="1050" b="0" i="0">
                <a:solidFill>
                  <a:schemeClr val="tx1"/>
                </a:solidFill>
                <a:latin typeface="Cambria Math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173" name="29 CuadroTexto">
              <a:extLst>
                <a:ext uri="{FF2B5EF4-FFF2-40B4-BE49-F238E27FC236}">
                  <a16:creationId xmlns:a16="http://schemas.microsoft.com/office/drawing/2014/main" id="{4C3C6DD9-D3DE-4C66-B618-56A72AA2E513}"/>
                </a:ext>
              </a:extLst>
            </xdr:cNvPr>
            <xdr:cNvSpPr txBox="1"/>
          </xdr:nvSpPr>
          <xdr:spPr>
            <a:xfrm>
              <a:off x="934278" y="42953609"/>
              <a:ext cx="1019175" cy="2502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s-ES" sz="1050" b="0" i="0" baseline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n </a:t>
              </a:r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= </a:t>
              </a:r>
              <a:r>
                <a:rPr lang="es-ES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As/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"A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l-GR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"Ø</a:t>
              </a:r>
              <a:r>
                <a:rPr lang="es-PE" sz="1050" i="0">
                  <a:effectLst/>
                </a:rPr>
                <a:t> </a:t>
              </a:r>
              <a:r>
                <a:rPr lang="es-PE" sz="1050" i="0">
                  <a:effectLst/>
                  <a:latin typeface="Cambria Math" panose="02040503050406030204" pitchFamily="18" charset="0"/>
                </a:rPr>
                <a:t>" </a:t>
              </a:r>
              <a:endParaRPr lang="es-PE" sz="1050" b="0" i="0">
                <a:solidFill>
                  <a:schemeClr val="tx1"/>
                </a:solidFill>
                <a:latin typeface="Cambria Math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1</xdr:col>
      <xdr:colOff>229009</xdr:colOff>
      <xdr:row>278</xdr:row>
      <xdr:rowOff>74958</xdr:rowOff>
    </xdr:from>
    <xdr:ext cx="1866491" cy="2502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5" name="29 CuadroTexto">
              <a:extLst>
                <a:ext uri="{FF2B5EF4-FFF2-40B4-BE49-F238E27FC236}">
                  <a16:creationId xmlns:a16="http://schemas.microsoft.com/office/drawing/2014/main" id="{00000000-0008-0000-0000-0000AF000000}"/>
                </a:ext>
              </a:extLst>
            </xdr:cNvPr>
            <xdr:cNvSpPr txBox="1"/>
          </xdr:nvSpPr>
          <xdr:spPr>
            <a:xfrm>
              <a:off x="838609" y="45985458"/>
              <a:ext cx="1866491" cy="2502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ES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s1 </a:t>
              </a:r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= (</a:t>
              </a:r>
              <a:r>
                <a:rPr lang="es-ES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L - S - 2R - </a:t>
              </a:r>
              <a14:m>
                <m:oMath xmlns:m="http://schemas.openxmlformats.org/officeDocument/2006/math">
                  <m:sSub>
                    <m:sSubPr>
                      <m:ctrlPr>
                        <a:rPr lang="el-GR" sz="105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m:rPr>
                          <m:nor/>
                        </m:rPr>
                        <a:rPr lang="es-ES" sz="1050" b="0" i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d</m:t>
                      </m:r>
                    </m:e>
                    <m:sub>
                      <m:r>
                        <a:rPr lang="es-PE" sz="105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Ø</m:t>
                      </m:r>
                    </m:sub>
                  </m:sSub>
                </m:oMath>
              </a14:m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) / (n - 1)</a:t>
              </a:r>
            </a:p>
          </xdr:txBody>
        </xdr:sp>
      </mc:Choice>
      <mc:Fallback xmlns="">
        <xdr:sp macro="" textlink="">
          <xdr:nvSpPr>
            <xdr:cNvPr id="175" name="29 CuadroTexto">
              <a:extLst>
                <a:ext uri="{FF2B5EF4-FFF2-40B4-BE49-F238E27FC236}">
                  <a16:creationId xmlns:a16="http://schemas.microsoft.com/office/drawing/2014/main" id="{64E8DEA7-11AD-4A31-9C24-E38025A1196E}"/>
                </a:ext>
              </a:extLst>
            </xdr:cNvPr>
            <xdr:cNvSpPr txBox="1"/>
          </xdr:nvSpPr>
          <xdr:spPr>
            <a:xfrm>
              <a:off x="838609" y="45985458"/>
              <a:ext cx="1866491" cy="2502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ES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s1 </a:t>
              </a:r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= (</a:t>
              </a:r>
              <a:r>
                <a:rPr lang="es-ES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L - S - 2R - 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"d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l-GR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Ø</a:t>
              </a:r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) / (n - 1)</a:t>
              </a:r>
            </a:p>
          </xdr:txBody>
        </xdr:sp>
      </mc:Fallback>
    </mc:AlternateContent>
    <xdr:clientData/>
  </xdr:oneCellAnchor>
  <xdr:oneCellAnchor>
    <xdr:from>
      <xdr:col>1</xdr:col>
      <xdr:colOff>53164</xdr:colOff>
      <xdr:row>283</xdr:row>
      <xdr:rowOff>104266</xdr:rowOff>
    </xdr:from>
    <xdr:ext cx="1791943" cy="2502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6" name="29 CuadroTexto">
              <a:extLst>
                <a:ext uri="{FF2B5EF4-FFF2-40B4-BE49-F238E27FC236}">
                  <a16:creationId xmlns:a16="http://schemas.microsoft.com/office/drawing/2014/main" id="{00000000-0008-0000-0000-0000B0000000}"/>
                </a:ext>
              </a:extLst>
            </xdr:cNvPr>
            <xdr:cNvSpPr txBox="1"/>
          </xdr:nvSpPr>
          <xdr:spPr>
            <a:xfrm>
              <a:off x="666077" y="44300266"/>
              <a:ext cx="1791943" cy="2502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ES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s</a:t>
              </a:r>
              <a:r>
                <a:rPr lang="es-ES" sz="80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max</a:t>
              </a:r>
              <a:r>
                <a:rPr lang="es-ES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2 </a:t>
              </a:r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= </a:t>
              </a:r>
              <a:r>
                <a:rPr lang="es-ES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3 </a:t>
              </a:r>
              <a14:m>
                <m:oMath xmlns:m="http://schemas.openxmlformats.org/officeDocument/2006/math">
                  <m:r>
                    <a:rPr lang="es-PE" sz="110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·</m:t>
                  </m:r>
                </m:oMath>
              </a14:m>
              <a:r>
                <a:rPr lang="es-ES" sz="1050" b="0" i="0" baseline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h</a:t>
              </a:r>
              <a:endParaRPr lang="es-PE" sz="1050" b="0" i="0">
                <a:solidFill>
                  <a:schemeClr val="tx1"/>
                </a:solidFill>
                <a:latin typeface="Cambria Math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176" name="29 CuadroTexto">
              <a:extLst>
                <a:ext uri="{FF2B5EF4-FFF2-40B4-BE49-F238E27FC236}">
                  <a16:creationId xmlns:a16="http://schemas.microsoft.com/office/drawing/2014/main" id="{4E28C424-37C9-42C1-B075-4C8AB56E615A}"/>
                </a:ext>
              </a:extLst>
            </xdr:cNvPr>
            <xdr:cNvSpPr txBox="1"/>
          </xdr:nvSpPr>
          <xdr:spPr>
            <a:xfrm>
              <a:off x="666077" y="44300266"/>
              <a:ext cx="1791943" cy="2502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ES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s</a:t>
              </a:r>
              <a:r>
                <a:rPr lang="es-ES" sz="80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max</a:t>
              </a:r>
              <a:r>
                <a:rPr lang="es-ES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2 </a:t>
              </a:r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= </a:t>
              </a:r>
              <a:r>
                <a:rPr lang="es-ES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3 </a:t>
              </a:r>
              <a:r>
                <a:rPr lang="es-PE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·</a:t>
              </a:r>
              <a:r>
                <a:rPr lang="es-ES" sz="1050" b="0" i="0" baseline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h</a:t>
              </a:r>
              <a:endParaRPr lang="es-PE" sz="1050" b="0" i="0">
                <a:solidFill>
                  <a:schemeClr val="tx1"/>
                </a:solidFill>
                <a:latin typeface="Cambria Math"/>
                <a:ea typeface="+mn-ea"/>
                <a:cs typeface="+mn-cs"/>
              </a:endParaRPr>
            </a:p>
          </xdr:txBody>
        </xdr:sp>
      </mc:Fallback>
    </mc:AlternateContent>
    <xdr:clientData/>
  </xdr:oneCellAnchor>
  <xdr:twoCellAnchor editAs="oneCell">
    <xdr:from>
      <xdr:col>14</xdr:col>
      <xdr:colOff>484923</xdr:colOff>
      <xdr:row>288</xdr:row>
      <xdr:rowOff>7326</xdr:rowOff>
    </xdr:from>
    <xdr:to>
      <xdr:col>18</xdr:col>
      <xdr:colOff>217610</xdr:colOff>
      <xdr:row>298</xdr:row>
      <xdr:rowOff>71802</xdr:rowOff>
    </xdr:to>
    <xdr:pic>
      <xdr:nvPicPr>
        <xdr:cNvPr id="179" name="Imagen 178">
          <a:extLst>
            <a:ext uri="{FF2B5EF4-FFF2-40B4-BE49-F238E27FC236}">
              <a16:creationId xmlns:a16="http://schemas.microsoft.com/office/drawing/2014/main" id="{00000000-0008-0000-0000-0000B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04769" y="47493114"/>
          <a:ext cx="2647337" cy="16690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25977</xdr:colOff>
      <xdr:row>321</xdr:row>
      <xdr:rowOff>95250</xdr:rowOff>
    </xdr:from>
    <xdr:to>
      <xdr:col>5</xdr:col>
      <xdr:colOff>467591</xdr:colOff>
      <xdr:row>327</xdr:row>
      <xdr:rowOff>77932</xdr:rowOff>
    </xdr:to>
    <xdr:sp macro="" textlink="">
      <xdr:nvSpPr>
        <xdr:cNvPr id="182" name="Rectángulo 181">
          <a:extLst>
            <a:ext uri="{FF2B5EF4-FFF2-40B4-BE49-F238E27FC236}">
              <a16:creationId xmlns:a16="http://schemas.microsoft.com/office/drawing/2014/main" id="{00000000-0008-0000-0000-0000B6000000}"/>
            </a:ext>
          </a:extLst>
        </xdr:cNvPr>
        <xdr:cNvSpPr/>
      </xdr:nvSpPr>
      <xdr:spPr>
        <a:xfrm>
          <a:off x="1254702" y="42805350"/>
          <a:ext cx="2613314" cy="954232"/>
        </a:xfrm>
        <a:prstGeom prst="rect">
          <a:avLst/>
        </a:prstGeom>
        <a:solidFill>
          <a:schemeClr val="accent1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oneCellAnchor>
    <xdr:from>
      <xdr:col>1</xdr:col>
      <xdr:colOff>246988</xdr:colOff>
      <xdr:row>301</xdr:row>
      <xdr:rowOff>11574</xdr:rowOff>
    </xdr:from>
    <xdr:ext cx="1732684" cy="225135"/>
    <xdr:sp macro="" textlink="">
      <xdr:nvSpPr>
        <xdr:cNvPr id="183" name="29 CuadroTexto">
          <a:extLst>
            <a:ext uri="{FF2B5EF4-FFF2-40B4-BE49-F238E27FC236}">
              <a16:creationId xmlns:a16="http://schemas.microsoft.com/office/drawing/2014/main" id="{00000000-0008-0000-0000-0000B7000000}"/>
            </a:ext>
          </a:extLst>
        </xdr:cNvPr>
        <xdr:cNvSpPr txBox="1"/>
      </xdr:nvSpPr>
      <xdr:spPr>
        <a:xfrm>
          <a:off x="855123" y="51893516"/>
          <a:ext cx="1732684" cy="22513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Pn</a:t>
          </a:r>
          <a:r>
            <a:rPr lang="es-ES" sz="1050" b="0" i="0" baseline="0">
              <a:solidFill>
                <a:schemeClr val="tx1"/>
              </a:solidFill>
              <a:latin typeface="Cambria Math"/>
              <a:ea typeface="+mn-ea"/>
              <a:cs typeface="+mn-cs"/>
            </a:rPr>
            <a:t> </a:t>
          </a:r>
          <a:r>
            <a:rPr lang="es-PE" sz="1050" b="0" i="0">
              <a:solidFill>
                <a:schemeClr val="tx1"/>
              </a:solidFill>
              <a:latin typeface="Cambria Math"/>
              <a:ea typeface="+mn-ea"/>
              <a:cs typeface="+mn-cs"/>
            </a:rPr>
            <a:t>= </a:t>
          </a:r>
          <a:r>
            <a:rPr lang="es-ES" sz="1050" b="0" i="0">
              <a:solidFill>
                <a:schemeClr val="tx1"/>
              </a:solidFill>
              <a:latin typeface="Cambria Math"/>
              <a:ea typeface="+mn-ea"/>
              <a:cs typeface="+mn-cs"/>
            </a:rPr>
            <a:t>Pu / </a:t>
          </a:r>
          <a:r>
            <a:rPr lang="el-GR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φ</a:t>
          </a:r>
          <a:r>
            <a:rPr lang="es-E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es-PE" sz="1050" b="0" i="0">
            <a:solidFill>
              <a:schemeClr val="tx1"/>
            </a:solidFill>
            <a:latin typeface="Cambria Math"/>
            <a:ea typeface="+mn-ea"/>
            <a:cs typeface="+mn-cs"/>
          </a:endParaRPr>
        </a:p>
      </xdr:txBody>
    </xdr:sp>
    <xdr:clientData/>
  </xdr:oneCellAnchor>
  <xdr:oneCellAnchor>
    <xdr:from>
      <xdr:col>1</xdr:col>
      <xdr:colOff>173182</xdr:colOff>
      <xdr:row>305</xdr:row>
      <xdr:rowOff>51955</xdr:rowOff>
    </xdr:from>
    <xdr:ext cx="2251364" cy="225135"/>
    <xdr:sp macro="" textlink="">
      <xdr:nvSpPr>
        <xdr:cNvPr id="184" name="29 CuadroTexto">
          <a:extLst>
            <a:ext uri="{FF2B5EF4-FFF2-40B4-BE49-F238E27FC236}">
              <a16:creationId xmlns:a16="http://schemas.microsoft.com/office/drawing/2014/main" id="{00000000-0008-0000-0000-0000B8000000}"/>
            </a:ext>
          </a:extLst>
        </xdr:cNvPr>
        <xdr:cNvSpPr txBox="1"/>
      </xdr:nvSpPr>
      <xdr:spPr>
        <a:xfrm>
          <a:off x="782782" y="40123630"/>
          <a:ext cx="2251364" cy="22513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Pnb</a:t>
          </a:r>
          <a:r>
            <a:rPr lang="es-ES" sz="1050" b="0" i="0" baseline="0">
              <a:solidFill>
                <a:schemeClr val="tx1"/>
              </a:solidFill>
              <a:latin typeface="Cambria Math"/>
              <a:ea typeface="+mn-ea"/>
              <a:cs typeface="+mn-cs"/>
            </a:rPr>
            <a:t> </a:t>
          </a:r>
          <a:r>
            <a:rPr lang="es-PE" sz="1050" b="0" i="0">
              <a:solidFill>
                <a:schemeClr val="tx1"/>
              </a:solidFill>
              <a:latin typeface="Cambria Math"/>
              <a:ea typeface="+mn-ea"/>
              <a:cs typeface="+mn-cs"/>
            </a:rPr>
            <a:t>= 0.75 f'c . Ac</a:t>
          </a:r>
          <a:r>
            <a:rPr lang="es-PE" sz="1050" b="0" i="0" baseline="0">
              <a:solidFill>
                <a:schemeClr val="tx1"/>
              </a:solidFill>
              <a:latin typeface="Cambria Math"/>
              <a:ea typeface="+mn-ea"/>
              <a:cs typeface="+mn-cs"/>
            </a:rPr>
            <a:t> = 0.75 </a:t>
          </a:r>
          <a:r>
            <a:rPr lang="es-PE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f'c</a:t>
          </a:r>
          <a:r>
            <a:rPr lang="es-PE" sz="1050" b="0" i="0" baseline="0">
              <a:solidFill>
                <a:schemeClr val="tx1"/>
              </a:solidFill>
              <a:latin typeface="Cambria Math"/>
              <a:ea typeface="+mn-ea"/>
              <a:cs typeface="+mn-cs"/>
            </a:rPr>
            <a:t> . t . b</a:t>
          </a:r>
          <a:r>
            <a:rPr lang="es-PE" sz="1050" b="0" i="0">
              <a:solidFill>
                <a:schemeClr val="tx1"/>
              </a:solidFill>
              <a:latin typeface="Cambria Math"/>
              <a:ea typeface="+mn-ea"/>
              <a:cs typeface="+mn-cs"/>
            </a:rPr>
            <a:t> </a:t>
          </a: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45720</xdr:colOff>
          <xdr:row>320</xdr:row>
          <xdr:rowOff>0</xdr:rowOff>
        </xdr:from>
        <xdr:to>
          <xdr:col>5</xdr:col>
          <xdr:colOff>137160</xdr:colOff>
          <xdr:row>320</xdr:row>
          <xdr:rowOff>0</xdr:rowOff>
        </xdr:to>
        <xdr:sp macro="" textlink="">
          <xdr:nvSpPr>
            <xdr:cNvPr id="4164" name="Object 68" hidden="1">
              <a:extLst>
                <a:ext uri="{63B3BB69-23CF-44E3-9099-C40C66FF867C}">
                  <a14:compatExt spid="_x0000_s4164"/>
                </a:ext>
                <a:ext uri="{FF2B5EF4-FFF2-40B4-BE49-F238E27FC236}">
                  <a16:creationId xmlns:a16="http://schemas.microsoft.com/office/drawing/2014/main" id="{00000000-0008-0000-0000-00004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22860</xdr:colOff>
          <xdr:row>320</xdr:row>
          <xdr:rowOff>0</xdr:rowOff>
        </xdr:from>
        <xdr:to>
          <xdr:col>5</xdr:col>
          <xdr:colOff>175260</xdr:colOff>
          <xdr:row>320</xdr:row>
          <xdr:rowOff>0</xdr:rowOff>
        </xdr:to>
        <xdr:sp macro="" textlink="">
          <xdr:nvSpPr>
            <xdr:cNvPr id="4165" name="Object 69" hidden="1">
              <a:extLst>
                <a:ext uri="{63B3BB69-23CF-44E3-9099-C40C66FF867C}">
                  <a14:compatExt spid="_x0000_s4165"/>
                </a:ext>
                <a:ext uri="{FF2B5EF4-FFF2-40B4-BE49-F238E27FC236}">
                  <a16:creationId xmlns:a16="http://schemas.microsoft.com/office/drawing/2014/main" id="{00000000-0008-0000-0000-00004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312420</xdr:colOff>
          <xdr:row>320</xdr:row>
          <xdr:rowOff>0</xdr:rowOff>
        </xdr:from>
        <xdr:to>
          <xdr:col>4</xdr:col>
          <xdr:colOff>220980</xdr:colOff>
          <xdr:row>320</xdr:row>
          <xdr:rowOff>0</xdr:rowOff>
        </xdr:to>
        <xdr:sp macro="" textlink="">
          <xdr:nvSpPr>
            <xdr:cNvPr id="4166" name="Object 70" hidden="1">
              <a:extLst>
                <a:ext uri="{63B3BB69-23CF-44E3-9099-C40C66FF867C}">
                  <a14:compatExt spid="_x0000_s4166"/>
                </a:ext>
                <a:ext uri="{FF2B5EF4-FFF2-40B4-BE49-F238E27FC236}">
                  <a16:creationId xmlns:a16="http://schemas.microsoft.com/office/drawing/2014/main" id="{00000000-0008-0000-0000-00004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266700</xdr:colOff>
          <xdr:row>320</xdr:row>
          <xdr:rowOff>0</xdr:rowOff>
        </xdr:from>
        <xdr:to>
          <xdr:col>5</xdr:col>
          <xdr:colOff>68580</xdr:colOff>
          <xdr:row>320</xdr:row>
          <xdr:rowOff>0</xdr:rowOff>
        </xdr:to>
        <xdr:sp macro="" textlink="">
          <xdr:nvSpPr>
            <xdr:cNvPr id="4167" name="Object 71" hidden="1">
              <a:extLst>
                <a:ext uri="{63B3BB69-23CF-44E3-9099-C40C66FF867C}">
                  <a14:compatExt spid="_x0000_s4167"/>
                </a:ext>
                <a:ext uri="{FF2B5EF4-FFF2-40B4-BE49-F238E27FC236}">
                  <a16:creationId xmlns:a16="http://schemas.microsoft.com/office/drawing/2014/main" id="{00000000-0008-0000-0000-00004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289560</xdr:colOff>
          <xdr:row>320</xdr:row>
          <xdr:rowOff>0</xdr:rowOff>
        </xdr:from>
        <xdr:to>
          <xdr:col>4</xdr:col>
          <xdr:colOff>0</xdr:colOff>
          <xdr:row>320</xdr:row>
          <xdr:rowOff>0</xdr:rowOff>
        </xdr:to>
        <xdr:sp macro="" textlink="">
          <xdr:nvSpPr>
            <xdr:cNvPr id="4168" name="Object 72" hidden="1">
              <a:extLst>
                <a:ext uri="{63B3BB69-23CF-44E3-9099-C40C66FF867C}">
                  <a14:compatExt spid="_x0000_s4168"/>
                </a:ext>
                <a:ext uri="{FF2B5EF4-FFF2-40B4-BE49-F238E27FC236}">
                  <a16:creationId xmlns:a16="http://schemas.microsoft.com/office/drawing/2014/main" id="{00000000-0008-0000-0000-00004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60960</xdr:colOff>
          <xdr:row>320</xdr:row>
          <xdr:rowOff>0</xdr:rowOff>
        </xdr:from>
        <xdr:to>
          <xdr:col>5</xdr:col>
          <xdr:colOff>213360</xdr:colOff>
          <xdr:row>320</xdr:row>
          <xdr:rowOff>0</xdr:rowOff>
        </xdr:to>
        <xdr:sp macro="" textlink="">
          <xdr:nvSpPr>
            <xdr:cNvPr id="4169" name="Object 73" hidden="1">
              <a:extLst>
                <a:ext uri="{63B3BB69-23CF-44E3-9099-C40C66FF867C}">
                  <a14:compatExt spid="_x0000_s4169"/>
                </a:ext>
                <a:ext uri="{FF2B5EF4-FFF2-40B4-BE49-F238E27FC236}">
                  <a16:creationId xmlns:a16="http://schemas.microsoft.com/office/drawing/2014/main" id="{00000000-0008-0000-0000-00004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266700</xdr:colOff>
          <xdr:row>320</xdr:row>
          <xdr:rowOff>0</xdr:rowOff>
        </xdr:from>
        <xdr:to>
          <xdr:col>6</xdr:col>
          <xdr:colOff>373380</xdr:colOff>
          <xdr:row>320</xdr:row>
          <xdr:rowOff>0</xdr:rowOff>
        </xdr:to>
        <xdr:sp macro="" textlink="">
          <xdr:nvSpPr>
            <xdr:cNvPr id="4170" name="Object 74" hidden="1">
              <a:extLst>
                <a:ext uri="{63B3BB69-23CF-44E3-9099-C40C66FF867C}">
                  <a14:compatExt spid="_x0000_s4170"/>
                </a:ext>
                <a:ext uri="{FF2B5EF4-FFF2-40B4-BE49-F238E27FC236}">
                  <a16:creationId xmlns:a16="http://schemas.microsoft.com/office/drawing/2014/main" id="{00000000-0008-0000-0000-00004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213360</xdr:colOff>
          <xdr:row>320</xdr:row>
          <xdr:rowOff>0</xdr:rowOff>
        </xdr:from>
        <xdr:to>
          <xdr:col>7</xdr:col>
          <xdr:colOff>114300</xdr:colOff>
          <xdr:row>320</xdr:row>
          <xdr:rowOff>0</xdr:rowOff>
        </xdr:to>
        <xdr:sp macro="" textlink="">
          <xdr:nvSpPr>
            <xdr:cNvPr id="4171" name="Object 75" hidden="1">
              <a:extLst>
                <a:ext uri="{63B3BB69-23CF-44E3-9099-C40C66FF867C}">
                  <a14:compatExt spid="_x0000_s4171"/>
                </a:ext>
                <a:ext uri="{FF2B5EF4-FFF2-40B4-BE49-F238E27FC236}">
                  <a16:creationId xmlns:a16="http://schemas.microsoft.com/office/drawing/2014/main" id="{00000000-0008-0000-0000-00004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2</xdr:col>
      <xdr:colOff>11906</xdr:colOff>
      <xdr:row>320</xdr:row>
      <xdr:rowOff>0</xdr:rowOff>
    </xdr:from>
    <xdr:to>
      <xdr:col>5</xdr:col>
      <xdr:colOff>470297</xdr:colOff>
      <xdr:row>328</xdr:row>
      <xdr:rowOff>155863</xdr:rowOff>
    </xdr:to>
    <xdr:sp macro="" textlink="">
      <xdr:nvSpPr>
        <xdr:cNvPr id="185" name="Rectángulo 184">
          <a:extLst>
            <a:ext uri="{FF2B5EF4-FFF2-40B4-BE49-F238E27FC236}">
              <a16:creationId xmlns:a16="http://schemas.microsoft.com/office/drawing/2014/main" id="{00000000-0008-0000-0000-0000B9000000}"/>
            </a:ext>
          </a:extLst>
        </xdr:cNvPr>
        <xdr:cNvSpPr/>
      </xdr:nvSpPr>
      <xdr:spPr>
        <a:xfrm>
          <a:off x="1240631" y="42548175"/>
          <a:ext cx="2630091" cy="1451263"/>
        </a:xfrm>
        <a:prstGeom prst="rect">
          <a:avLst/>
        </a:prstGeom>
        <a:noFill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3</xdr:col>
      <xdr:colOff>145611</xdr:colOff>
      <xdr:row>323</xdr:row>
      <xdr:rowOff>62237</xdr:rowOff>
    </xdr:from>
    <xdr:to>
      <xdr:col>4</xdr:col>
      <xdr:colOff>226219</xdr:colOff>
      <xdr:row>325</xdr:row>
      <xdr:rowOff>77390</xdr:rowOff>
    </xdr:to>
    <xdr:sp macro="" textlink="">
      <xdr:nvSpPr>
        <xdr:cNvPr id="187" name="Rectángulo 186">
          <a:extLst>
            <a:ext uri="{FF2B5EF4-FFF2-40B4-BE49-F238E27FC236}">
              <a16:creationId xmlns:a16="http://schemas.microsoft.com/office/drawing/2014/main" id="{00000000-0008-0000-0000-0000BB000000}"/>
            </a:ext>
          </a:extLst>
        </xdr:cNvPr>
        <xdr:cNvSpPr/>
      </xdr:nvSpPr>
      <xdr:spPr>
        <a:xfrm>
          <a:off x="2126811" y="43096187"/>
          <a:ext cx="842608" cy="339003"/>
        </a:xfrm>
        <a:prstGeom prst="rect">
          <a:avLst/>
        </a:prstGeom>
        <a:noFill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</xdr:col>
      <xdr:colOff>698046</xdr:colOff>
      <xdr:row>329</xdr:row>
      <xdr:rowOff>106759</xdr:rowOff>
    </xdr:from>
    <xdr:to>
      <xdr:col>5</xdr:col>
      <xdr:colOff>475228</xdr:colOff>
      <xdr:row>329</xdr:row>
      <xdr:rowOff>106760</xdr:rowOff>
    </xdr:to>
    <xdr:cxnSp macro="">
      <xdr:nvCxnSpPr>
        <xdr:cNvPr id="189" name="Conector recto de flecha 188">
          <a:extLst>
            <a:ext uri="{FF2B5EF4-FFF2-40B4-BE49-F238E27FC236}">
              <a16:creationId xmlns:a16="http://schemas.microsoft.com/office/drawing/2014/main" id="{00000000-0008-0000-0000-0000BD000000}"/>
            </a:ext>
          </a:extLst>
        </xdr:cNvPr>
        <xdr:cNvCxnSpPr/>
      </xdr:nvCxnSpPr>
      <xdr:spPr>
        <a:xfrm>
          <a:off x="1231446" y="44112259"/>
          <a:ext cx="2644207" cy="1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592814</xdr:colOff>
      <xdr:row>321</xdr:row>
      <xdr:rowOff>95250</xdr:rowOff>
    </xdr:from>
    <xdr:to>
      <xdr:col>5</xdr:col>
      <xdr:colOff>592814</xdr:colOff>
      <xdr:row>327</xdr:row>
      <xdr:rowOff>95250</xdr:rowOff>
    </xdr:to>
    <xdr:cxnSp macro="">
      <xdr:nvCxnSpPr>
        <xdr:cNvPr id="190" name="Conector recto de flecha 189">
          <a:extLst>
            <a:ext uri="{FF2B5EF4-FFF2-40B4-BE49-F238E27FC236}">
              <a16:creationId xmlns:a16="http://schemas.microsoft.com/office/drawing/2014/main" id="{00000000-0008-0000-0000-0000BE000000}"/>
            </a:ext>
          </a:extLst>
        </xdr:cNvPr>
        <xdr:cNvCxnSpPr/>
      </xdr:nvCxnSpPr>
      <xdr:spPr>
        <a:xfrm flipV="1">
          <a:off x="3926564" y="55457481"/>
          <a:ext cx="0" cy="967154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</xdr:col>
      <xdr:colOff>181839</xdr:colOff>
      <xdr:row>315</xdr:row>
      <xdr:rowOff>25979</xdr:rowOff>
    </xdr:from>
    <xdr:ext cx="2251364" cy="225135"/>
    <xdr:sp macro="" textlink="">
      <xdr:nvSpPr>
        <xdr:cNvPr id="192" name="29 CuadroTexto">
          <a:extLst>
            <a:ext uri="{FF2B5EF4-FFF2-40B4-BE49-F238E27FC236}">
              <a16:creationId xmlns:a16="http://schemas.microsoft.com/office/drawing/2014/main" id="{00000000-0008-0000-0000-0000C0000000}"/>
            </a:ext>
          </a:extLst>
        </xdr:cNvPr>
        <xdr:cNvSpPr txBox="1"/>
      </xdr:nvSpPr>
      <xdr:spPr>
        <a:xfrm>
          <a:off x="791439" y="41735954"/>
          <a:ext cx="2251364" cy="22513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Pnb</a:t>
          </a:r>
          <a:r>
            <a:rPr lang="es-ES" sz="1050" b="0" i="0" baseline="0">
              <a:solidFill>
                <a:schemeClr val="tx1"/>
              </a:solidFill>
              <a:latin typeface="Cambria Math"/>
              <a:ea typeface="+mn-ea"/>
              <a:cs typeface="+mn-cs"/>
            </a:rPr>
            <a:t> </a:t>
          </a:r>
          <a:r>
            <a:rPr lang="es-PE" sz="1050" b="0" i="0">
              <a:solidFill>
                <a:schemeClr val="tx1"/>
              </a:solidFill>
              <a:latin typeface="Cambria Math"/>
              <a:ea typeface="+mn-ea"/>
              <a:cs typeface="+mn-cs"/>
            </a:rPr>
            <a:t>= 0.75 f'c . Ao</a:t>
          </a:r>
        </a:p>
      </xdr:txBody>
    </xdr:sp>
    <xdr:clientData/>
  </xdr:oneCellAnchor>
  <xdr:oneCellAnchor>
    <xdr:from>
      <xdr:col>1</xdr:col>
      <xdr:colOff>178376</xdr:colOff>
      <xdr:row>316</xdr:row>
      <xdr:rowOff>65810</xdr:rowOff>
    </xdr:from>
    <xdr:ext cx="2514601" cy="46239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3" name="29 CuadroTexto">
              <a:extLst>
                <a:ext uri="{FF2B5EF4-FFF2-40B4-BE49-F238E27FC236}">
                  <a16:creationId xmlns:a16="http://schemas.microsoft.com/office/drawing/2014/main" id="{00000000-0008-0000-0000-0000C1000000}"/>
                </a:ext>
              </a:extLst>
            </xdr:cNvPr>
            <xdr:cNvSpPr txBox="1"/>
          </xdr:nvSpPr>
          <xdr:spPr>
            <a:xfrm>
              <a:off x="787976" y="41937710"/>
              <a:ext cx="2514601" cy="46239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E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Arial" panose="020B0604020202020204" pitchFamily="34" charset="0"/>
                </a:rPr>
                <a:t>Ao</a:t>
              </a:r>
              <a:r>
                <a:rPr lang="es-ES" sz="1050" b="0" i="0" baseline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Arial" panose="020B0604020202020204" pitchFamily="34" charset="0"/>
                </a:rPr>
                <a:t> </a:t>
              </a:r>
              <a:r>
                <a:rPr lang="es-PE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Arial" panose="020B0604020202020204" pitchFamily="34" charset="0"/>
                </a:rPr>
                <a:t>= 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s-PE" sz="1050" b="0" i="1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s-ES" sz="1050" b="0" i="1">
                              <a:solidFill>
                                <a:schemeClr val="tx1"/>
                              </a:solidFill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+mn-cs"/>
                            </a:rPr>
                          </m:ctrlPr>
                        </m:fPr>
                        <m:num>
                          <m:r>
                            <m:rPr>
                              <m:sty m:val="p"/>
                            </m:rPr>
                            <a:rPr lang="es-ES" sz="1050" b="0" i="0">
                              <a:solidFill>
                                <a:schemeClr val="tx1"/>
                              </a:solidFill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+mn-cs"/>
                            </a:rPr>
                            <m:t>A</m:t>
                          </m:r>
                          <m:r>
                            <a:rPr lang="es-ES" sz="1050" b="0" i="0">
                              <a:solidFill>
                                <a:schemeClr val="tx1"/>
                              </a:solidFill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+mn-cs"/>
                            </a:rPr>
                            <m:t>2</m:t>
                          </m:r>
                        </m:num>
                        <m:den>
                          <m:r>
                            <m:rPr>
                              <m:sty m:val="p"/>
                            </m:rPr>
                            <a:rPr lang="es-ES" sz="1050" b="0" i="0">
                              <a:solidFill>
                                <a:schemeClr val="tx1"/>
                              </a:solidFill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+mn-cs"/>
                            </a:rPr>
                            <m:t>A</m:t>
                          </m:r>
                          <m:r>
                            <a:rPr lang="es-ES" sz="1050" b="0" i="0">
                              <a:solidFill>
                                <a:schemeClr val="tx1"/>
                              </a:solidFill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+mn-cs"/>
                            </a:rPr>
                            <m:t>1</m:t>
                          </m:r>
                        </m:den>
                      </m:f>
                      <m:r>
                        <a:rPr lang="es-ES" sz="1050" b="0" i="0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 </m:t>
                      </m:r>
                    </m:e>
                  </m:rad>
                  <m:r>
                    <a:rPr lang="es-ES" sz="1050" b="0" i="0">
                      <a:solidFill>
                        <a:schemeClr val="tx1"/>
                      </a:solidFill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 . </m:t>
                  </m:r>
                  <m:r>
                    <m:rPr>
                      <m:sty m:val="p"/>
                    </m:rPr>
                    <a:rPr lang="es-ES" sz="1050" b="0" i="0">
                      <a:solidFill>
                        <a:schemeClr val="tx1"/>
                      </a:solidFill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Aco</m:t>
                  </m:r>
                  <m:r>
                    <a:rPr lang="es-ES" sz="1050" b="0" i="0">
                      <a:solidFill>
                        <a:schemeClr val="tx1"/>
                      </a:solidFill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1</m:t>
                  </m:r>
                </m:oMath>
              </a14:m>
              <a:r>
                <a:rPr lang="es-PE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Arial" panose="020B0604020202020204" pitchFamily="34" charset="0"/>
                </a:rPr>
                <a:t> ≤ 2 Aco1</a:t>
              </a:r>
            </a:p>
          </xdr:txBody>
        </xdr:sp>
      </mc:Choice>
      <mc:Fallback xmlns="">
        <xdr:sp macro="" textlink="">
          <xdr:nvSpPr>
            <xdr:cNvPr id="193" name="29 CuadroTexto">
              <a:extLst>
                <a:ext uri="{FF2B5EF4-FFF2-40B4-BE49-F238E27FC236}">
                  <a16:creationId xmlns:a16="http://schemas.microsoft.com/office/drawing/2014/main" id="{C67FF26E-FC97-46CD-8C5D-343B6AB78AA6}"/>
                </a:ext>
              </a:extLst>
            </xdr:cNvPr>
            <xdr:cNvSpPr txBox="1"/>
          </xdr:nvSpPr>
          <xdr:spPr>
            <a:xfrm>
              <a:off x="787976" y="41937710"/>
              <a:ext cx="2514601" cy="46239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E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Arial" panose="020B0604020202020204" pitchFamily="34" charset="0"/>
                </a:rPr>
                <a:t>Ao</a:t>
              </a:r>
              <a:r>
                <a:rPr lang="es-ES" sz="1050" b="0" i="0" baseline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Arial" panose="020B0604020202020204" pitchFamily="34" charset="0"/>
                </a:rPr>
                <a:t> </a:t>
              </a:r>
              <a:r>
                <a:rPr lang="es-PE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Arial" panose="020B0604020202020204" pitchFamily="34" charset="0"/>
                </a:rPr>
                <a:t>= </a:t>
              </a:r>
              <a:r>
                <a:rPr lang="es-PE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√(</a:t>
              </a:r>
              <a:r>
                <a:rPr lang="es-ES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A2/A1  </a:t>
              </a:r>
              <a:r>
                <a:rPr lang="es-PE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)</a:t>
              </a:r>
              <a:r>
                <a:rPr lang="es-ES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 . Aco1</a:t>
              </a:r>
              <a:r>
                <a:rPr lang="es-PE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Arial" panose="020B0604020202020204" pitchFamily="34" charset="0"/>
                </a:rPr>
                <a:t> ≤ 2 Aco1</a:t>
              </a:r>
            </a:p>
          </xdr:txBody>
        </xdr:sp>
      </mc:Fallback>
    </mc:AlternateContent>
    <xdr:clientData/>
  </xdr:oneCellAnchor>
  <xdr:twoCellAnchor>
    <xdr:from>
      <xdr:col>4</xdr:col>
      <xdr:colOff>60613</xdr:colOff>
      <xdr:row>333</xdr:row>
      <xdr:rowOff>34637</xdr:rowOff>
    </xdr:from>
    <xdr:to>
      <xdr:col>4</xdr:col>
      <xdr:colOff>95249</xdr:colOff>
      <xdr:row>333</xdr:row>
      <xdr:rowOff>147205</xdr:rowOff>
    </xdr:to>
    <xdr:cxnSp macro="">
      <xdr:nvCxnSpPr>
        <xdr:cNvPr id="194" name="Conector recto 193">
          <a:extLst>
            <a:ext uri="{FF2B5EF4-FFF2-40B4-BE49-F238E27FC236}">
              <a16:creationId xmlns:a16="http://schemas.microsoft.com/office/drawing/2014/main" id="{00000000-0008-0000-0000-0000C2000000}"/>
            </a:ext>
          </a:extLst>
        </xdr:cNvPr>
        <xdr:cNvCxnSpPr/>
      </xdr:nvCxnSpPr>
      <xdr:spPr>
        <a:xfrm flipV="1">
          <a:off x="2803813" y="44868812"/>
          <a:ext cx="34636" cy="11256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2</xdr:col>
      <xdr:colOff>542055</xdr:colOff>
      <xdr:row>332</xdr:row>
      <xdr:rowOff>290947</xdr:rowOff>
    </xdr:from>
    <xdr:ext cx="349829" cy="225135"/>
    <xdr:sp macro="" textlink="">
      <xdr:nvSpPr>
        <xdr:cNvPr id="196" name="29 CuadroTexto">
          <a:extLst>
            <a:ext uri="{FF2B5EF4-FFF2-40B4-BE49-F238E27FC236}">
              <a16:creationId xmlns:a16="http://schemas.microsoft.com/office/drawing/2014/main" id="{00000000-0008-0000-0000-0000C4000000}"/>
            </a:ext>
          </a:extLst>
        </xdr:cNvPr>
        <xdr:cNvSpPr txBox="1"/>
      </xdr:nvSpPr>
      <xdr:spPr>
        <a:xfrm>
          <a:off x="1770780" y="44782222"/>
          <a:ext cx="349829" cy="22513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1050" b="0" i="0" baseline="0">
              <a:solidFill>
                <a:schemeClr val="tx1"/>
              </a:solidFill>
              <a:latin typeface="Cambria Math"/>
              <a:ea typeface="+mn-ea"/>
              <a:cs typeface="+mn-cs"/>
            </a:rPr>
            <a:t> </a:t>
          </a:r>
          <a:r>
            <a:rPr lang="es-PE" sz="1050" b="0" i="0">
              <a:solidFill>
                <a:schemeClr val="tx1"/>
              </a:solidFill>
              <a:latin typeface="Cambria Math"/>
              <a:ea typeface="+mn-ea"/>
              <a:cs typeface="+mn-cs"/>
            </a:rPr>
            <a:t>= </a:t>
          </a:r>
        </a:p>
      </xdr:txBody>
    </xdr:sp>
    <xdr:clientData/>
  </xdr:oneCellAnchor>
  <xdr:oneCellAnchor>
    <xdr:from>
      <xdr:col>1</xdr:col>
      <xdr:colOff>230330</xdr:colOff>
      <xdr:row>335</xdr:row>
      <xdr:rowOff>121228</xdr:rowOff>
    </xdr:from>
    <xdr:ext cx="2251364" cy="225135"/>
    <xdr:sp macro="" textlink="">
      <xdr:nvSpPr>
        <xdr:cNvPr id="197" name="29 CuadroTexto">
          <a:extLst>
            <a:ext uri="{FF2B5EF4-FFF2-40B4-BE49-F238E27FC236}">
              <a16:creationId xmlns:a16="http://schemas.microsoft.com/office/drawing/2014/main" id="{00000000-0008-0000-0000-0000C5000000}"/>
            </a:ext>
          </a:extLst>
        </xdr:cNvPr>
        <xdr:cNvSpPr txBox="1"/>
      </xdr:nvSpPr>
      <xdr:spPr>
        <a:xfrm>
          <a:off x="839930" y="45279253"/>
          <a:ext cx="2251364" cy="22513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A1</a:t>
          </a:r>
          <a:r>
            <a:rPr lang="es-ES" sz="1050" b="0" i="0" baseline="0">
              <a:solidFill>
                <a:schemeClr val="tx1"/>
              </a:solidFill>
              <a:latin typeface="Cambria Math"/>
              <a:ea typeface="+mn-ea"/>
              <a:cs typeface="+mn-cs"/>
            </a:rPr>
            <a:t> </a:t>
          </a:r>
          <a:r>
            <a:rPr lang="es-PE" sz="1050" b="0" i="0">
              <a:solidFill>
                <a:schemeClr val="tx1"/>
              </a:solidFill>
              <a:latin typeface="Cambria Math"/>
              <a:ea typeface="+mn-ea"/>
              <a:cs typeface="+mn-cs"/>
            </a:rPr>
            <a:t>= t . b</a:t>
          </a:r>
        </a:p>
      </xdr:txBody>
    </xdr:sp>
    <xdr:clientData/>
  </xdr:oneCellAnchor>
  <xdr:oneCellAnchor>
    <xdr:from>
      <xdr:col>1</xdr:col>
      <xdr:colOff>155861</xdr:colOff>
      <xdr:row>343</xdr:row>
      <xdr:rowOff>95249</xdr:rowOff>
    </xdr:from>
    <xdr:ext cx="1338831" cy="225135"/>
    <xdr:sp macro="" textlink="">
      <xdr:nvSpPr>
        <xdr:cNvPr id="198" name="29 CuadroTexto">
          <a:extLst>
            <a:ext uri="{FF2B5EF4-FFF2-40B4-BE49-F238E27FC236}">
              <a16:creationId xmlns:a16="http://schemas.microsoft.com/office/drawing/2014/main" id="{00000000-0008-0000-0000-0000C6000000}"/>
            </a:ext>
          </a:extLst>
        </xdr:cNvPr>
        <xdr:cNvSpPr txBox="1"/>
      </xdr:nvSpPr>
      <xdr:spPr>
        <a:xfrm>
          <a:off x="763996" y="59003711"/>
          <a:ext cx="1338831" cy="22513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Pnb</a:t>
          </a:r>
          <a:r>
            <a:rPr lang="es-ES" sz="1050" b="0" i="0" baseline="0">
              <a:solidFill>
                <a:schemeClr val="tx1"/>
              </a:solidFill>
              <a:latin typeface="Cambria Math"/>
              <a:ea typeface="+mn-ea"/>
              <a:cs typeface="+mn-cs"/>
            </a:rPr>
            <a:t> </a:t>
          </a:r>
          <a:r>
            <a:rPr lang="es-PE" sz="1050" b="0" i="0">
              <a:solidFill>
                <a:schemeClr val="tx1"/>
              </a:solidFill>
              <a:latin typeface="Cambria Math"/>
              <a:ea typeface="+mn-ea"/>
              <a:cs typeface="+mn-cs"/>
            </a:rPr>
            <a:t>= 0.75 f'c . Ao </a:t>
          </a:r>
        </a:p>
      </xdr:txBody>
    </xdr:sp>
    <xdr:clientData/>
  </xdr:oneCellAnchor>
  <xdr:oneCellAnchor>
    <xdr:from>
      <xdr:col>1</xdr:col>
      <xdr:colOff>238988</xdr:colOff>
      <xdr:row>344</xdr:row>
      <xdr:rowOff>83126</xdr:rowOff>
    </xdr:from>
    <xdr:ext cx="817421" cy="225135"/>
    <xdr:sp macro="" textlink="">
      <xdr:nvSpPr>
        <xdr:cNvPr id="199" name="29 CuadroTexto">
          <a:extLst>
            <a:ext uri="{FF2B5EF4-FFF2-40B4-BE49-F238E27FC236}">
              <a16:creationId xmlns:a16="http://schemas.microsoft.com/office/drawing/2014/main" id="{00000000-0008-0000-0000-0000C7000000}"/>
            </a:ext>
          </a:extLst>
        </xdr:cNvPr>
        <xdr:cNvSpPr txBox="1"/>
      </xdr:nvSpPr>
      <xdr:spPr>
        <a:xfrm>
          <a:off x="848588" y="46717526"/>
          <a:ext cx="817421" cy="22513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PE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Ac = t . b</a:t>
          </a:r>
        </a:p>
      </xdr:txBody>
    </xdr:sp>
    <xdr:clientData/>
  </xdr:oneCellAnchor>
  <xdr:oneCellAnchor>
    <xdr:from>
      <xdr:col>4</xdr:col>
      <xdr:colOff>603538</xdr:colOff>
      <xdr:row>343</xdr:row>
      <xdr:rowOff>138545</xdr:rowOff>
    </xdr:from>
    <xdr:ext cx="1996787" cy="47105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1" name="29 CuadroTexto">
              <a:extLst>
                <a:ext uri="{FF2B5EF4-FFF2-40B4-BE49-F238E27FC236}">
                  <a16:creationId xmlns:a16="http://schemas.microsoft.com/office/drawing/2014/main" id="{00000000-0008-0000-0000-0000C9000000}"/>
                </a:ext>
              </a:extLst>
            </xdr:cNvPr>
            <xdr:cNvSpPr txBox="1"/>
          </xdr:nvSpPr>
          <xdr:spPr>
            <a:xfrm>
              <a:off x="3346738" y="46611020"/>
              <a:ext cx="1996787" cy="47105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s-PE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s-E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r>
                            <m:rPr>
                              <m:sty m:val="p"/>
                            </m:rPr>
                            <a:rPr lang="es-ES" sz="1100" b="0" i="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A</m:t>
                          </m:r>
                          <m:r>
                            <a:rPr lang="es-ES" sz="1100" b="0" i="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num>
                        <m:den>
                          <m:r>
                            <m:rPr>
                              <m:sty m:val="p"/>
                            </m:rPr>
                            <a:rPr lang="es-ES" sz="1100" b="0" i="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A</m:t>
                          </m:r>
                          <m:r>
                            <a:rPr lang="es-ES" sz="1100" b="0" i="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1</m:t>
                          </m:r>
                        </m:den>
                      </m:f>
                      <m:r>
                        <a:rPr lang="es-ES" sz="1100" b="0" i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 </m:t>
                      </m:r>
                    </m:e>
                  </m:rad>
                </m:oMath>
              </a14:m>
              <a:r>
                <a:rPr lang="es-PE" sz="1050" b="0" i="0">
                  <a:solidFill>
                    <a:schemeClr val="tx1"/>
                  </a:solidFill>
                  <a:latin typeface="Calibri" panose="020F0502020204030204" pitchFamily="34" charset="0"/>
                  <a:ea typeface="Cambria Math" panose="02040503050406030204" pitchFamily="18" charset="0"/>
                  <a:cs typeface="Calibri" panose="020F0502020204030204" pitchFamily="34" charset="0"/>
                </a:rPr>
                <a:t>&gt;</a:t>
              </a:r>
              <a:r>
                <a:rPr lang="es-PE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Arial" panose="020B0604020202020204" pitchFamily="34" charset="0"/>
                </a:rPr>
                <a:t> 2 →   Usar: 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Ao1</a:t>
              </a:r>
              <a:endParaRPr lang="es-PE" sz="1050" b="0" i="0">
                <a:solidFill>
                  <a:schemeClr val="tx1"/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Arial" panose="020B0604020202020204" pitchFamily="34" charset="0"/>
              </a:endParaRPr>
            </a:p>
          </xdr:txBody>
        </xdr:sp>
      </mc:Choice>
      <mc:Fallback xmlns="">
        <xdr:sp macro="" textlink="">
          <xdr:nvSpPr>
            <xdr:cNvPr id="201" name="29 CuadroTexto">
              <a:extLst>
                <a:ext uri="{FF2B5EF4-FFF2-40B4-BE49-F238E27FC236}">
                  <a16:creationId xmlns:a16="http://schemas.microsoft.com/office/drawing/2014/main" id="{A2BDDB0B-F125-4FAA-ACD6-322C6A333690}"/>
                </a:ext>
              </a:extLst>
            </xdr:cNvPr>
            <xdr:cNvSpPr txBox="1"/>
          </xdr:nvSpPr>
          <xdr:spPr>
            <a:xfrm>
              <a:off x="3346738" y="46611020"/>
              <a:ext cx="1996787" cy="47105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P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A2/A1  </a:t>
              </a:r>
              <a:r>
                <a:rPr lang="es-P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s-PE" sz="1050" b="0" i="0">
                  <a:solidFill>
                    <a:schemeClr val="tx1"/>
                  </a:solidFill>
                  <a:latin typeface="Calibri" panose="020F0502020204030204" pitchFamily="34" charset="0"/>
                  <a:ea typeface="Cambria Math" panose="02040503050406030204" pitchFamily="18" charset="0"/>
                  <a:cs typeface="Calibri" panose="020F0502020204030204" pitchFamily="34" charset="0"/>
                </a:rPr>
                <a:t>&gt;</a:t>
              </a:r>
              <a:r>
                <a:rPr lang="es-PE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Arial" panose="020B0604020202020204" pitchFamily="34" charset="0"/>
                </a:rPr>
                <a:t> 2 →   Usar: 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Ao1</a:t>
              </a:r>
              <a:endParaRPr lang="es-PE" sz="1050" b="0" i="0">
                <a:solidFill>
                  <a:schemeClr val="tx1"/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Arial" panose="020B0604020202020204" pitchFamily="34" charset="0"/>
              </a:endParaRPr>
            </a:p>
          </xdr:txBody>
        </xdr:sp>
      </mc:Fallback>
    </mc:AlternateContent>
    <xdr:clientData/>
  </xdr:oneCellAnchor>
  <xdr:oneCellAnchor>
    <xdr:from>
      <xdr:col>1</xdr:col>
      <xdr:colOff>126422</xdr:colOff>
      <xdr:row>341</xdr:row>
      <xdr:rowOff>31172</xdr:rowOff>
    </xdr:from>
    <xdr:ext cx="618261" cy="46239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2" name="29 CuadroTexto">
              <a:extLst>
                <a:ext uri="{FF2B5EF4-FFF2-40B4-BE49-F238E27FC236}">
                  <a16:creationId xmlns:a16="http://schemas.microsoft.com/office/drawing/2014/main" id="{00000000-0008-0000-0000-0000CA000000}"/>
                </a:ext>
              </a:extLst>
            </xdr:cNvPr>
            <xdr:cNvSpPr txBox="1"/>
          </xdr:nvSpPr>
          <xdr:spPr>
            <a:xfrm>
              <a:off x="736022" y="46160747"/>
              <a:ext cx="618261" cy="46239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s-PE" sz="1100" b="0" i="1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s-ES" sz="1100" b="0" i="1">
                              <a:solidFill>
                                <a:schemeClr val="tx1"/>
                              </a:solidFill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+mn-cs"/>
                            </a:rPr>
                          </m:ctrlPr>
                        </m:fPr>
                        <m:num>
                          <m:r>
                            <m:rPr>
                              <m:sty m:val="p"/>
                            </m:rPr>
                            <a:rPr lang="es-ES" sz="1100" b="0" i="0">
                              <a:solidFill>
                                <a:schemeClr val="tx1"/>
                              </a:solidFill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+mn-cs"/>
                            </a:rPr>
                            <m:t>A</m:t>
                          </m:r>
                          <m:r>
                            <a:rPr lang="es-ES" sz="1100" b="0" i="0">
                              <a:solidFill>
                                <a:schemeClr val="tx1"/>
                              </a:solidFill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+mn-cs"/>
                            </a:rPr>
                            <m:t>2</m:t>
                          </m:r>
                        </m:num>
                        <m:den>
                          <m:r>
                            <m:rPr>
                              <m:sty m:val="p"/>
                            </m:rPr>
                            <a:rPr lang="es-ES" sz="1100" b="0" i="0">
                              <a:solidFill>
                                <a:schemeClr val="tx1"/>
                              </a:solidFill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+mn-cs"/>
                            </a:rPr>
                            <m:t>A</m:t>
                          </m:r>
                          <m:r>
                            <a:rPr lang="es-ES" sz="1100" b="0" i="0">
                              <a:solidFill>
                                <a:schemeClr val="tx1"/>
                              </a:solidFill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+mn-cs"/>
                            </a:rPr>
                            <m:t>1</m:t>
                          </m:r>
                        </m:den>
                      </m:f>
                      <m:r>
                        <a:rPr lang="es-ES" sz="1100" b="0" i="0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 </m:t>
                      </m:r>
                    </m:e>
                  </m:rad>
                  <m:r>
                    <a:rPr lang="es-ES" sz="1100" b="0" i="0">
                      <a:solidFill>
                        <a:schemeClr val="tx1"/>
                      </a:solidFill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 </m:t>
                  </m:r>
                </m:oMath>
              </a14:m>
              <a:r>
                <a:rPr lang="es-PE" sz="1100" b="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Arial" panose="020B0604020202020204" pitchFamily="34" charset="0"/>
                </a:rPr>
                <a:t>= </a:t>
              </a:r>
            </a:p>
          </xdr:txBody>
        </xdr:sp>
      </mc:Choice>
      <mc:Fallback xmlns="">
        <xdr:sp macro="" textlink="">
          <xdr:nvSpPr>
            <xdr:cNvPr id="202" name="29 CuadroTexto">
              <a:extLst>
                <a:ext uri="{FF2B5EF4-FFF2-40B4-BE49-F238E27FC236}">
                  <a16:creationId xmlns:a16="http://schemas.microsoft.com/office/drawing/2014/main" id="{10185131-6824-4D94-A8B7-421B066479A8}"/>
                </a:ext>
              </a:extLst>
            </xdr:cNvPr>
            <xdr:cNvSpPr txBox="1"/>
          </xdr:nvSpPr>
          <xdr:spPr>
            <a:xfrm>
              <a:off x="736022" y="46160747"/>
              <a:ext cx="618261" cy="46239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PE" sz="1100" b="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√(</a:t>
              </a:r>
              <a:r>
                <a:rPr lang="es-ES" sz="1100" b="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A2/A1  </a:t>
              </a:r>
              <a:r>
                <a:rPr lang="es-PE" sz="1100" b="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)</a:t>
              </a:r>
              <a:r>
                <a:rPr lang="es-ES" sz="1100" b="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 </a:t>
              </a:r>
              <a:r>
                <a:rPr lang="es-PE" sz="1100" b="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Arial" panose="020B0604020202020204" pitchFamily="34" charset="0"/>
                </a:rPr>
                <a:t>= </a:t>
              </a:r>
            </a:p>
          </xdr:txBody>
        </xdr:sp>
      </mc:Fallback>
    </mc:AlternateContent>
    <xdr:clientData/>
  </xdr:oneCellAnchor>
  <xdr:oneCellAnchor>
    <xdr:from>
      <xdr:col>1</xdr:col>
      <xdr:colOff>230330</xdr:colOff>
      <xdr:row>336</xdr:row>
      <xdr:rowOff>129886</xdr:rowOff>
    </xdr:from>
    <xdr:ext cx="2251364" cy="225135"/>
    <xdr:sp macro="" textlink="">
      <xdr:nvSpPr>
        <xdr:cNvPr id="203" name="29 CuadroTexto">
          <a:extLst>
            <a:ext uri="{FF2B5EF4-FFF2-40B4-BE49-F238E27FC236}">
              <a16:creationId xmlns:a16="http://schemas.microsoft.com/office/drawing/2014/main" id="{00000000-0008-0000-0000-0000CB000000}"/>
            </a:ext>
          </a:extLst>
        </xdr:cNvPr>
        <xdr:cNvSpPr txBox="1"/>
      </xdr:nvSpPr>
      <xdr:spPr>
        <a:xfrm>
          <a:off x="839930" y="45449836"/>
          <a:ext cx="2251364" cy="22513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A2</a:t>
          </a:r>
          <a:r>
            <a:rPr lang="es-ES" sz="1050" b="0" i="0" baseline="0">
              <a:solidFill>
                <a:schemeClr val="tx1"/>
              </a:solidFill>
              <a:latin typeface="Cambria Math"/>
              <a:ea typeface="+mn-ea"/>
              <a:cs typeface="+mn-cs"/>
            </a:rPr>
            <a:t> </a:t>
          </a:r>
          <a:r>
            <a:rPr lang="es-PE" sz="1050" b="0" i="0">
              <a:solidFill>
                <a:schemeClr val="tx1"/>
              </a:solidFill>
              <a:latin typeface="Cambria Math"/>
              <a:ea typeface="+mn-ea"/>
              <a:cs typeface="+mn-cs"/>
            </a:rPr>
            <a:t>= L . Xo</a:t>
          </a:r>
        </a:p>
      </xdr:txBody>
    </xdr:sp>
    <xdr:clientData/>
  </xdr:oneCellAnchor>
  <xdr:oneCellAnchor>
    <xdr:from>
      <xdr:col>4</xdr:col>
      <xdr:colOff>574963</xdr:colOff>
      <xdr:row>346</xdr:row>
      <xdr:rowOff>138545</xdr:rowOff>
    </xdr:from>
    <xdr:ext cx="1996787" cy="47105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6" name="29 CuadroTexto">
              <a:extLst>
                <a:ext uri="{FF2B5EF4-FFF2-40B4-BE49-F238E27FC236}">
                  <a16:creationId xmlns:a16="http://schemas.microsoft.com/office/drawing/2014/main" id="{00000000-0008-0000-0000-0000CE000000}"/>
                </a:ext>
              </a:extLst>
            </xdr:cNvPr>
            <xdr:cNvSpPr txBox="1"/>
          </xdr:nvSpPr>
          <xdr:spPr>
            <a:xfrm>
              <a:off x="3318163" y="47096795"/>
              <a:ext cx="1996787" cy="47105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s-PE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s-E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r>
                            <m:rPr>
                              <m:sty m:val="p"/>
                            </m:rPr>
                            <a:rPr lang="es-ES" sz="1100" b="0" i="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A</m:t>
                          </m:r>
                          <m:r>
                            <a:rPr lang="es-ES" sz="1100" b="0" i="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num>
                        <m:den>
                          <m:r>
                            <m:rPr>
                              <m:sty m:val="p"/>
                            </m:rPr>
                            <a:rPr lang="es-ES" sz="1100" b="0" i="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A</m:t>
                          </m:r>
                          <m:r>
                            <a:rPr lang="es-ES" sz="1100" b="0" i="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1</m:t>
                          </m:r>
                        </m:den>
                      </m:f>
                      <m:r>
                        <a:rPr lang="es-ES" sz="1100" b="0" i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 </m:t>
                      </m:r>
                    </m:e>
                  </m:rad>
                </m:oMath>
              </a14:m>
              <a:r>
                <a:rPr lang="es-PE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≤</a:t>
              </a:r>
              <a:r>
                <a:rPr lang="es-PE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Arial" panose="020B0604020202020204" pitchFamily="34" charset="0"/>
                </a:rPr>
                <a:t> 2 →   Usar: 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Ao2</a:t>
              </a:r>
              <a:endParaRPr lang="es-PE" sz="1050" b="0" i="0">
                <a:solidFill>
                  <a:schemeClr val="tx1"/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Arial" panose="020B0604020202020204" pitchFamily="34" charset="0"/>
              </a:endParaRPr>
            </a:p>
          </xdr:txBody>
        </xdr:sp>
      </mc:Choice>
      <mc:Fallback xmlns="">
        <xdr:sp macro="" textlink="">
          <xdr:nvSpPr>
            <xdr:cNvPr id="206" name="29 CuadroTexto">
              <a:extLst>
                <a:ext uri="{FF2B5EF4-FFF2-40B4-BE49-F238E27FC236}">
                  <a16:creationId xmlns:a16="http://schemas.microsoft.com/office/drawing/2014/main" id="{BD9045A1-0E0C-405C-A881-81B1AC1E821D}"/>
                </a:ext>
              </a:extLst>
            </xdr:cNvPr>
            <xdr:cNvSpPr txBox="1"/>
          </xdr:nvSpPr>
          <xdr:spPr>
            <a:xfrm>
              <a:off x="3318163" y="47096795"/>
              <a:ext cx="1996787" cy="47105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P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A2/A1  </a:t>
              </a:r>
              <a:r>
                <a:rPr lang="es-P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s-PE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≤</a:t>
              </a:r>
              <a:r>
                <a:rPr lang="es-PE" sz="1050" b="0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Arial" panose="020B0604020202020204" pitchFamily="34" charset="0"/>
                </a:rPr>
                <a:t> 2 →   Usar: 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Ao2</a:t>
              </a:r>
              <a:endParaRPr lang="es-PE" sz="1050" b="0" i="0">
                <a:solidFill>
                  <a:schemeClr val="tx1"/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Arial" panose="020B0604020202020204" pitchFamily="34" charset="0"/>
              </a:endParaRPr>
            </a:p>
          </xdr:txBody>
        </xdr:sp>
      </mc:Fallback>
    </mc:AlternateContent>
    <xdr:clientData/>
  </xdr:oneCellAnchor>
  <xdr:oneCellAnchor>
    <xdr:from>
      <xdr:col>1</xdr:col>
      <xdr:colOff>227134</xdr:colOff>
      <xdr:row>296</xdr:row>
      <xdr:rowOff>43961</xdr:rowOff>
    </xdr:from>
    <xdr:ext cx="1992189" cy="2502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7" name="29 CuadroTexto">
              <a:extLst>
                <a:ext uri="{FF2B5EF4-FFF2-40B4-BE49-F238E27FC236}">
                  <a16:creationId xmlns:a16="http://schemas.microsoft.com/office/drawing/2014/main" id="{00000000-0008-0000-0000-0000CF000000}"/>
                </a:ext>
              </a:extLst>
            </xdr:cNvPr>
            <xdr:cNvSpPr txBox="1"/>
          </xdr:nvSpPr>
          <xdr:spPr>
            <a:xfrm>
              <a:off x="835269" y="51141923"/>
              <a:ext cx="1992189" cy="2502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ES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Pu </a:t>
              </a:r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= 1.2 </a:t>
              </a:r>
              <a14:m>
                <m:oMath xmlns:m="http://schemas.openxmlformats.org/officeDocument/2006/math">
                  <m:r>
                    <a:rPr lang="es-PE" sz="110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·</m:t>
                  </m:r>
                </m:oMath>
              </a14:m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PD+1.6</a:t>
              </a:r>
              <a:r>
                <a:rPr lang="es-PE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14:m>
                <m:oMath xmlns:m="http://schemas.openxmlformats.org/officeDocument/2006/math">
                  <m:r>
                    <a:rPr lang="es-PE" sz="110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·</m:t>
                  </m:r>
                </m:oMath>
              </a14:m>
              <a:r>
                <a:rPr lang="es-PE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s-PE" sz="1050" b="0" i="0" baseline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PL</a:t>
              </a:r>
              <a:endParaRPr lang="es-PE" sz="1050" b="0" i="0">
                <a:solidFill>
                  <a:schemeClr val="tx1"/>
                </a:solidFill>
                <a:latin typeface="Cambria Math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207" name="29 CuadroTexto">
              <a:extLst>
                <a:ext uri="{FF2B5EF4-FFF2-40B4-BE49-F238E27FC236}">
                  <a16:creationId xmlns:a16="http://schemas.microsoft.com/office/drawing/2014/main" id="{C3935C46-B6E2-40CA-A37D-67386C738BA5}"/>
                </a:ext>
              </a:extLst>
            </xdr:cNvPr>
            <xdr:cNvSpPr txBox="1"/>
          </xdr:nvSpPr>
          <xdr:spPr>
            <a:xfrm>
              <a:off x="835269" y="51141923"/>
              <a:ext cx="1992189" cy="2502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ES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Pu </a:t>
              </a:r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= 1.2 </a:t>
              </a:r>
              <a:r>
                <a:rPr lang="es-PE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·</a:t>
              </a:r>
              <a:r>
                <a:rPr lang="es-PE" sz="1050" b="0" i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 PD+1.6</a:t>
              </a:r>
              <a:r>
                <a:rPr lang="es-PE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· </a:t>
              </a:r>
              <a:r>
                <a:rPr lang="es-PE" sz="1050" b="0" i="0" baseline="0">
                  <a:solidFill>
                    <a:schemeClr val="tx1"/>
                  </a:solidFill>
                  <a:latin typeface="Cambria Math"/>
                  <a:ea typeface="+mn-ea"/>
                  <a:cs typeface="+mn-cs"/>
                </a:rPr>
                <a:t>PL</a:t>
              </a:r>
              <a:endParaRPr lang="es-PE" sz="1050" b="0" i="0">
                <a:solidFill>
                  <a:schemeClr val="tx1"/>
                </a:solidFill>
                <a:latin typeface="Cambria Math"/>
                <a:ea typeface="+mn-ea"/>
                <a:cs typeface="+mn-cs"/>
              </a:endParaRPr>
            </a:p>
          </xdr:txBody>
        </xdr:sp>
      </mc:Fallback>
    </mc:AlternateContent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83820</xdr:colOff>
          <xdr:row>359</xdr:row>
          <xdr:rowOff>0</xdr:rowOff>
        </xdr:from>
        <xdr:to>
          <xdr:col>0</xdr:col>
          <xdr:colOff>304800</xdr:colOff>
          <xdr:row>359</xdr:row>
          <xdr:rowOff>0</xdr:rowOff>
        </xdr:to>
        <xdr:sp macro="" textlink="">
          <xdr:nvSpPr>
            <xdr:cNvPr id="4172" name="Object 76" hidden="1">
              <a:extLst>
                <a:ext uri="{63B3BB69-23CF-44E3-9099-C40C66FF867C}">
                  <a14:compatExt spid="_x0000_s4172"/>
                </a:ext>
                <a:ext uri="{FF2B5EF4-FFF2-40B4-BE49-F238E27FC236}">
                  <a16:creationId xmlns:a16="http://schemas.microsoft.com/office/drawing/2014/main" id="{00000000-0008-0000-0000-00004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83820</xdr:colOff>
          <xdr:row>359</xdr:row>
          <xdr:rowOff>0</xdr:rowOff>
        </xdr:from>
        <xdr:to>
          <xdr:col>0</xdr:col>
          <xdr:colOff>304800</xdr:colOff>
          <xdr:row>359</xdr:row>
          <xdr:rowOff>0</xdr:rowOff>
        </xdr:to>
        <xdr:sp macro="" textlink="">
          <xdr:nvSpPr>
            <xdr:cNvPr id="4173" name="Object 77" hidden="1">
              <a:extLst>
                <a:ext uri="{63B3BB69-23CF-44E3-9099-C40C66FF867C}">
                  <a14:compatExt spid="_x0000_s4173"/>
                </a:ext>
                <a:ext uri="{FF2B5EF4-FFF2-40B4-BE49-F238E27FC236}">
                  <a16:creationId xmlns:a16="http://schemas.microsoft.com/office/drawing/2014/main" id="{00000000-0008-0000-0000-00004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83820</xdr:colOff>
          <xdr:row>359</xdr:row>
          <xdr:rowOff>0</xdr:rowOff>
        </xdr:from>
        <xdr:to>
          <xdr:col>0</xdr:col>
          <xdr:colOff>304800</xdr:colOff>
          <xdr:row>359</xdr:row>
          <xdr:rowOff>0</xdr:rowOff>
        </xdr:to>
        <xdr:sp macro="" textlink="">
          <xdr:nvSpPr>
            <xdr:cNvPr id="4174" name="Object 78" hidden="1">
              <a:extLst>
                <a:ext uri="{63B3BB69-23CF-44E3-9099-C40C66FF867C}">
                  <a14:compatExt spid="_x0000_s4174"/>
                </a:ext>
                <a:ext uri="{FF2B5EF4-FFF2-40B4-BE49-F238E27FC236}">
                  <a16:creationId xmlns:a16="http://schemas.microsoft.com/office/drawing/2014/main" id="{00000000-0008-0000-0000-00004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297180</xdr:colOff>
          <xdr:row>359</xdr:row>
          <xdr:rowOff>0</xdr:rowOff>
        </xdr:from>
        <xdr:to>
          <xdr:col>4</xdr:col>
          <xdr:colOff>274320</xdr:colOff>
          <xdr:row>359</xdr:row>
          <xdr:rowOff>0</xdr:rowOff>
        </xdr:to>
        <xdr:sp macro="" textlink="">
          <xdr:nvSpPr>
            <xdr:cNvPr id="4175" name="Object 79" hidden="1">
              <a:extLst>
                <a:ext uri="{63B3BB69-23CF-44E3-9099-C40C66FF867C}">
                  <a14:compatExt spid="_x0000_s4175"/>
                </a:ext>
                <a:ext uri="{FF2B5EF4-FFF2-40B4-BE49-F238E27FC236}">
                  <a16:creationId xmlns:a16="http://schemas.microsoft.com/office/drawing/2014/main" id="{00000000-0008-0000-0000-00004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45720</xdr:colOff>
          <xdr:row>359</xdr:row>
          <xdr:rowOff>0</xdr:rowOff>
        </xdr:from>
        <xdr:to>
          <xdr:col>11</xdr:col>
          <xdr:colOff>137160</xdr:colOff>
          <xdr:row>359</xdr:row>
          <xdr:rowOff>0</xdr:rowOff>
        </xdr:to>
        <xdr:sp macro="" textlink="">
          <xdr:nvSpPr>
            <xdr:cNvPr id="4176" name="Object 80" hidden="1">
              <a:extLst>
                <a:ext uri="{63B3BB69-23CF-44E3-9099-C40C66FF867C}">
                  <a14:compatExt spid="_x0000_s4176"/>
                </a:ext>
                <a:ext uri="{FF2B5EF4-FFF2-40B4-BE49-F238E27FC236}">
                  <a16:creationId xmlns:a16="http://schemas.microsoft.com/office/drawing/2014/main" id="{00000000-0008-0000-0000-00005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60960</xdr:colOff>
          <xdr:row>359</xdr:row>
          <xdr:rowOff>0</xdr:rowOff>
        </xdr:from>
        <xdr:to>
          <xdr:col>5</xdr:col>
          <xdr:colOff>388620</xdr:colOff>
          <xdr:row>359</xdr:row>
          <xdr:rowOff>0</xdr:rowOff>
        </xdr:to>
        <xdr:sp macro="" textlink="">
          <xdr:nvSpPr>
            <xdr:cNvPr id="4177" name="Object 81" hidden="1">
              <a:extLst>
                <a:ext uri="{63B3BB69-23CF-44E3-9099-C40C66FF867C}">
                  <a14:compatExt spid="_x0000_s4177"/>
                </a:ext>
                <a:ext uri="{FF2B5EF4-FFF2-40B4-BE49-F238E27FC236}">
                  <a16:creationId xmlns:a16="http://schemas.microsoft.com/office/drawing/2014/main" id="{00000000-0008-0000-0000-00005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22860</xdr:colOff>
          <xdr:row>359</xdr:row>
          <xdr:rowOff>0</xdr:rowOff>
        </xdr:from>
        <xdr:to>
          <xdr:col>11</xdr:col>
          <xdr:colOff>175260</xdr:colOff>
          <xdr:row>359</xdr:row>
          <xdr:rowOff>0</xdr:rowOff>
        </xdr:to>
        <xdr:sp macro="" textlink="">
          <xdr:nvSpPr>
            <xdr:cNvPr id="4178" name="Object 82" hidden="1">
              <a:extLst>
                <a:ext uri="{63B3BB69-23CF-44E3-9099-C40C66FF867C}">
                  <a14:compatExt spid="_x0000_s4178"/>
                </a:ext>
                <a:ext uri="{FF2B5EF4-FFF2-40B4-BE49-F238E27FC236}">
                  <a16:creationId xmlns:a16="http://schemas.microsoft.com/office/drawing/2014/main" id="{00000000-0008-0000-0000-00005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38100</xdr:colOff>
          <xdr:row>359</xdr:row>
          <xdr:rowOff>0</xdr:rowOff>
        </xdr:from>
        <xdr:to>
          <xdr:col>5</xdr:col>
          <xdr:colOff>22860</xdr:colOff>
          <xdr:row>359</xdr:row>
          <xdr:rowOff>0</xdr:rowOff>
        </xdr:to>
        <xdr:sp macro="" textlink="">
          <xdr:nvSpPr>
            <xdr:cNvPr id="4179" name="Object 83" hidden="1">
              <a:extLst>
                <a:ext uri="{63B3BB69-23CF-44E3-9099-C40C66FF867C}">
                  <a14:compatExt spid="_x0000_s4179"/>
                </a:ext>
                <a:ext uri="{FF2B5EF4-FFF2-40B4-BE49-F238E27FC236}">
                  <a16:creationId xmlns:a16="http://schemas.microsoft.com/office/drawing/2014/main" id="{00000000-0008-0000-0000-00005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312420</xdr:colOff>
          <xdr:row>359</xdr:row>
          <xdr:rowOff>0</xdr:rowOff>
        </xdr:from>
        <xdr:to>
          <xdr:col>10</xdr:col>
          <xdr:colOff>220980</xdr:colOff>
          <xdr:row>359</xdr:row>
          <xdr:rowOff>0</xdr:rowOff>
        </xdr:to>
        <xdr:sp macro="" textlink="">
          <xdr:nvSpPr>
            <xdr:cNvPr id="4180" name="Object 84" hidden="1">
              <a:extLst>
                <a:ext uri="{63B3BB69-23CF-44E3-9099-C40C66FF867C}">
                  <a14:compatExt spid="_x0000_s4180"/>
                </a:ext>
                <a:ext uri="{FF2B5EF4-FFF2-40B4-BE49-F238E27FC236}">
                  <a16:creationId xmlns:a16="http://schemas.microsoft.com/office/drawing/2014/main" id="{00000000-0008-0000-0000-00005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266700</xdr:colOff>
          <xdr:row>359</xdr:row>
          <xdr:rowOff>0</xdr:rowOff>
        </xdr:from>
        <xdr:to>
          <xdr:col>11</xdr:col>
          <xdr:colOff>68580</xdr:colOff>
          <xdr:row>359</xdr:row>
          <xdr:rowOff>0</xdr:rowOff>
        </xdr:to>
        <xdr:sp macro="" textlink="">
          <xdr:nvSpPr>
            <xdr:cNvPr id="4181" name="Object 85" hidden="1">
              <a:extLst>
                <a:ext uri="{63B3BB69-23CF-44E3-9099-C40C66FF867C}">
                  <a14:compatExt spid="_x0000_s4181"/>
                </a:ext>
                <a:ext uri="{FF2B5EF4-FFF2-40B4-BE49-F238E27FC236}">
                  <a16:creationId xmlns:a16="http://schemas.microsoft.com/office/drawing/2014/main" id="{00000000-0008-0000-0000-00005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289560</xdr:colOff>
          <xdr:row>359</xdr:row>
          <xdr:rowOff>0</xdr:rowOff>
        </xdr:from>
        <xdr:to>
          <xdr:col>10</xdr:col>
          <xdr:colOff>0</xdr:colOff>
          <xdr:row>359</xdr:row>
          <xdr:rowOff>0</xdr:rowOff>
        </xdr:to>
        <xdr:sp macro="" textlink="">
          <xdr:nvSpPr>
            <xdr:cNvPr id="4182" name="Object 86" hidden="1">
              <a:extLst>
                <a:ext uri="{63B3BB69-23CF-44E3-9099-C40C66FF867C}">
                  <a14:compatExt spid="_x0000_s4182"/>
                </a:ext>
                <a:ext uri="{FF2B5EF4-FFF2-40B4-BE49-F238E27FC236}">
                  <a16:creationId xmlns:a16="http://schemas.microsoft.com/office/drawing/2014/main" id="{00000000-0008-0000-0000-00005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99060</xdr:colOff>
          <xdr:row>359</xdr:row>
          <xdr:rowOff>0</xdr:rowOff>
        </xdr:from>
        <xdr:to>
          <xdr:col>5</xdr:col>
          <xdr:colOff>350520</xdr:colOff>
          <xdr:row>359</xdr:row>
          <xdr:rowOff>0</xdr:rowOff>
        </xdr:to>
        <xdr:sp macro="" textlink="">
          <xdr:nvSpPr>
            <xdr:cNvPr id="4183" name="Object 87" hidden="1">
              <a:extLst>
                <a:ext uri="{63B3BB69-23CF-44E3-9099-C40C66FF867C}">
                  <a14:compatExt spid="_x0000_s4183"/>
                </a:ext>
                <a:ext uri="{FF2B5EF4-FFF2-40B4-BE49-F238E27FC236}">
                  <a16:creationId xmlns:a16="http://schemas.microsoft.com/office/drawing/2014/main" id="{00000000-0008-0000-0000-00005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60960</xdr:colOff>
          <xdr:row>359</xdr:row>
          <xdr:rowOff>0</xdr:rowOff>
        </xdr:from>
        <xdr:to>
          <xdr:col>11</xdr:col>
          <xdr:colOff>213360</xdr:colOff>
          <xdr:row>359</xdr:row>
          <xdr:rowOff>0</xdr:rowOff>
        </xdr:to>
        <xdr:sp macro="" textlink="">
          <xdr:nvSpPr>
            <xdr:cNvPr id="4184" name="Object 88" hidden="1">
              <a:extLst>
                <a:ext uri="{63B3BB69-23CF-44E3-9099-C40C66FF867C}">
                  <a14:compatExt spid="_x0000_s4184"/>
                </a:ext>
                <a:ext uri="{FF2B5EF4-FFF2-40B4-BE49-F238E27FC236}">
                  <a16:creationId xmlns:a16="http://schemas.microsoft.com/office/drawing/2014/main" id="{00000000-0008-0000-0000-00005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266700</xdr:colOff>
          <xdr:row>359</xdr:row>
          <xdr:rowOff>0</xdr:rowOff>
        </xdr:from>
        <xdr:to>
          <xdr:col>12</xdr:col>
          <xdr:colOff>373380</xdr:colOff>
          <xdr:row>359</xdr:row>
          <xdr:rowOff>0</xdr:rowOff>
        </xdr:to>
        <xdr:sp macro="" textlink="">
          <xdr:nvSpPr>
            <xdr:cNvPr id="4185" name="Object 89" hidden="1">
              <a:extLst>
                <a:ext uri="{63B3BB69-23CF-44E3-9099-C40C66FF867C}">
                  <a14:compatExt spid="_x0000_s4185"/>
                </a:ext>
                <a:ext uri="{FF2B5EF4-FFF2-40B4-BE49-F238E27FC236}">
                  <a16:creationId xmlns:a16="http://schemas.microsoft.com/office/drawing/2014/main" id="{00000000-0008-0000-0000-00005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365760</xdr:colOff>
          <xdr:row>359</xdr:row>
          <xdr:rowOff>0</xdr:rowOff>
        </xdr:from>
        <xdr:to>
          <xdr:col>3</xdr:col>
          <xdr:colOff>373380</xdr:colOff>
          <xdr:row>359</xdr:row>
          <xdr:rowOff>0</xdr:rowOff>
        </xdr:to>
        <xdr:sp macro="" textlink="">
          <xdr:nvSpPr>
            <xdr:cNvPr id="4186" name="Object 90" hidden="1">
              <a:extLst>
                <a:ext uri="{63B3BB69-23CF-44E3-9099-C40C66FF867C}">
                  <a14:compatExt spid="_x0000_s4186"/>
                </a:ext>
                <a:ext uri="{FF2B5EF4-FFF2-40B4-BE49-F238E27FC236}">
                  <a16:creationId xmlns:a16="http://schemas.microsoft.com/office/drawing/2014/main" id="{00000000-0008-0000-0000-00005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106680</xdr:colOff>
          <xdr:row>359</xdr:row>
          <xdr:rowOff>0</xdr:rowOff>
        </xdr:from>
        <xdr:to>
          <xdr:col>5</xdr:col>
          <xdr:colOff>22860</xdr:colOff>
          <xdr:row>359</xdr:row>
          <xdr:rowOff>0</xdr:rowOff>
        </xdr:to>
        <xdr:sp macro="" textlink="">
          <xdr:nvSpPr>
            <xdr:cNvPr id="4187" name="Object 91" hidden="1">
              <a:extLst>
                <a:ext uri="{63B3BB69-23CF-44E3-9099-C40C66FF867C}">
                  <a14:compatExt spid="_x0000_s4187"/>
                </a:ext>
                <a:ext uri="{FF2B5EF4-FFF2-40B4-BE49-F238E27FC236}">
                  <a16:creationId xmlns:a16="http://schemas.microsoft.com/office/drawing/2014/main" id="{00000000-0008-0000-0000-00005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83820</xdr:colOff>
          <xdr:row>359</xdr:row>
          <xdr:rowOff>0</xdr:rowOff>
        </xdr:from>
        <xdr:to>
          <xdr:col>0</xdr:col>
          <xdr:colOff>304800</xdr:colOff>
          <xdr:row>359</xdr:row>
          <xdr:rowOff>0</xdr:rowOff>
        </xdr:to>
        <xdr:sp macro="" textlink="">
          <xdr:nvSpPr>
            <xdr:cNvPr id="4188" name="Object 92" hidden="1">
              <a:extLst>
                <a:ext uri="{63B3BB69-23CF-44E3-9099-C40C66FF867C}">
                  <a14:compatExt spid="_x0000_s4188"/>
                </a:ext>
                <a:ext uri="{FF2B5EF4-FFF2-40B4-BE49-F238E27FC236}">
                  <a16:creationId xmlns:a16="http://schemas.microsoft.com/office/drawing/2014/main" id="{00000000-0008-0000-0000-00005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83820</xdr:colOff>
          <xdr:row>359</xdr:row>
          <xdr:rowOff>0</xdr:rowOff>
        </xdr:from>
        <xdr:to>
          <xdr:col>0</xdr:col>
          <xdr:colOff>304800</xdr:colOff>
          <xdr:row>359</xdr:row>
          <xdr:rowOff>0</xdr:rowOff>
        </xdr:to>
        <xdr:sp macro="" textlink="">
          <xdr:nvSpPr>
            <xdr:cNvPr id="4189" name="Object 93" hidden="1">
              <a:extLst>
                <a:ext uri="{63B3BB69-23CF-44E3-9099-C40C66FF867C}">
                  <a14:compatExt spid="_x0000_s4189"/>
                </a:ext>
                <a:ext uri="{FF2B5EF4-FFF2-40B4-BE49-F238E27FC236}">
                  <a16:creationId xmlns:a16="http://schemas.microsoft.com/office/drawing/2014/main" id="{00000000-0008-0000-0000-00005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83820</xdr:colOff>
          <xdr:row>359</xdr:row>
          <xdr:rowOff>0</xdr:rowOff>
        </xdr:from>
        <xdr:to>
          <xdr:col>0</xdr:col>
          <xdr:colOff>304800</xdr:colOff>
          <xdr:row>359</xdr:row>
          <xdr:rowOff>0</xdr:rowOff>
        </xdr:to>
        <xdr:sp macro="" textlink="">
          <xdr:nvSpPr>
            <xdr:cNvPr id="4190" name="Object 94" hidden="1">
              <a:extLst>
                <a:ext uri="{63B3BB69-23CF-44E3-9099-C40C66FF867C}">
                  <a14:compatExt spid="_x0000_s4190"/>
                </a:ext>
                <a:ext uri="{FF2B5EF4-FFF2-40B4-BE49-F238E27FC236}">
                  <a16:creationId xmlns:a16="http://schemas.microsoft.com/office/drawing/2014/main" id="{00000000-0008-0000-0000-00005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83820</xdr:colOff>
          <xdr:row>359</xdr:row>
          <xdr:rowOff>0</xdr:rowOff>
        </xdr:from>
        <xdr:to>
          <xdr:col>0</xdr:col>
          <xdr:colOff>304800</xdr:colOff>
          <xdr:row>359</xdr:row>
          <xdr:rowOff>0</xdr:rowOff>
        </xdr:to>
        <xdr:sp macro="" textlink="">
          <xdr:nvSpPr>
            <xdr:cNvPr id="4191" name="Object 95" hidden="1">
              <a:extLst>
                <a:ext uri="{63B3BB69-23CF-44E3-9099-C40C66FF867C}">
                  <a14:compatExt spid="_x0000_s4191"/>
                </a:ext>
                <a:ext uri="{FF2B5EF4-FFF2-40B4-BE49-F238E27FC236}">
                  <a16:creationId xmlns:a16="http://schemas.microsoft.com/office/drawing/2014/main" id="{00000000-0008-0000-0000-00005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83820</xdr:colOff>
          <xdr:row>359</xdr:row>
          <xdr:rowOff>0</xdr:rowOff>
        </xdr:from>
        <xdr:to>
          <xdr:col>0</xdr:col>
          <xdr:colOff>304800</xdr:colOff>
          <xdr:row>359</xdr:row>
          <xdr:rowOff>0</xdr:rowOff>
        </xdr:to>
        <xdr:sp macro="" textlink="">
          <xdr:nvSpPr>
            <xdr:cNvPr id="4192" name="Object 96" hidden="1">
              <a:extLst>
                <a:ext uri="{63B3BB69-23CF-44E3-9099-C40C66FF867C}">
                  <a14:compatExt spid="_x0000_s4192"/>
                </a:ext>
                <a:ext uri="{FF2B5EF4-FFF2-40B4-BE49-F238E27FC236}">
                  <a16:creationId xmlns:a16="http://schemas.microsoft.com/office/drawing/2014/main" id="{00000000-0008-0000-0000-00006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213360</xdr:colOff>
          <xdr:row>359</xdr:row>
          <xdr:rowOff>0</xdr:rowOff>
        </xdr:from>
        <xdr:to>
          <xdr:col>13</xdr:col>
          <xdr:colOff>114300</xdr:colOff>
          <xdr:row>359</xdr:row>
          <xdr:rowOff>0</xdr:rowOff>
        </xdr:to>
        <xdr:sp macro="" textlink="">
          <xdr:nvSpPr>
            <xdr:cNvPr id="4193" name="Object 97" hidden="1">
              <a:extLst>
                <a:ext uri="{63B3BB69-23CF-44E3-9099-C40C66FF867C}">
                  <a14:compatExt spid="_x0000_s4193"/>
                </a:ext>
                <a:ext uri="{FF2B5EF4-FFF2-40B4-BE49-F238E27FC236}">
                  <a16:creationId xmlns:a16="http://schemas.microsoft.com/office/drawing/2014/main" id="{00000000-0008-0000-0000-00006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0</xdr:col>
      <xdr:colOff>438978</xdr:colOff>
      <xdr:row>358</xdr:row>
      <xdr:rowOff>161193</xdr:rowOff>
    </xdr:from>
    <xdr:to>
      <xdr:col>5</xdr:col>
      <xdr:colOff>269576</xdr:colOff>
      <xdr:row>369</xdr:row>
      <xdr:rowOff>155862</xdr:rowOff>
    </xdr:to>
    <xdr:sp macro="" textlink="">
      <xdr:nvSpPr>
        <xdr:cNvPr id="220" name="Forma libre: forma 219">
          <a:extLst>
            <a:ext uri="{FF2B5EF4-FFF2-40B4-BE49-F238E27FC236}">
              <a16:creationId xmlns:a16="http://schemas.microsoft.com/office/drawing/2014/main" id="{00000000-0008-0000-0000-0000DC000000}"/>
            </a:ext>
          </a:extLst>
        </xdr:cNvPr>
        <xdr:cNvSpPr/>
      </xdr:nvSpPr>
      <xdr:spPr>
        <a:xfrm>
          <a:off x="438978" y="59625948"/>
          <a:ext cx="3166145" cy="1888886"/>
        </a:xfrm>
        <a:custGeom>
          <a:avLst/>
          <a:gdLst>
            <a:gd name="connsiteX0" fmla="*/ 1437409 w 2372591"/>
            <a:gd name="connsiteY0" fmla="*/ 8660 h 1446069"/>
            <a:gd name="connsiteX1" fmla="*/ 1437409 w 2372591"/>
            <a:gd name="connsiteY1" fmla="*/ 952500 h 1446069"/>
            <a:gd name="connsiteX2" fmla="*/ 2372591 w 2372591"/>
            <a:gd name="connsiteY2" fmla="*/ 952500 h 1446069"/>
            <a:gd name="connsiteX3" fmla="*/ 2372591 w 2372591"/>
            <a:gd name="connsiteY3" fmla="*/ 1437410 h 1446069"/>
            <a:gd name="connsiteX4" fmla="*/ 0 w 2372591"/>
            <a:gd name="connsiteY4" fmla="*/ 1446069 h 1446069"/>
            <a:gd name="connsiteX5" fmla="*/ 0 w 2372591"/>
            <a:gd name="connsiteY5" fmla="*/ 943841 h 1446069"/>
            <a:gd name="connsiteX6" fmla="*/ 917864 w 2372591"/>
            <a:gd name="connsiteY6" fmla="*/ 943841 h 1446069"/>
            <a:gd name="connsiteX7" fmla="*/ 917864 w 2372591"/>
            <a:gd name="connsiteY7" fmla="*/ 0 h 1446069"/>
            <a:gd name="connsiteX8" fmla="*/ 1437409 w 2372591"/>
            <a:gd name="connsiteY8" fmla="*/ 8660 h 1446069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</a:cxnLst>
          <a:rect l="l" t="t" r="r" b="b"/>
          <a:pathLst>
            <a:path w="2372591" h="1446069">
              <a:moveTo>
                <a:pt x="1437409" y="8660"/>
              </a:moveTo>
              <a:lnTo>
                <a:pt x="1437409" y="952500"/>
              </a:lnTo>
              <a:lnTo>
                <a:pt x="2372591" y="952500"/>
              </a:lnTo>
              <a:lnTo>
                <a:pt x="2372591" y="1437410"/>
              </a:lnTo>
              <a:lnTo>
                <a:pt x="0" y="1446069"/>
              </a:lnTo>
              <a:lnTo>
                <a:pt x="0" y="943841"/>
              </a:lnTo>
              <a:lnTo>
                <a:pt x="917864" y="943841"/>
              </a:lnTo>
              <a:lnTo>
                <a:pt x="917864" y="0"/>
              </a:lnTo>
              <a:lnTo>
                <a:pt x="1437409" y="8660"/>
              </a:lnTo>
              <a:close/>
            </a:path>
          </a:pathLst>
        </a:custGeom>
        <a:noFill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3</xdr:col>
      <xdr:colOff>471878</xdr:colOff>
      <xdr:row>362</xdr:row>
      <xdr:rowOff>161060</xdr:rowOff>
    </xdr:from>
    <xdr:to>
      <xdr:col>4</xdr:col>
      <xdr:colOff>696026</xdr:colOff>
      <xdr:row>362</xdr:row>
      <xdr:rowOff>161745</xdr:rowOff>
    </xdr:to>
    <xdr:cxnSp macro="">
      <xdr:nvCxnSpPr>
        <xdr:cNvPr id="221" name="Conector recto 220">
          <a:extLst>
            <a:ext uri="{FF2B5EF4-FFF2-40B4-BE49-F238E27FC236}">
              <a16:creationId xmlns:a16="http://schemas.microsoft.com/office/drawing/2014/main" id="{00000000-0008-0000-0000-0000DD000000}"/>
            </a:ext>
          </a:extLst>
        </xdr:cNvPr>
        <xdr:cNvCxnSpPr/>
      </xdr:nvCxnSpPr>
      <xdr:spPr>
        <a:xfrm flipV="1">
          <a:off x="2369689" y="60359060"/>
          <a:ext cx="946611" cy="685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141027</xdr:colOff>
      <xdr:row>363</xdr:row>
      <xdr:rowOff>62237</xdr:rowOff>
    </xdr:from>
    <xdr:to>
      <xdr:col>10</xdr:col>
      <xdr:colOff>221635</xdr:colOff>
      <xdr:row>365</xdr:row>
      <xdr:rowOff>77390</xdr:rowOff>
    </xdr:to>
    <xdr:sp macro="" textlink="">
      <xdr:nvSpPr>
        <xdr:cNvPr id="222" name="Rectángulo 221">
          <a:extLst>
            <a:ext uri="{FF2B5EF4-FFF2-40B4-BE49-F238E27FC236}">
              <a16:creationId xmlns:a16="http://schemas.microsoft.com/office/drawing/2014/main" id="{00000000-0008-0000-0000-0000DE000000}"/>
            </a:ext>
          </a:extLst>
        </xdr:cNvPr>
        <xdr:cNvSpPr/>
      </xdr:nvSpPr>
      <xdr:spPr>
        <a:xfrm>
          <a:off x="6278440" y="61544041"/>
          <a:ext cx="726652" cy="346458"/>
        </a:xfrm>
        <a:prstGeom prst="rect">
          <a:avLst/>
        </a:prstGeom>
        <a:noFill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</xdr:col>
      <xdr:colOff>93319</xdr:colOff>
      <xdr:row>362</xdr:row>
      <xdr:rowOff>161061</xdr:rowOff>
    </xdr:from>
    <xdr:to>
      <xdr:col>2</xdr:col>
      <xdr:colOff>431767</xdr:colOff>
      <xdr:row>363</xdr:row>
      <xdr:rowOff>1</xdr:rowOff>
    </xdr:to>
    <xdr:cxnSp macro="">
      <xdr:nvCxnSpPr>
        <xdr:cNvPr id="223" name="Conector recto 222">
          <a:extLst>
            <a:ext uri="{FF2B5EF4-FFF2-40B4-BE49-F238E27FC236}">
              <a16:creationId xmlns:a16="http://schemas.microsoft.com/office/drawing/2014/main" id="{00000000-0008-0000-0000-0000DF000000}"/>
            </a:ext>
          </a:extLst>
        </xdr:cNvPr>
        <xdr:cNvCxnSpPr/>
      </xdr:nvCxnSpPr>
      <xdr:spPr>
        <a:xfrm flipV="1">
          <a:off x="704357" y="60359061"/>
          <a:ext cx="949485" cy="685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424132</xdr:colOff>
      <xdr:row>372</xdr:row>
      <xdr:rowOff>100641</xdr:rowOff>
    </xdr:from>
    <xdr:to>
      <xdr:col>5</xdr:col>
      <xdr:colOff>262387</xdr:colOff>
      <xdr:row>372</xdr:row>
      <xdr:rowOff>111424</xdr:rowOff>
    </xdr:to>
    <xdr:cxnSp macro="">
      <xdr:nvCxnSpPr>
        <xdr:cNvPr id="224" name="Conector recto de flecha 223">
          <a:extLst>
            <a:ext uri="{FF2B5EF4-FFF2-40B4-BE49-F238E27FC236}">
              <a16:creationId xmlns:a16="http://schemas.microsoft.com/office/drawing/2014/main" id="{00000000-0008-0000-0000-0000E0000000}"/>
            </a:ext>
          </a:extLst>
        </xdr:cNvPr>
        <xdr:cNvCxnSpPr/>
      </xdr:nvCxnSpPr>
      <xdr:spPr>
        <a:xfrm flipV="1">
          <a:off x="424132" y="61944849"/>
          <a:ext cx="3173802" cy="10783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125329</xdr:colOff>
      <xdr:row>370</xdr:row>
      <xdr:rowOff>120315</xdr:rowOff>
    </xdr:from>
    <xdr:to>
      <xdr:col>12</xdr:col>
      <xdr:colOff>94223</xdr:colOff>
      <xdr:row>370</xdr:row>
      <xdr:rowOff>126813</xdr:rowOff>
    </xdr:to>
    <xdr:cxnSp macro="">
      <xdr:nvCxnSpPr>
        <xdr:cNvPr id="225" name="Conector recto de flecha 224">
          <a:extLst>
            <a:ext uri="{FF2B5EF4-FFF2-40B4-BE49-F238E27FC236}">
              <a16:creationId xmlns:a16="http://schemas.microsoft.com/office/drawing/2014/main" id="{00000000-0008-0000-0000-0000E1000000}"/>
            </a:ext>
          </a:extLst>
        </xdr:cNvPr>
        <xdr:cNvCxnSpPr/>
      </xdr:nvCxnSpPr>
      <xdr:spPr>
        <a:xfrm>
          <a:off x="4963026" y="61035197"/>
          <a:ext cx="3217421" cy="6498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633889</xdr:colOff>
      <xdr:row>358</xdr:row>
      <xdr:rowOff>165893</xdr:rowOff>
    </xdr:from>
    <xdr:to>
      <xdr:col>6</xdr:col>
      <xdr:colOff>639842</xdr:colOff>
      <xdr:row>370</xdr:row>
      <xdr:rowOff>5160</xdr:rowOff>
    </xdr:to>
    <xdr:cxnSp macro="">
      <xdr:nvCxnSpPr>
        <xdr:cNvPr id="226" name="Conector recto de flecha 225">
          <a:extLst>
            <a:ext uri="{FF2B5EF4-FFF2-40B4-BE49-F238E27FC236}">
              <a16:creationId xmlns:a16="http://schemas.microsoft.com/office/drawing/2014/main" id="{00000000-0008-0000-0000-0000E2000000}"/>
            </a:ext>
          </a:extLst>
        </xdr:cNvPr>
        <xdr:cNvCxnSpPr/>
      </xdr:nvCxnSpPr>
      <xdr:spPr>
        <a:xfrm flipV="1">
          <a:off x="4758628" y="60744893"/>
          <a:ext cx="5953" cy="1901637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524774</xdr:colOff>
      <xdr:row>369</xdr:row>
      <xdr:rowOff>79076</xdr:rowOff>
    </xdr:from>
    <xdr:to>
      <xdr:col>5</xdr:col>
      <xdr:colOff>197689</xdr:colOff>
      <xdr:row>369</xdr:row>
      <xdr:rowOff>89858</xdr:rowOff>
    </xdr:to>
    <xdr:cxnSp macro="">
      <xdr:nvCxnSpPr>
        <xdr:cNvPr id="227" name="Conector recto 226">
          <a:extLst>
            <a:ext uri="{FF2B5EF4-FFF2-40B4-BE49-F238E27FC236}">
              <a16:creationId xmlns:a16="http://schemas.microsoft.com/office/drawing/2014/main" id="{00000000-0008-0000-0000-0000E3000000}"/>
            </a:ext>
          </a:extLst>
        </xdr:cNvPr>
        <xdr:cNvCxnSpPr/>
      </xdr:nvCxnSpPr>
      <xdr:spPr>
        <a:xfrm flipV="1">
          <a:off x="524774" y="61438048"/>
          <a:ext cx="3008462" cy="10782"/>
        </a:xfrm>
        <a:prstGeom prst="line">
          <a:avLst/>
        </a:prstGeom>
        <a:ln w="28575">
          <a:solidFill>
            <a:srgbClr val="C0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384215</xdr:colOff>
      <xdr:row>366</xdr:row>
      <xdr:rowOff>7189</xdr:rowOff>
    </xdr:from>
    <xdr:to>
      <xdr:col>5</xdr:col>
      <xdr:colOff>384592</xdr:colOff>
      <xdr:row>370</xdr:row>
      <xdr:rowOff>4345</xdr:rowOff>
    </xdr:to>
    <xdr:cxnSp macro="">
      <xdr:nvCxnSpPr>
        <xdr:cNvPr id="228" name="Conector recto de flecha 227">
          <a:extLst>
            <a:ext uri="{FF2B5EF4-FFF2-40B4-BE49-F238E27FC236}">
              <a16:creationId xmlns:a16="http://schemas.microsoft.com/office/drawing/2014/main" id="{00000000-0008-0000-0000-0000E4000000}"/>
            </a:ext>
          </a:extLst>
        </xdr:cNvPr>
        <xdr:cNvCxnSpPr/>
      </xdr:nvCxnSpPr>
      <xdr:spPr>
        <a:xfrm flipH="1">
          <a:off x="3719762" y="60852170"/>
          <a:ext cx="377" cy="672892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251188</xdr:colOff>
      <xdr:row>368</xdr:row>
      <xdr:rowOff>157842</xdr:rowOff>
    </xdr:from>
    <xdr:to>
      <xdr:col>1</xdr:col>
      <xdr:colOff>308338</xdr:colOff>
      <xdr:row>369</xdr:row>
      <xdr:rowOff>61232</xdr:rowOff>
    </xdr:to>
    <xdr:sp macro="" textlink="">
      <xdr:nvSpPr>
        <xdr:cNvPr id="229" name="Diagrama de flujo: conector 228">
          <a:extLst>
            <a:ext uri="{FF2B5EF4-FFF2-40B4-BE49-F238E27FC236}">
              <a16:creationId xmlns:a16="http://schemas.microsoft.com/office/drawing/2014/main" id="{00000000-0008-0000-0000-0000E5000000}"/>
            </a:ext>
          </a:extLst>
        </xdr:cNvPr>
        <xdr:cNvSpPr/>
      </xdr:nvSpPr>
      <xdr:spPr>
        <a:xfrm>
          <a:off x="860788" y="61940802"/>
          <a:ext cx="57150" cy="67220"/>
        </a:xfrm>
        <a:prstGeom prst="flowChartConnector">
          <a:avLst/>
        </a:prstGeom>
        <a:solidFill>
          <a:srgbClr val="0070C0"/>
        </a:solidFill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</xdr:col>
      <xdr:colOff>395968</xdr:colOff>
      <xdr:row>368</xdr:row>
      <xdr:rowOff>157838</xdr:rowOff>
    </xdr:from>
    <xdr:to>
      <xdr:col>1</xdr:col>
      <xdr:colOff>453118</xdr:colOff>
      <xdr:row>369</xdr:row>
      <xdr:rowOff>61228</xdr:rowOff>
    </xdr:to>
    <xdr:sp macro="" textlink="">
      <xdr:nvSpPr>
        <xdr:cNvPr id="230" name="Diagrama de flujo: conector 229">
          <a:extLst>
            <a:ext uri="{FF2B5EF4-FFF2-40B4-BE49-F238E27FC236}">
              <a16:creationId xmlns:a16="http://schemas.microsoft.com/office/drawing/2014/main" id="{00000000-0008-0000-0000-0000E6000000}"/>
            </a:ext>
          </a:extLst>
        </xdr:cNvPr>
        <xdr:cNvSpPr/>
      </xdr:nvSpPr>
      <xdr:spPr>
        <a:xfrm>
          <a:off x="1005568" y="32866688"/>
          <a:ext cx="57150" cy="65315"/>
        </a:xfrm>
        <a:prstGeom prst="flowChartConnector">
          <a:avLst/>
        </a:prstGeom>
        <a:solidFill>
          <a:srgbClr val="0070C0"/>
        </a:solidFill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</xdr:col>
      <xdr:colOff>548368</xdr:colOff>
      <xdr:row>368</xdr:row>
      <xdr:rowOff>157836</xdr:rowOff>
    </xdr:from>
    <xdr:to>
      <xdr:col>1</xdr:col>
      <xdr:colOff>605518</xdr:colOff>
      <xdr:row>369</xdr:row>
      <xdr:rowOff>61226</xdr:rowOff>
    </xdr:to>
    <xdr:sp macro="" textlink="">
      <xdr:nvSpPr>
        <xdr:cNvPr id="231" name="Diagrama de flujo: conector 230">
          <a:extLst>
            <a:ext uri="{FF2B5EF4-FFF2-40B4-BE49-F238E27FC236}">
              <a16:creationId xmlns:a16="http://schemas.microsoft.com/office/drawing/2014/main" id="{00000000-0008-0000-0000-0000E7000000}"/>
            </a:ext>
          </a:extLst>
        </xdr:cNvPr>
        <xdr:cNvSpPr/>
      </xdr:nvSpPr>
      <xdr:spPr>
        <a:xfrm>
          <a:off x="1157968" y="32866686"/>
          <a:ext cx="57150" cy="65315"/>
        </a:xfrm>
        <a:prstGeom prst="flowChartConnector">
          <a:avLst/>
        </a:prstGeom>
        <a:solidFill>
          <a:srgbClr val="C00000"/>
        </a:solidFill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</xdr:col>
      <xdr:colOff>91168</xdr:colOff>
      <xdr:row>368</xdr:row>
      <xdr:rowOff>157832</xdr:rowOff>
    </xdr:from>
    <xdr:to>
      <xdr:col>2</xdr:col>
      <xdr:colOff>148318</xdr:colOff>
      <xdr:row>369</xdr:row>
      <xdr:rowOff>61222</xdr:rowOff>
    </xdr:to>
    <xdr:sp macro="" textlink="">
      <xdr:nvSpPr>
        <xdr:cNvPr id="232" name="Diagrama de flujo: conector 231">
          <a:extLst>
            <a:ext uri="{FF2B5EF4-FFF2-40B4-BE49-F238E27FC236}">
              <a16:creationId xmlns:a16="http://schemas.microsoft.com/office/drawing/2014/main" id="{00000000-0008-0000-0000-0000E8000000}"/>
            </a:ext>
          </a:extLst>
        </xdr:cNvPr>
        <xdr:cNvSpPr/>
      </xdr:nvSpPr>
      <xdr:spPr>
        <a:xfrm>
          <a:off x="1314379" y="60751871"/>
          <a:ext cx="57150" cy="63812"/>
        </a:xfrm>
        <a:prstGeom prst="flowChartConnector">
          <a:avLst/>
        </a:prstGeom>
        <a:solidFill>
          <a:srgbClr val="C00000"/>
        </a:solidFill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</xdr:col>
      <xdr:colOff>243568</xdr:colOff>
      <xdr:row>368</xdr:row>
      <xdr:rowOff>157829</xdr:rowOff>
    </xdr:from>
    <xdr:to>
      <xdr:col>2</xdr:col>
      <xdr:colOff>300718</xdr:colOff>
      <xdr:row>369</xdr:row>
      <xdr:rowOff>61219</xdr:rowOff>
    </xdr:to>
    <xdr:sp macro="" textlink="">
      <xdr:nvSpPr>
        <xdr:cNvPr id="233" name="Diagrama de flujo: conector 232">
          <a:extLst>
            <a:ext uri="{FF2B5EF4-FFF2-40B4-BE49-F238E27FC236}">
              <a16:creationId xmlns:a16="http://schemas.microsoft.com/office/drawing/2014/main" id="{00000000-0008-0000-0000-0000E9000000}"/>
            </a:ext>
          </a:extLst>
        </xdr:cNvPr>
        <xdr:cNvSpPr/>
      </xdr:nvSpPr>
      <xdr:spPr>
        <a:xfrm>
          <a:off x="1472293" y="32866679"/>
          <a:ext cx="57150" cy="65315"/>
        </a:xfrm>
        <a:prstGeom prst="flowChartConnector">
          <a:avLst/>
        </a:prstGeom>
        <a:solidFill>
          <a:srgbClr val="C00000"/>
        </a:solidFill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</xdr:col>
      <xdr:colOff>395968</xdr:colOff>
      <xdr:row>368</xdr:row>
      <xdr:rowOff>157827</xdr:rowOff>
    </xdr:from>
    <xdr:to>
      <xdr:col>2</xdr:col>
      <xdr:colOff>453118</xdr:colOff>
      <xdr:row>369</xdr:row>
      <xdr:rowOff>61217</xdr:rowOff>
    </xdr:to>
    <xdr:sp macro="" textlink="">
      <xdr:nvSpPr>
        <xdr:cNvPr id="234" name="Diagrama de flujo: conector 233">
          <a:extLst>
            <a:ext uri="{FF2B5EF4-FFF2-40B4-BE49-F238E27FC236}">
              <a16:creationId xmlns:a16="http://schemas.microsoft.com/office/drawing/2014/main" id="{00000000-0008-0000-0000-0000EA000000}"/>
            </a:ext>
          </a:extLst>
        </xdr:cNvPr>
        <xdr:cNvSpPr/>
      </xdr:nvSpPr>
      <xdr:spPr>
        <a:xfrm>
          <a:off x="1624693" y="32866677"/>
          <a:ext cx="57150" cy="65315"/>
        </a:xfrm>
        <a:prstGeom prst="flowChartConnector">
          <a:avLst/>
        </a:prstGeom>
        <a:solidFill>
          <a:srgbClr val="C00000"/>
        </a:solidFill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3</xdr:col>
      <xdr:colOff>140154</xdr:colOff>
      <xdr:row>368</xdr:row>
      <xdr:rowOff>157817</xdr:rowOff>
    </xdr:from>
    <xdr:to>
      <xdr:col>3</xdr:col>
      <xdr:colOff>197304</xdr:colOff>
      <xdr:row>369</xdr:row>
      <xdr:rowOff>61207</xdr:rowOff>
    </xdr:to>
    <xdr:sp macro="" textlink="">
      <xdr:nvSpPr>
        <xdr:cNvPr id="236" name="Diagrama de flujo: conector 235">
          <a:extLst>
            <a:ext uri="{FF2B5EF4-FFF2-40B4-BE49-F238E27FC236}">
              <a16:creationId xmlns:a16="http://schemas.microsoft.com/office/drawing/2014/main" id="{00000000-0008-0000-0000-0000EC000000}"/>
            </a:ext>
          </a:extLst>
        </xdr:cNvPr>
        <xdr:cNvSpPr/>
      </xdr:nvSpPr>
      <xdr:spPr>
        <a:xfrm>
          <a:off x="2121354" y="32866667"/>
          <a:ext cx="57150" cy="65315"/>
        </a:xfrm>
        <a:prstGeom prst="flowChartConnector">
          <a:avLst/>
        </a:prstGeom>
        <a:solidFill>
          <a:srgbClr val="C00000"/>
        </a:solidFill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3</xdr:col>
      <xdr:colOff>292554</xdr:colOff>
      <xdr:row>368</xdr:row>
      <xdr:rowOff>157813</xdr:rowOff>
    </xdr:from>
    <xdr:to>
      <xdr:col>3</xdr:col>
      <xdr:colOff>349704</xdr:colOff>
      <xdr:row>369</xdr:row>
      <xdr:rowOff>61203</xdr:rowOff>
    </xdr:to>
    <xdr:sp macro="" textlink="">
      <xdr:nvSpPr>
        <xdr:cNvPr id="237" name="Diagrama de flujo: conector 236">
          <a:extLst>
            <a:ext uri="{FF2B5EF4-FFF2-40B4-BE49-F238E27FC236}">
              <a16:creationId xmlns:a16="http://schemas.microsoft.com/office/drawing/2014/main" id="{00000000-0008-0000-0000-0000ED000000}"/>
            </a:ext>
          </a:extLst>
        </xdr:cNvPr>
        <xdr:cNvSpPr/>
      </xdr:nvSpPr>
      <xdr:spPr>
        <a:xfrm>
          <a:off x="2273754" y="32866663"/>
          <a:ext cx="57150" cy="65315"/>
        </a:xfrm>
        <a:prstGeom prst="flowChartConnector">
          <a:avLst/>
        </a:prstGeom>
        <a:solidFill>
          <a:srgbClr val="C00000"/>
        </a:solidFill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3</xdr:col>
      <xdr:colOff>444954</xdr:colOff>
      <xdr:row>368</xdr:row>
      <xdr:rowOff>157809</xdr:rowOff>
    </xdr:from>
    <xdr:to>
      <xdr:col>3</xdr:col>
      <xdr:colOff>502104</xdr:colOff>
      <xdr:row>369</xdr:row>
      <xdr:rowOff>61199</xdr:rowOff>
    </xdr:to>
    <xdr:sp macro="" textlink="">
      <xdr:nvSpPr>
        <xdr:cNvPr id="238" name="Diagrama de flujo: conector 237">
          <a:extLst>
            <a:ext uri="{FF2B5EF4-FFF2-40B4-BE49-F238E27FC236}">
              <a16:creationId xmlns:a16="http://schemas.microsoft.com/office/drawing/2014/main" id="{00000000-0008-0000-0000-0000EE000000}"/>
            </a:ext>
          </a:extLst>
        </xdr:cNvPr>
        <xdr:cNvSpPr/>
      </xdr:nvSpPr>
      <xdr:spPr>
        <a:xfrm>
          <a:off x="2426154" y="32866659"/>
          <a:ext cx="57150" cy="65315"/>
        </a:xfrm>
        <a:prstGeom prst="flowChartConnector">
          <a:avLst/>
        </a:prstGeom>
        <a:solidFill>
          <a:srgbClr val="C00000"/>
        </a:solidFill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3</xdr:col>
      <xdr:colOff>597354</xdr:colOff>
      <xdr:row>368</xdr:row>
      <xdr:rowOff>157806</xdr:rowOff>
    </xdr:from>
    <xdr:to>
      <xdr:col>3</xdr:col>
      <xdr:colOff>654504</xdr:colOff>
      <xdr:row>369</xdr:row>
      <xdr:rowOff>61196</xdr:rowOff>
    </xdr:to>
    <xdr:sp macro="" textlink="">
      <xdr:nvSpPr>
        <xdr:cNvPr id="239" name="Diagrama de flujo: conector 238">
          <a:extLst>
            <a:ext uri="{FF2B5EF4-FFF2-40B4-BE49-F238E27FC236}">
              <a16:creationId xmlns:a16="http://schemas.microsoft.com/office/drawing/2014/main" id="{00000000-0008-0000-0000-0000EF000000}"/>
            </a:ext>
          </a:extLst>
        </xdr:cNvPr>
        <xdr:cNvSpPr/>
      </xdr:nvSpPr>
      <xdr:spPr>
        <a:xfrm>
          <a:off x="2578554" y="32866656"/>
          <a:ext cx="57150" cy="65315"/>
        </a:xfrm>
        <a:prstGeom prst="flowChartConnector">
          <a:avLst/>
        </a:prstGeom>
        <a:solidFill>
          <a:srgbClr val="C00000"/>
        </a:solidFill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4</xdr:col>
      <xdr:colOff>25854</xdr:colOff>
      <xdr:row>368</xdr:row>
      <xdr:rowOff>157802</xdr:rowOff>
    </xdr:from>
    <xdr:to>
      <xdr:col>4</xdr:col>
      <xdr:colOff>83004</xdr:colOff>
      <xdr:row>369</xdr:row>
      <xdr:rowOff>61192</xdr:rowOff>
    </xdr:to>
    <xdr:sp macro="" textlink="">
      <xdr:nvSpPr>
        <xdr:cNvPr id="240" name="Diagrama de flujo: conector 239">
          <a:extLst>
            <a:ext uri="{FF2B5EF4-FFF2-40B4-BE49-F238E27FC236}">
              <a16:creationId xmlns:a16="http://schemas.microsoft.com/office/drawing/2014/main" id="{00000000-0008-0000-0000-0000F0000000}"/>
            </a:ext>
          </a:extLst>
        </xdr:cNvPr>
        <xdr:cNvSpPr/>
      </xdr:nvSpPr>
      <xdr:spPr>
        <a:xfrm>
          <a:off x="2769054" y="32866652"/>
          <a:ext cx="57150" cy="65315"/>
        </a:xfrm>
        <a:prstGeom prst="flowChartConnector">
          <a:avLst/>
        </a:prstGeom>
        <a:solidFill>
          <a:srgbClr val="C00000"/>
        </a:solidFill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4</xdr:col>
      <xdr:colOff>201114</xdr:colOff>
      <xdr:row>368</xdr:row>
      <xdr:rowOff>157798</xdr:rowOff>
    </xdr:from>
    <xdr:to>
      <xdr:col>4</xdr:col>
      <xdr:colOff>258264</xdr:colOff>
      <xdr:row>369</xdr:row>
      <xdr:rowOff>61188</xdr:rowOff>
    </xdr:to>
    <xdr:sp macro="" textlink="">
      <xdr:nvSpPr>
        <xdr:cNvPr id="241" name="Diagrama de flujo: conector 240">
          <a:extLst>
            <a:ext uri="{FF2B5EF4-FFF2-40B4-BE49-F238E27FC236}">
              <a16:creationId xmlns:a16="http://schemas.microsoft.com/office/drawing/2014/main" id="{00000000-0008-0000-0000-0000F1000000}"/>
            </a:ext>
          </a:extLst>
        </xdr:cNvPr>
        <xdr:cNvSpPr/>
      </xdr:nvSpPr>
      <xdr:spPr>
        <a:xfrm>
          <a:off x="2822394" y="61940758"/>
          <a:ext cx="57150" cy="67220"/>
        </a:xfrm>
        <a:prstGeom prst="flowChartConnector">
          <a:avLst/>
        </a:prstGeom>
        <a:solidFill>
          <a:srgbClr val="C00000"/>
        </a:solidFill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</xdr:col>
      <xdr:colOff>203396</xdr:colOff>
      <xdr:row>368</xdr:row>
      <xdr:rowOff>108857</xdr:rowOff>
    </xdr:from>
    <xdr:to>
      <xdr:col>2</xdr:col>
      <xdr:colOff>339467</xdr:colOff>
      <xdr:row>369</xdr:row>
      <xdr:rowOff>97972</xdr:rowOff>
    </xdr:to>
    <xdr:sp macro="" textlink="">
      <xdr:nvSpPr>
        <xdr:cNvPr id="243" name="Elipse 242">
          <a:extLst>
            <a:ext uri="{FF2B5EF4-FFF2-40B4-BE49-F238E27FC236}">
              <a16:creationId xmlns:a16="http://schemas.microsoft.com/office/drawing/2014/main" id="{00000000-0008-0000-0000-0000F3000000}"/>
            </a:ext>
          </a:extLst>
        </xdr:cNvPr>
        <xdr:cNvSpPr/>
      </xdr:nvSpPr>
      <xdr:spPr>
        <a:xfrm>
          <a:off x="1426607" y="60702896"/>
          <a:ext cx="136071" cy="149537"/>
        </a:xfrm>
        <a:prstGeom prst="ellipse">
          <a:avLst/>
        </a:prstGeom>
        <a:noFill/>
        <a:ln w="9525">
          <a:solidFill>
            <a:srgbClr val="C0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</xdr:col>
      <xdr:colOff>505185</xdr:colOff>
      <xdr:row>368</xdr:row>
      <xdr:rowOff>114300</xdr:rowOff>
    </xdr:from>
    <xdr:to>
      <xdr:col>2</xdr:col>
      <xdr:colOff>641256</xdr:colOff>
      <xdr:row>369</xdr:row>
      <xdr:rowOff>103415</xdr:rowOff>
    </xdr:to>
    <xdr:sp macro="" textlink="">
      <xdr:nvSpPr>
        <xdr:cNvPr id="244" name="Elipse 243">
          <a:extLst>
            <a:ext uri="{FF2B5EF4-FFF2-40B4-BE49-F238E27FC236}">
              <a16:creationId xmlns:a16="http://schemas.microsoft.com/office/drawing/2014/main" id="{00000000-0008-0000-0000-0000F4000000}"/>
            </a:ext>
          </a:extLst>
        </xdr:cNvPr>
        <xdr:cNvSpPr/>
      </xdr:nvSpPr>
      <xdr:spPr>
        <a:xfrm>
          <a:off x="1728396" y="60708339"/>
          <a:ext cx="136071" cy="149537"/>
        </a:xfrm>
        <a:prstGeom prst="ellipse">
          <a:avLst/>
        </a:prstGeom>
        <a:noFill/>
        <a:ln w="9525">
          <a:solidFill>
            <a:srgbClr val="C0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</xdr:col>
      <xdr:colOff>271432</xdr:colOff>
      <xdr:row>369</xdr:row>
      <xdr:rowOff>97972</xdr:rowOff>
    </xdr:from>
    <xdr:to>
      <xdr:col>2</xdr:col>
      <xdr:colOff>416944</xdr:colOff>
      <xdr:row>370</xdr:row>
      <xdr:rowOff>161745</xdr:rowOff>
    </xdr:to>
    <xdr:cxnSp macro="">
      <xdr:nvCxnSpPr>
        <xdr:cNvPr id="245" name="Conector recto de flecha 244">
          <a:extLst>
            <a:ext uri="{FF2B5EF4-FFF2-40B4-BE49-F238E27FC236}">
              <a16:creationId xmlns:a16="http://schemas.microsoft.com/office/drawing/2014/main" id="{00000000-0008-0000-0000-0000F5000000}"/>
            </a:ext>
          </a:extLst>
        </xdr:cNvPr>
        <xdr:cNvCxnSpPr>
          <a:cxnSpLocks/>
          <a:endCxn id="243" idx="4"/>
        </xdr:cNvCxnSpPr>
      </xdr:nvCxnSpPr>
      <xdr:spPr>
        <a:xfrm flipH="1" flipV="1">
          <a:off x="1493507" y="61309576"/>
          <a:ext cx="145512" cy="225518"/>
        </a:xfrm>
        <a:prstGeom prst="straightConnector1">
          <a:avLst/>
        </a:prstGeom>
        <a:ln>
          <a:solidFill>
            <a:srgbClr val="C00000"/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413350</xdr:colOff>
      <xdr:row>369</xdr:row>
      <xdr:rowOff>103415</xdr:rowOff>
    </xdr:from>
    <xdr:to>
      <xdr:col>2</xdr:col>
      <xdr:colOff>573221</xdr:colOff>
      <xdr:row>371</xdr:row>
      <xdr:rowOff>3595</xdr:rowOff>
    </xdr:to>
    <xdr:cxnSp macro="">
      <xdr:nvCxnSpPr>
        <xdr:cNvPr id="246" name="Conector recto de flecha 245">
          <a:extLst>
            <a:ext uri="{FF2B5EF4-FFF2-40B4-BE49-F238E27FC236}">
              <a16:creationId xmlns:a16="http://schemas.microsoft.com/office/drawing/2014/main" id="{00000000-0008-0000-0000-0000F6000000}"/>
            </a:ext>
          </a:extLst>
        </xdr:cNvPr>
        <xdr:cNvCxnSpPr>
          <a:cxnSpLocks/>
          <a:endCxn id="244" idx="4"/>
        </xdr:cNvCxnSpPr>
      </xdr:nvCxnSpPr>
      <xdr:spPr>
        <a:xfrm flipV="1">
          <a:off x="1635425" y="61315019"/>
          <a:ext cx="159871" cy="223670"/>
        </a:xfrm>
        <a:prstGeom prst="straightConnector1">
          <a:avLst/>
        </a:prstGeom>
        <a:ln>
          <a:solidFill>
            <a:srgbClr val="C00000"/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411080</xdr:colOff>
      <xdr:row>369</xdr:row>
      <xdr:rowOff>85225</xdr:rowOff>
    </xdr:from>
    <xdr:to>
      <xdr:col>3</xdr:col>
      <xdr:colOff>673720</xdr:colOff>
      <xdr:row>371</xdr:row>
      <xdr:rowOff>23232</xdr:rowOff>
    </xdr:to>
    <xdr:cxnSp macro="">
      <xdr:nvCxnSpPr>
        <xdr:cNvPr id="248" name="Conector recto de flecha 247">
          <a:extLst>
            <a:ext uri="{FF2B5EF4-FFF2-40B4-BE49-F238E27FC236}">
              <a16:creationId xmlns:a16="http://schemas.microsoft.com/office/drawing/2014/main" id="{00000000-0008-0000-0000-0000F8000000}"/>
            </a:ext>
          </a:extLst>
        </xdr:cNvPr>
        <xdr:cNvCxnSpPr/>
      </xdr:nvCxnSpPr>
      <xdr:spPr>
        <a:xfrm flipH="1" flipV="1">
          <a:off x="2306787" y="61570262"/>
          <a:ext cx="262640" cy="263250"/>
        </a:xfrm>
        <a:prstGeom prst="straightConnector1">
          <a:avLst/>
        </a:prstGeom>
        <a:ln>
          <a:solidFill>
            <a:srgbClr val="C00000"/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272370</xdr:colOff>
      <xdr:row>368</xdr:row>
      <xdr:rowOff>110859</xdr:rowOff>
    </xdr:from>
    <xdr:to>
      <xdr:col>11</xdr:col>
      <xdr:colOff>553979</xdr:colOff>
      <xdr:row>368</xdr:row>
      <xdr:rowOff>119143</xdr:rowOff>
    </xdr:to>
    <xdr:cxnSp macro="">
      <xdr:nvCxnSpPr>
        <xdr:cNvPr id="252" name="Conector recto 251">
          <a:extLst>
            <a:ext uri="{FF2B5EF4-FFF2-40B4-BE49-F238E27FC236}">
              <a16:creationId xmlns:a16="http://schemas.microsoft.com/office/drawing/2014/main" id="{00000000-0008-0000-0000-0000FC000000}"/>
            </a:ext>
          </a:extLst>
        </xdr:cNvPr>
        <xdr:cNvCxnSpPr/>
      </xdr:nvCxnSpPr>
      <xdr:spPr>
        <a:xfrm flipV="1">
          <a:off x="5100812" y="60968282"/>
          <a:ext cx="2875340" cy="8284"/>
        </a:xfrm>
        <a:prstGeom prst="line">
          <a:avLst/>
        </a:prstGeom>
        <a:ln w="28575">
          <a:solidFill>
            <a:srgbClr val="C0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437177</xdr:colOff>
      <xdr:row>359</xdr:row>
      <xdr:rowOff>63502</xdr:rowOff>
    </xdr:from>
    <xdr:to>
      <xdr:col>11</xdr:col>
      <xdr:colOff>440352</xdr:colOff>
      <xdr:row>369</xdr:row>
      <xdr:rowOff>114300</xdr:rowOff>
    </xdr:to>
    <xdr:cxnSp macro="">
      <xdr:nvCxnSpPr>
        <xdr:cNvPr id="253" name="Conector recto 252">
          <a:extLst>
            <a:ext uri="{FF2B5EF4-FFF2-40B4-BE49-F238E27FC236}">
              <a16:creationId xmlns:a16="http://schemas.microsoft.com/office/drawing/2014/main" id="{00000000-0008-0000-0000-0000FD000000}"/>
            </a:ext>
          </a:extLst>
        </xdr:cNvPr>
        <xdr:cNvCxnSpPr/>
      </xdr:nvCxnSpPr>
      <xdr:spPr>
        <a:xfrm flipV="1">
          <a:off x="7859350" y="59382271"/>
          <a:ext cx="3175" cy="1750644"/>
        </a:xfrm>
        <a:prstGeom prst="line">
          <a:avLst/>
        </a:prstGeom>
        <a:ln w="28575">
          <a:solidFill>
            <a:srgbClr val="0070C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547177</xdr:colOff>
      <xdr:row>368</xdr:row>
      <xdr:rowOff>158678</xdr:rowOff>
    </xdr:from>
    <xdr:to>
      <xdr:col>2</xdr:col>
      <xdr:colOff>604327</xdr:colOff>
      <xdr:row>369</xdr:row>
      <xdr:rowOff>62068</xdr:rowOff>
    </xdr:to>
    <xdr:sp macro="" textlink="">
      <xdr:nvSpPr>
        <xdr:cNvPr id="261" name="Diagrama de flujo: conector 260">
          <a:extLst>
            <a:ext uri="{FF2B5EF4-FFF2-40B4-BE49-F238E27FC236}">
              <a16:creationId xmlns:a16="http://schemas.microsoft.com/office/drawing/2014/main" id="{00000000-0008-0000-0000-000005010000}"/>
            </a:ext>
          </a:extLst>
        </xdr:cNvPr>
        <xdr:cNvSpPr/>
      </xdr:nvSpPr>
      <xdr:spPr>
        <a:xfrm>
          <a:off x="1775902" y="32867528"/>
          <a:ext cx="57150" cy="65315"/>
        </a:xfrm>
        <a:prstGeom prst="flowChartConnector">
          <a:avLst/>
        </a:prstGeom>
        <a:solidFill>
          <a:srgbClr val="C00000"/>
        </a:solidFill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7</xdr:col>
      <xdr:colOff>670891</xdr:colOff>
      <xdr:row>359</xdr:row>
      <xdr:rowOff>0</xdr:rowOff>
    </xdr:from>
    <xdr:to>
      <xdr:col>11</xdr:col>
      <xdr:colOff>132522</xdr:colOff>
      <xdr:row>369</xdr:row>
      <xdr:rowOff>156210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5499652" y="60769500"/>
          <a:ext cx="2062370" cy="1887275"/>
        </a:xfrm>
        <a:prstGeom prst="rect">
          <a:avLst/>
        </a:prstGeom>
        <a:noFill/>
        <a:ln>
          <a:solidFill>
            <a:schemeClr val="accent2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7</xdr:col>
      <xdr:colOff>140804</xdr:colOff>
      <xdr:row>359</xdr:row>
      <xdr:rowOff>0</xdr:rowOff>
    </xdr:from>
    <xdr:to>
      <xdr:col>12</xdr:col>
      <xdr:colOff>66261</xdr:colOff>
      <xdr:row>369</xdr:row>
      <xdr:rowOff>155863</xdr:rowOff>
    </xdr:to>
    <xdr:sp macro="" textlink="">
      <xdr:nvSpPr>
        <xdr:cNvPr id="219" name="Rectángulo 218">
          <a:extLst>
            <a:ext uri="{FF2B5EF4-FFF2-40B4-BE49-F238E27FC236}">
              <a16:creationId xmlns:a16="http://schemas.microsoft.com/office/drawing/2014/main" id="{00000000-0008-0000-0000-0000DB000000}"/>
            </a:ext>
          </a:extLst>
        </xdr:cNvPr>
        <xdr:cNvSpPr/>
      </xdr:nvSpPr>
      <xdr:spPr>
        <a:xfrm>
          <a:off x="4969565" y="60769500"/>
          <a:ext cx="3172239" cy="1862080"/>
        </a:xfrm>
        <a:prstGeom prst="rect">
          <a:avLst/>
        </a:prstGeom>
        <a:noFill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7</xdr:col>
      <xdr:colOff>680357</xdr:colOff>
      <xdr:row>358</xdr:row>
      <xdr:rowOff>38100</xdr:rowOff>
    </xdr:from>
    <xdr:to>
      <xdr:col>11</xdr:col>
      <xdr:colOff>132522</xdr:colOff>
      <xdr:row>358</xdr:row>
      <xdr:rowOff>41414</xdr:rowOff>
    </xdr:to>
    <xdr:cxnSp macro="">
      <xdr:nvCxnSpPr>
        <xdr:cNvPr id="264" name="Conector recto de flecha 263">
          <a:extLst>
            <a:ext uri="{FF2B5EF4-FFF2-40B4-BE49-F238E27FC236}">
              <a16:creationId xmlns:a16="http://schemas.microsoft.com/office/drawing/2014/main" id="{00000000-0008-0000-0000-000008010000}"/>
            </a:ext>
          </a:extLst>
        </xdr:cNvPr>
        <xdr:cNvCxnSpPr/>
      </xdr:nvCxnSpPr>
      <xdr:spPr>
        <a:xfrm>
          <a:off x="5508171" y="59838771"/>
          <a:ext cx="2053851" cy="3314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434184</xdr:colOff>
      <xdr:row>359</xdr:row>
      <xdr:rowOff>55145</xdr:rowOff>
    </xdr:from>
    <xdr:to>
      <xdr:col>10</xdr:col>
      <xdr:colOff>437359</xdr:colOff>
      <xdr:row>369</xdr:row>
      <xdr:rowOff>105943</xdr:rowOff>
    </xdr:to>
    <xdr:cxnSp macro="">
      <xdr:nvCxnSpPr>
        <xdr:cNvPr id="267" name="Conector recto 266">
          <a:extLst>
            <a:ext uri="{FF2B5EF4-FFF2-40B4-BE49-F238E27FC236}">
              <a16:creationId xmlns:a16="http://schemas.microsoft.com/office/drawing/2014/main" id="{00000000-0008-0000-0000-00000B010000}"/>
            </a:ext>
          </a:extLst>
        </xdr:cNvPr>
        <xdr:cNvCxnSpPr/>
      </xdr:nvCxnSpPr>
      <xdr:spPr>
        <a:xfrm flipV="1">
          <a:off x="7217641" y="60824645"/>
          <a:ext cx="3175" cy="1781863"/>
        </a:xfrm>
        <a:prstGeom prst="line">
          <a:avLst/>
        </a:prstGeom>
        <a:ln w="28575">
          <a:solidFill>
            <a:srgbClr val="C0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444818</xdr:colOff>
      <xdr:row>359</xdr:row>
      <xdr:rowOff>54858</xdr:rowOff>
    </xdr:from>
    <xdr:to>
      <xdr:col>7</xdr:col>
      <xdr:colOff>447993</xdr:colOff>
      <xdr:row>369</xdr:row>
      <xdr:rowOff>105656</xdr:rowOff>
    </xdr:to>
    <xdr:cxnSp macro="">
      <xdr:nvCxnSpPr>
        <xdr:cNvPr id="268" name="Conector recto 267">
          <a:extLst>
            <a:ext uri="{FF2B5EF4-FFF2-40B4-BE49-F238E27FC236}">
              <a16:creationId xmlns:a16="http://schemas.microsoft.com/office/drawing/2014/main" id="{00000000-0008-0000-0000-00000C010000}"/>
            </a:ext>
          </a:extLst>
        </xdr:cNvPr>
        <xdr:cNvCxnSpPr/>
      </xdr:nvCxnSpPr>
      <xdr:spPr>
        <a:xfrm flipV="1">
          <a:off x="5273579" y="60824358"/>
          <a:ext cx="3175" cy="1757015"/>
        </a:xfrm>
        <a:prstGeom prst="line">
          <a:avLst/>
        </a:prstGeom>
        <a:ln w="28575">
          <a:solidFill>
            <a:srgbClr val="0070C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5443</xdr:colOff>
      <xdr:row>368</xdr:row>
      <xdr:rowOff>157841</xdr:rowOff>
    </xdr:from>
    <xdr:to>
      <xdr:col>3</xdr:col>
      <xdr:colOff>62593</xdr:colOff>
      <xdr:row>369</xdr:row>
      <xdr:rowOff>61231</xdr:rowOff>
    </xdr:to>
    <xdr:sp macro="" textlink="">
      <xdr:nvSpPr>
        <xdr:cNvPr id="270" name="Diagrama de flujo: conector 269">
          <a:extLst>
            <a:ext uri="{FF2B5EF4-FFF2-40B4-BE49-F238E27FC236}">
              <a16:creationId xmlns:a16="http://schemas.microsoft.com/office/drawing/2014/main" id="{00000000-0008-0000-0000-00000E010000}"/>
            </a:ext>
          </a:extLst>
        </xdr:cNvPr>
        <xdr:cNvSpPr/>
      </xdr:nvSpPr>
      <xdr:spPr>
        <a:xfrm>
          <a:off x="1899557" y="61292012"/>
          <a:ext cx="57150" cy="66676"/>
        </a:xfrm>
        <a:prstGeom prst="flowChartConnector">
          <a:avLst/>
        </a:prstGeom>
        <a:solidFill>
          <a:srgbClr val="C00000"/>
        </a:solidFill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4</xdr:col>
      <xdr:colOff>302501</xdr:colOff>
      <xdr:row>366</xdr:row>
      <xdr:rowOff>19050</xdr:rowOff>
    </xdr:from>
    <xdr:to>
      <xdr:col>4</xdr:col>
      <xdr:colOff>306850</xdr:colOff>
      <xdr:row>369</xdr:row>
      <xdr:rowOff>155186</xdr:rowOff>
    </xdr:to>
    <xdr:cxnSp macro="">
      <xdr:nvCxnSpPr>
        <xdr:cNvPr id="291" name="Conector recto 290">
          <a:extLst>
            <a:ext uri="{FF2B5EF4-FFF2-40B4-BE49-F238E27FC236}">
              <a16:creationId xmlns:a16="http://schemas.microsoft.com/office/drawing/2014/main" id="{00000000-0008-0000-0000-000023010000}"/>
            </a:ext>
          </a:extLst>
        </xdr:cNvPr>
        <xdr:cNvCxnSpPr/>
      </xdr:nvCxnSpPr>
      <xdr:spPr>
        <a:xfrm flipH="1" flipV="1">
          <a:off x="2922775" y="60864031"/>
          <a:ext cx="4349" cy="650127"/>
        </a:xfrm>
        <a:prstGeom prst="line">
          <a:avLst/>
        </a:prstGeom>
        <a:ln w="12700">
          <a:solidFill>
            <a:srgbClr val="C00000"/>
          </a:solidFill>
          <a:prstDash val="sys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403506</xdr:colOff>
      <xdr:row>368</xdr:row>
      <xdr:rowOff>152400</xdr:rowOff>
    </xdr:from>
    <xdr:to>
      <xdr:col>4</xdr:col>
      <xdr:colOff>460656</xdr:colOff>
      <xdr:row>369</xdr:row>
      <xdr:rowOff>55790</xdr:rowOff>
    </xdr:to>
    <xdr:sp macro="" textlink="">
      <xdr:nvSpPr>
        <xdr:cNvPr id="294" name="Diagrama de flujo: conector 293">
          <a:extLst>
            <a:ext uri="{FF2B5EF4-FFF2-40B4-BE49-F238E27FC236}">
              <a16:creationId xmlns:a16="http://schemas.microsoft.com/office/drawing/2014/main" id="{00000000-0008-0000-0000-000026010000}"/>
            </a:ext>
          </a:extLst>
        </xdr:cNvPr>
        <xdr:cNvSpPr/>
      </xdr:nvSpPr>
      <xdr:spPr>
        <a:xfrm>
          <a:off x="3023780" y="61349626"/>
          <a:ext cx="57150" cy="65136"/>
        </a:xfrm>
        <a:prstGeom prst="flowChartConnector">
          <a:avLst/>
        </a:prstGeom>
        <a:solidFill>
          <a:srgbClr val="0070C0"/>
        </a:solidFill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</xdr:col>
      <xdr:colOff>495300</xdr:colOff>
      <xdr:row>366</xdr:row>
      <xdr:rowOff>3810</xdr:rowOff>
    </xdr:from>
    <xdr:to>
      <xdr:col>1</xdr:col>
      <xdr:colOff>499649</xdr:colOff>
      <xdr:row>369</xdr:row>
      <xdr:rowOff>139946</xdr:rowOff>
    </xdr:to>
    <xdr:cxnSp macro="">
      <xdr:nvCxnSpPr>
        <xdr:cNvPr id="296" name="Conector recto 295">
          <a:extLst>
            <a:ext uri="{FF2B5EF4-FFF2-40B4-BE49-F238E27FC236}">
              <a16:creationId xmlns:a16="http://schemas.microsoft.com/office/drawing/2014/main" id="{00000000-0008-0000-0000-000028010000}"/>
            </a:ext>
          </a:extLst>
        </xdr:cNvPr>
        <xdr:cNvCxnSpPr/>
      </xdr:nvCxnSpPr>
      <xdr:spPr>
        <a:xfrm flipH="1" flipV="1">
          <a:off x="1104900" y="61432440"/>
          <a:ext cx="4349" cy="654296"/>
        </a:xfrm>
        <a:prstGeom prst="line">
          <a:avLst/>
        </a:prstGeom>
        <a:ln w="12700">
          <a:solidFill>
            <a:srgbClr val="C00000"/>
          </a:solidFill>
          <a:prstDash val="sys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121920</xdr:colOff>
      <xdr:row>368</xdr:row>
      <xdr:rowOff>156210</xdr:rowOff>
    </xdr:from>
    <xdr:to>
      <xdr:col>1</xdr:col>
      <xdr:colOff>179070</xdr:colOff>
      <xdr:row>369</xdr:row>
      <xdr:rowOff>59600</xdr:rowOff>
    </xdr:to>
    <xdr:sp macro="" textlink="">
      <xdr:nvSpPr>
        <xdr:cNvPr id="297" name="Diagrama de flujo: conector 296">
          <a:extLst>
            <a:ext uri="{FF2B5EF4-FFF2-40B4-BE49-F238E27FC236}">
              <a16:creationId xmlns:a16="http://schemas.microsoft.com/office/drawing/2014/main" id="{00000000-0008-0000-0000-000029010000}"/>
            </a:ext>
          </a:extLst>
        </xdr:cNvPr>
        <xdr:cNvSpPr/>
      </xdr:nvSpPr>
      <xdr:spPr>
        <a:xfrm>
          <a:off x="731520" y="61939170"/>
          <a:ext cx="57150" cy="67220"/>
        </a:xfrm>
        <a:prstGeom prst="flowChartConnector">
          <a:avLst/>
        </a:prstGeom>
        <a:solidFill>
          <a:srgbClr val="0070C0"/>
        </a:solidFill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0</xdr:col>
      <xdr:colOff>548942</xdr:colOff>
      <xdr:row>368</xdr:row>
      <xdr:rowOff>116061</xdr:rowOff>
    </xdr:from>
    <xdr:to>
      <xdr:col>1</xdr:col>
      <xdr:colOff>73975</xdr:colOff>
      <xdr:row>369</xdr:row>
      <xdr:rowOff>105176</xdr:rowOff>
    </xdr:to>
    <xdr:sp macro="" textlink="">
      <xdr:nvSpPr>
        <xdr:cNvPr id="299" name="Elipse 298">
          <a:extLst>
            <a:ext uri="{FF2B5EF4-FFF2-40B4-BE49-F238E27FC236}">
              <a16:creationId xmlns:a16="http://schemas.microsoft.com/office/drawing/2014/main" id="{00000000-0008-0000-0000-00002B010000}"/>
            </a:ext>
          </a:extLst>
        </xdr:cNvPr>
        <xdr:cNvSpPr/>
      </xdr:nvSpPr>
      <xdr:spPr>
        <a:xfrm>
          <a:off x="548942" y="61313287"/>
          <a:ext cx="136071" cy="150861"/>
        </a:xfrm>
        <a:prstGeom prst="ellipse">
          <a:avLst/>
        </a:prstGeom>
        <a:noFill/>
        <a:ln w="9525">
          <a:solidFill>
            <a:srgbClr val="0070C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</xdr:col>
      <xdr:colOff>214151</xdr:colOff>
      <xdr:row>368</xdr:row>
      <xdr:rowOff>114084</xdr:rowOff>
    </xdr:from>
    <xdr:to>
      <xdr:col>1</xdr:col>
      <xdr:colOff>350222</xdr:colOff>
      <xdr:row>369</xdr:row>
      <xdr:rowOff>103199</xdr:rowOff>
    </xdr:to>
    <xdr:sp macro="" textlink="">
      <xdr:nvSpPr>
        <xdr:cNvPr id="300" name="Elipse 299">
          <a:extLst>
            <a:ext uri="{FF2B5EF4-FFF2-40B4-BE49-F238E27FC236}">
              <a16:creationId xmlns:a16="http://schemas.microsoft.com/office/drawing/2014/main" id="{00000000-0008-0000-0000-00002C010000}"/>
            </a:ext>
          </a:extLst>
        </xdr:cNvPr>
        <xdr:cNvSpPr/>
      </xdr:nvSpPr>
      <xdr:spPr>
        <a:xfrm>
          <a:off x="825189" y="61311310"/>
          <a:ext cx="136071" cy="150861"/>
        </a:xfrm>
        <a:prstGeom prst="ellipse">
          <a:avLst/>
        </a:prstGeom>
        <a:noFill/>
        <a:ln w="9525">
          <a:solidFill>
            <a:srgbClr val="0070C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4</xdr:col>
      <xdr:colOff>534048</xdr:colOff>
      <xdr:row>368</xdr:row>
      <xdr:rowOff>110490</xdr:rowOff>
    </xdr:from>
    <xdr:to>
      <xdr:col>4</xdr:col>
      <xdr:colOff>670119</xdr:colOff>
      <xdr:row>369</xdr:row>
      <xdr:rowOff>99605</xdr:rowOff>
    </xdr:to>
    <xdr:sp macro="" textlink="">
      <xdr:nvSpPr>
        <xdr:cNvPr id="301" name="Elipse 300">
          <a:extLst>
            <a:ext uri="{FF2B5EF4-FFF2-40B4-BE49-F238E27FC236}">
              <a16:creationId xmlns:a16="http://schemas.microsoft.com/office/drawing/2014/main" id="{00000000-0008-0000-0000-00002D010000}"/>
            </a:ext>
          </a:extLst>
        </xdr:cNvPr>
        <xdr:cNvSpPr/>
      </xdr:nvSpPr>
      <xdr:spPr>
        <a:xfrm>
          <a:off x="3154322" y="61307716"/>
          <a:ext cx="136071" cy="150861"/>
        </a:xfrm>
        <a:prstGeom prst="ellipse">
          <a:avLst/>
        </a:prstGeom>
        <a:noFill/>
        <a:ln w="9525">
          <a:solidFill>
            <a:srgbClr val="0070C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5</xdr:col>
      <xdr:colOff>74259</xdr:colOff>
      <xdr:row>368</xdr:row>
      <xdr:rowOff>106896</xdr:rowOff>
    </xdr:from>
    <xdr:to>
      <xdr:col>5</xdr:col>
      <xdr:colOff>210330</xdr:colOff>
      <xdr:row>369</xdr:row>
      <xdr:rowOff>96011</xdr:rowOff>
    </xdr:to>
    <xdr:sp macro="" textlink="">
      <xdr:nvSpPr>
        <xdr:cNvPr id="302" name="Elipse 301">
          <a:extLst>
            <a:ext uri="{FF2B5EF4-FFF2-40B4-BE49-F238E27FC236}">
              <a16:creationId xmlns:a16="http://schemas.microsoft.com/office/drawing/2014/main" id="{00000000-0008-0000-0000-00002E010000}"/>
            </a:ext>
          </a:extLst>
        </xdr:cNvPr>
        <xdr:cNvSpPr/>
      </xdr:nvSpPr>
      <xdr:spPr>
        <a:xfrm>
          <a:off x="3409806" y="61304122"/>
          <a:ext cx="136071" cy="150861"/>
        </a:xfrm>
        <a:prstGeom prst="ellipse">
          <a:avLst/>
        </a:prstGeom>
        <a:noFill/>
        <a:ln w="9525">
          <a:solidFill>
            <a:srgbClr val="0070C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</xdr:col>
      <xdr:colOff>150962</xdr:colOff>
      <xdr:row>365</xdr:row>
      <xdr:rowOff>39538</xdr:rowOff>
    </xdr:from>
    <xdr:to>
      <xdr:col>1</xdr:col>
      <xdr:colOff>234078</xdr:colOff>
      <xdr:row>368</xdr:row>
      <xdr:rowOff>136177</xdr:rowOff>
    </xdr:to>
    <xdr:cxnSp macro="">
      <xdr:nvCxnSpPr>
        <xdr:cNvPr id="303" name="Conector recto de flecha 302">
          <a:extLst>
            <a:ext uri="{FF2B5EF4-FFF2-40B4-BE49-F238E27FC236}">
              <a16:creationId xmlns:a16="http://schemas.microsoft.com/office/drawing/2014/main" id="{00000000-0008-0000-0000-00002F010000}"/>
            </a:ext>
          </a:extLst>
        </xdr:cNvPr>
        <xdr:cNvCxnSpPr>
          <a:cxnSpLocks/>
          <a:endCxn id="300" idx="1"/>
        </xdr:cNvCxnSpPr>
      </xdr:nvCxnSpPr>
      <xdr:spPr>
        <a:xfrm>
          <a:off x="762000" y="60722774"/>
          <a:ext cx="83116" cy="610629"/>
        </a:xfrm>
        <a:prstGeom prst="straightConnector1">
          <a:avLst/>
        </a:prstGeom>
        <a:ln>
          <a:solidFill>
            <a:srgbClr val="0070C0"/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5656</xdr:colOff>
      <xdr:row>365</xdr:row>
      <xdr:rowOff>34290</xdr:rowOff>
    </xdr:from>
    <xdr:to>
      <xdr:col>1</xdr:col>
      <xdr:colOff>152401</xdr:colOff>
      <xdr:row>368</xdr:row>
      <xdr:rowOff>116061</xdr:rowOff>
    </xdr:to>
    <xdr:cxnSp macro="">
      <xdr:nvCxnSpPr>
        <xdr:cNvPr id="305" name="Conector recto de flecha 304">
          <a:extLst>
            <a:ext uri="{FF2B5EF4-FFF2-40B4-BE49-F238E27FC236}">
              <a16:creationId xmlns:a16="http://schemas.microsoft.com/office/drawing/2014/main" id="{00000000-0008-0000-0000-000031010000}"/>
            </a:ext>
          </a:extLst>
        </xdr:cNvPr>
        <xdr:cNvCxnSpPr>
          <a:cxnSpLocks/>
          <a:endCxn id="299" idx="0"/>
        </xdr:cNvCxnSpPr>
      </xdr:nvCxnSpPr>
      <xdr:spPr>
        <a:xfrm flipH="1">
          <a:off x="617261" y="59199579"/>
          <a:ext cx="146745" cy="593114"/>
        </a:xfrm>
        <a:prstGeom prst="straightConnector1">
          <a:avLst/>
        </a:prstGeom>
        <a:ln>
          <a:solidFill>
            <a:srgbClr val="0070C0"/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594731</xdr:colOff>
      <xdr:row>365</xdr:row>
      <xdr:rowOff>69695</xdr:rowOff>
    </xdr:from>
    <xdr:to>
      <xdr:col>4</xdr:col>
      <xdr:colOff>602084</xdr:colOff>
      <xdr:row>368</xdr:row>
      <xdr:rowOff>110490</xdr:rowOff>
    </xdr:to>
    <xdr:cxnSp macro="">
      <xdr:nvCxnSpPr>
        <xdr:cNvPr id="310" name="Conector recto de flecha 309">
          <a:extLst>
            <a:ext uri="{FF2B5EF4-FFF2-40B4-BE49-F238E27FC236}">
              <a16:creationId xmlns:a16="http://schemas.microsoft.com/office/drawing/2014/main" id="{00000000-0008-0000-0000-000036010000}"/>
            </a:ext>
          </a:extLst>
        </xdr:cNvPr>
        <xdr:cNvCxnSpPr>
          <a:cxnSpLocks/>
          <a:endCxn id="301" idx="0"/>
        </xdr:cNvCxnSpPr>
      </xdr:nvCxnSpPr>
      <xdr:spPr>
        <a:xfrm>
          <a:off x="3215268" y="61015756"/>
          <a:ext cx="7353" cy="556539"/>
        </a:xfrm>
        <a:prstGeom prst="straightConnector1">
          <a:avLst/>
        </a:prstGeom>
        <a:ln>
          <a:solidFill>
            <a:srgbClr val="0070C0"/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594731</xdr:colOff>
      <xdr:row>365</xdr:row>
      <xdr:rowOff>65049</xdr:rowOff>
    </xdr:from>
    <xdr:to>
      <xdr:col>5</xdr:col>
      <xdr:colOff>142295</xdr:colOff>
      <xdr:row>368</xdr:row>
      <xdr:rowOff>106896</xdr:rowOff>
    </xdr:to>
    <xdr:cxnSp macro="">
      <xdr:nvCxnSpPr>
        <xdr:cNvPr id="311" name="Conector recto de flecha 310">
          <a:extLst>
            <a:ext uri="{FF2B5EF4-FFF2-40B4-BE49-F238E27FC236}">
              <a16:creationId xmlns:a16="http://schemas.microsoft.com/office/drawing/2014/main" id="{00000000-0008-0000-0000-000037010000}"/>
            </a:ext>
          </a:extLst>
        </xdr:cNvPr>
        <xdr:cNvCxnSpPr>
          <a:cxnSpLocks/>
          <a:endCxn id="302" idx="0"/>
        </xdr:cNvCxnSpPr>
      </xdr:nvCxnSpPr>
      <xdr:spPr>
        <a:xfrm>
          <a:off x="3215268" y="61011110"/>
          <a:ext cx="263100" cy="557591"/>
        </a:xfrm>
        <a:prstGeom prst="straightConnector1">
          <a:avLst/>
        </a:prstGeom>
        <a:ln>
          <a:solidFill>
            <a:srgbClr val="0070C0"/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502737</xdr:colOff>
      <xdr:row>367</xdr:row>
      <xdr:rowOff>105779</xdr:rowOff>
    </xdr:from>
    <xdr:to>
      <xdr:col>4</xdr:col>
      <xdr:colOff>301924</xdr:colOff>
      <xdr:row>367</xdr:row>
      <xdr:rowOff>111425</xdr:rowOff>
    </xdr:to>
    <xdr:cxnSp macro="">
      <xdr:nvCxnSpPr>
        <xdr:cNvPr id="315" name="Conector recto de flecha 314">
          <a:extLst>
            <a:ext uri="{FF2B5EF4-FFF2-40B4-BE49-F238E27FC236}">
              <a16:creationId xmlns:a16="http://schemas.microsoft.com/office/drawing/2014/main" id="{00000000-0008-0000-0000-00003B010000}"/>
            </a:ext>
          </a:extLst>
        </xdr:cNvPr>
        <xdr:cNvCxnSpPr/>
      </xdr:nvCxnSpPr>
      <xdr:spPr>
        <a:xfrm>
          <a:off x="1113775" y="61112505"/>
          <a:ext cx="1808423" cy="5646"/>
        </a:xfrm>
        <a:prstGeom prst="straightConnector1">
          <a:avLst/>
        </a:prstGeom>
        <a:ln>
          <a:solidFill>
            <a:srgbClr val="C00000"/>
          </a:solidFill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83820</xdr:colOff>
          <xdr:row>44</xdr:row>
          <xdr:rowOff>0</xdr:rowOff>
        </xdr:from>
        <xdr:to>
          <xdr:col>9</xdr:col>
          <xdr:colOff>304800</xdr:colOff>
          <xdr:row>44</xdr:row>
          <xdr:rowOff>0</xdr:rowOff>
        </xdr:to>
        <xdr:sp macro="" textlink="">
          <xdr:nvSpPr>
            <xdr:cNvPr id="4194" name="Object 98" hidden="1">
              <a:extLst>
                <a:ext uri="{63B3BB69-23CF-44E3-9099-C40C66FF867C}">
                  <a14:compatExt spid="_x0000_s4194"/>
                </a:ext>
                <a:ext uri="{FF2B5EF4-FFF2-40B4-BE49-F238E27FC236}">
                  <a16:creationId xmlns:a16="http://schemas.microsoft.com/office/drawing/2014/main" id="{00000000-0008-0000-0000-00006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83820</xdr:colOff>
          <xdr:row>44</xdr:row>
          <xdr:rowOff>0</xdr:rowOff>
        </xdr:from>
        <xdr:to>
          <xdr:col>9</xdr:col>
          <xdr:colOff>304800</xdr:colOff>
          <xdr:row>44</xdr:row>
          <xdr:rowOff>0</xdr:rowOff>
        </xdr:to>
        <xdr:sp macro="" textlink="">
          <xdr:nvSpPr>
            <xdr:cNvPr id="4195" name="Object 99" hidden="1">
              <a:extLst>
                <a:ext uri="{63B3BB69-23CF-44E3-9099-C40C66FF867C}">
                  <a14:compatExt spid="_x0000_s4195"/>
                </a:ext>
                <a:ext uri="{FF2B5EF4-FFF2-40B4-BE49-F238E27FC236}">
                  <a16:creationId xmlns:a16="http://schemas.microsoft.com/office/drawing/2014/main" id="{00000000-0008-0000-0000-00006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83820</xdr:colOff>
          <xdr:row>44</xdr:row>
          <xdr:rowOff>0</xdr:rowOff>
        </xdr:from>
        <xdr:to>
          <xdr:col>9</xdr:col>
          <xdr:colOff>304800</xdr:colOff>
          <xdr:row>44</xdr:row>
          <xdr:rowOff>0</xdr:rowOff>
        </xdr:to>
        <xdr:sp macro="" textlink="">
          <xdr:nvSpPr>
            <xdr:cNvPr id="4196" name="Object 100" hidden="1">
              <a:extLst>
                <a:ext uri="{63B3BB69-23CF-44E3-9099-C40C66FF867C}">
                  <a14:compatExt spid="_x0000_s4196"/>
                </a:ext>
                <a:ext uri="{FF2B5EF4-FFF2-40B4-BE49-F238E27FC236}">
                  <a16:creationId xmlns:a16="http://schemas.microsoft.com/office/drawing/2014/main" id="{00000000-0008-0000-0000-00006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297180</xdr:colOff>
          <xdr:row>44</xdr:row>
          <xdr:rowOff>0</xdr:rowOff>
        </xdr:from>
        <xdr:to>
          <xdr:col>13</xdr:col>
          <xdr:colOff>274320</xdr:colOff>
          <xdr:row>44</xdr:row>
          <xdr:rowOff>0</xdr:rowOff>
        </xdr:to>
        <xdr:sp macro="" textlink="">
          <xdr:nvSpPr>
            <xdr:cNvPr id="4197" name="Object 101" hidden="1">
              <a:extLst>
                <a:ext uri="{63B3BB69-23CF-44E3-9099-C40C66FF867C}">
                  <a14:compatExt spid="_x0000_s4197"/>
                </a:ext>
                <a:ext uri="{FF2B5EF4-FFF2-40B4-BE49-F238E27FC236}">
                  <a16:creationId xmlns:a16="http://schemas.microsoft.com/office/drawing/2014/main" id="{00000000-0008-0000-0000-00006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60960</xdr:colOff>
          <xdr:row>44</xdr:row>
          <xdr:rowOff>0</xdr:rowOff>
        </xdr:from>
        <xdr:to>
          <xdr:col>14</xdr:col>
          <xdr:colOff>388620</xdr:colOff>
          <xdr:row>44</xdr:row>
          <xdr:rowOff>0</xdr:rowOff>
        </xdr:to>
        <xdr:sp macro="" textlink="">
          <xdr:nvSpPr>
            <xdr:cNvPr id="4198" name="Object 102" hidden="1">
              <a:extLst>
                <a:ext uri="{63B3BB69-23CF-44E3-9099-C40C66FF867C}">
                  <a14:compatExt spid="_x0000_s4198"/>
                </a:ext>
                <a:ext uri="{FF2B5EF4-FFF2-40B4-BE49-F238E27FC236}">
                  <a16:creationId xmlns:a16="http://schemas.microsoft.com/office/drawing/2014/main" id="{00000000-0008-0000-0000-00006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38100</xdr:colOff>
          <xdr:row>44</xdr:row>
          <xdr:rowOff>0</xdr:rowOff>
        </xdr:from>
        <xdr:to>
          <xdr:col>14</xdr:col>
          <xdr:colOff>22860</xdr:colOff>
          <xdr:row>44</xdr:row>
          <xdr:rowOff>0</xdr:rowOff>
        </xdr:to>
        <xdr:sp macro="" textlink="">
          <xdr:nvSpPr>
            <xdr:cNvPr id="4199" name="Object 103" hidden="1">
              <a:extLst>
                <a:ext uri="{63B3BB69-23CF-44E3-9099-C40C66FF867C}">
                  <a14:compatExt spid="_x0000_s4199"/>
                </a:ext>
                <a:ext uri="{FF2B5EF4-FFF2-40B4-BE49-F238E27FC236}">
                  <a16:creationId xmlns:a16="http://schemas.microsoft.com/office/drawing/2014/main" id="{00000000-0008-0000-0000-00006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99060</xdr:colOff>
          <xdr:row>44</xdr:row>
          <xdr:rowOff>0</xdr:rowOff>
        </xdr:from>
        <xdr:to>
          <xdr:col>14</xdr:col>
          <xdr:colOff>350520</xdr:colOff>
          <xdr:row>44</xdr:row>
          <xdr:rowOff>0</xdr:rowOff>
        </xdr:to>
        <xdr:sp macro="" textlink="">
          <xdr:nvSpPr>
            <xdr:cNvPr id="4200" name="Object 104" hidden="1">
              <a:extLst>
                <a:ext uri="{63B3BB69-23CF-44E3-9099-C40C66FF867C}">
                  <a14:compatExt spid="_x0000_s4200"/>
                </a:ext>
                <a:ext uri="{FF2B5EF4-FFF2-40B4-BE49-F238E27FC236}">
                  <a16:creationId xmlns:a16="http://schemas.microsoft.com/office/drawing/2014/main" id="{00000000-0008-0000-0000-00006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365760</xdr:colOff>
          <xdr:row>44</xdr:row>
          <xdr:rowOff>0</xdr:rowOff>
        </xdr:from>
        <xdr:to>
          <xdr:col>12</xdr:col>
          <xdr:colOff>373380</xdr:colOff>
          <xdr:row>44</xdr:row>
          <xdr:rowOff>0</xdr:rowOff>
        </xdr:to>
        <xdr:sp macro="" textlink="">
          <xdr:nvSpPr>
            <xdr:cNvPr id="4201" name="Object 105" hidden="1">
              <a:extLst>
                <a:ext uri="{63B3BB69-23CF-44E3-9099-C40C66FF867C}">
                  <a14:compatExt spid="_x0000_s4201"/>
                </a:ext>
                <a:ext uri="{FF2B5EF4-FFF2-40B4-BE49-F238E27FC236}">
                  <a16:creationId xmlns:a16="http://schemas.microsoft.com/office/drawing/2014/main" id="{00000000-0008-0000-0000-00006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83820</xdr:colOff>
          <xdr:row>44</xdr:row>
          <xdr:rowOff>0</xdr:rowOff>
        </xdr:from>
        <xdr:to>
          <xdr:col>9</xdr:col>
          <xdr:colOff>304800</xdr:colOff>
          <xdr:row>44</xdr:row>
          <xdr:rowOff>0</xdr:rowOff>
        </xdr:to>
        <xdr:sp macro="" textlink="">
          <xdr:nvSpPr>
            <xdr:cNvPr id="4203" name="Object 107" hidden="1">
              <a:extLst>
                <a:ext uri="{63B3BB69-23CF-44E3-9099-C40C66FF867C}">
                  <a14:compatExt spid="_x0000_s4203"/>
                </a:ext>
                <a:ext uri="{FF2B5EF4-FFF2-40B4-BE49-F238E27FC236}">
                  <a16:creationId xmlns:a16="http://schemas.microsoft.com/office/drawing/2014/main" id="{00000000-0008-0000-0000-00006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83820</xdr:colOff>
          <xdr:row>44</xdr:row>
          <xdr:rowOff>0</xdr:rowOff>
        </xdr:from>
        <xdr:to>
          <xdr:col>9</xdr:col>
          <xdr:colOff>304800</xdr:colOff>
          <xdr:row>44</xdr:row>
          <xdr:rowOff>0</xdr:rowOff>
        </xdr:to>
        <xdr:sp macro="" textlink="">
          <xdr:nvSpPr>
            <xdr:cNvPr id="4204" name="Object 108" hidden="1">
              <a:extLst>
                <a:ext uri="{63B3BB69-23CF-44E3-9099-C40C66FF867C}">
                  <a14:compatExt spid="_x0000_s4204"/>
                </a:ext>
                <a:ext uri="{FF2B5EF4-FFF2-40B4-BE49-F238E27FC236}">
                  <a16:creationId xmlns:a16="http://schemas.microsoft.com/office/drawing/2014/main" id="{00000000-0008-0000-0000-00006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83820</xdr:colOff>
          <xdr:row>44</xdr:row>
          <xdr:rowOff>0</xdr:rowOff>
        </xdr:from>
        <xdr:to>
          <xdr:col>9</xdr:col>
          <xdr:colOff>304800</xdr:colOff>
          <xdr:row>44</xdr:row>
          <xdr:rowOff>0</xdr:rowOff>
        </xdr:to>
        <xdr:sp macro="" textlink="">
          <xdr:nvSpPr>
            <xdr:cNvPr id="4205" name="Object 109" hidden="1">
              <a:extLst>
                <a:ext uri="{63B3BB69-23CF-44E3-9099-C40C66FF867C}">
                  <a14:compatExt spid="_x0000_s4205"/>
                </a:ext>
                <a:ext uri="{FF2B5EF4-FFF2-40B4-BE49-F238E27FC236}">
                  <a16:creationId xmlns:a16="http://schemas.microsoft.com/office/drawing/2014/main" id="{00000000-0008-0000-0000-00006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83820</xdr:colOff>
          <xdr:row>44</xdr:row>
          <xdr:rowOff>0</xdr:rowOff>
        </xdr:from>
        <xdr:to>
          <xdr:col>9</xdr:col>
          <xdr:colOff>304800</xdr:colOff>
          <xdr:row>44</xdr:row>
          <xdr:rowOff>0</xdr:rowOff>
        </xdr:to>
        <xdr:sp macro="" textlink="">
          <xdr:nvSpPr>
            <xdr:cNvPr id="4206" name="Object 110" hidden="1">
              <a:extLst>
                <a:ext uri="{63B3BB69-23CF-44E3-9099-C40C66FF867C}">
                  <a14:compatExt spid="_x0000_s4206"/>
                </a:ext>
                <a:ext uri="{FF2B5EF4-FFF2-40B4-BE49-F238E27FC236}">
                  <a16:creationId xmlns:a16="http://schemas.microsoft.com/office/drawing/2014/main" id="{00000000-0008-0000-0000-00006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83820</xdr:colOff>
          <xdr:row>44</xdr:row>
          <xdr:rowOff>0</xdr:rowOff>
        </xdr:from>
        <xdr:to>
          <xdr:col>9</xdr:col>
          <xdr:colOff>304800</xdr:colOff>
          <xdr:row>44</xdr:row>
          <xdr:rowOff>0</xdr:rowOff>
        </xdr:to>
        <xdr:sp macro="" textlink="">
          <xdr:nvSpPr>
            <xdr:cNvPr id="4207" name="Object 111" hidden="1">
              <a:extLst>
                <a:ext uri="{63B3BB69-23CF-44E3-9099-C40C66FF867C}">
                  <a14:compatExt spid="_x0000_s4207"/>
                </a:ext>
                <a:ext uri="{FF2B5EF4-FFF2-40B4-BE49-F238E27FC236}">
                  <a16:creationId xmlns:a16="http://schemas.microsoft.com/office/drawing/2014/main" id="{00000000-0008-0000-0000-00006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7</xdr:col>
      <xdr:colOff>2627</xdr:colOff>
      <xdr:row>47</xdr:row>
      <xdr:rowOff>0</xdr:rowOff>
    </xdr:from>
    <xdr:to>
      <xdr:col>10</xdr:col>
      <xdr:colOff>605936</xdr:colOff>
      <xdr:row>58</xdr:row>
      <xdr:rowOff>82827</xdr:rowOff>
    </xdr:to>
    <xdr:sp macro="" textlink="">
      <xdr:nvSpPr>
        <xdr:cNvPr id="259" name="Forma libre: forma 258">
          <a:extLst>
            <a:ext uri="{FF2B5EF4-FFF2-40B4-BE49-F238E27FC236}">
              <a16:creationId xmlns:a16="http://schemas.microsoft.com/office/drawing/2014/main" id="{00000000-0008-0000-0000-000003010000}"/>
            </a:ext>
          </a:extLst>
        </xdr:cNvPr>
        <xdr:cNvSpPr/>
      </xdr:nvSpPr>
      <xdr:spPr>
        <a:xfrm>
          <a:off x="6786084" y="9284804"/>
          <a:ext cx="2541439" cy="1615110"/>
        </a:xfrm>
        <a:custGeom>
          <a:avLst/>
          <a:gdLst>
            <a:gd name="connsiteX0" fmla="*/ 1437409 w 2372591"/>
            <a:gd name="connsiteY0" fmla="*/ 8660 h 1446069"/>
            <a:gd name="connsiteX1" fmla="*/ 1437409 w 2372591"/>
            <a:gd name="connsiteY1" fmla="*/ 952500 h 1446069"/>
            <a:gd name="connsiteX2" fmla="*/ 2372591 w 2372591"/>
            <a:gd name="connsiteY2" fmla="*/ 952500 h 1446069"/>
            <a:gd name="connsiteX3" fmla="*/ 2372591 w 2372591"/>
            <a:gd name="connsiteY3" fmla="*/ 1437410 h 1446069"/>
            <a:gd name="connsiteX4" fmla="*/ 0 w 2372591"/>
            <a:gd name="connsiteY4" fmla="*/ 1446069 h 1446069"/>
            <a:gd name="connsiteX5" fmla="*/ 0 w 2372591"/>
            <a:gd name="connsiteY5" fmla="*/ 943841 h 1446069"/>
            <a:gd name="connsiteX6" fmla="*/ 917864 w 2372591"/>
            <a:gd name="connsiteY6" fmla="*/ 943841 h 1446069"/>
            <a:gd name="connsiteX7" fmla="*/ 917864 w 2372591"/>
            <a:gd name="connsiteY7" fmla="*/ 0 h 1446069"/>
            <a:gd name="connsiteX8" fmla="*/ 1437409 w 2372591"/>
            <a:gd name="connsiteY8" fmla="*/ 8660 h 1446069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</a:cxnLst>
          <a:rect l="l" t="t" r="r" b="b"/>
          <a:pathLst>
            <a:path w="2372591" h="1446069">
              <a:moveTo>
                <a:pt x="1437409" y="8660"/>
              </a:moveTo>
              <a:lnTo>
                <a:pt x="1437409" y="952500"/>
              </a:lnTo>
              <a:lnTo>
                <a:pt x="2372591" y="952500"/>
              </a:lnTo>
              <a:lnTo>
                <a:pt x="2372591" y="1437410"/>
              </a:lnTo>
              <a:lnTo>
                <a:pt x="0" y="1446069"/>
              </a:lnTo>
              <a:lnTo>
                <a:pt x="0" y="943841"/>
              </a:lnTo>
              <a:lnTo>
                <a:pt x="917864" y="943841"/>
              </a:lnTo>
              <a:lnTo>
                <a:pt x="917864" y="0"/>
              </a:lnTo>
              <a:lnTo>
                <a:pt x="1437409" y="8660"/>
              </a:lnTo>
              <a:close/>
            </a:path>
          </a:pathLst>
        </a:custGeom>
        <a:noFill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9</xdr:col>
      <xdr:colOff>246372</xdr:colOff>
      <xdr:row>51</xdr:row>
      <xdr:rowOff>16118</xdr:rowOff>
    </xdr:from>
    <xdr:to>
      <xdr:col>10</xdr:col>
      <xdr:colOff>470520</xdr:colOff>
      <xdr:row>51</xdr:row>
      <xdr:rowOff>16569</xdr:rowOff>
    </xdr:to>
    <xdr:cxnSp macro="">
      <xdr:nvCxnSpPr>
        <xdr:cNvPr id="260" name="Conector recto 259">
          <a:extLst>
            <a:ext uri="{FF2B5EF4-FFF2-40B4-BE49-F238E27FC236}">
              <a16:creationId xmlns:a16="http://schemas.microsoft.com/office/drawing/2014/main" id="{00000000-0008-0000-0000-000004010000}"/>
            </a:ext>
          </a:extLst>
        </xdr:cNvPr>
        <xdr:cNvCxnSpPr/>
      </xdr:nvCxnSpPr>
      <xdr:spPr>
        <a:xfrm flipV="1">
          <a:off x="6383785" y="9773031"/>
          <a:ext cx="870192" cy="451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592150</xdr:colOff>
      <xdr:row>51</xdr:row>
      <xdr:rowOff>24402</xdr:rowOff>
    </xdr:from>
    <xdr:to>
      <xdr:col>8</xdr:col>
      <xdr:colOff>284554</xdr:colOff>
      <xdr:row>51</xdr:row>
      <xdr:rowOff>24853</xdr:rowOff>
    </xdr:to>
    <xdr:cxnSp macro="">
      <xdr:nvCxnSpPr>
        <xdr:cNvPr id="262" name="Conector recto 261">
          <a:extLst>
            <a:ext uri="{FF2B5EF4-FFF2-40B4-BE49-F238E27FC236}">
              <a16:creationId xmlns:a16="http://schemas.microsoft.com/office/drawing/2014/main" id="{00000000-0008-0000-0000-000006010000}"/>
            </a:ext>
          </a:extLst>
        </xdr:cNvPr>
        <xdr:cNvCxnSpPr/>
      </xdr:nvCxnSpPr>
      <xdr:spPr>
        <a:xfrm flipV="1">
          <a:off x="4716889" y="9781315"/>
          <a:ext cx="1092165" cy="451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68580</xdr:colOff>
      <xdr:row>57</xdr:row>
      <xdr:rowOff>76200</xdr:rowOff>
    </xdr:from>
    <xdr:to>
      <xdr:col>10</xdr:col>
      <xdr:colOff>563880</xdr:colOff>
      <xdr:row>57</xdr:row>
      <xdr:rowOff>87630</xdr:rowOff>
    </xdr:to>
    <xdr:cxnSp macro="">
      <xdr:nvCxnSpPr>
        <xdr:cNvPr id="266" name="Conector recto 265">
          <a:extLst>
            <a:ext uri="{FF2B5EF4-FFF2-40B4-BE49-F238E27FC236}">
              <a16:creationId xmlns:a16="http://schemas.microsoft.com/office/drawing/2014/main" id="{00000000-0008-0000-0000-00000A010000}"/>
            </a:ext>
          </a:extLst>
        </xdr:cNvPr>
        <xdr:cNvCxnSpPr/>
      </xdr:nvCxnSpPr>
      <xdr:spPr>
        <a:xfrm flipV="1">
          <a:off x="681493" y="62643026"/>
          <a:ext cx="2507974" cy="11430"/>
        </a:xfrm>
        <a:prstGeom prst="line">
          <a:avLst/>
        </a:prstGeom>
        <a:ln w="28575">
          <a:solidFill>
            <a:srgbClr val="C0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95250</xdr:colOff>
      <xdr:row>54</xdr:row>
      <xdr:rowOff>89297</xdr:rowOff>
    </xdr:from>
    <xdr:to>
      <xdr:col>11</xdr:col>
      <xdr:colOff>102976</xdr:colOff>
      <xdr:row>58</xdr:row>
      <xdr:rowOff>8107</xdr:rowOff>
    </xdr:to>
    <xdr:cxnSp macro="">
      <xdr:nvCxnSpPr>
        <xdr:cNvPr id="269" name="Conector recto de flecha 268">
          <a:extLst>
            <a:ext uri="{FF2B5EF4-FFF2-40B4-BE49-F238E27FC236}">
              <a16:creationId xmlns:a16="http://schemas.microsoft.com/office/drawing/2014/main" id="{00000000-0008-0000-0000-00000D010000}"/>
            </a:ext>
          </a:extLst>
        </xdr:cNvPr>
        <xdr:cNvCxnSpPr/>
      </xdr:nvCxnSpPr>
      <xdr:spPr>
        <a:xfrm>
          <a:off x="9429750" y="10001250"/>
          <a:ext cx="7726" cy="466498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251188</xdr:colOff>
      <xdr:row>56</xdr:row>
      <xdr:rowOff>157842</xdr:rowOff>
    </xdr:from>
    <xdr:to>
      <xdr:col>7</xdr:col>
      <xdr:colOff>308338</xdr:colOff>
      <xdr:row>57</xdr:row>
      <xdr:rowOff>61232</xdr:rowOff>
    </xdr:to>
    <xdr:sp macro="" textlink="">
      <xdr:nvSpPr>
        <xdr:cNvPr id="271" name="Diagrama de flujo: conector 270">
          <a:extLst>
            <a:ext uri="{FF2B5EF4-FFF2-40B4-BE49-F238E27FC236}">
              <a16:creationId xmlns:a16="http://schemas.microsoft.com/office/drawing/2014/main" id="{00000000-0008-0000-0000-00000F010000}"/>
            </a:ext>
          </a:extLst>
        </xdr:cNvPr>
        <xdr:cNvSpPr/>
      </xdr:nvSpPr>
      <xdr:spPr>
        <a:xfrm>
          <a:off x="864101" y="62559016"/>
          <a:ext cx="57150" cy="69042"/>
        </a:xfrm>
        <a:prstGeom prst="flowChartConnector">
          <a:avLst/>
        </a:prstGeom>
        <a:solidFill>
          <a:srgbClr val="C00000"/>
        </a:solidFill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7</xdr:col>
      <xdr:colOff>395968</xdr:colOff>
      <xdr:row>56</xdr:row>
      <xdr:rowOff>157838</xdr:rowOff>
    </xdr:from>
    <xdr:to>
      <xdr:col>7</xdr:col>
      <xdr:colOff>453118</xdr:colOff>
      <xdr:row>57</xdr:row>
      <xdr:rowOff>61228</xdr:rowOff>
    </xdr:to>
    <xdr:sp macro="" textlink="">
      <xdr:nvSpPr>
        <xdr:cNvPr id="272" name="Diagrama de flujo: conector 271">
          <a:extLst>
            <a:ext uri="{FF2B5EF4-FFF2-40B4-BE49-F238E27FC236}">
              <a16:creationId xmlns:a16="http://schemas.microsoft.com/office/drawing/2014/main" id="{00000000-0008-0000-0000-000010010000}"/>
            </a:ext>
          </a:extLst>
        </xdr:cNvPr>
        <xdr:cNvSpPr/>
      </xdr:nvSpPr>
      <xdr:spPr>
        <a:xfrm>
          <a:off x="1008881" y="62559012"/>
          <a:ext cx="57150" cy="69042"/>
        </a:xfrm>
        <a:prstGeom prst="flowChartConnector">
          <a:avLst/>
        </a:prstGeom>
        <a:solidFill>
          <a:srgbClr val="C00000"/>
        </a:solidFill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7</xdr:col>
      <xdr:colOff>548368</xdr:colOff>
      <xdr:row>56</xdr:row>
      <xdr:rowOff>157836</xdr:rowOff>
    </xdr:from>
    <xdr:to>
      <xdr:col>7</xdr:col>
      <xdr:colOff>605518</xdr:colOff>
      <xdr:row>57</xdr:row>
      <xdr:rowOff>61226</xdr:rowOff>
    </xdr:to>
    <xdr:sp macro="" textlink="">
      <xdr:nvSpPr>
        <xdr:cNvPr id="273" name="Diagrama de flujo: conector 272">
          <a:extLst>
            <a:ext uri="{FF2B5EF4-FFF2-40B4-BE49-F238E27FC236}">
              <a16:creationId xmlns:a16="http://schemas.microsoft.com/office/drawing/2014/main" id="{00000000-0008-0000-0000-000011010000}"/>
            </a:ext>
          </a:extLst>
        </xdr:cNvPr>
        <xdr:cNvSpPr/>
      </xdr:nvSpPr>
      <xdr:spPr>
        <a:xfrm>
          <a:off x="1161281" y="62559010"/>
          <a:ext cx="57150" cy="69042"/>
        </a:xfrm>
        <a:prstGeom prst="flowChartConnector">
          <a:avLst/>
        </a:prstGeom>
        <a:solidFill>
          <a:schemeClr val="accent2"/>
        </a:solidFill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8</xdr:col>
      <xdr:colOff>41470</xdr:colOff>
      <xdr:row>56</xdr:row>
      <xdr:rowOff>157832</xdr:rowOff>
    </xdr:from>
    <xdr:to>
      <xdr:col>8</xdr:col>
      <xdr:colOff>98620</xdr:colOff>
      <xdr:row>57</xdr:row>
      <xdr:rowOff>61222</xdr:rowOff>
    </xdr:to>
    <xdr:sp macro="" textlink="">
      <xdr:nvSpPr>
        <xdr:cNvPr id="274" name="Diagrama de flujo: conector 273">
          <a:extLst>
            <a:ext uri="{FF2B5EF4-FFF2-40B4-BE49-F238E27FC236}">
              <a16:creationId xmlns:a16="http://schemas.microsoft.com/office/drawing/2014/main" id="{00000000-0008-0000-0000-000012010000}"/>
            </a:ext>
          </a:extLst>
        </xdr:cNvPr>
        <xdr:cNvSpPr/>
      </xdr:nvSpPr>
      <xdr:spPr>
        <a:xfrm>
          <a:off x="5565970" y="10743006"/>
          <a:ext cx="57150" cy="69042"/>
        </a:xfrm>
        <a:prstGeom prst="flowChartConnector">
          <a:avLst/>
        </a:prstGeom>
        <a:solidFill>
          <a:srgbClr val="C00000"/>
        </a:solidFill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8</xdr:col>
      <xdr:colOff>193870</xdr:colOff>
      <xdr:row>56</xdr:row>
      <xdr:rowOff>157829</xdr:rowOff>
    </xdr:from>
    <xdr:to>
      <xdr:col>8</xdr:col>
      <xdr:colOff>251020</xdr:colOff>
      <xdr:row>57</xdr:row>
      <xdr:rowOff>61219</xdr:rowOff>
    </xdr:to>
    <xdr:sp macro="" textlink="">
      <xdr:nvSpPr>
        <xdr:cNvPr id="275" name="Diagrama de flujo: conector 274">
          <a:extLst>
            <a:ext uri="{FF2B5EF4-FFF2-40B4-BE49-F238E27FC236}">
              <a16:creationId xmlns:a16="http://schemas.microsoft.com/office/drawing/2014/main" id="{00000000-0008-0000-0000-000013010000}"/>
            </a:ext>
          </a:extLst>
        </xdr:cNvPr>
        <xdr:cNvSpPr/>
      </xdr:nvSpPr>
      <xdr:spPr>
        <a:xfrm>
          <a:off x="5718370" y="10743003"/>
          <a:ext cx="57150" cy="69042"/>
        </a:xfrm>
        <a:prstGeom prst="flowChartConnector">
          <a:avLst/>
        </a:prstGeom>
        <a:solidFill>
          <a:srgbClr val="C00000"/>
        </a:solidFill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8</xdr:col>
      <xdr:colOff>362836</xdr:colOff>
      <xdr:row>56</xdr:row>
      <xdr:rowOff>157827</xdr:rowOff>
    </xdr:from>
    <xdr:to>
      <xdr:col>8</xdr:col>
      <xdr:colOff>419986</xdr:colOff>
      <xdr:row>57</xdr:row>
      <xdr:rowOff>61217</xdr:rowOff>
    </xdr:to>
    <xdr:sp macro="" textlink="">
      <xdr:nvSpPr>
        <xdr:cNvPr id="276" name="Diagrama de flujo: conector 275">
          <a:extLst>
            <a:ext uri="{FF2B5EF4-FFF2-40B4-BE49-F238E27FC236}">
              <a16:creationId xmlns:a16="http://schemas.microsoft.com/office/drawing/2014/main" id="{00000000-0008-0000-0000-000014010000}"/>
            </a:ext>
          </a:extLst>
        </xdr:cNvPr>
        <xdr:cNvSpPr/>
      </xdr:nvSpPr>
      <xdr:spPr>
        <a:xfrm>
          <a:off x="5887336" y="10743001"/>
          <a:ext cx="57150" cy="69042"/>
        </a:xfrm>
        <a:prstGeom prst="flowChartConnector">
          <a:avLst/>
        </a:prstGeom>
        <a:solidFill>
          <a:srgbClr val="C00000"/>
        </a:solidFill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9</xdr:col>
      <xdr:colOff>181968</xdr:colOff>
      <xdr:row>56</xdr:row>
      <xdr:rowOff>157817</xdr:rowOff>
    </xdr:from>
    <xdr:to>
      <xdr:col>9</xdr:col>
      <xdr:colOff>239118</xdr:colOff>
      <xdr:row>57</xdr:row>
      <xdr:rowOff>61207</xdr:rowOff>
    </xdr:to>
    <xdr:sp macro="" textlink="">
      <xdr:nvSpPr>
        <xdr:cNvPr id="277" name="Diagrama de flujo: conector 276">
          <a:extLst>
            <a:ext uri="{FF2B5EF4-FFF2-40B4-BE49-F238E27FC236}">
              <a16:creationId xmlns:a16="http://schemas.microsoft.com/office/drawing/2014/main" id="{00000000-0008-0000-0000-000015010000}"/>
            </a:ext>
          </a:extLst>
        </xdr:cNvPr>
        <xdr:cNvSpPr/>
      </xdr:nvSpPr>
      <xdr:spPr>
        <a:xfrm>
          <a:off x="8257309" y="10128866"/>
          <a:ext cx="57150" cy="66012"/>
        </a:xfrm>
        <a:prstGeom prst="flowChartConnector">
          <a:avLst/>
        </a:prstGeom>
        <a:solidFill>
          <a:srgbClr val="C00000"/>
        </a:solidFill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9</xdr:col>
      <xdr:colOff>334368</xdr:colOff>
      <xdr:row>56</xdr:row>
      <xdr:rowOff>157813</xdr:rowOff>
    </xdr:from>
    <xdr:to>
      <xdr:col>9</xdr:col>
      <xdr:colOff>391518</xdr:colOff>
      <xdr:row>57</xdr:row>
      <xdr:rowOff>61203</xdr:rowOff>
    </xdr:to>
    <xdr:sp macro="" textlink="">
      <xdr:nvSpPr>
        <xdr:cNvPr id="278" name="Diagrama de flujo: conector 277">
          <a:extLst>
            <a:ext uri="{FF2B5EF4-FFF2-40B4-BE49-F238E27FC236}">
              <a16:creationId xmlns:a16="http://schemas.microsoft.com/office/drawing/2014/main" id="{00000000-0008-0000-0000-000016010000}"/>
            </a:ext>
          </a:extLst>
        </xdr:cNvPr>
        <xdr:cNvSpPr/>
      </xdr:nvSpPr>
      <xdr:spPr>
        <a:xfrm>
          <a:off x="8409709" y="10128862"/>
          <a:ext cx="57150" cy="66012"/>
        </a:xfrm>
        <a:prstGeom prst="flowChartConnector">
          <a:avLst/>
        </a:prstGeom>
        <a:solidFill>
          <a:srgbClr val="C00000"/>
        </a:solidFill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9</xdr:col>
      <xdr:colOff>496060</xdr:colOff>
      <xdr:row>56</xdr:row>
      <xdr:rowOff>157809</xdr:rowOff>
    </xdr:from>
    <xdr:to>
      <xdr:col>9</xdr:col>
      <xdr:colOff>553210</xdr:colOff>
      <xdr:row>57</xdr:row>
      <xdr:rowOff>61199</xdr:rowOff>
    </xdr:to>
    <xdr:sp macro="" textlink="">
      <xdr:nvSpPr>
        <xdr:cNvPr id="279" name="Diagrama de flujo: conector 278">
          <a:extLst>
            <a:ext uri="{FF2B5EF4-FFF2-40B4-BE49-F238E27FC236}">
              <a16:creationId xmlns:a16="http://schemas.microsoft.com/office/drawing/2014/main" id="{00000000-0008-0000-0000-000017010000}"/>
            </a:ext>
          </a:extLst>
        </xdr:cNvPr>
        <xdr:cNvSpPr/>
      </xdr:nvSpPr>
      <xdr:spPr>
        <a:xfrm>
          <a:off x="8571401" y="10128858"/>
          <a:ext cx="57150" cy="66012"/>
        </a:xfrm>
        <a:prstGeom prst="flowChartConnector">
          <a:avLst/>
        </a:prstGeom>
        <a:solidFill>
          <a:srgbClr val="C00000"/>
        </a:solidFill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10</xdr:col>
      <xdr:colOff>25854</xdr:colOff>
      <xdr:row>56</xdr:row>
      <xdr:rowOff>157802</xdr:rowOff>
    </xdr:from>
    <xdr:to>
      <xdr:col>10</xdr:col>
      <xdr:colOff>83004</xdr:colOff>
      <xdr:row>57</xdr:row>
      <xdr:rowOff>61192</xdr:rowOff>
    </xdr:to>
    <xdr:sp macro="" textlink="">
      <xdr:nvSpPr>
        <xdr:cNvPr id="281" name="Diagrama de flujo: conector 280">
          <a:extLst>
            <a:ext uri="{FF2B5EF4-FFF2-40B4-BE49-F238E27FC236}">
              <a16:creationId xmlns:a16="http://schemas.microsoft.com/office/drawing/2014/main" id="{00000000-0008-0000-0000-000019010000}"/>
            </a:ext>
          </a:extLst>
        </xdr:cNvPr>
        <xdr:cNvSpPr/>
      </xdr:nvSpPr>
      <xdr:spPr>
        <a:xfrm>
          <a:off x="2651441" y="62558976"/>
          <a:ext cx="57150" cy="69042"/>
        </a:xfrm>
        <a:prstGeom prst="flowChartConnector">
          <a:avLst/>
        </a:prstGeom>
        <a:solidFill>
          <a:srgbClr val="C00000"/>
        </a:solidFill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10</xdr:col>
      <xdr:colOff>201114</xdr:colOff>
      <xdr:row>56</xdr:row>
      <xdr:rowOff>157798</xdr:rowOff>
    </xdr:from>
    <xdr:to>
      <xdr:col>10</xdr:col>
      <xdr:colOff>258264</xdr:colOff>
      <xdr:row>57</xdr:row>
      <xdr:rowOff>61188</xdr:rowOff>
    </xdr:to>
    <xdr:sp macro="" textlink="">
      <xdr:nvSpPr>
        <xdr:cNvPr id="282" name="Diagrama de flujo: conector 281">
          <a:extLst>
            <a:ext uri="{FF2B5EF4-FFF2-40B4-BE49-F238E27FC236}">
              <a16:creationId xmlns:a16="http://schemas.microsoft.com/office/drawing/2014/main" id="{00000000-0008-0000-0000-00001A010000}"/>
            </a:ext>
          </a:extLst>
        </xdr:cNvPr>
        <xdr:cNvSpPr/>
      </xdr:nvSpPr>
      <xdr:spPr>
        <a:xfrm>
          <a:off x="2826701" y="62558972"/>
          <a:ext cx="57150" cy="69042"/>
        </a:xfrm>
        <a:prstGeom prst="flowChartConnector">
          <a:avLst/>
        </a:prstGeom>
        <a:solidFill>
          <a:srgbClr val="C00000"/>
        </a:solidFill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10</xdr:col>
      <xdr:colOff>330654</xdr:colOff>
      <xdr:row>56</xdr:row>
      <xdr:rowOff>157794</xdr:rowOff>
    </xdr:from>
    <xdr:to>
      <xdr:col>10</xdr:col>
      <xdr:colOff>387804</xdr:colOff>
      <xdr:row>57</xdr:row>
      <xdr:rowOff>61184</xdr:rowOff>
    </xdr:to>
    <xdr:sp macro="" textlink="">
      <xdr:nvSpPr>
        <xdr:cNvPr id="283" name="Diagrama de flujo: conector 282">
          <a:extLst>
            <a:ext uri="{FF2B5EF4-FFF2-40B4-BE49-F238E27FC236}">
              <a16:creationId xmlns:a16="http://schemas.microsoft.com/office/drawing/2014/main" id="{00000000-0008-0000-0000-00001B010000}"/>
            </a:ext>
          </a:extLst>
        </xdr:cNvPr>
        <xdr:cNvSpPr/>
      </xdr:nvSpPr>
      <xdr:spPr>
        <a:xfrm>
          <a:off x="2956241" y="62558968"/>
          <a:ext cx="57150" cy="69042"/>
        </a:xfrm>
        <a:prstGeom prst="flowChartConnector">
          <a:avLst/>
        </a:prstGeom>
        <a:solidFill>
          <a:srgbClr val="C00000"/>
        </a:solidFill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8</xdr:col>
      <xdr:colOff>505762</xdr:colOff>
      <xdr:row>56</xdr:row>
      <xdr:rowOff>158678</xdr:rowOff>
    </xdr:from>
    <xdr:to>
      <xdr:col>8</xdr:col>
      <xdr:colOff>562912</xdr:colOff>
      <xdr:row>57</xdr:row>
      <xdr:rowOff>62068</xdr:rowOff>
    </xdr:to>
    <xdr:sp macro="" textlink="">
      <xdr:nvSpPr>
        <xdr:cNvPr id="289" name="Diagrama de flujo: conector 288">
          <a:extLst>
            <a:ext uri="{FF2B5EF4-FFF2-40B4-BE49-F238E27FC236}">
              <a16:creationId xmlns:a16="http://schemas.microsoft.com/office/drawing/2014/main" id="{00000000-0008-0000-0000-000021010000}"/>
            </a:ext>
          </a:extLst>
        </xdr:cNvPr>
        <xdr:cNvSpPr/>
      </xdr:nvSpPr>
      <xdr:spPr>
        <a:xfrm>
          <a:off x="6030262" y="10743852"/>
          <a:ext cx="57150" cy="69042"/>
        </a:xfrm>
        <a:prstGeom prst="flowChartConnector">
          <a:avLst/>
        </a:prstGeom>
        <a:solidFill>
          <a:srgbClr val="C00000"/>
        </a:solidFill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9</xdr:col>
      <xdr:colOff>33319</xdr:colOff>
      <xdr:row>56</xdr:row>
      <xdr:rowOff>157841</xdr:rowOff>
    </xdr:from>
    <xdr:to>
      <xdr:col>9</xdr:col>
      <xdr:colOff>90469</xdr:colOff>
      <xdr:row>57</xdr:row>
      <xdr:rowOff>61231</xdr:rowOff>
    </xdr:to>
    <xdr:sp macro="" textlink="">
      <xdr:nvSpPr>
        <xdr:cNvPr id="290" name="Diagrama de flujo: conector 289">
          <a:extLst>
            <a:ext uri="{FF2B5EF4-FFF2-40B4-BE49-F238E27FC236}">
              <a16:creationId xmlns:a16="http://schemas.microsoft.com/office/drawing/2014/main" id="{00000000-0008-0000-0000-000022010000}"/>
            </a:ext>
          </a:extLst>
        </xdr:cNvPr>
        <xdr:cNvSpPr/>
      </xdr:nvSpPr>
      <xdr:spPr>
        <a:xfrm>
          <a:off x="8108660" y="10128890"/>
          <a:ext cx="57150" cy="66012"/>
        </a:xfrm>
        <a:prstGeom prst="flowChartConnector">
          <a:avLst/>
        </a:prstGeom>
        <a:solidFill>
          <a:srgbClr val="C00000"/>
        </a:solidFill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10</xdr:col>
      <xdr:colOff>461010</xdr:colOff>
      <xdr:row>56</xdr:row>
      <xdr:rowOff>152400</xdr:rowOff>
    </xdr:from>
    <xdr:to>
      <xdr:col>10</xdr:col>
      <xdr:colOff>518160</xdr:colOff>
      <xdr:row>57</xdr:row>
      <xdr:rowOff>55790</xdr:rowOff>
    </xdr:to>
    <xdr:sp macro="" textlink="">
      <xdr:nvSpPr>
        <xdr:cNvPr id="293" name="Diagrama de flujo: conector 292">
          <a:extLst>
            <a:ext uri="{FF2B5EF4-FFF2-40B4-BE49-F238E27FC236}">
              <a16:creationId xmlns:a16="http://schemas.microsoft.com/office/drawing/2014/main" id="{00000000-0008-0000-0000-000025010000}"/>
            </a:ext>
          </a:extLst>
        </xdr:cNvPr>
        <xdr:cNvSpPr/>
      </xdr:nvSpPr>
      <xdr:spPr>
        <a:xfrm>
          <a:off x="3086597" y="62553574"/>
          <a:ext cx="57150" cy="69042"/>
        </a:xfrm>
        <a:prstGeom prst="flowChartConnector">
          <a:avLst/>
        </a:prstGeom>
        <a:solidFill>
          <a:srgbClr val="C00000"/>
        </a:solidFill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7</xdr:col>
      <xdr:colOff>121920</xdr:colOff>
      <xdr:row>56</xdr:row>
      <xdr:rowOff>156210</xdr:rowOff>
    </xdr:from>
    <xdr:to>
      <xdr:col>7</xdr:col>
      <xdr:colOff>179070</xdr:colOff>
      <xdr:row>57</xdr:row>
      <xdr:rowOff>59600</xdr:rowOff>
    </xdr:to>
    <xdr:sp macro="" textlink="">
      <xdr:nvSpPr>
        <xdr:cNvPr id="298" name="Diagrama de flujo: conector 297">
          <a:extLst>
            <a:ext uri="{FF2B5EF4-FFF2-40B4-BE49-F238E27FC236}">
              <a16:creationId xmlns:a16="http://schemas.microsoft.com/office/drawing/2014/main" id="{00000000-0008-0000-0000-00002A010000}"/>
            </a:ext>
          </a:extLst>
        </xdr:cNvPr>
        <xdr:cNvSpPr/>
      </xdr:nvSpPr>
      <xdr:spPr>
        <a:xfrm>
          <a:off x="734833" y="62557384"/>
          <a:ext cx="57150" cy="69042"/>
        </a:xfrm>
        <a:prstGeom prst="flowChartConnector">
          <a:avLst/>
        </a:prstGeom>
        <a:solidFill>
          <a:srgbClr val="C00000"/>
        </a:solidFill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oneCellAnchor>
    <xdr:from>
      <xdr:col>1</xdr:col>
      <xdr:colOff>240195</xdr:colOff>
      <xdr:row>52</xdr:row>
      <xdr:rowOff>99391</xdr:rowOff>
    </xdr:from>
    <xdr:ext cx="1018762" cy="246604"/>
    <xdr:sp macro="" textlink="">
      <xdr:nvSpPr>
        <xdr:cNvPr id="317" name="29 CuadroTexto">
          <a:extLst>
            <a:ext uri="{FF2B5EF4-FFF2-40B4-BE49-F238E27FC236}">
              <a16:creationId xmlns:a16="http://schemas.microsoft.com/office/drawing/2014/main" id="{00000000-0008-0000-0000-00003D010000}"/>
            </a:ext>
          </a:extLst>
        </xdr:cNvPr>
        <xdr:cNvSpPr txBox="1"/>
      </xdr:nvSpPr>
      <xdr:spPr>
        <a:xfrm>
          <a:off x="853108" y="10021956"/>
          <a:ext cx="1018762" cy="2466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s-ES" sz="1050" b="0" i="0">
              <a:solidFill>
                <a:schemeClr val="tx1"/>
              </a:solidFill>
              <a:latin typeface="Cambria Math"/>
              <a:ea typeface="+mn-ea"/>
              <a:cs typeface="+mn-cs"/>
            </a:rPr>
            <a:t>d0 </a:t>
          </a:r>
          <a:r>
            <a:rPr lang="es-PE" sz="1050" b="0" i="0">
              <a:solidFill>
                <a:schemeClr val="tx1"/>
              </a:solidFill>
              <a:latin typeface="Cambria Math"/>
              <a:ea typeface="+mn-ea"/>
              <a:cs typeface="+mn-cs"/>
            </a:rPr>
            <a:t>= </a:t>
          </a:r>
          <a:r>
            <a:rPr lang="es-ES" sz="1050" b="0" i="0">
              <a:solidFill>
                <a:schemeClr val="tx1"/>
              </a:solidFill>
              <a:latin typeface="Cambria Math"/>
              <a:ea typeface="+mn-ea"/>
              <a:cs typeface="+mn-cs"/>
            </a:rPr>
            <a:t>h - 10 cm</a:t>
          </a:r>
          <a:endParaRPr lang="es-PE" sz="1050" b="0" i="0">
            <a:solidFill>
              <a:schemeClr val="tx1"/>
            </a:solidFill>
            <a:latin typeface="Cambria Math"/>
            <a:ea typeface="+mn-ea"/>
            <a:cs typeface="+mn-cs"/>
          </a:endParaRPr>
        </a:p>
      </xdr:txBody>
    </xdr:sp>
    <xdr:clientData/>
  </xdr:oneCellAnchor>
  <xdr:oneCellAnchor>
    <xdr:from>
      <xdr:col>1</xdr:col>
      <xdr:colOff>248478</xdr:colOff>
      <xdr:row>156</xdr:row>
      <xdr:rowOff>74545</xdr:rowOff>
    </xdr:from>
    <xdr:ext cx="3435804" cy="2401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18" name="31 CuadroTexto">
              <a:extLst>
                <a:ext uri="{FF2B5EF4-FFF2-40B4-BE49-F238E27FC236}">
                  <a16:creationId xmlns:a16="http://schemas.microsoft.com/office/drawing/2014/main" id="{00000000-0008-0000-0000-00003E010000}"/>
                </a:ext>
              </a:extLst>
            </xdr:cNvPr>
            <xdr:cNvSpPr txBox="1"/>
          </xdr:nvSpPr>
          <xdr:spPr>
            <a:xfrm>
              <a:off x="861391" y="27009588"/>
              <a:ext cx="3435804" cy="2401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noAutofit/>
            </a:bodyPr>
            <a:lstStyle/>
            <a:p>
              <a:r>
                <a:rPr lang="es-E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bo 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 </a:t>
              </a:r>
              <a14:m>
                <m:oMath xmlns:m="http://schemas.openxmlformats.org/officeDocument/2006/math">
                  <m:d>
                    <m:dPr>
                      <m:ctrlPr>
                        <a:rPr lang="es-ES" sz="105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r>
                        <m:rPr>
                          <m:sty m:val="p"/>
                        </m:rPr>
                        <a:rPr lang="es-ES" sz="1050" b="0" i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t</m:t>
                      </m:r>
                      <m:r>
                        <a:rPr lang="es-ES" sz="1050" b="0" i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r>
                        <m:rPr>
                          <m:sty m:val="p"/>
                        </m:rPr>
                        <a:rPr lang="es-ES" sz="1050" b="0" i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d</m:t>
                      </m:r>
                    </m:e>
                  </m:d>
                  <m:r>
                    <a:rPr lang="es-PE" sz="105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·</m:t>
                  </m:r>
                  <m:r>
                    <a:rPr lang="es-ES" sz="105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2 </m:t>
                  </m:r>
                </m:oMath>
              </a14:m>
              <a:r>
                <a:rPr lang="es-PE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 </a:t>
              </a:r>
              <a14:m>
                <m:oMath xmlns:m="http://schemas.openxmlformats.org/officeDocument/2006/math">
                  <m:d>
                    <m:dPr>
                      <m:ctrlPr>
                        <a:rPr lang="es-ES" sz="105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r>
                        <m:rPr>
                          <m:sty m:val="p"/>
                        </m:rPr>
                        <a:rPr lang="es-ES" sz="1050" b="0" i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b</m:t>
                      </m:r>
                      <m:r>
                        <a:rPr lang="es-ES" sz="1050" b="0" i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r>
                        <m:rPr>
                          <m:sty m:val="p"/>
                        </m:rPr>
                        <a:rPr lang="es-ES" sz="1050" b="0" i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d</m:t>
                      </m:r>
                    </m:e>
                  </m:d>
                  <m:r>
                    <a:rPr lang="es-PE" sz="105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·</m:t>
                  </m:r>
                  <m:r>
                    <a:rPr lang="es-ES" sz="105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2</m:t>
                  </m:r>
                </m:oMath>
              </a14:m>
              <a:endParaRPr lang="es-PE" sz="1050" b="0" i="0">
                <a:solidFill>
                  <a:schemeClr val="tx1"/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318" name="31 CuadroTexto">
              <a:extLst>
                <a:ext uri="{FF2B5EF4-FFF2-40B4-BE49-F238E27FC236}">
                  <a16:creationId xmlns:a16="http://schemas.microsoft.com/office/drawing/2014/main" id="{95D894DF-BC2E-4814-9D53-754E559B1106}"/>
                </a:ext>
              </a:extLst>
            </xdr:cNvPr>
            <xdr:cNvSpPr txBox="1"/>
          </xdr:nvSpPr>
          <xdr:spPr>
            <a:xfrm>
              <a:off x="861391" y="27009588"/>
              <a:ext cx="3435804" cy="2401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noAutofit/>
            </a:bodyPr>
            <a:lstStyle/>
            <a:p>
              <a:r>
                <a:rPr lang="es-E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bo 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 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(t+d)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·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 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 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(b+d)</a:t>
              </a:r>
              <a:r>
                <a:rPr lang="es-PE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·</a:t>
              </a:r>
              <a:r>
                <a:rPr lang="es-ES" sz="105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endParaRPr lang="es-PE" sz="1050" b="0" i="0">
                <a:solidFill>
                  <a:schemeClr val="tx1"/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Fallback>
    </mc:AlternateContent>
    <xdr:clientData/>
  </xdr:oneCellAnchor>
  <xdr:twoCellAnchor>
    <xdr:from>
      <xdr:col>5</xdr:col>
      <xdr:colOff>115018</xdr:colOff>
      <xdr:row>368</xdr:row>
      <xdr:rowOff>150963</xdr:rowOff>
    </xdr:from>
    <xdr:to>
      <xdr:col>5</xdr:col>
      <xdr:colOff>172168</xdr:colOff>
      <xdr:row>369</xdr:row>
      <xdr:rowOff>54353</xdr:rowOff>
    </xdr:to>
    <xdr:sp macro="" textlink="">
      <xdr:nvSpPr>
        <xdr:cNvPr id="320" name="Diagrama de flujo: conector 319">
          <a:extLst>
            <a:ext uri="{FF2B5EF4-FFF2-40B4-BE49-F238E27FC236}">
              <a16:creationId xmlns:a16="http://schemas.microsoft.com/office/drawing/2014/main" id="{00000000-0008-0000-0000-000040010000}"/>
            </a:ext>
          </a:extLst>
        </xdr:cNvPr>
        <xdr:cNvSpPr/>
      </xdr:nvSpPr>
      <xdr:spPr>
        <a:xfrm>
          <a:off x="3450565" y="61348189"/>
          <a:ext cx="57150" cy="65136"/>
        </a:xfrm>
        <a:prstGeom prst="flowChartConnector">
          <a:avLst/>
        </a:prstGeom>
        <a:solidFill>
          <a:srgbClr val="0070C0"/>
        </a:solidFill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4</xdr:col>
      <xdr:colOff>700897</xdr:colOff>
      <xdr:row>368</xdr:row>
      <xdr:rowOff>150963</xdr:rowOff>
    </xdr:from>
    <xdr:to>
      <xdr:col>5</xdr:col>
      <xdr:colOff>42774</xdr:colOff>
      <xdr:row>369</xdr:row>
      <xdr:rowOff>54353</xdr:rowOff>
    </xdr:to>
    <xdr:sp macro="" textlink="">
      <xdr:nvSpPr>
        <xdr:cNvPr id="321" name="Diagrama de flujo: conector 320">
          <a:extLst>
            <a:ext uri="{FF2B5EF4-FFF2-40B4-BE49-F238E27FC236}">
              <a16:creationId xmlns:a16="http://schemas.microsoft.com/office/drawing/2014/main" id="{00000000-0008-0000-0000-000041010000}"/>
            </a:ext>
          </a:extLst>
        </xdr:cNvPr>
        <xdr:cNvSpPr/>
      </xdr:nvSpPr>
      <xdr:spPr>
        <a:xfrm>
          <a:off x="3321171" y="61348189"/>
          <a:ext cx="57150" cy="65136"/>
        </a:xfrm>
        <a:prstGeom prst="flowChartConnector">
          <a:avLst/>
        </a:prstGeom>
        <a:solidFill>
          <a:srgbClr val="0070C0"/>
        </a:solidFill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4</xdr:col>
      <xdr:colOff>575095</xdr:colOff>
      <xdr:row>368</xdr:row>
      <xdr:rowOff>150963</xdr:rowOff>
    </xdr:from>
    <xdr:to>
      <xdr:col>4</xdr:col>
      <xdr:colOff>632245</xdr:colOff>
      <xdr:row>369</xdr:row>
      <xdr:rowOff>54353</xdr:rowOff>
    </xdr:to>
    <xdr:sp macro="" textlink="">
      <xdr:nvSpPr>
        <xdr:cNvPr id="322" name="Diagrama de flujo: conector 321">
          <a:extLst>
            <a:ext uri="{FF2B5EF4-FFF2-40B4-BE49-F238E27FC236}">
              <a16:creationId xmlns:a16="http://schemas.microsoft.com/office/drawing/2014/main" id="{00000000-0008-0000-0000-000042010000}"/>
            </a:ext>
          </a:extLst>
        </xdr:cNvPr>
        <xdr:cNvSpPr/>
      </xdr:nvSpPr>
      <xdr:spPr>
        <a:xfrm>
          <a:off x="3195369" y="61348189"/>
          <a:ext cx="57150" cy="65136"/>
        </a:xfrm>
        <a:prstGeom prst="flowChartConnector">
          <a:avLst/>
        </a:prstGeom>
        <a:solidFill>
          <a:srgbClr val="0070C0"/>
        </a:solidFill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0</xdr:col>
      <xdr:colOff>589472</xdr:colOff>
      <xdr:row>368</xdr:row>
      <xdr:rowOff>154557</xdr:rowOff>
    </xdr:from>
    <xdr:to>
      <xdr:col>1</xdr:col>
      <xdr:colOff>35584</xdr:colOff>
      <xdr:row>369</xdr:row>
      <xdr:rowOff>57947</xdr:rowOff>
    </xdr:to>
    <xdr:sp macro="" textlink="">
      <xdr:nvSpPr>
        <xdr:cNvPr id="323" name="Diagrama de flujo: conector 322">
          <a:extLst>
            <a:ext uri="{FF2B5EF4-FFF2-40B4-BE49-F238E27FC236}">
              <a16:creationId xmlns:a16="http://schemas.microsoft.com/office/drawing/2014/main" id="{00000000-0008-0000-0000-000043010000}"/>
            </a:ext>
          </a:extLst>
        </xdr:cNvPr>
        <xdr:cNvSpPr/>
      </xdr:nvSpPr>
      <xdr:spPr>
        <a:xfrm>
          <a:off x="589472" y="61351783"/>
          <a:ext cx="57150" cy="65136"/>
        </a:xfrm>
        <a:prstGeom prst="flowChartConnector">
          <a:avLst/>
        </a:prstGeom>
        <a:solidFill>
          <a:srgbClr val="0070C0"/>
        </a:solidFill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 editAs="oneCell">
    <xdr:from>
      <xdr:col>11</xdr:col>
      <xdr:colOff>349249</xdr:colOff>
      <xdr:row>2</xdr:row>
      <xdr:rowOff>45465</xdr:rowOff>
    </xdr:from>
    <xdr:to>
      <xdr:col>13</xdr:col>
      <xdr:colOff>584200</xdr:colOff>
      <xdr:row>9</xdr:row>
      <xdr:rowOff>63847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E52AA7F-C970-1D85-D77A-86DC203DAAB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470" r="10444" b="33425"/>
        <a:stretch/>
      </xdr:blipFill>
      <xdr:spPr bwMode="auto">
        <a:xfrm>
          <a:off x="7962899" y="502665"/>
          <a:ext cx="1555751" cy="12185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241301</xdr:colOff>
      <xdr:row>377</xdr:row>
      <xdr:rowOff>69946</xdr:rowOff>
    </xdr:from>
    <xdr:to>
      <xdr:col>10</xdr:col>
      <xdr:colOff>615951</xdr:colOff>
      <xdr:row>407</xdr:row>
      <xdr:rowOff>144779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A7CB436-893E-E9E9-8358-9E1B6AB7D9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78051" y="62852396"/>
          <a:ext cx="5391150" cy="50468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image" Target="../media/image11.emf"/><Relationship Id="rId21" Type="http://schemas.openxmlformats.org/officeDocument/2006/relationships/oleObject" Target="../embeddings/oleObject10.bin"/><Relationship Id="rId42" Type="http://schemas.openxmlformats.org/officeDocument/2006/relationships/oleObject" Target="../embeddings/oleObject24.bin"/><Relationship Id="rId47" Type="http://schemas.openxmlformats.org/officeDocument/2006/relationships/oleObject" Target="../embeddings/oleObject29.bin"/><Relationship Id="rId63" Type="http://schemas.openxmlformats.org/officeDocument/2006/relationships/oleObject" Target="../embeddings/oleObject45.bin"/><Relationship Id="rId68" Type="http://schemas.openxmlformats.org/officeDocument/2006/relationships/oleObject" Target="../embeddings/oleObject50.bin"/><Relationship Id="rId84" Type="http://schemas.openxmlformats.org/officeDocument/2006/relationships/oleObject" Target="../embeddings/oleObject66.bin"/><Relationship Id="rId89" Type="http://schemas.openxmlformats.org/officeDocument/2006/relationships/oleObject" Target="../embeddings/oleObject71.bin"/><Relationship Id="rId16" Type="http://schemas.openxmlformats.org/officeDocument/2006/relationships/image" Target="../media/image6.emf"/><Relationship Id="rId107" Type="http://schemas.openxmlformats.org/officeDocument/2006/relationships/oleObject" Target="../embeddings/oleObject89.bin"/><Relationship Id="rId11" Type="http://schemas.openxmlformats.org/officeDocument/2006/relationships/oleObject" Target="../embeddings/oleObject5.bin"/><Relationship Id="rId32" Type="http://schemas.openxmlformats.org/officeDocument/2006/relationships/image" Target="../media/image14.emf"/><Relationship Id="rId37" Type="http://schemas.openxmlformats.org/officeDocument/2006/relationships/oleObject" Target="../embeddings/oleObject19.bin"/><Relationship Id="rId53" Type="http://schemas.openxmlformats.org/officeDocument/2006/relationships/oleObject" Target="../embeddings/oleObject35.bin"/><Relationship Id="rId58" Type="http://schemas.openxmlformats.org/officeDocument/2006/relationships/oleObject" Target="../embeddings/oleObject40.bin"/><Relationship Id="rId74" Type="http://schemas.openxmlformats.org/officeDocument/2006/relationships/oleObject" Target="../embeddings/oleObject56.bin"/><Relationship Id="rId79" Type="http://schemas.openxmlformats.org/officeDocument/2006/relationships/oleObject" Target="../embeddings/oleObject61.bin"/><Relationship Id="rId102" Type="http://schemas.openxmlformats.org/officeDocument/2006/relationships/oleObject" Target="../embeddings/oleObject84.bin"/><Relationship Id="rId5" Type="http://schemas.openxmlformats.org/officeDocument/2006/relationships/image" Target="../media/image1.emf"/><Relationship Id="rId90" Type="http://schemas.openxmlformats.org/officeDocument/2006/relationships/oleObject" Target="../embeddings/oleObject72.bin"/><Relationship Id="rId95" Type="http://schemas.openxmlformats.org/officeDocument/2006/relationships/oleObject" Target="../embeddings/oleObject77.bin"/><Relationship Id="rId22" Type="http://schemas.openxmlformats.org/officeDocument/2006/relationships/image" Target="../media/image9.emf"/><Relationship Id="rId27" Type="http://schemas.openxmlformats.org/officeDocument/2006/relationships/oleObject" Target="../embeddings/oleObject13.bin"/><Relationship Id="rId43" Type="http://schemas.openxmlformats.org/officeDocument/2006/relationships/oleObject" Target="../embeddings/oleObject25.bin"/><Relationship Id="rId48" Type="http://schemas.openxmlformats.org/officeDocument/2006/relationships/oleObject" Target="../embeddings/oleObject30.bin"/><Relationship Id="rId64" Type="http://schemas.openxmlformats.org/officeDocument/2006/relationships/oleObject" Target="../embeddings/oleObject46.bin"/><Relationship Id="rId69" Type="http://schemas.openxmlformats.org/officeDocument/2006/relationships/oleObject" Target="../embeddings/oleObject51.bin"/><Relationship Id="rId80" Type="http://schemas.openxmlformats.org/officeDocument/2006/relationships/oleObject" Target="../embeddings/oleObject62.bin"/><Relationship Id="rId85" Type="http://schemas.openxmlformats.org/officeDocument/2006/relationships/oleObject" Target="../embeddings/oleObject67.bin"/><Relationship Id="rId12" Type="http://schemas.openxmlformats.org/officeDocument/2006/relationships/image" Target="../media/image4.emf"/><Relationship Id="rId17" Type="http://schemas.openxmlformats.org/officeDocument/2006/relationships/oleObject" Target="../embeddings/oleObject8.bin"/><Relationship Id="rId33" Type="http://schemas.openxmlformats.org/officeDocument/2006/relationships/oleObject" Target="../embeddings/oleObject16.bin"/><Relationship Id="rId38" Type="http://schemas.openxmlformats.org/officeDocument/2006/relationships/oleObject" Target="../embeddings/oleObject20.bin"/><Relationship Id="rId59" Type="http://schemas.openxmlformats.org/officeDocument/2006/relationships/oleObject" Target="../embeddings/oleObject41.bin"/><Relationship Id="rId103" Type="http://schemas.openxmlformats.org/officeDocument/2006/relationships/oleObject" Target="../embeddings/oleObject85.bin"/><Relationship Id="rId108" Type="http://schemas.openxmlformats.org/officeDocument/2006/relationships/oleObject" Target="../embeddings/oleObject90.bin"/><Relationship Id="rId20" Type="http://schemas.openxmlformats.org/officeDocument/2006/relationships/image" Target="../media/image8.emf"/><Relationship Id="rId41" Type="http://schemas.openxmlformats.org/officeDocument/2006/relationships/oleObject" Target="../embeddings/oleObject23.bin"/><Relationship Id="rId54" Type="http://schemas.openxmlformats.org/officeDocument/2006/relationships/oleObject" Target="../embeddings/oleObject36.bin"/><Relationship Id="rId62" Type="http://schemas.openxmlformats.org/officeDocument/2006/relationships/oleObject" Target="../embeddings/oleObject44.bin"/><Relationship Id="rId70" Type="http://schemas.openxmlformats.org/officeDocument/2006/relationships/oleObject" Target="../embeddings/oleObject52.bin"/><Relationship Id="rId75" Type="http://schemas.openxmlformats.org/officeDocument/2006/relationships/oleObject" Target="../embeddings/oleObject57.bin"/><Relationship Id="rId83" Type="http://schemas.openxmlformats.org/officeDocument/2006/relationships/oleObject" Target="../embeddings/oleObject65.bin"/><Relationship Id="rId88" Type="http://schemas.openxmlformats.org/officeDocument/2006/relationships/oleObject" Target="../embeddings/oleObject70.bin"/><Relationship Id="rId91" Type="http://schemas.openxmlformats.org/officeDocument/2006/relationships/oleObject" Target="../embeddings/oleObject73.bin"/><Relationship Id="rId96" Type="http://schemas.openxmlformats.org/officeDocument/2006/relationships/oleObject" Target="../embeddings/oleObject78.bin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15" Type="http://schemas.openxmlformats.org/officeDocument/2006/relationships/oleObject" Target="../embeddings/oleObject7.bin"/><Relationship Id="rId23" Type="http://schemas.openxmlformats.org/officeDocument/2006/relationships/oleObject" Target="../embeddings/oleObject11.bin"/><Relationship Id="rId28" Type="http://schemas.openxmlformats.org/officeDocument/2006/relationships/image" Target="../media/image12.emf"/><Relationship Id="rId36" Type="http://schemas.openxmlformats.org/officeDocument/2006/relationships/oleObject" Target="../embeddings/oleObject18.bin"/><Relationship Id="rId49" Type="http://schemas.openxmlformats.org/officeDocument/2006/relationships/oleObject" Target="../embeddings/oleObject31.bin"/><Relationship Id="rId57" Type="http://schemas.openxmlformats.org/officeDocument/2006/relationships/oleObject" Target="../embeddings/oleObject39.bin"/><Relationship Id="rId106" Type="http://schemas.openxmlformats.org/officeDocument/2006/relationships/oleObject" Target="../embeddings/oleObject88.bin"/><Relationship Id="rId10" Type="http://schemas.openxmlformats.org/officeDocument/2006/relationships/image" Target="../media/image3.emf"/><Relationship Id="rId31" Type="http://schemas.openxmlformats.org/officeDocument/2006/relationships/oleObject" Target="../embeddings/oleObject15.bin"/><Relationship Id="rId44" Type="http://schemas.openxmlformats.org/officeDocument/2006/relationships/oleObject" Target="../embeddings/oleObject26.bin"/><Relationship Id="rId52" Type="http://schemas.openxmlformats.org/officeDocument/2006/relationships/oleObject" Target="../embeddings/oleObject34.bin"/><Relationship Id="rId60" Type="http://schemas.openxmlformats.org/officeDocument/2006/relationships/oleObject" Target="../embeddings/oleObject42.bin"/><Relationship Id="rId65" Type="http://schemas.openxmlformats.org/officeDocument/2006/relationships/oleObject" Target="../embeddings/oleObject47.bin"/><Relationship Id="rId73" Type="http://schemas.openxmlformats.org/officeDocument/2006/relationships/oleObject" Target="../embeddings/oleObject55.bin"/><Relationship Id="rId78" Type="http://schemas.openxmlformats.org/officeDocument/2006/relationships/oleObject" Target="../embeddings/oleObject60.bin"/><Relationship Id="rId81" Type="http://schemas.openxmlformats.org/officeDocument/2006/relationships/oleObject" Target="../embeddings/oleObject63.bin"/><Relationship Id="rId86" Type="http://schemas.openxmlformats.org/officeDocument/2006/relationships/oleObject" Target="../embeddings/oleObject68.bin"/><Relationship Id="rId94" Type="http://schemas.openxmlformats.org/officeDocument/2006/relationships/oleObject" Target="../embeddings/oleObject76.bin"/><Relationship Id="rId99" Type="http://schemas.openxmlformats.org/officeDocument/2006/relationships/oleObject" Target="../embeddings/oleObject81.bin"/><Relationship Id="rId101" Type="http://schemas.openxmlformats.org/officeDocument/2006/relationships/oleObject" Target="../embeddings/oleObject83.bin"/><Relationship Id="rId4" Type="http://schemas.openxmlformats.org/officeDocument/2006/relationships/oleObject" Target="../embeddings/oleObject1.bin"/><Relationship Id="rId9" Type="http://schemas.openxmlformats.org/officeDocument/2006/relationships/oleObject" Target="../embeddings/oleObject4.bin"/><Relationship Id="rId13" Type="http://schemas.openxmlformats.org/officeDocument/2006/relationships/oleObject" Target="../embeddings/oleObject6.bin"/><Relationship Id="rId18" Type="http://schemas.openxmlformats.org/officeDocument/2006/relationships/image" Target="../media/image7.emf"/><Relationship Id="rId39" Type="http://schemas.openxmlformats.org/officeDocument/2006/relationships/oleObject" Target="../embeddings/oleObject21.bin"/><Relationship Id="rId34" Type="http://schemas.openxmlformats.org/officeDocument/2006/relationships/image" Target="../media/image15.emf"/><Relationship Id="rId50" Type="http://schemas.openxmlformats.org/officeDocument/2006/relationships/oleObject" Target="../embeddings/oleObject32.bin"/><Relationship Id="rId55" Type="http://schemas.openxmlformats.org/officeDocument/2006/relationships/oleObject" Target="../embeddings/oleObject37.bin"/><Relationship Id="rId76" Type="http://schemas.openxmlformats.org/officeDocument/2006/relationships/oleObject" Target="../embeddings/oleObject58.bin"/><Relationship Id="rId97" Type="http://schemas.openxmlformats.org/officeDocument/2006/relationships/oleObject" Target="../embeddings/oleObject79.bin"/><Relationship Id="rId104" Type="http://schemas.openxmlformats.org/officeDocument/2006/relationships/oleObject" Target="../embeddings/oleObject86.bin"/><Relationship Id="rId7" Type="http://schemas.openxmlformats.org/officeDocument/2006/relationships/oleObject" Target="../embeddings/oleObject3.bin"/><Relationship Id="rId71" Type="http://schemas.openxmlformats.org/officeDocument/2006/relationships/oleObject" Target="../embeddings/oleObject53.bin"/><Relationship Id="rId92" Type="http://schemas.openxmlformats.org/officeDocument/2006/relationships/oleObject" Target="../embeddings/oleObject74.bin"/><Relationship Id="rId2" Type="http://schemas.openxmlformats.org/officeDocument/2006/relationships/drawing" Target="../drawings/drawing1.xml"/><Relationship Id="rId29" Type="http://schemas.openxmlformats.org/officeDocument/2006/relationships/oleObject" Target="../embeddings/oleObject14.bin"/><Relationship Id="rId24" Type="http://schemas.openxmlformats.org/officeDocument/2006/relationships/image" Target="../media/image10.emf"/><Relationship Id="rId40" Type="http://schemas.openxmlformats.org/officeDocument/2006/relationships/oleObject" Target="../embeddings/oleObject22.bin"/><Relationship Id="rId45" Type="http://schemas.openxmlformats.org/officeDocument/2006/relationships/oleObject" Target="../embeddings/oleObject27.bin"/><Relationship Id="rId66" Type="http://schemas.openxmlformats.org/officeDocument/2006/relationships/oleObject" Target="../embeddings/oleObject48.bin"/><Relationship Id="rId87" Type="http://schemas.openxmlformats.org/officeDocument/2006/relationships/oleObject" Target="../embeddings/oleObject69.bin"/><Relationship Id="rId61" Type="http://schemas.openxmlformats.org/officeDocument/2006/relationships/oleObject" Target="../embeddings/oleObject43.bin"/><Relationship Id="rId82" Type="http://schemas.openxmlformats.org/officeDocument/2006/relationships/oleObject" Target="../embeddings/oleObject64.bin"/><Relationship Id="rId19" Type="http://schemas.openxmlformats.org/officeDocument/2006/relationships/oleObject" Target="../embeddings/oleObject9.bin"/><Relationship Id="rId14" Type="http://schemas.openxmlformats.org/officeDocument/2006/relationships/image" Target="../media/image5.emf"/><Relationship Id="rId30" Type="http://schemas.openxmlformats.org/officeDocument/2006/relationships/image" Target="../media/image13.emf"/><Relationship Id="rId35" Type="http://schemas.openxmlformats.org/officeDocument/2006/relationships/oleObject" Target="../embeddings/oleObject17.bin"/><Relationship Id="rId56" Type="http://schemas.openxmlformats.org/officeDocument/2006/relationships/oleObject" Target="../embeddings/oleObject38.bin"/><Relationship Id="rId77" Type="http://schemas.openxmlformats.org/officeDocument/2006/relationships/oleObject" Target="../embeddings/oleObject59.bin"/><Relationship Id="rId100" Type="http://schemas.openxmlformats.org/officeDocument/2006/relationships/oleObject" Target="../embeddings/oleObject82.bin"/><Relationship Id="rId105" Type="http://schemas.openxmlformats.org/officeDocument/2006/relationships/oleObject" Target="../embeddings/oleObject87.bin"/><Relationship Id="rId8" Type="http://schemas.openxmlformats.org/officeDocument/2006/relationships/image" Target="../media/image2.emf"/><Relationship Id="rId51" Type="http://schemas.openxmlformats.org/officeDocument/2006/relationships/oleObject" Target="../embeddings/oleObject33.bin"/><Relationship Id="rId72" Type="http://schemas.openxmlformats.org/officeDocument/2006/relationships/oleObject" Target="../embeddings/oleObject54.bin"/><Relationship Id="rId93" Type="http://schemas.openxmlformats.org/officeDocument/2006/relationships/oleObject" Target="../embeddings/oleObject75.bin"/><Relationship Id="rId98" Type="http://schemas.openxmlformats.org/officeDocument/2006/relationships/oleObject" Target="../embeddings/oleObject80.bin"/><Relationship Id="rId3" Type="http://schemas.openxmlformats.org/officeDocument/2006/relationships/vmlDrawing" Target="../drawings/vmlDrawing1.vml"/><Relationship Id="rId25" Type="http://schemas.openxmlformats.org/officeDocument/2006/relationships/oleObject" Target="../embeddings/oleObject12.bin"/><Relationship Id="rId46" Type="http://schemas.openxmlformats.org/officeDocument/2006/relationships/oleObject" Target="../embeddings/oleObject28.bin"/><Relationship Id="rId67" Type="http://schemas.openxmlformats.org/officeDocument/2006/relationships/oleObject" Target="../embeddings/oleObject4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93C1A-FCC0-464A-9A52-6EDF7D118266}">
  <dimension ref="A1:S379"/>
  <sheetViews>
    <sheetView tabSelected="1" topLeftCell="A390" zoomScale="120" zoomScaleNormal="120" zoomScaleSheetLayoutView="115" workbookViewId="0">
      <selection activeCell="E379" sqref="E379"/>
    </sheetView>
  </sheetViews>
  <sheetFormatPr defaultColWidth="9.109375" defaultRowHeight="13.2" x14ac:dyDescent="0.25"/>
  <cols>
    <col min="1" max="2" width="9.109375" style="4"/>
    <col min="3" max="3" width="10.109375" style="4" customWidth="1"/>
    <col min="4" max="4" width="10.88671875" style="4" customWidth="1"/>
    <col min="5" max="5" width="10.6640625" style="4" customWidth="1"/>
    <col min="6" max="6" width="11.88671875" style="4" customWidth="1"/>
    <col min="7" max="7" width="10.5546875" style="4" customWidth="1"/>
    <col min="8" max="8" width="10.44140625" style="4" customWidth="1"/>
    <col min="9" max="9" width="9.109375" style="4"/>
    <col min="10" max="13" width="9.6640625" style="4" customWidth="1"/>
    <col min="14" max="14" width="9.109375" style="4"/>
    <col min="15" max="15" width="2.109375" style="120" customWidth="1"/>
    <col min="16" max="16" width="9.109375" style="2"/>
    <col min="17" max="19" width="13.6640625" style="2" customWidth="1"/>
    <col min="20" max="16384" width="9.109375" style="4"/>
  </cols>
  <sheetData>
    <row r="1" spans="1:19" x14ac:dyDescent="0.25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</row>
    <row r="2" spans="1:19" ht="22.8" x14ac:dyDescent="0.25">
      <c r="A2" s="125" t="s">
        <v>195</v>
      </c>
      <c r="B2" s="125"/>
      <c r="C2" s="125"/>
      <c r="D2" s="125"/>
      <c r="E2" s="125"/>
      <c r="F2" s="125"/>
      <c r="G2" s="125"/>
      <c r="H2" s="125"/>
      <c r="I2" s="125"/>
      <c r="J2" s="125"/>
      <c r="K2" s="125"/>
      <c r="L2" s="125"/>
      <c r="M2" s="125"/>
      <c r="N2" s="6"/>
    </row>
    <row r="3" spans="1:19" ht="13.8" x14ac:dyDescent="0.25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6"/>
      <c r="M3" s="6"/>
      <c r="N3" s="6"/>
    </row>
    <row r="4" spans="1:19" s="5" customFormat="1" ht="13.8" x14ac:dyDescent="0.25">
      <c r="A4" s="62"/>
      <c r="B4" s="62"/>
      <c r="C4" s="62"/>
      <c r="D4" s="62"/>
      <c r="E4" s="62"/>
      <c r="F4" s="62"/>
      <c r="G4" s="62"/>
      <c r="H4" s="62"/>
      <c r="I4" s="62"/>
      <c r="J4" s="62"/>
      <c r="K4" s="62"/>
      <c r="L4" s="13"/>
      <c r="M4" s="13"/>
      <c r="N4" s="13"/>
      <c r="O4" s="121"/>
      <c r="P4" s="19"/>
      <c r="Q4" s="19"/>
      <c r="R4" s="19"/>
      <c r="S4" s="19"/>
    </row>
    <row r="5" spans="1:19" s="5" customFormat="1" ht="14.4" x14ac:dyDescent="0.3">
      <c r="A5" s="62"/>
      <c r="B5" s="15" t="s">
        <v>75</v>
      </c>
      <c r="C5" s="62"/>
      <c r="D5" s="62"/>
      <c r="E5" s="62"/>
      <c r="F5" s="62"/>
      <c r="G5" s="62"/>
      <c r="H5" s="62"/>
      <c r="I5" s="62"/>
      <c r="J5" s="62"/>
      <c r="K5" s="62"/>
      <c r="L5" s="13"/>
      <c r="M5"/>
      <c r="N5" s="13"/>
      <c r="O5" s="121"/>
      <c r="P5" s="19"/>
      <c r="Q5" s="19"/>
      <c r="R5" s="19"/>
      <c r="S5" s="19"/>
    </row>
    <row r="6" spans="1:19" s="5" customFormat="1" x14ac:dyDescent="0.25">
      <c r="F6" s="5" t="s">
        <v>77</v>
      </c>
      <c r="O6" s="121"/>
      <c r="P6" s="19"/>
      <c r="Q6" s="19"/>
      <c r="R6" s="19"/>
      <c r="S6" s="19"/>
    </row>
    <row r="7" spans="1:19" s="5" customFormat="1" x14ac:dyDescent="0.25">
      <c r="H7" s="15"/>
      <c r="O7" s="121"/>
    </row>
    <row r="8" spans="1:19" s="5" customFormat="1" x14ac:dyDescent="0.25">
      <c r="A8" s="15" t="s">
        <v>196</v>
      </c>
      <c r="D8" s="5" t="s">
        <v>79</v>
      </c>
      <c r="F8" s="5" t="s">
        <v>76</v>
      </c>
      <c r="O8" s="121"/>
    </row>
    <row r="9" spans="1:19" s="5" customFormat="1" x14ac:dyDescent="0.25">
      <c r="O9" s="121"/>
    </row>
    <row r="10" spans="1:19" s="5" customFormat="1" x14ac:dyDescent="0.25">
      <c r="A10" s="15" t="s">
        <v>84</v>
      </c>
      <c r="F10" s="17"/>
      <c r="H10" s="15" t="s">
        <v>82</v>
      </c>
      <c r="L10" s="5" t="s">
        <v>80</v>
      </c>
      <c r="O10" s="121"/>
    </row>
    <row r="11" spans="1:19" s="5" customFormat="1" x14ac:dyDescent="0.25">
      <c r="O11" s="121"/>
    </row>
    <row r="12" spans="1:19" s="5" customFormat="1" x14ac:dyDescent="0.25">
      <c r="I12" s="15" t="s">
        <v>81</v>
      </c>
      <c r="K12" s="17"/>
      <c r="O12" s="121"/>
    </row>
    <row r="13" spans="1:19" s="5" customFormat="1" x14ac:dyDescent="0.25">
      <c r="A13" s="15" t="s">
        <v>78</v>
      </c>
      <c r="O13" s="121"/>
    </row>
    <row r="14" spans="1:19" s="5" customFormat="1" x14ac:dyDescent="0.25">
      <c r="O14" s="121"/>
    </row>
    <row r="15" spans="1:19" s="5" customFormat="1" x14ac:dyDescent="0.25">
      <c r="O15" s="121"/>
    </row>
    <row r="16" spans="1:19" s="5" customFormat="1" x14ac:dyDescent="0.25">
      <c r="D16" s="5" t="s">
        <v>83</v>
      </c>
      <c r="I16" s="15" t="s">
        <v>83</v>
      </c>
      <c r="O16" s="121"/>
    </row>
    <row r="17" spans="1:15" s="5" customFormat="1" x14ac:dyDescent="0.25">
      <c r="O17" s="121"/>
    </row>
    <row r="18" spans="1:15" x14ac:dyDescent="0.25">
      <c r="A18" s="12" t="s">
        <v>0</v>
      </c>
      <c r="B18" s="13" t="s">
        <v>1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</row>
    <row r="19" spans="1:15" x14ac:dyDescent="0.25">
      <c r="A19" s="5"/>
      <c r="B19" s="14" t="s">
        <v>15</v>
      </c>
      <c r="H19" s="5"/>
      <c r="I19" s="105" t="s">
        <v>19</v>
      </c>
      <c r="J19" s="105"/>
      <c r="K19" s="5"/>
      <c r="L19" s="5"/>
      <c r="M19" s="5"/>
      <c r="N19" s="5"/>
    </row>
    <row r="20" spans="1:15" ht="16.8" x14ac:dyDescent="0.35">
      <c r="A20" s="5"/>
      <c r="B20" s="15" t="s">
        <v>122</v>
      </c>
      <c r="C20" s="67">
        <v>420</v>
      </c>
      <c r="D20" s="17" t="s">
        <v>137</v>
      </c>
      <c r="E20" s="5" t="s">
        <v>3</v>
      </c>
      <c r="F20" s="5"/>
      <c r="G20" s="5"/>
      <c r="H20" s="5"/>
      <c r="I20" s="15" t="s">
        <v>21</v>
      </c>
      <c r="J20" s="30">
        <v>90</v>
      </c>
      <c r="K20" s="17" t="s">
        <v>138</v>
      </c>
      <c r="L20" s="15"/>
      <c r="M20" s="18"/>
      <c r="N20" s="17"/>
    </row>
    <row r="21" spans="1:15" ht="16.8" x14ac:dyDescent="0.35">
      <c r="A21" s="5"/>
      <c r="B21" s="15" t="s">
        <v>121</v>
      </c>
      <c r="C21" s="67">
        <v>4200</v>
      </c>
      <c r="D21" s="17" t="s">
        <v>137</v>
      </c>
      <c r="E21" s="5" t="s">
        <v>4</v>
      </c>
      <c r="F21" s="15"/>
      <c r="G21" s="5"/>
      <c r="H21" s="5"/>
      <c r="I21" s="15" t="s">
        <v>22</v>
      </c>
      <c r="J21" s="30">
        <v>72</v>
      </c>
      <c r="K21" s="5" t="s">
        <v>138</v>
      </c>
      <c r="L21" s="15"/>
      <c r="M21" s="18"/>
      <c r="N21" s="5"/>
    </row>
    <row r="22" spans="1:15" ht="15.6" x14ac:dyDescent="0.35">
      <c r="A22" s="5"/>
      <c r="B22" s="15" t="s">
        <v>12</v>
      </c>
      <c r="C22" s="30">
        <v>0.6</v>
      </c>
      <c r="D22" s="5" t="s">
        <v>8</v>
      </c>
      <c r="E22" s="5"/>
      <c r="F22" s="15"/>
      <c r="G22" s="5"/>
      <c r="H22" s="5"/>
      <c r="I22" s="15" t="s">
        <v>23</v>
      </c>
      <c r="J22" s="30">
        <v>16.5</v>
      </c>
      <c r="K22" s="17" t="s">
        <v>139</v>
      </c>
      <c r="L22" s="15"/>
      <c r="M22" s="18"/>
      <c r="N22" s="5"/>
    </row>
    <row r="23" spans="1:15" ht="15.6" x14ac:dyDescent="0.35">
      <c r="A23" s="5"/>
      <c r="B23" s="15" t="s">
        <v>13</v>
      </c>
      <c r="C23" s="30">
        <v>0.6</v>
      </c>
      <c r="D23" s="5" t="s">
        <v>8</v>
      </c>
      <c r="E23" s="5"/>
      <c r="F23" s="15"/>
      <c r="G23" s="5"/>
      <c r="H23" s="5"/>
      <c r="I23" s="15" t="s">
        <v>24</v>
      </c>
      <c r="J23" s="30">
        <v>15</v>
      </c>
      <c r="K23" s="17" t="s">
        <v>139</v>
      </c>
      <c r="L23" s="15"/>
      <c r="M23" s="18"/>
      <c r="N23" s="5"/>
    </row>
    <row r="24" spans="1:15" x14ac:dyDescent="0.25">
      <c r="A24" s="5"/>
      <c r="B24" s="15"/>
      <c r="C24" s="15"/>
      <c r="D24" s="17"/>
      <c r="E24" s="5"/>
      <c r="F24" s="19" t="str">
        <f>LOOKUP(D25,P190:P200,Q190:Q200)</f>
        <v>1"</v>
      </c>
      <c r="G24" s="5"/>
      <c r="H24" s="5"/>
      <c r="I24" s="15" t="s">
        <v>11</v>
      </c>
      <c r="J24" s="24">
        <f>PDe+PLe</f>
        <v>162</v>
      </c>
      <c r="K24" s="5" t="s">
        <v>138</v>
      </c>
      <c r="L24" s="15"/>
      <c r="M24" s="18"/>
      <c r="N24" s="5"/>
    </row>
    <row r="25" spans="1:15" ht="15.6" x14ac:dyDescent="0.35">
      <c r="A25" s="5"/>
      <c r="C25" s="36" t="s">
        <v>129</v>
      </c>
      <c r="D25" s="100">
        <v>8</v>
      </c>
      <c r="E25" s="1" t="s">
        <v>17</v>
      </c>
      <c r="F25" s="19">
        <f>LOOKUP(D25,P191:P200,R191:R200)</f>
        <v>2.54</v>
      </c>
      <c r="G25" s="4" t="s">
        <v>18</v>
      </c>
      <c r="H25" s="5"/>
      <c r="I25" s="15" t="s">
        <v>14</v>
      </c>
      <c r="J25" s="24">
        <f>J22+J23</f>
        <v>31.5</v>
      </c>
      <c r="K25" s="17" t="s">
        <v>139</v>
      </c>
      <c r="L25" s="15"/>
      <c r="M25" s="20"/>
      <c r="N25" s="5"/>
    </row>
    <row r="26" spans="1:15" x14ac:dyDescent="0.25">
      <c r="A26" s="5"/>
      <c r="B26" s="14" t="s">
        <v>16</v>
      </c>
      <c r="H26" s="5"/>
      <c r="L26" s="15"/>
      <c r="M26" s="20"/>
      <c r="N26" s="5"/>
    </row>
    <row r="27" spans="1:15" ht="16.8" x14ac:dyDescent="0.35">
      <c r="A27" s="5"/>
      <c r="B27" s="15" t="s">
        <v>122</v>
      </c>
      <c r="C27" s="67">
        <v>210</v>
      </c>
      <c r="D27" s="17" t="s">
        <v>137</v>
      </c>
      <c r="E27" s="5" t="s">
        <v>3</v>
      </c>
      <c r="F27" s="5"/>
      <c r="H27" s="5"/>
      <c r="L27" s="15"/>
      <c r="M27" s="16"/>
      <c r="N27" s="5"/>
    </row>
    <row r="28" spans="1:15" ht="16.8" x14ac:dyDescent="0.35">
      <c r="A28" s="5"/>
      <c r="B28" s="15" t="s">
        <v>121</v>
      </c>
      <c r="C28" s="67">
        <v>4200</v>
      </c>
      <c r="D28" s="17" t="s">
        <v>137</v>
      </c>
      <c r="E28" s="5" t="s">
        <v>4</v>
      </c>
      <c r="F28" s="15"/>
      <c r="H28" s="5"/>
      <c r="L28" s="15"/>
      <c r="M28" s="16"/>
      <c r="N28" s="5"/>
    </row>
    <row r="29" spans="1:15" ht="15.6" x14ac:dyDescent="0.25">
      <c r="A29" s="5"/>
      <c r="B29" s="15" t="s">
        <v>133</v>
      </c>
      <c r="C29" s="30">
        <v>1.9</v>
      </c>
      <c r="D29" s="17" t="s">
        <v>137</v>
      </c>
      <c r="E29" s="5" t="s">
        <v>5</v>
      </c>
      <c r="F29" s="5"/>
      <c r="G29" s="5"/>
      <c r="H29" s="5"/>
      <c r="L29" s="15"/>
      <c r="M29" s="16"/>
      <c r="N29" s="5"/>
    </row>
    <row r="30" spans="1:15" ht="15.6" x14ac:dyDescent="0.25">
      <c r="B30" s="15" t="s">
        <v>120</v>
      </c>
      <c r="C30" s="67">
        <v>400</v>
      </c>
      <c r="D30" s="17" t="s">
        <v>136</v>
      </c>
      <c r="E30" s="5" t="s">
        <v>6</v>
      </c>
      <c r="F30" s="5"/>
      <c r="G30" s="5"/>
    </row>
    <row r="31" spans="1:15" ht="15.6" x14ac:dyDescent="0.25">
      <c r="B31" s="15" t="s">
        <v>194</v>
      </c>
      <c r="C31" s="30">
        <v>2</v>
      </c>
      <c r="D31" s="17" t="s">
        <v>135</v>
      </c>
      <c r="E31" s="5" t="s">
        <v>7</v>
      </c>
      <c r="F31" s="5"/>
      <c r="G31" s="5"/>
    </row>
    <row r="32" spans="1:15" ht="15.6" x14ac:dyDescent="0.25">
      <c r="B32" s="15" t="s">
        <v>9</v>
      </c>
      <c r="C32" s="30">
        <v>2.4</v>
      </c>
      <c r="D32" s="17" t="s">
        <v>135</v>
      </c>
      <c r="E32" s="5" t="s">
        <v>10</v>
      </c>
      <c r="F32" s="5"/>
      <c r="G32" s="5"/>
    </row>
    <row r="33" spans="1:17" x14ac:dyDescent="0.25">
      <c r="B33" s="15" t="s">
        <v>193</v>
      </c>
      <c r="C33" s="30">
        <v>10</v>
      </c>
      <c r="D33" s="17" t="s">
        <v>18</v>
      </c>
      <c r="E33" s="5" t="s">
        <v>140</v>
      </c>
      <c r="F33" s="5"/>
      <c r="G33" s="5"/>
    </row>
    <row r="34" spans="1:17" x14ac:dyDescent="0.25">
      <c r="B34" s="15" t="s">
        <v>26</v>
      </c>
      <c r="C34" s="30">
        <v>30</v>
      </c>
      <c r="D34" s="17" t="s">
        <v>18</v>
      </c>
      <c r="E34" s="5" t="s">
        <v>134</v>
      </c>
      <c r="F34" s="5"/>
      <c r="G34" s="5"/>
      <c r="J34" s="32"/>
      <c r="K34" s="21"/>
      <c r="M34" s="35"/>
      <c r="P34" s="4"/>
      <c r="Q34" s="4"/>
    </row>
    <row r="35" spans="1:17" x14ac:dyDescent="0.25">
      <c r="B35" s="15" t="s">
        <v>180</v>
      </c>
      <c r="C35" s="30">
        <v>7.5</v>
      </c>
      <c r="D35" s="17" t="s">
        <v>18</v>
      </c>
      <c r="E35" s="5" t="s">
        <v>181</v>
      </c>
      <c r="F35" s="5"/>
      <c r="G35" s="5"/>
      <c r="J35" s="32"/>
      <c r="K35" s="21"/>
      <c r="M35" s="35"/>
      <c r="P35" s="4"/>
      <c r="Q35" s="4"/>
    </row>
    <row r="36" spans="1:17" x14ac:dyDescent="0.25">
      <c r="B36" s="15"/>
      <c r="C36" s="20"/>
      <c r="D36" s="17"/>
      <c r="E36" s="5"/>
      <c r="F36" s="5"/>
      <c r="G36" s="5"/>
      <c r="J36" s="32"/>
      <c r="K36" s="21"/>
      <c r="M36" s="35"/>
      <c r="P36" s="4"/>
      <c r="Q36" s="4"/>
    </row>
    <row r="37" spans="1:17" x14ac:dyDescent="0.25">
      <c r="A37" s="12" t="s">
        <v>0</v>
      </c>
      <c r="B37" s="13" t="s">
        <v>20</v>
      </c>
    </row>
    <row r="39" spans="1:17" x14ac:dyDescent="0.25">
      <c r="B39" s="23" t="s">
        <v>125</v>
      </c>
    </row>
    <row r="40" spans="1:17" ht="5.25" customHeight="1" x14ac:dyDescent="0.25">
      <c r="B40" s="23"/>
    </row>
    <row r="41" spans="1:17" x14ac:dyDescent="0.25">
      <c r="B41" s="4" t="s">
        <v>127</v>
      </c>
      <c r="C41" s="21"/>
    </row>
    <row r="42" spans="1:17" x14ac:dyDescent="0.25">
      <c r="B42" s="4" t="s">
        <v>128</v>
      </c>
      <c r="C42" s="21"/>
      <c r="F42" s="68" t="str">
        <f>CONCATENATE("# ", D25, "  igual a  ",  F24)</f>
        <v># 8  igual a  1"</v>
      </c>
    </row>
    <row r="43" spans="1:17" ht="15" customHeight="1" x14ac:dyDescent="0.25"/>
    <row r="44" spans="1:17" ht="13.8" x14ac:dyDescent="0.25">
      <c r="J44" s="7"/>
      <c r="K44" s="3"/>
      <c r="L44" s="7"/>
      <c r="M44" s="7"/>
      <c r="N44" s="7"/>
      <c r="O44" s="122"/>
    </row>
    <row r="45" spans="1:17" x14ac:dyDescent="0.25">
      <c r="B45" s="3" t="s">
        <v>124</v>
      </c>
      <c r="C45" s="2">
        <f>ROUND(0.08*F25*C28/(C27)^0.5,1)</f>
        <v>58.9</v>
      </c>
      <c r="D45" s="4" t="s">
        <v>18</v>
      </c>
      <c r="E45" s="3" t="s">
        <v>124</v>
      </c>
      <c r="F45" s="2">
        <f>ROUND(0.004*F25*C28,1)</f>
        <v>42.7</v>
      </c>
      <c r="G45" s="4" t="s">
        <v>18</v>
      </c>
      <c r="J45" s="5"/>
      <c r="K45" s="5"/>
      <c r="L45" s="5"/>
      <c r="M45" s="5"/>
      <c r="N45" s="5"/>
      <c r="O45" s="121"/>
    </row>
    <row r="46" spans="1:17" x14ac:dyDescent="0.25">
      <c r="F46" s="22"/>
      <c r="J46" s="5"/>
      <c r="K46" s="5"/>
      <c r="L46" s="5"/>
      <c r="M46" s="5"/>
      <c r="N46" s="5"/>
      <c r="O46" s="121"/>
    </row>
    <row r="47" spans="1:17" x14ac:dyDescent="0.25">
      <c r="B47" s="4" t="s">
        <v>131</v>
      </c>
      <c r="H47" s="5"/>
      <c r="I47" s="5"/>
      <c r="J47" s="5"/>
      <c r="K47" s="5"/>
      <c r="L47" s="5"/>
      <c r="M47" s="2"/>
    </row>
    <row r="48" spans="1:17" ht="5.25" customHeight="1" x14ac:dyDescent="0.25">
      <c r="H48" s="5"/>
      <c r="I48" s="5"/>
      <c r="J48" s="5"/>
      <c r="K48" s="5"/>
      <c r="L48" s="5"/>
      <c r="M48" s="2"/>
    </row>
    <row r="49" spans="2:16" x14ac:dyDescent="0.25">
      <c r="B49" s="3" t="s">
        <v>25</v>
      </c>
      <c r="C49" s="2">
        <f>MAX(C45,F45)</f>
        <v>58.9</v>
      </c>
      <c r="D49" s="70" t="str">
        <f>CONCATENATE(" +   ", 10)</f>
        <v xml:space="preserve"> +   10</v>
      </c>
      <c r="E49" s="4" t="s">
        <v>18</v>
      </c>
      <c r="H49" s="5"/>
      <c r="I49" s="5"/>
      <c r="J49" s="5"/>
      <c r="K49" s="5"/>
      <c r="L49" s="5"/>
      <c r="M49" s="2"/>
      <c r="P49" s="4"/>
    </row>
    <row r="50" spans="2:16" x14ac:dyDescent="0.25">
      <c r="B50" s="3" t="s">
        <v>25</v>
      </c>
      <c r="C50" s="2">
        <f>C49+D49</f>
        <v>68.900000000000006</v>
      </c>
      <c r="D50" s="4" t="s">
        <v>18</v>
      </c>
      <c r="H50" s="98"/>
      <c r="I50" s="5"/>
      <c r="J50" s="5"/>
      <c r="K50" s="98"/>
      <c r="L50" s="19"/>
      <c r="M50" s="2"/>
      <c r="P50" s="4"/>
    </row>
    <row r="51" spans="2:16" ht="6" customHeight="1" x14ac:dyDescent="0.25">
      <c r="B51" s="3"/>
      <c r="C51" s="2"/>
      <c r="F51" s="2"/>
      <c r="I51" s="5"/>
      <c r="J51" s="5"/>
      <c r="K51" s="5"/>
      <c r="L51" s="19"/>
      <c r="M51" s="2"/>
      <c r="P51" s="4"/>
    </row>
    <row r="52" spans="2:16" x14ac:dyDescent="0.25">
      <c r="B52" s="25" t="s">
        <v>130</v>
      </c>
      <c r="C52" s="69">
        <v>70</v>
      </c>
      <c r="D52" s="71" t="s">
        <v>18</v>
      </c>
      <c r="F52" s="2"/>
      <c r="H52" s="5"/>
      <c r="I52" s="99"/>
      <c r="J52" s="99"/>
      <c r="K52" s="5"/>
      <c r="L52" s="5"/>
      <c r="M52" s="2"/>
      <c r="P52" s="4"/>
    </row>
    <row r="53" spans="2:16" x14ac:dyDescent="0.25">
      <c r="B53" s="3"/>
      <c r="C53" s="2"/>
      <c r="F53" s="2"/>
      <c r="H53" s="5"/>
      <c r="I53" s="99"/>
      <c r="J53" s="99"/>
      <c r="K53" s="5"/>
      <c r="L53" s="5"/>
      <c r="M53" s="2"/>
      <c r="P53" s="4"/>
    </row>
    <row r="54" spans="2:16" x14ac:dyDescent="0.25">
      <c r="B54" s="3"/>
      <c r="C54" s="2"/>
      <c r="F54" s="2"/>
      <c r="H54" s="5"/>
      <c r="I54" s="99"/>
      <c r="J54" s="99"/>
      <c r="K54" s="5"/>
      <c r="L54" s="5"/>
      <c r="M54" s="2"/>
      <c r="P54" s="4"/>
    </row>
    <row r="55" spans="2:16" x14ac:dyDescent="0.25">
      <c r="B55" s="3" t="s">
        <v>192</v>
      </c>
      <c r="C55" s="27">
        <f>C52-10</f>
        <v>60</v>
      </c>
      <c r="D55" s="4" t="s">
        <v>18</v>
      </c>
      <c r="F55" s="2"/>
      <c r="H55" s="5"/>
      <c r="I55" s="99"/>
      <c r="J55" s="99"/>
      <c r="K55" s="5"/>
      <c r="L55" s="5"/>
      <c r="M55" s="2"/>
      <c r="P55" s="4"/>
    </row>
    <row r="56" spans="2:16" x14ac:dyDescent="0.25">
      <c r="H56" s="5"/>
      <c r="I56" s="99"/>
      <c r="J56" s="99"/>
      <c r="K56" s="5"/>
      <c r="L56" s="102" t="str">
        <f>CONCATENATE("do = ",C55," cm")</f>
        <v>do = 60 cm</v>
      </c>
      <c r="M56" s="102"/>
    </row>
    <row r="57" spans="2:16" x14ac:dyDescent="0.25">
      <c r="B57" s="23" t="s">
        <v>126</v>
      </c>
      <c r="I57" s="5"/>
      <c r="J57" s="5"/>
      <c r="K57" s="5"/>
      <c r="L57" s="102"/>
      <c r="M57" s="102"/>
    </row>
    <row r="58" spans="2:16" ht="5.25" customHeight="1" x14ac:dyDescent="0.25">
      <c r="H58" s="5"/>
      <c r="I58" s="5"/>
      <c r="J58" s="5"/>
      <c r="K58" s="5"/>
      <c r="L58" s="5"/>
      <c r="M58" s="2"/>
    </row>
    <row r="59" spans="2:16" x14ac:dyDescent="0.25">
      <c r="B59" s="17"/>
      <c r="H59" s="5"/>
      <c r="I59" s="5"/>
      <c r="J59" s="5"/>
      <c r="K59" s="5"/>
      <c r="M59" s="2"/>
    </row>
    <row r="60" spans="2:16" x14ac:dyDescent="0.25">
      <c r="B60" s="3" t="s">
        <v>132</v>
      </c>
      <c r="C60" s="2">
        <f>ROUND(C29-C34*C31*10^(-3)-C52*C32*10^(-3)-C33*C32*10^(-3)-C30/10000,2)</f>
        <v>1.61</v>
      </c>
      <c r="D60" s="4" t="s">
        <v>27</v>
      </c>
      <c r="J60" s="5"/>
      <c r="K60" s="5"/>
      <c r="L60" s="76"/>
      <c r="M60" s="5"/>
      <c r="N60" s="97"/>
      <c r="O60" s="121"/>
    </row>
    <row r="61" spans="2:16" x14ac:dyDescent="0.25">
      <c r="J61" s="36"/>
      <c r="K61" s="93"/>
      <c r="L61" s="19"/>
      <c r="M61" s="80"/>
    </row>
    <row r="62" spans="2:16" x14ac:dyDescent="0.25">
      <c r="B62" s="23" t="s">
        <v>143</v>
      </c>
      <c r="J62" s="36"/>
      <c r="K62" s="34"/>
      <c r="M62" s="28"/>
      <c r="N62" s="34"/>
    </row>
    <row r="64" spans="2:16" x14ac:dyDescent="0.25">
      <c r="B64" s="74" t="s">
        <v>29</v>
      </c>
      <c r="C64" s="27" t="s">
        <v>28</v>
      </c>
      <c r="D64" s="58">
        <v>450</v>
      </c>
      <c r="E64" s="72" t="s">
        <v>18</v>
      </c>
    </row>
    <row r="65" spans="2:19" x14ac:dyDescent="0.25">
      <c r="B65" s="74"/>
      <c r="C65" s="27"/>
      <c r="D65" s="72"/>
      <c r="E65" s="72"/>
    </row>
    <row r="66" spans="2:19" x14ac:dyDescent="0.25">
      <c r="B66" s="74"/>
      <c r="C66" s="27"/>
      <c r="D66" s="72"/>
      <c r="E66" s="72"/>
    </row>
    <row r="67" spans="2:19" x14ac:dyDescent="0.25">
      <c r="B67" s="74"/>
      <c r="C67" s="27"/>
      <c r="D67" s="72"/>
      <c r="E67" s="72"/>
    </row>
    <row r="68" spans="2:19" x14ac:dyDescent="0.25">
      <c r="C68" s="2" t="s">
        <v>30</v>
      </c>
      <c r="D68" s="2">
        <f>ROUND(((J20*1000+J21*1000)/D64+(J22+J23)*100000*D64*0.5/(1/12*D64^3))/C60,2)</f>
        <v>281.57</v>
      </c>
      <c r="E68" s="4" t="s">
        <v>18</v>
      </c>
    </row>
    <row r="69" spans="2:19" ht="5.25" customHeight="1" x14ac:dyDescent="0.25">
      <c r="C69" s="2"/>
      <c r="D69" s="2"/>
    </row>
    <row r="70" spans="2:19" x14ac:dyDescent="0.25">
      <c r="C70" s="25" t="s">
        <v>141</v>
      </c>
      <c r="D70" s="69">
        <v>280</v>
      </c>
      <c r="E70" s="71" t="s">
        <v>18</v>
      </c>
    </row>
    <row r="72" spans="2:19" x14ac:dyDescent="0.25">
      <c r="B72" s="73" t="s">
        <v>142</v>
      </c>
      <c r="E72" s="14" t="str">
        <f>CONCATENATE(" L = ", D64/100, "m", " x ", " S = ", D70/100, "m")</f>
        <v xml:space="preserve"> L = 4.5m x  S = 2.8m</v>
      </c>
      <c r="P72" s="4"/>
      <c r="Q72" s="4"/>
      <c r="R72" s="4"/>
      <c r="S72" s="4"/>
    </row>
    <row r="73" spans="2:19" x14ac:dyDescent="0.25">
      <c r="P73" s="4"/>
      <c r="Q73" s="4"/>
      <c r="R73" s="4"/>
      <c r="S73" s="4"/>
    </row>
    <row r="74" spans="2:19" x14ac:dyDescent="0.25">
      <c r="B74" s="23" t="s">
        <v>144</v>
      </c>
    </row>
    <row r="75" spans="2:19" x14ac:dyDescent="0.25">
      <c r="P75" s="4"/>
      <c r="Q75" s="4"/>
      <c r="R75" s="4"/>
      <c r="S75" s="4"/>
    </row>
    <row r="76" spans="2:19" x14ac:dyDescent="0.25">
      <c r="P76" s="4"/>
      <c r="Q76" s="4"/>
      <c r="R76" s="4"/>
      <c r="S76" s="4"/>
    </row>
    <row r="77" spans="2:19" x14ac:dyDescent="0.25">
      <c r="P77" s="4"/>
      <c r="Q77" s="4"/>
      <c r="R77" s="4"/>
      <c r="S77" s="4"/>
    </row>
    <row r="78" spans="2:19" x14ac:dyDescent="0.25">
      <c r="B78" s="3" t="s">
        <v>145</v>
      </c>
      <c r="C78" s="2">
        <f>ROUND(J24*1000/(D64*D70)+J25*100000*D64/2/(1/12*D64^3*D70),2)</f>
        <v>1.62</v>
      </c>
      <c r="D78" s="4" t="s">
        <v>27</v>
      </c>
    </row>
    <row r="79" spans="2:19" x14ac:dyDescent="0.25">
      <c r="B79" s="3"/>
      <c r="C79" s="2"/>
      <c r="P79" s="4"/>
      <c r="Q79" s="4"/>
      <c r="R79" s="4"/>
      <c r="S79" s="4"/>
    </row>
    <row r="80" spans="2:19" x14ac:dyDescent="0.25">
      <c r="B80" s="3"/>
      <c r="C80" s="2"/>
      <c r="P80" s="4"/>
      <c r="Q80" s="4"/>
      <c r="R80" s="4"/>
      <c r="S80" s="4"/>
    </row>
    <row r="81" spans="2:19" x14ac:dyDescent="0.25">
      <c r="B81" s="3"/>
      <c r="C81" s="2"/>
      <c r="P81" s="4"/>
      <c r="Q81" s="4"/>
      <c r="R81" s="4"/>
      <c r="S81" s="4"/>
    </row>
    <row r="82" spans="2:19" x14ac:dyDescent="0.25">
      <c r="B82" s="3" t="s">
        <v>146</v>
      </c>
      <c r="C82" s="2">
        <f>ROUND(J24*1000/(D64*D70)-J25*100000*D64/2/(1/12*D64^3*D70),2)</f>
        <v>0.95</v>
      </c>
      <c r="D82" s="4" t="s">
        <v>27</v>
      </c>
    </row>
    <row r="84" spans="2:19" x14ac:dyDescent="0.25">
      <c r="B84" s="4" t="s">
        <v>31</v>
      </c>
    </row>
    <row r="85" spans="2:19" ht="12.75" customHeight="1" x14ac:dyDescent="0.25"/>
    <row r="86" spans="2:19" ht="14.25" customHeight="1" x14ac:dyDescent="0.25"/>
    <row r="87" spans="2:19" x14ac:dyDescent="0.25">
      <c r="B87" s="3" t="s">
        <v>147</v>
      </c>
      <c r="C87" s="2">
        <f>ROUND((1.2*J20+1.6*J21)/(J20+J21),2)</f>
        <v>1.38</v>
      </c>
      <c r="D87" s="22" t="s">
        <v>148</v>
      </c>
    </row>
    <row r="89" spans="2:19" x14ac:dyDescent="0.25">
      <c r="B89" s="23" t="s">
        <v>150</v>
      </c>
    </row>
    <row r="90" spans="2:19" ht="6.75" customHeight="1" x14ac:dyDescent="0.25"/>
    <row r="91" spans="2:19" x14ac:dyDescent="0.25">
      <c r="B91" s="3"/>
      <c r="C91" s="31"/>
      <c r="D91" s="41">
        <f>+D101</f>
        <v>0.6</v>
      </c>
      <c r="E91" s="42" t="s">
        <v>87</v>
      </c>
      <c r="I91" s="3"/>
      <c r="J91" s="31"/>
      <c r="K91" s="41"/>
      <c r="L91" s="42"/>
      <c r="M91" s="77" t="s">
        <v>149</v>
      </c>
    </row>
    <row r="93" spans="2:19" x14ac:dyDescent="0.25">
      <c r="B93" s="5"/>
      <c r="C93" s="5"/>
      <c r="D93" s="5"/>
      <c r="E93" s="5"/>
      <c r="F93" s="5"/>
      <c r="G93" s="5"/>
      <c r="I93" s="5"/>
      <c r="J93" s="5"/>
      <c r="K93" s="5"/>
      <c r="L93" s="5"/>
      <c r="M93" s="5"/>
      <c r="N93" s="5"/>
    </row>
    <row r="94" spans="2:19" x14ac:dyDescent="0.25">
      <c r="B94" s="5"/>
      <c r="C94" s="5"/>
      <c r="D94" s="5"/>
      <c r="E94" s="54" t="s">
        <v>103</v>
      </c>
      <c r="F94" s="5"/>
      <c r="G94" s="5"/>
      <c r="I94" s="5"/>
      <c r="J94" s="5"/>
      <c r="K94" s="5"/>
      <c r="L94" s="5"/>
      <c r="M94" s="5"/>
      <c r="N94" s="76" t="s">
        <v>151</v>
      </c>
    </row>
    <row r="95" spans="2:19" x14ac:dyDescent="0.25">
      <c r="B95" s="5"/>
      <c r="C95" s="15"/>
      <c r="D95" s="5"/>
      <c r="E95" s="54"/>
      <c r="F95" s="5"/>
      <c r="G95" s="5"/>
      <c r="I95" s="5"/>
      <c r="J95" s="15"/>
      <c r="K95" s="5"/>
      <c r="L95" s="54"/>
      <c r="M95" s="5"/>
    </row>
    <row r="96" spans="2:19" x14ac:dyDescent="0.25">
      <c r="B96" s="5"/>
      <c r="D96" s="5"/>
      <c r="E96" s="15"/>
      <c r="F96" s="5" t="s">
        <v>103</v>
      </c>
      <c r="G96" s="5"/>
      <c r="I96" s="5"/>
      <c r="J96" s="106" t="s">
        <v>86</v>
      </c>
      <c r="K96" s="5"/>
      <c r="L96" s="5"/>
      <c r="M96" s="5"/>
      <c r="N96" s="5"/>
      <c r="R96" s="4"/>
    </row>
    <row r="97" spans="2:18" x14ac:dyDescent="0.25">
      <c r="C97" s="5"/>
      <c r="D97" s="5"/>
      <c r="E97" s="5"/>
      <c r="F97" s="37"/>
      <c r="G97" s="40"/>
      <c r="I97" s="5"/>
      <c r="J97" s="106"/>
      <c r="K97" s="5"/>
      <c r="L97" s="5"/>
      <c r="M97" s="5"/>
      <c r="N97" s="5"/>
      <c r="R97" s="4"/>
    </row>
    <row r="98" spans="2:18" ht="15" customHeight="1" x14ac:dyDescent="0.25">
      <c r="B98" s="39">
        <f>D70/100</f>
        <v>2.8</v>
      </c>
      <c r="C98" s="39">
        <f>+C22</f>
        <v>0.6</v>
      </c>
      <c r="D98" s="5"/>
      <c r="E98" s="38"/>
      <c r="F98" s="37">
        <f>+C98</f>
        <v>0.6</v>
      </c>
      <c r="G98" s="40" t="s">
        <v>87</v>
      </c>
      <c r="I98" s="75" t="s">
        <v>80</v>
      </c>
      <c r="J98" s="24"/>
      <c r="K98" s="5"/>
      <c r="L98" s="38"/>
      <c r="M98" s="37"/>
      <c r="N98" s="40"/>
      <c r="R98" s="4"/>
    </row>
    <row r="99" spans="2:18" x14ac:dyDescent="0.25">
      <c r="B99" s="5"/>
      <c r="C99" s="5"/>
      <c r="D99" s="5"/>
      <c r="E99" s="5"/>
      <c r="F99" s="17"/>
      <c r="G99" s="5"/>
      <c r="I99" s="5"/>
      <c r="J99" s="5"/>
      <c r="K99" s="5"/>
      <c r="L99" s="5"/>
      <c r="M99" s="5"/>
      <c r="N99" s="5"/>
      <c r="R99" s="4"/>
    </row>
    <row r="100" spans="2:18" x14ac:dyDescent="0.25">
      <c r="B100" s="5"/>
      <c r="C100" s="5"/>
      <c r="F100" s="5"/>
      <c r="G100" s="5"/>
      <c r="I100" s="5"/>
      <c r="J100" s="5"/>
      <c r="M100" s="17"/>
      <c r="N100" s="5"/>
    </row>
    <row r="101" spans="2:18" x14ac:dyDescent="0.25">
      <c r="B101" s="5"/>
      <c r="C101" s="5"/>
      <c r="D101" s="53">
        <f>+C23</f>
        <v>0.6</v>
      </c>
      <c r="E101" s="19"/>
      <c r="F101" s="5"/>
      <c r="G101" s="5"/>
      <c r="I101" s="5"/>
      <c r="J101" s="5"/>
      <c r="K101" s="53"/>
      <c r="L101" s="61" t="s">
        <v>86</v>
      </c>
      <c r="M101" s="5"/>
      <c r="N101" s="5"/>
    </row>
    <row r="102" spans="2:18" x14ac:dyDescent="0.25">
      <c r="B102" s="5"/>
      <c r="C102" s="5"/>
      <c r="D102" s="5"/>
      <c r="E102" s="5"/>
      <c r="F102" s="5"/>
      <c r="G102" s="5"/>
      <c r="I102" s="5"/>
      <c r="J102" s="5"/>
      <c r="K102" s="5"/>
      <c r="L102" s="5"/>
      <c r="M102" s="5"/>
      <c r="N102" s="5"/>
    </row>
    <row r="103" spans="2:18" x14ac:dyDescent="0.25">
      <c r="B103" s="5"/>
      <c r="C103" s="5"/>
      <c r="D103" s="5"/>
      <c r="E103" s="5"/>
      <c r="F103" s="5"/>
      <c r="G103" s="5"/>
      <c r="I103" s="5"/>
      <c r="J103" s="5"/>
      <c r="K103" s="5"/>
      <c r="L103" s="5"/>
      <c r="M103" s="5"/>
      <c r="N103" s="5"/>
    </row>
    <row r="104" spans="2:18" x14ac:dyDescent="0.25">
      <c r="B104" s="5"/>
      <c r="C104" s="5"/>
      <c r="D104" s="37">
        <f>D64/100</f>
        <v>4.5</v>
      </c>
      <c r="E104" s="5"/>
      <c r="F104" s="5"/>
      <c r="G104" s="5"/>
      <c r="I104" s="5"/>
      <c r="J104" s="5"/>
      <c r="K104" s="37" t="s">
        <v>83</v>
      </c>
      <c r="L104" s="5"/>
      <c r="N104" s="5"/>
    </row>
    <row r="105" spans="2:18" x14ac:dyDescent="0.25">
      <c r="B105" s="5"/>
      <c r="C105" s="5"/>
      <c r="D105" s="37"/>
      <c r="E105" s="5"/>
      <c r="F105" s="5"/>
      <c r="G105" s="5"/>
    </row>
    <row r="106" spans="2:18" x14ac:dyDescent="0.25">
      <c r="B106" s="3" t="s">
        <v>32</v>
      </c>
      <c r="C106" s="83">
        <v>60</v>
      </c>
      <c r="D106" s="4" t="s">
        <v>18</v>
      </c>
      <c r="E106" s="4" t="str">
        <f>CONCATENATE(" Asumiendo el valor de d igual a do = ",C55," cm")</f>
        <v xml:space="preserve"> Asumiendo el valor de d igual a do = 60 cm</v>
      </c>
    </row>
    <row r="107" spans="2:18" x14ac:dyDescent="0.25">
      <c r="B107" s="3"/>
      <c r="C107" s="27"/>
    </row>
    <row r="108" spans="2:18" x14ac:dyDescent="0.25">
      <c r="B108" s="3"/>
      <c r="C108" s="27"/>
    </row>
    <row r="109" spans="2:18" x14ac:dyDescent="0.25">
      <c r="B109" s="3" t="s">
        <v>33</v>
      </c>
      <c r="C109" s="2">
        <f>D64/2-C23*100/2-C106</f>
        <v>135</v>
      </c>
      <c r="D109" s="4" t="s">
        <v>18</v>
      </c>
      <c r="R109" s="4"/>
    </row>
    <row r="110" spans="2:18" x14ac:dyDescent="0.25">
      <c r="B110" s="3"/>
      <c r="C110" s="2"/>
      <c r="H110" s="21"/>
      <c r="R110" s="4"/>
    </row>
    <row r="111" spans="2:18" x14ac:dyDescent="0.25">
      <c r="B111" s="3"/>
      <c r="C111" s="2"/>
      <c r="R111" s="4"/>
    </row>
    <row r="112" spans="2:18" x14ac:dyDescent="0.25">
      <c r="B112" s="3"/>
      <c r="C112" s="2"/>
      <c r="R112" s="4"/>
    </row>
    <row r="113" spans="2:19" x14ac:dyDescent="0.25">
      <c r="B113" s="3" t="s">
        <v>152</v>
      </c>
      <c r="C113" s="27">
        <f>((C78-C82)/D64)*(D64/2+C23*100/2+C106)+C82</f>
        <v>1.419</v>
      </c>
      <c r="D113" s="4" t="s">
        <v>27</v>
      </c>
      <c r="R113" s="4"/>
    </row>
    <row r="114" spans="2:19" x14ac:dyDescent="0.25">
      <c r="B114" s="3"/>
      <c r="C114" s="2"/>
      <c r="P114" s="111" t="s">
        <v>178</v>
      </c>
      <c r="Q114" s="111"/>
      <c r="R114" s="111"/>
      <c r="S114" s="111"/>
    </row>
    <row r="115" spans="2:19" x14ac:dyDescent="0.25">
      <c r="B115" s="3"/>
      <c r="C115" s="2"/>
      <c r="P115" s="112" t="s">
        <v>104</v>
      </c>
      <c r="Q115" s="112"/>
      <c r="R115" s="112"/>
      <c r="S115" s="112"/>
    </row>
    <row r="116" spans="2:19" s="81" customFormat="1" x14ac:dyDescent="0.25">
      <c r="B116" s="82"/>
      <c r="O116" s="123"/>
      <c r="P116" s="113" t="s">
        <v>105</v>
      </c>
      <c r="Q116" s="113"/>
      <c r="R116" s="55" t="s">
        <v>106</v>
      </c>
      <c r="S116" s="55" t="s">
        <v>107</v>
      </c>
    </row>
    <row r="117" spans="2:19" x14ac:dyDescent="0.25">
      <c r="B117" s="3" t="s">
        <v>34</v>
      </c>
      <c r="C117" s="2">
        <f>C87*C109/2*(C78+C113)*D70</f>
        <v>79263.198000000004</v>
      </c>
      <c r="D117" s="4" t="s">
        <v>36</v>
      </c>
      <c r="P117" s="113" t="s">
        <v>110</v>
      </c>
      <c r="Q117" s="113"/>
      <c r="R117" s="56">
        <v>0.9</v>
      </c>
      <c r="S117" s="56">
        <v>0.9</v>
      </c>
    </row>
    <row r="118" spans="2:19" x14ac:dyDescent="0.25">
      <c r="B118" s="3"/>
      <c r="C118" s="2"/>
      <c r="P118" s="113" t="s">
        <v>108</v>
      </c>
      <c r="Q118" s="113"/>
      <c r="R118" s="56">
        <v>0.7</v>
      </c>
      <c r="S118" s="56">
        <v>0.65</v>
      </c>
    </row>
    <row r="119" spans="2:19" x14ac:dyDescent="0.25">
      <c r="B119" s="3" t="s">
        <v>153</v>
      </c>
      <c r="C119" s="43">
        <v>0.75</v>
      </c>
      <c r="D119" s="4" t="s">
        <v>179</v>
      </c>
      <c r="P119" s="113" t="s">
        <v>109</v>
      </c>
      <c r="Q119" s="113"/>
      <c r="R119" s="56">
        <v>0.85</v>
      </c>
      <c r="S119" s="56">
        <v>0.75</v>
      </c>
    </row>
    <row r="120" spans="2:19" x14ac:dyDescent="0.25">
      <c r="P120" s="114" t="s">
        <v>112</v>
      </c>
      <c r="Q120" s="114"/>
      <c r="R120" s="56">
        <v>0.7</v>
      </c>
      <c r="S120" s="59"/>
    </row>
    <row r="121" spans="2:19" x14ac:dyDescent="0.25">
      <c r="P121" s="114" t="s">
        <v>114</v>
      </c>
      <c r="Q121" s="114"/>
      <c r="R121" s="56">
        <v>0.75</v>
      </c>
      <c r="S121" s="59"/>
    </row>
    <row r="122" spans="2:19" x14ac:dyDescent="0.25">
      <c r="B122" s="3" t="s">
        <v>35</v>
      </c>
      <c r="C122" s="19">
        <f>ROUND(C119*0.53*C27^0.5*D70*C55,2)</f>
        <v>96773.41</v>
      </c>
      <c r="D122" s="4" t="s">
        <v>36</v>
      </c>
      <c r="R122" s="4"/>
    </row>
    <row r="124" spans="2:19" x14ac:dyDescent="0.25">
      <c r="B124" s="2" t="s">
        <v>38</v>
      </c>
      <c r="D124" s="2" t="s">
        <v>37</v>
      </c>
      <c r="E124" s="24"/>
      <c r="F124" s="15"/>
    </row>
    <row r="125" spans="2:19" x14ac:dyDescent="0.25">
      <c r="B125" s="19">
        <f>C117</f>
        <v>79263.198000000004</v>
      </c>
      <c r="C125" s="19" t="str">
        <f>IF(B125&lt;D125,"&lt;","&gt;")</f>
        <v>&lt;</v>
      </c>
      <c r="D125" s="19">
        <f>C122</f>
        <v>96773.41</v>
      </c>
      <c r="E125" s="19" t="str">
        <f>IF(B125&gt;D125,"…..VERIFICAR","…..CONFORME")</f>
        <v>…..CONFORME</v>
      </c>
    </row>
    <row r="127" spans="2:19" x14ac:dyDescent="0.25">
      <c r="B127" s="4" t="s">
        <v>39</v>
      </c>
    </row>
    <row r="128" spans="2:19" x14ac:dyDescent="0.25">
      <c r="P128" s="4"/>
      <c r="Q128" s="4"/>
      <c r="R128" s="4"/>
      <c r="S128" s="4"/>
    </row>
    <row r="129" spans="2:19" x14ac:dyDescent="0.25">
      <c r="P129" s="4"/>
      <c r="Q129" s="4"/>
      <c r="R129" s="4"/>
      <c r="S129" s="4"/>
    </row>
    <row r="130" spans="2:19" x14ac:dyDescent="0.25">
      <c r="B130" s="3" t="s">
        <v>40</v>
      </c>
      <c r="C130" s="2">
        <f>D70/2-C22*100/2-C106</f>
        <v>50</v>
      </c>
      <c r="D130" s="4" t="s">
        <v>18</v>
      </c>
    </row>
    <row r="131" spans="2:19" ht="5.25" customHeight="1" x14ac:dyDescent="0.25">
      <c r="B131" s="3"/>
      <c r="C131" s="2"/>
      <c r="P131" s="4"/>
      <c r="Q131" s="4"/>
      <c r="R131" s="4"/>
      <c r="S131" s="4"/>
    </row>
    <row r="133" spans="2:19" x14ac:dyDescent="0.25">
      <c r="P133" s="4"/>
      <c r="Q133" s="4"/>
      <c r="R133" s="4"/>
      <c r="S133" s="4"/>
    </row>
    <row r="134" spans="2:19" x14ac:dyDescent="0.25">
      <c r="B134" s="3" t="s">
        <v>34</v>
      </c>
      <c r="C134" s="2">
        <f>ROUND(C87*((C78+C82)*D64/2)*C130,2)</f>
        <v>39899.25</v>
      </c>
      <c r="D134" s="4" t="s">
        <v>36</v>
      </c>
    </row>
    <row r="135" spans="2:19" x14ac:dyDescent="0.25">
      <c r="P135" s="4"/>
      <c r="Q135" s="4"/>
      <c r="R135" s="4"/>
      <c r="S135" s="4"/>
    </row>
    <row r="136" spans="2:19" x14ac:dyDescent="0.25">
      <c r="P136" s="4"/>
      <c r="Q136" s="4"/>
      <c r="R136" s="4"/>
      <c r="S136" s="4"/>
    </row>
    <row r="137" spans="2:19" x14ac:dyDescent="0.25">
      <c r="B137" s="3" t="s">
        <v>35</v>
      </c>
      <c r="C137" s="2">
        <f>ROUND(C119*0.53*C27^0.5*D64*C55,2)</f>
        <v>155528.70000000001</v>
      </c>
      <c r="D137" s="4" t="s">
        <v>36</v>
      </c>
    </row>
    <row r="139" spans="2:19" x14ac:dyDescent="0.25">
      <c r="B139" s="2" t="s">
        <v>38</v>
      </c>
      <c r="D139" s="2" t="s">
        <v>37</v>
      </c>
      <c r="E139" s="24"/>
      <c r="F139" s="15"/>
    </row>
    <row r="140" spans="2:19" x14ac:dyDescent="0.25">
      <c r="B140" s="19">
        <f>C134</f>
        <v>39899.25</v>
      </c>
      <c r="C140" s="19" t="str">
        <f>IF(B140&lt;D140,"&lt;","&gt;")</f>
        <v>&lt;</v>
      </c>
      <c r="D140" s="19">
        <f>C137</f>
        <v>155528.70000000001</v>
      </c>
      <c r="E140" s="19" t="str">
        <f>IF(B140&gt;D140,"…..VERIFICAR","…..CONFORME")</f>
        <v>…..CONFORME</v>
      </c>
    </row>
    <row r="142" spans="2:19" x14ac:dyDescent="0.25">
      <c r="B142" s="23" t="s">
        <v>154</v>
      </c>
    </row>
    <row r="146" spans="2:19" x14ac:dyDescent="0.25">
      <c r="B146" s="3" t="s">
        <v>161</v>
      </c>
      <c r="C146" s="27">
        <f>((C78-C82)/D64)*(D64/2-C23*100/2-C106/2)+C82</f>
        <v>1.1956666666666667</v>
      </c>
      <c r="D146" s="4" t="s">
        <v>27</v>
      </c>
    </row>
    <row r="147" spans="2:19" x14ac:dyDescent="0.25">
      <c r="B147" s="3"/>
      <c r="C147" s="27"/>
    </row>
    <row r="148" spans="2:19" x14ac:dyDescent="0.25">
      <c r="B148" s="3"/>
      <c r="C148" s="27"/>
    </row>
    <row r="149" spans="2:19" x14ac:dyDescent="0.25">
      <c r="B149" s="3"/>
      <c r="C149" s="27"/>
    </row>
    <row r="150" spans="2:19" x14ac:dyDescent="0.25">
      <c r="B150" s="3" t="s">
        <v>162</v>
      </c>
      <c r="C150" s="27">
        <f>((C78-C82)/D64)*(D64/2+C23*100/2+C106/2)+C82</f>
        <v>1.3743333333333334</v>
      </c>
      <c r="D150" s="4" t="s">
        <v>27</v>
      </c>
    </row>
    <row r="151" spans="2:19" ht="15" customHeight="1" x14ac:dyDescent="0.25">
      <c r="P151" s="111" t="s">
        <v>169</v>
      </c>
      <c r="Q151" s="111"/>
      <c r="R151" s="111"/>
    </row>
    <row r="152" spans="2:19" x14ac:dyDescent="0.25">
      <c r="P152" s="8" t="s">
        <v>166</v>
      </c>
      <c r="Q152" s="109" t="s">
        <v>167</v>
      </c>
      <c r="R152" s="110"/>
    </row>
    <row r="153" spans="2:19" x14ac:dyDescent="0.25">
      <c r="P153" s="8">
        <v>40</v>
      </c>
      <c r="Q153" s="107" t="s">
        <v>168</v>
      </c>
      <c r="R153" s="108"/>
      <c r="S153" s="22" t="s">
        <v>172</v>
      </c>
    </row>
    <row r="154" spans="2:19" x14ac:dyDescent="0.25">
      <c r="B154" s="3" t="s">
        <v>34</v>
      </c>
      <c r="C154" s="2">
        <f>ROUND(C87*((C78+C82)*D64/2*D70-((C150+C146)*((C106+C23*100)/2)*(C23*100+C106))),2)</f>
        <v>197900.28</v>
      </c>
      <c r="D154" s="4" t="s">
        <v>36</v>
      </c>
      <c r="P154" s="8">
        <v>30</v>
      </c>
      <c r="Q154" s="107" t="s">
        <v>170</v>
      </c>
      <c r="R154" s="108"/>
      <c r="S154" s="22" t="s">
        <v>173</v>
      </c>
    </row>
    <row r="155" spans="2:19" x14ac:dyDescent="0.25">
      <c r="B155" s="3"/>
      <c r="C155" s="2"/>
      <c r="P155" s="8">
        <v>20</v>
      </c>
      <c r="Q155" s="107" t="s">
        <v>171</v>
      </c>
      <c r="R155" s="108"/>
      <c r="S155" s="22" t="s">
        <v>174</v>
      </c>
    </row>
    <row r="156" spans="2:19" x14ac:dyDescent="0.25">
      <c r="B156" s="22" t="s">
        <v>41</v>
      </c>
      <c r="C156" s="2"/>
    </row>
    <row r="157" spans="2:19" ht="12.75" customHeight="1" x14ac:dyDescent="0.25">
      <c r="B157" s="3"/>
      <c r="C157" s="2"/>
    </row>
    <row r="158" spans="2:19" ht="12.75" customHeight="1" x14ac:dyDescent="0.25">
      <c r="B158" s="3"/>
      <c r="C158" s="2"/>
    </row>
    <row r="159" spans="2:19" x14ac:dyDescent="0.25">
      <c r="B159" s="3" t="s">
        <v>42</v>
      </c>
      <c r="C159" s="2">
        <f>(C22*100+C106)*2+(C23*100+C106)*2</f>
        <v>480</v>
      </c>
      <c r="D159" s="4" t="s">
        <v>18</v>
      </c>
    </row>
    <row r="160" spans="2:19" x14ac:dyDescent="0.25">
      <c r="B160" s="3" t="s">
        <v>43</v>
      </c>
      <c r="C160" s="2">
        <f>C23/C22</f>
        <v>1</v>
      </c>
    </row>
    <row r="161" spans="2:8" x14ac:dyDescent="0.25">
      <c r="B161" s="3" t="s">
        <v>163</v>
      </c>
      <c r="C161" s="43">
        <v>40</v>
      </c>
      <c r="D161" s="4" t="s">
        <v>165</v>
      </c>
    </row>
    <row r="163" spans="2:8" x14ac:dyDescent="0.25">
      <c r="B163" s="4" t="s">
        <v>164</v>
      </c>
    </row>
    <row r="164" spans="2:8" x14ac:dyDescent="0.25">
      <c r="B164" s="4" t="s">
        <v>44</v>
      </c>
    </row>
    <row r="166" spans="2:8" x14ac:dyDescent="0.25">
      <c r="B166" s="3" t="s">
        <v>153</v>
      </c>
      <c r="C166" s="43">
        <v>0.75</v>
      </c>
      <c r="D166" s="4" t="s">
        <v>179</v>
      </c>
    </row>
    <row r="168" spans="2:8" x14ac:dyDescent="0.25">
      <c r="G168" s="3"/>
      <c r="H168" s="2"/>
    </row>
    <row r="169" spans="2:8" x14ac:dyDescent="0.25">
      <c r="B169" s="3" t="s">
        <v>45</v>
      </c>
      <c r="C169" s="2">
        <f>ROUND(C166*0.27*(2+4/C160)*C27^0.5*C159*C55,2)</f>
        <v>507082.26</v>
      </c>
      <c r="D169" s="4" t="s">
        <v>46</v>
      </c>
      <c r="G169" s="3"/>
      <c r="H169" s="2"/>
    </row>
    <row r="172" spans="2:8" x14ac:dyDescent="0.25">
      <c r="B172" s="3" t="s">
        <v>45</v>
      </c>
      <c r="C172" s="2">
        <f>ROUND(C166*0.27*(2+C161*C106/C159)*C27^0.5*C159*C55,2)</f>
        <v>591595.96</v>
      </c>
      <c r="D172" s="4" t="s">
        <v>46</v>
      </c>
    </row>
    <row r="175" spans="2:8" x14ac:dyDescent="0.25">
      <c r="B175" s="3" t="s">
        <v>45</v>
      </c>
      <c r="C175" s="27">
        <f>ROUND(C166*1.1*C27^0.5*C159*C55,2)</f>
        <v>344315.11</v>
      </c>
      <c r="D175" s="4" t="s">
        <v>46</v>
      </c>
    </row>
    <row r="177" spans="2:19" x14ac:dyDescent="0.25">
      <c r="B177" s="2" t="s">
        <v>38</v>
      </c>
      <c r="D177" s="2" t="s">
        <v>47</v>
      </c>
      <c r="E177" s="24"/>
      <c r="F177" s="15"/>
    </row>
    <row r="178" spans="2:19" x14ac:dyDescent="0.25">
      <c r="B178" s="19">
        <f>C154</f>
        <v>197900.28</v>
      </c>
      <c r="C178" s="19" t="str">
        <f>IF(B178&lt;D178,"&lt;",IF(B178&gt;D178,"&gt;"))</f>
        <v>&lt;</v>
      </c>
      <c r="D178" s="20">
        <f>MIN(C169,C172,C175)</f>
        <v>344315.11</v>
      </c>
      <c r="E178" s="19" t="str">
        <f>IF(B178&gt;D178,"…..VERIFICAR",IF(B178&lt;D178,"…..CONFORME"))</f>
        <v>…..CONFORME</v>
      </c>
    </row>
    <row r="180" spans="2:19" x14ac:dyDescent="0.25">
      <c r="B180" s="23" t="s">
        <v>155</v>
      </c>
    </row>
    <row r="182" spans="2:19" x14ac:dyDescent="0.25">
      <c r="B182" s="25" t="s">
        <v>156</v>
      </c>
    </row>
    <row r="186" spans="2:19" x14ac:dyDescent="0.25">
      <c r="B186" s="3" t="s">
        <v>175</v>
      </c>
      <c r="C186" s="27">
        <f>((C78-C82)/D64)*(D64/2+C23*100/2)+C82</f>
        <v>1.3296666666666668</v>
      </c>
      <c r="D186" s="4" t="s">
        <v>27</v>
      </c>
    </row>
    <row r="187" spans="2:19" ht="20.25" customHeight="1" x14ac:dyDescent="0.25"/>
    <row r="188" spans="2:19" x14ac:dyDescent="0.25">
      <c r="P188" s="103" t="s">
        <v>61</v>
      </c>
      <c r="Q188" s="104"/>
      <c r="R188" s="104"/>
      <c r="S188" s="104"/>
    </row>
    <row r="189" spans="2:19" x14ac:dyDescent="0.25">
      <c r="P189" s="63" t="s">
        <v>62</v>
      </c>
      <c r="Q189" s="63" t="s">
        <v>63</v>
      </c>
      <c r="R189" s="63" t="s">
        <v>63</v>
      </c>
      <c r="S189" s="63" t="s">
        <v>64</v>
      </c>
    </row>
    <row r="190" spans="2:19" ht="14.4" x14ac:dyDescent="0.3">
      <c r="B190" s="3" t="s">
        <v>48</v>
      </c>
      <c r="C190" s="26">
        <f>C87*((C78*((D64/2-C23*100/2)^2))/3+(C186*((D64/2-C23*100/2)^2)/6))*D70</f>
        <v>11190245.43</v>
      </c>
      <c r="D190" s="4" t="s">
        <v>49</v>
      </c>
      <c r="P190" s="63"/>
      <c r="Q190" s="63" t="s">
        <v>123</v>
      </c>
      <c r="R190" s="63" t="s">
        <v>18</v>
      </c>
      <c r="S190" s="63" t="s">
        <v>53</v>
      </c>
    </row>
    <row r="191" spans="2:19" x14ac:dyDescent="0.25">
      <c r="P191" s="63">
        <v>3</v>
      </c>
      <c r="Q191" s="64" t="s">
        <v>65</v>
      </c>
      <c r="R191" s="65">
        <v>0.95250000000000001</v>
      </c>
      <c r="S191" s="66">
        <v>0.71255739248085614</v>
      </c>
    </row>
    <row r="192" spans="2:19" x14ac:dyDescent="0.25">
      <c r="P192" s="63">
        <v>4</v>
      </c>
      <c r="Q192" s="64" t="s">
        <v>66</v>
      </c>
      <c r="R192" s="65">
        <v>1.27</v>
      </c>
      <c r="S192" s="66">
        <v>1.2667686977437445</v>
      </c>
    </row>
    <row r="193" spans="1:19" x14ac:dyDescent="0.25">
      <c r="P193" s="63">
        <v>5</v>
      </c>
      <c r="Q193" s="64" t="s">
        <v>67</v>
      </c>
      <c r="R193" s="65">
        <v>1.5874999999999999</v>
      </c>
      <c r="S193" s="66">
        <v>1.9793260902246004</v>
      </c>
    </row>
    <row r="194" spans="1:19" x14ac:dyDescent="0.25">
      <c r="B194" s="3" t="s">
        <v>50</v>
      </c>
      <c r="C194" s="27">
        <f>ROUND(C190/D70/C106^2,2)</f>
        <v>11.1</v>
      </c>
      <c r="D194" s="4" t="s">
        <v>36</v>
      </c>
      <c r="P194" s="63">
        <v>6</v>
      </c>
      <c r="Q194" s="64" t="s">
        <v>68</v>
      </c>
      <c r="R194" s="65">
        <v>1.905</v>
      </c>
      <c r="S194" s="66">
        <v>2.8502295699234246</v>
      </c>
    </row>
    <row r="195" spans="1:19" x14ac:dyDescent="0.25">
      <c r="P195" s="63">
        <v>7</v>
      </c>
      <c r="Q195" s="64" t="s">
        <v>69</v>
      </c>
      <c r="R195" s="65">
        <v>2.2225000000000001</v>
      </c>
      <c r="S195" s="66">
        <v>3.8794791368402173</v>
      </c>
    </row>
    <row r="196" spans="1:19" x14ac:dyDescent="0.25">
      <c r="B196" s="3" t="s">
        <v>51</v>
      </c>
      <c r="C196" s="84">
        <v>3.0000000000000001E-3</v>
      </c>
      <c r="D196" s="85">
        <f>+C196</f>
        <v>3.0000000000000001E-3</v>
      </c>
      <c r="E196" s="4" t="s">
        <v>176</v>
      </c>
      <c r="P196" s="63">
        <v>8</v>
      </c>
      <c r="Q196" s="64" t="s">
        <v>70</v>
      </c>
      <c r="R196" s="65">
        <v>2.54</v>
      </c>
      <c r="S196" s="66">
        <v>5.0670747909749778</v>
      </c>
    </row>
    <row r="197" spans="1:19" x14ac:dyDescent="0.25">
      <c r="P197" s="63">
        <v>9</v>
      </c>
      <c r="Q197" s="64" t="s">
        <v>71</v>
      </c>
      <c r="R197" s="65">
        <v>2.8574999999999999</v>
      </c>
      <c r="S197" s="66">
        <v>6.4130165323277053</v>
      </c>
    </row>
    <row r="198" spans="1:19" x14ac:dyDescent="0.25">
      <c r="P198" s="63">
        <v>10</v>
      </c>
      <c r="Q198" s="64" t="s">
        <v>72</v>
      </c>
      <c r="R198" s="65">
        <v>3.1749999999999998</v>
      </c>
      <c r="S198" s="66">
        <v>7.9173043608984015</v>
      </c>
    </row>
    <row r="199" spans="1:19" x14ac:dyDescent="0.25">
      <c r="B199" s="3" t="s">
        <v>52</v>
      </c>
      <c r="C199" s="2">
        <f>C196*D70*C55</f>
        <v>50.4</v>
      </c>
      <c r="D199" s="4" t="s">
        <v>53</v>
      </c>
      <c r="P199" s="8">
        <v>11</v>
      </c>
      <c r="Q199" s="9" t="s">
        <v>73</v>
      </c>
      <c r="R199" s="10">
        <v>3.4925000000000002</v>
      </c>
      <c r="S199" s="11">
        <v>9.5799382766870682</v>
      </c>
    </row>
    <row r="200" spans="1:19" x14ac:dyDescent="0.25">
      <c r="P200" s="8">
        <v>12</v>
      </c>
      <c r="Q200" s="9" t="s">
        <v>74</v>
      </c>
      <c r="R200" s="10">
        <v>3.81</v>
      </c>
      <c r="S200" s="11">
        <v>11.400918279693698</v>
      </c>
    </row>
    <row r="202" spans="1:19" x14ac:dyDescent="0.25">
      <c r="B202" s="3" t="s">
        <v>54</v>
      </c>
      <c r="C202" s="2">
        <f>0.0018*D70*C52</f>
        <v>35.28</v>
      </c>
      <c r="D202" s="4" t="s">
        <v>53</v>
      </c>
    </row>
    <row r="203" spans="1:19" x14ac:dyDescent="0.25">
      <c r="A203" s="36"/>
      <c r="B203" s="34"/>
      <c r="D203" s="36"/>
      <c r="E203" s="34"/>
      <c r="G203" s="36"/>
      <c r="H203" s="34"/>
      <c r="J203" s="36"/>
      <c r="K203" s="34"/>
    </row>
    <row r="204" spans="1:19" x14ac:dyDescent="0.25">
      <c r="A204" s="36"/>
      <c r="B204" s="34" t="s">
        <v>89</v>
      </c>
      <c r="C204" s="3" t="s">
        <v>88</v>
      </c>
      <c r="D204" s="33">
        <f>+MAX(C199,C202)</f>
        <v>50.4</v>
      </c>
      <c r="E204" s="46" t="s">
        <v>53</v>
      </c>
      <c r="G204" s="36"/>
      <c r="H204" s="34"/>
      <c r="J204" s="36"/>
      <c r="K204" s="34"/>
    </row>
    <row r="205" spans="1:19" x14ac:dyDescent="0.25">
      <c r="A205" s="36"/>
      <c r="B205" s="34"/>
      <c r="C205" s="3"/>
      <c r="D205" s="33"/>
      <c r="E205" s="46"/>
      <c r="G205" s="36"/>
      <c r="H205" s="34"/>
      <c r="J205" s="36"/>
      <c r="K205" s="34"/>
    </row>
    <row r="206" spans="1:19" x14ac:dyDescent="0.25">
      <c r="B206" s="3"/>
      <c r="C206" s="32"/>
      <c r="D206" s="21"/>
      <c r="F206" s="35" t="str">
        <f>+LOOKUP(D207,P191:P200,Q191:Q200)</f>
        <v>3/4"</v>
      </c>
      <c r="P206" s="22"/>
    </row>
    <row r="207" spans="1:19" x14ac:dyDescent="0.25">
      <c r="B207" s="3"/>
      <c r="C207" s="3" t="s">
        <v>119</v>
      </c>
      <c r="D207" s="86">
        <v>6</v>
      </c>
      <c r="E207" s="1" t="s">
        <v>92</v>
      </c>
      <c r="F207" s="34">
        <f>+LOOKUP(D207,P191:P200,R191:R200)</f>
        <v>1.905</v>
      </c>
      <c r="G207" s="4" t="s">
        <v>18</v>
      </c>
      <c r="H207" s="3" t="s">
        <v>91</v>
      </c>
      <c r="I207" s="34">
        <f>+LOOKUP(D207,P191:P200,S191:S200)</f>
        <v>2.8502295699234246</v>
      </c>
      <c r="J207" s="4" t="s">
        <v>53</v>
      </c>
      <c r="P207" s="22"/>
    </row>
    <row r="208" spans="1:19" x14ac:dyDescent="0.25">
      <c r="B208" s="3"/>
      <c r="C208" s="3"/>
      <c r="D208" s="1"/>
      <c r="E208" s="34"/>
      <c r="G208" s="3"/>
      <c r="H208" s="34"/>
      <c r="O208" s="124"/>
      <c r="S208" s="4"/>
    </row>
    <row r="209" spans="1:19" x14ac:dyDescent="0.25">
      <c r="A209" s="36"/>
      <c r="B209" s="34"/>
      <c r="C209" s="3"/>
      <c r="D209" s="33"/>
      <c r="E209" s="46"/>
      <c r="G209" s="36"/>
      <c r="H209" s="34"/>
      <c r="J209" s="36"/>
      <c r="K209" s="34"/>
    </row>
    <row r="210" spans="1:19" x14ac:dyDescent="0.25">
      <c r="A210" s="36"/>
      <c r="B210" s="47" t="s">
        <v>90</v>
      </c>
      <c r="C210" s="34">
        <f>ROUNDUP(D204/I207,0)</f>
        <v>18</v>
      </c>
      <c r="D210" s="36"/>
      <c r="E210" s="34"/>
      <c r="G210" s="36"/>
      <c r="H210" s="34"/>
      <c r="J210" s="36"/>
      <c r="K210" s="34"/>
    </row>
    <row r="211" spans="1:19" x14ac:dyDescent="0.25">
      <c r="A211" s="36"/>
      <c r="B211" s="34"/>
      <c r="D211" s="36"/>
      <c r="E211" s="34"/>
      <c r="G211" s="36"/>
      <c r="H211" s="34"/>
      <c r="J211" s="36"/>
      <c r="K211" s="34"/>
    </row>
    <row r="212" spans="1:19" x14ac:dyDescent="0.25">
      <c r="A212" s="36"/>
      <c r="B212" s="34"/>
      <c r="D212" s="36"/>
      <c r="E212" s="34"/>
      <c r="G212" s="36"/>
      <c r="H212" s="34"/>
      <c r="J212" s="36"/>
      <c r="K212" s="34"/>
      <c r="P212" s="4"/>
      <c r="Q212" s="4"/>
      <c r="R212" s="4"/>
      <c r="S212" s="4"/>
    </row>
    <row r="213" spans="1:19" x14ac:dyDescent="0.25">
      <c r="A213" s="36"/>
      <c r="B213" s="47" t="s">
        <v>182</v>
      </c>
      <c r="C213" s="34">
        <f>+(D70-2*C35-F207)/(C210-1)</f>
        <v>15.476176470588237</v>
      </c>
      <c r="D213" s="46" t="s">
        <v>18</v>
      </c>
      <c r="E213" s="34"/>
      <c r="G213" s="36"/>
      <c r="H213" s="34"/>
      <c r="J213" s="36"/>
      <c r="K213" s="34"/>
      <c r="P213" s="4"/>
      <c r="Q213" s="4"/>
      <c r="R213" s="4"/>
      <c r="S213" s="4"/>
    </row>
    <row r="214" spans="1:19" x14ac:dyDescent="0.25">
      <c r="A214" s="36"/>
      <c r="B214" s="47"/>
      <c r="C214" s="34"/>
      <c r="D214" s="46"/>
      <c r="E214" s="34"/>
      <c r="G214" s="36"/>
      <c r="H214" s="34"/>
      <c r="J214" s="36"/>
      <c r="K214" s="34"/>
      <c r="P214" s="4"/>
      <c r="Q214" s="4"/>
      <c r="R214" s="4"/>
      <c r="S214" s="4"/>
    </row>
    <row r="215" spans="1:19" x14ac:dyDescent="0.25">
      <c r="A215" s="36"/>
      <c r="B215" s="47" t="s">
        <v>183</v>
      </c>
      <c r="C215" s="34">
        <v>45</v>
      </c>
      <c r="D215" s="46" t="s">
        <v>18</v>
      </c>
      <c r="E215" s="79" t="s">
        <v>185</v>
      </c>
      <c r="G215" s="36"/>
      <c r="H215" s="34"/>
      <c r="J215" s="36"/>
      <c r="K215" s="34"/>
      <c r="P215" s="4"/>
      <c r="Q215" s="4"/>
      <c r="R215" s="4"/>
      <c r="S215" s="4"/>
    </row>
    <row r="216" spans="1:19" x14ac:dyDescent="0.25">
      <c r="A216" s="36"/>
      <c r="B216" s="47"/>
      <c r="C216" s="34"/>
      <c r="D216" s="46"/>
      <c r="E216" s="34"/>
      <c r="G216" s="36"/>
      <c r="H216" s="34"/>
      <c r="J216" s="36"/>
      <c r="K216" s="34"/>
      <c r="P216" s="4"/>
      <c r="Q216" s="4"/>
      <c r="R216" s="4"/>
      <c r="S216" s="4"/>
    </row>
    <row r="217" spans="1:19" x14ac:dyDescent="0.25">
      <c r="A217" s="36"/>
      <c r="B217" s="47"/>
      <c r="C217" s="34"/>
      <c r="D217" s="46"/>
      <c r="E217" s="79" t="s">
        <v>185</v>
      </c>
      <c r="G217" s="36"/>
      <c r="H217" s="34"/>
      <c r="J217" s="36"/>
      <c r="K217" s="34"/>
      <c r="P217" s="4"/>
      <c r="Q217" s="4"/>
      <c r="R217" s="4"/>
      <c r="S217" s="4"/>
    </row>
    <row r="218" spans="1:19" x14ac:dyDescent="0.25">
      <c r="A218" s="36"/>
      <c r="B218" s="47" t="s">
        <v>184</v>
      </c>
      <c r="C218" s="88">
        <f>3*C52</f>
        <v>210</v>
      </c>
      <c r="D218" s="46" t="s">
        <v>18</v>
      </c>
      <c r="E218" s="34"/>
      <c r="G218" s="36"/>
      <c r="H218" s="34"/>
      <c r="J218" s="36"/>
      <c r="K218" s="34"/>
      <c r="P218" s="4"/>
      <c r="Q218" s="4"/>
      <c r="R218" s="4"/>
      <c r="S218" s="4"/>
    </row>
    <row r="219" spans="1:19" x14ac:dyDescent="0.25">
      <c r="A219" s="36"/>
      <c r="B219" s="47"/>
      <c r="C219" s="34"/>
      <c r="D219" s="46"/>
      <c r="E219" s="34"/>
      <c r="G219" s="36"/>
      <c r="H219" s="34"/>
      <c r="J219" s="36"/>
      <c r="K219" s="34"/>
      <c r="P219" s="4"/>
      <c r="Q219" s="4"/>
      <c r="R219" s="4"/>
      <c r="S219" s="4"/>
    </row>
    <row r="220" spans="1:19" x14ac:dyDescent="0.25">
      <c r="A220" s="36"/>
      <c r="B220" s="47"/>
      <c r="C220" s="34"/>
      <c r="D220" s="46"/>
      <c r="E220" s="34"/>
      <c r="G220" s="36"/>
      <c r="H220" s="34"/>
      <c r="J220" s="36"/>
      <c r="K220" s="34"/>
      <c r="P220" s="4"/>
      <c r="Q220" s="4"/>
      <c r="R220" s="4"/>
      <c r="S220" s="4"/>
    </row>
    <row r="221" spans="1:19" ht="13.8" x14ac:dyDescent="0.25">
      <c r="A221" s="36"/>
      <c r="B221" s="34" t="s">
        <v>89</v>
      </c>
      <c r="C221" s="48">
        <f>C210</f>
        <v>18</v>
      </c>
      <c r="D221" s="49" t="s">
        <v>177</v>
      </c>
      <c r="E221" s="51" t="str">
        <f>F206</f>
        <v>3/4"</v>
      </c>
      <c r="F221" s="51" t="s">
        <v>55</v>
      </c>
      <c r="G221" s="87">
        <f>MIN(C213,C215,C218)</f>
        <v>15.476176470588237</v>
      </c>
      <c r="H221" s="50" t="s">
        <v>18</v>
      </c>
      <c r="J221" s="36"/>
      <c r="K221" s="34"/>
      <c r="P221" s="4"/>
      <c r="Q221" s="4"/>
      <c r="R221" s="4"/>
      <c r="S221" s="4"/>
    </row>
    <row r="222" spans="1:19" x14ac:dyDescent="0.25">
      <c r="P222" s="4"/>
      <c r="Q222" s="4"/>
      <c r="R222" s="4"/>
      <c r="S222" s="4"/>
    </row>
    <row r="223" spans="1:19" x14ac:dyDescent="0.25">
      <c r="B223" s="25" t="s">
        <v>157</v>
      </c>
    </row>
    <row r="228" spans="2:19" x14ac:dyDescent="0.25">
      <c r="B228" s="3" t="s">
        <v>48</v>
      </c>
      <c r="C228" s="26">
        <f>C87*((C78+C82)*D64/2*(D70/2-C22*100/2)^2/2)</f>
        <v>4827809.25</v>
      </c>
      <c r="D228" s="4" t="s">
        <v>49</v>
      </c>
    </row>
    <row r="229" spans="2:19" x14ac:dyDescent="0.25">
      <c r="B229" s="3"/>
      <c r="C229" s="26"/>
    </row>
    <row r="230" spans="2:19" x14ac:dyDescent="0.25">
      <c r="B230" s="3"/>
      <c r="C230" s="26"/>
    </row>
    <row r="232" spans="2:19" x14ac:dyDescent="0.25">
      <c r="B232" s="3" t="s">
        <v>50</v>
      </c>
      <c r="C232" s="27">
        <f>ROUND(C228/D64/C106^2,2)</f>
        <v>2.98</v>
      </c>
      <c r="D232" s="4" t="s">
        <v>36</v>
      </c>
    </row>
    <row r="234" spans="2:19" x14ac:dyDescent="0.25">
      <c r="B234" s="3" t="s">
        <v>51</v>
      </c>
      <c r="C234" s="89">
        <v>8.0000000000000004E-4</v>
      </c>
      <c r="D234" s="85">
        <f>+C234</f>
        <v>8.0000000000000004E-4</v>
      </c>
      <c r="E234" s="4" t="s">
        <v>176</v>
      </c>
      <c r="P234" s="4"/>
      <c r="Q234" s="4"/>
      <c r="R234" s="4"/>
      <c r="S234" s="4"/>
    </row>
    <row r="235" spans="2:19" x14ac:dyDescent="0.25">
      <c r="P235" s="4"/>
      <c r="Q235" s="4"/>
      <c r="R235" s="4"/>
      <c r="S235" s="4"/>
    </row>
    <row r="236" spans="2:19" x14ac:dyDescent="0.25">
      <c r="P236" s="4"/>
      <c r="Q236" s="4"/>
      <c r="R236" s="4"/>
      <c r="S236" s="4"/>
    </row>
    <row r="237" spans="2:19" x14ac:dyDescent="0.25">
      <c r="B237" s="3" t="s">
        <v>52</v>
      </c>
      <c r="C237" s="2">
        <f>C234*D64*C55</f>
        <v>21.6</v>
      </c>
      <c r="D237" s="4" t="s">
        <v>53</v>
      </c>
      <c r="P237" s="4"/>
      <c r="Q237" s="4"/>
      <c r="R237" s="4"/>
      <c r="S237" s="4"/>
    </row>
    <row r="238" spans="2:19" x14ac:dyDescent="0.25">
      <c r="P238" s="4"/>
      <c r="Q238" s="4"/>
      <c r="R238" s="4"/>
      <c r="S238" s="4"/>
    </row>
    <row r="240" spans="2:19" x14ac:dyDescent="0.25">
      <c r="B240" s="3" t="s">
        <v>54</v>
      </c>
      <c r="C240" s="2">
        <f>0.0018*D64*C52</f>
        <v>56.699999999999996</v>
      </c>
      <c r="D240" s="4" t="s">
        <v>53</v>
      </c>
    </row>
    <row r="241" spans="1:11" x14ac:dyDescent="0.25">
      <c r="A241" s="36"/>
      <c r="B241" s="34"/>
      <c r="D241" s="36"/>
      <c r="E241" s="34"/>
      <c r="G241" s="36"/>
      <c r="H241" s="34"/>
      <c r="J241" s="36"/>
      <c r="K241" s="34"/>
    </row>
    <row r="242" spans="1:11" x14ac:dyDescent="0.25">
      <c r="A242" s="36"/>
      <c r="B242" s="34" t="s">
        <v>89</v>
      </c>
      <c r="C242" s="3" t="s">
        <v>88</v>
      </c>
      <c r="D242" s="33">
        <f>+MAX(C237,C240)</f>
        <v>56.699999999999996</v>
      </c>
      <c r="E242" s="46" t="s">
        <v>53</v>
      </c>
      <c r="G242" s="36"/>
      <c r="H242" s="34"/>
      <c r="J242" s="36"/>
      <c r="K242" s="34"/>
    </row>
    <row r="243" spans="1:11" x14ac:dyDescent="0.25">
      <c r="A243" s="36"/>
      <c r="B243" s="34"/>
      <c r="C243" s="3"/>
      <c r="D243" s="33"/>
      <c r="E243" s="46"/>
      <c r="G243" s="36"/>
      <c r="H243" s="34"/>
      <c r="J243" s="36"/>
      <c r="K243" s="34"/>
    </row>
    <row r="244" spans="1:11" x14ac:dyDescent="0.25">
      <c r="B244" s="25" t="s">
        <v>158</v>
      </c>
      <c r="C244" s="2"/>
    </row>
    <row r="245" spans="1:11" x14ac:dyDescent="0.25">
      <c r="B245" s="3"/>
      <c r="C245" s="2"/>
    </row>
    <row r="246" spans="1:11" x14ac:dyDescent="0.25">
      <c r="B246" s="3"/>
      <c r="C246" s="2"/>
    </row>
    <row r="247" spans="1:11" x14ac:dyDescent="0.25">
      <c r="B247" s="3"/>
      <c r="C247" s="2"/>
    </row>
    <row r="248" spans="1:11" x14ac:dyDescent="0.25">
      <c r="B248" s="116" t="s">
        <v>56</v>
      </c>
      <c r="C248" s="116"/>
      <c r="D248" s="2">
        <f>ROUND(2/(D64/D70+1),2)</f>
        <v>0.77</v>
      </c>
    </row>
    <row r="249" spans="1:11" x14ac:dyDescent="0.25">
      <c r="B249" s="3"/>
      <c r="C249" s="2"/>
    </row>
    <row r="250" spans="1:11" x14ac:dyDescent="0.25">
      <c r="B250" s="3"/>
      <c r="C250" s="2"/>
    </row>
    <row r="251" spans="1:11" x14ac:dyDescent="0.25">
      <c r="C251" s="3" t="s">
        <v>186</v>
      </c>
      <c r="D251" s="2">
        <f>ROUND(D248*D242,2)</f>
        <v>43.66</v>
      </c>
      <c r="E251" s="4" t="s">
        <v>53</v>
      </c>
      <c r="F251" s="4" t="s">
        <v>187</v>
      </c>
    </row>
    <row r="252" spans="1:11" x14ac:dyDescent="0.25">
      <c r="B252" s="3"/>
      <c r="C252" s="2"/>
    </row>
    <row r="253" spans="1:11" x14ac:dyDescent="0.25">
      <c r="B253" s="25" t="s">
        <v>159</v>
      </c>
      <c r="C253" s="2"/>
    </row>
    <row r="255" spans="1:11" x14ac:dyDescent="0.25">
      <c r="B255" s="3"/>
      <c r="C255" s="32"/>
      <c r="D255" s="21"/>
      <c r="F255" s="35" t="str">
        <f>+LOOKUP(D256,P191:P200,Q191:Q200)</f>
        <v>3/4"</v>
      </c>
    </row>
    <row r="256" spans="1:11" x14ac:dyDescent="0.25">
      <c r="B256" s="3"/>
      <c r="C256" s="3" t="s">
        <v>119</v>
      </c>
      <c r="D256" s="86">
        <v>6</v>
      </c>
      <c r="E256" s="1" t="s">
        <v>92</v>
      </c>
      <c r="F256" s="34">
        <f>+LOOKUP(D256,P191:P200,R191:R200)</f>
        <v>1.905</v>
      </c>
      <c r="G256" s="4" t="s">
        <v>18</v>
      </c>
      <c r="H256" s="3" t="s">
        <v>91</v>
      </c>
      <c r="I256" s="34">
        <f>+LOOKUP(D256,P191:P200,S191:S200)</f>
        <v>2.8502295699234246</v>
      </c>
      <c r="J256" s="4" t="s">
        <v>53</v>
      </c>
    </row>
    <row r="257" spans="1:11" x14ac:dyDescent="0.25">
      <c r="B257" s="3"/>
      <c r="C257" s="3"/>
      <c r="D257" s="1"/>
      <c r="E257" s="34"/>
      <c r="G257" s="3"/>
      <c r="H257" s="34"/>
    </row>
    <row r="258" spans="1:11" x14ac:dyDescent="0.25">
      <c r="A258" s="36"/>
      <c r="B258" s="34"/>
      <c r="C258" s="3"/>
      <c r="D258" s="33"/>
      <c r="E258" s="46"/>
      <c r="G258" s="36"/>
      <c r="H258" s="34"/>
      <c r="J258" s="36"/>
      <c r="K258" s="34"/>
    </row>
    <row r="259" spans="1:11" x14ac:dyDescent="0.25">
      <c r="A259" s="36"/>
      <c r="B259" s="47" t="s">
        <v>90</v>
      </c>
      <c r="C259" s="33">
        <f>ROUNDUP(D251/I256,0)</f>
        <v>16</v>
      </c>
      <c r="D259" s="36"/>
      <c r="E259" s="34"/>
      <c r="G259" s="36"/>
      <c r="H259" s="34"/>
      <c r="J259" s="36"/>
      <c r="K259" s="34"/>
    </row>
    <row r="260" spans="1:11" x14ac:dyDescent="0.25">
      <c r="A260" s="36"/>
      <c r="B260" s="34"/>
      <c r="D260" s="36"/>
      <c r="E260" s="34"/>
      <c r="G260" s="36"/>
      <c r="H260" s="34"/>
      <c r="J260" s="36"/>
      <c r="K260" s="34"/>
    </row>
    <row r="261" spans="1:11" x14ac:dyDescent="0.25">
      <c r="A261" s="36"/>
      <c r="B261" s="34"/>
      <c r="D261" s="36"/>
      <c r="E261" s="34"/>
      <c r="G261" s="36"/>
      <c r="H261" s="34"/>
      <c r="J261" s="36"/>
      <c r="K261" s="34"/>
    </row>
    <row r="262" spans="1:11" x14ac:dyDescent="0.25">
      <c r="A262" s="36"/>
      <c r="B262" s="47" t="s">
        <v>182</v>
      </c>
      <c r="C262" s="34">
        <f>+(D64-2*C35-F256)/(C259-1)</f>
        <v>28.873000000000001</v>
      </c>
      <c r="D262" s="46" t="s">
        <v>18</v>
      </c>
      <c r="E262" s="34"/>
      <c r="G262" s="36"/>
      <c r="H262" s="34"/>
      <c r="J262" s="36"/>
      <c r="K262" s="34"/>
    </row>
    <row r="263" spans="1:11" x14ac:dyDescent="0.25">
      <c r="A263" s="36"/>
      <c r="B263" s="47"/>
      <c r="C263" s="34"/>
      <c r="D263" s="46"/>
      <c r="E263" s="34"/>
      <c r="G263" s="36"/>
      <c r="H263" s="34"/>
      <c r="J263" s="36"/>
      <c r="K263" s="34"/>
    </row>
    <row r="264" spans="1:11" x14ac:dyDescent="0.25">
      <c r="A264" s="36"/>
      <c r="B264" s="47" t="s">
        <v>183</v>
      </c>
      <c r="C264" s="34">
        <v>45</v>
      </c>
      <c r="D264" s="46" t="s">
        <v>18</v>
      </c>
      <c r="E264" s="79" t="s">
        <v>185</v>
      </c>
      <c r="G264" s="36"/>
      <c r="H264" s="34"/>
      <c r="J264" s="36"/>
      <c r="K264" s="34"/>
    </row>
    <row r="265" spans="1:11" x14ac:dyDescent="0.25">
      <c r="A265" s="36"/>
      <c r="B265" s="47"/>
      <c r="C265" s="34"/>
      <c r="D265" s="46"/>
      <c r="E265" s="34"/>
      <c r="G265" s="36"/>
      <c r="H265" s="34"/>
      <c r="J265" s="36"/>
      <c r="K265" s="34"/>
    </row>
    <row r="266" spans="1:11" x14ac:dyDescent="0.25">
      <c r="A266" s="36"/>
      <c r="B266" s="47"/>
      <c r="C266" s="34"/>
      <c r="D266" s="46"/>
      <c r="E266" s="79" t="s">
        <v>185</v>
      </c>
      <c r="G266" s="36"/>
      <c r="H266" s="34"/>
      <c r="J266" s="36"/>
      <c r="K266" s="34"/>
    </row>
    <row r="267" spans="1:11" x14ac:dyDescent="0.25">
      <c r="A267" s="36"/>
      <c r="B267" s="47" t="s">
        <v>184</v>
      </c>
      <c r="C267" s="88">
        <f>3*C52</f>
        <v>210</v>
      </c>
      <c r="D267" s="46" t="s">
        <v>18</v>
      </c>
      <c r="E267" s="34"/>
      <c r="G267" s="36"/>
      <c r="H267" s="34"/>
      <c r="J267" s="36"/>
      <c r="K267" s="34"/>
    </row>
    <row r="268" spans="1:11" x14ac:dyDescent="0.25">
      <c r="A268" s="36"/>
      <c r="B268" s="47"/>
      <c r="C268" s="34"/>
      <c r="D268" s="46"/>
      <c r="E268" s="34"/>
      <c r="G268" s="36"/>
      <c r="H268" s="34"/>
      <c r="J268" s="36"/>
      <c r="K268" s="34"/>
    </row>
    <row r="269" spans="1:11" ht="13.8" x14ac:dyDescent="0.25">
      <c r="A269" s="36"/>
      <c r="B269" s="34" t="s">
        <v>89</v>
      </c>
      <c r="C269" s="48">
        <f>C259</f>
        <v>16</v>
      </c>
      <c r="D269" s="49" t="s">
        <v>177</v>
      </c>
      <c r="E269" s="51" t="str">
        <f>F255</f>
        <v>3/4"</v>
      </c>
      <c r="F269" s="78" t="s">
        <v>55</v>
      </c>
      <c r="G269" s="87">
        <f>MIN(C262,C264,C267)</f>
        <v>28.873000000000001</v>
      </c>
      <c r="H269" s="50" t="s">
        <v>18</v>
      </c>
      <c r="J269" s="36"/>
      <c r="K269" s="34"/>
    </row>
    <row r="271" spans="1:11" x14ac:dyDescent="0.25">
      <c r="B271" s="25" t="s">
        <v>160</v>
      </c>
    </row>
    <row r="273" spans="1:11" x14ac:dyDescent="0.25">
      <c r="B273" s="3" t="s">
        <v>52</v>
      </c>
      <c r="C273" s="31">
        <f>D242-C269*I256</f>
        <v>11.096326881225202</v>
      </c>
      <c r="D273" s="4" t="s">
        <v>53</v>
      </c>
    </row>
    <row r="274" spans="1:11" x14ac:dyDescent="0.25">
      <c r="B274" s="3"/>
      <c r="C274" s="32"/>
      <c r="D274" s="21"/>
      <c r="F274" s="35" t="str">
        <f>+LOOKUP(D275,P191:P200,Q191:Q200)</f>
        <v>5/8"</v>
      </c>
    </row>
    <row r="275" spans="1:11" x14ac:dyDescent="0.25">
      <c r="B275" s="3"/>
      <c r="C275" s="3" t="s">
        <v>119</v>
      </c>
      <c r="D275" s="86">
        <v>5</v>
      </c>
      <c r="E275" s="1" t="s">
        <v>92</v>
      </c>
      <c r="F275" s="34">
        <f>+LOOKUP(D275,P191:P200,R191:R200)</f>
        <v>1.5874999999999999</v>
      </c>
      <c r="G275" s="4" t="s">
        <v>18</v>
      </c>
      <c r="H275" s="3" t="s">
        <v>91</v>
      </c>
      <c r="I275" s="34">
        <f>+LOOKUP(D275,P191:P200,S191:S200)</f>
        <v>1.9793260902246004</v>
      </c>
      <c r="J275" s="4" t="s">
        <v>53</v>
      </c>
    </row>
    <row r="276" spans="1:11" x14ac:dyDescent="0.25">
      <c r="B276" s="3"/>
      <c r="C276" s="3"/>
      <c r="D276" s="1"/>
      <c r="E276" s="34"/>
      <c r="G276" s="3"/>
      <c r="H276" s="34"/>
    </row>
    <row r="277" spans="1:11" x14ac:dyDescent="0.25">
      <c r="A277" s="36"/>
      <c r="B277" s="34"/>
      <c r="C277" s="3"/>
      <c r="D277" s="33"/>
      <c r="E277" s="46"/>
      <c r="G277" s="36"/>
      <c r="H277" s="34"/>
      <c r="J277" s="36"/>
      <c r="K277" s="34"/>
    </row>
    <row r="278" spans="1:11" x14ac:dyDescent="0.25">
      <c r="A278" s="36"/>
      <c r="B278" s="47" t="s">
        <v>90</v>
      </c>
      <c r="C278" s="33">
        <f>ROUNDUP(C273/I275,0)</f>
        <v>6</v>
      </c>
      <c r="D278" s="36"/>
      <c r="E278" s="34"/>
      <c r="G278" s="36"/>
      <c r="H278" s="34"/>
      <c r="J278" s="36"/>
      <c r="K278" s="34"/>
    </row>
    <row r="279" spans="1:11" x14ac:dyDescent="0.25">
      <c r="A279" s="36"/>
      <c r="B279" s="34"/>
      <c r="D279" s="36"/>
      <c r="E279" s="34"/>
      <c r="G279" s="36"/>
      <c r="H279" s="34"/>
      <c r="J279" s="36"/>
      <c r="K279" s="34"/>
    </row>
    <row r="280" spans="1:11" x14ac:dyDescent="0.25">
      <c r="A280" s="36"/>
      <c r="B280" s="34"/>
      <c r="D280" s="36"/>
      <c r="E280" s="34"/>
      <c r="G280" s="36"/>
      <c r="H280" s="34"/>
      <c r="J280" s="36"/>
      <c r="K280" s="34"/>
    </row>
    <row r="281" spans="1:11" x14ac:dyDescent="0.25">
      <c r="A281" s="36"/>
      <c r="B281" s="47" t="s">
        <v>182</v>
      </c>
      <c r="C281" s="34">
        <f>(D64-D70-2*C35-F256)/(C278-1)</f>
        <v>30.619</v>
      </c>
      <c r="D281" s="46" t="s">
        <v>18</v>
      </c>
      <c r="E281" s="34"/>
      <c r="G281" s="36"/>
      <c r="H281" s="34"/>
      <c r="J281" s="36"/>
      <c r="K281" s="34"/>
    </row>
    <row r="282" spans="1:11" x14ac:dyDescent="0.25">
      <c r="A282" s="36"/>
      <c r="B282" s="47"/>
      <c r="C282" s="34"/>
      <c r="D282" s="46"/>
      <c r="E282" s="34"/>
      <c r="G282" s="36"/>
      <c r="H282" s="34"/>
      <c r="J282" s="36"/>
      <c r="K282" s="34"/>
    </row>
    <row r="283" spans="1:11" x14ac:dyDescent="0.25">
      <c r="A283" s="36"/>
      <c r="B283" s="47" t="s">
        <v>183</v>
      </c>
      <c r="C283" s="34">
        <v>45</v>
      </c>
      <c r="D283" s="46" t="s">
        <v>18</v>
      </c>
      <c r="E283" s="79" t="s">
        <v>185</v>
      </c>
      <c r="G283" s="36"/>
      <c r="H283" s="34"/>
      <c r="J283" s="36"/>
      <c r="K283" s="34"/>
    </row>
    <row r="284" spans="1:11" x14ac:dyDescent="0.25">
      <c r="A284" s="36"/>
      <c r="B284" s="47"/>
      <c r="C284" s="34"/>
      <c r="D284" s="46"/>
      <c r="E284" s="34"/>
      <c r="G284" s="36"/>
      <c r="H284" s="34"/>
      <c r="J284" s="36"/>
      <c r="K284" s="34"/>
    </row>
    <row r="285" spans="1:11" x14ac:dyDescent="0.25">
      <c r="A285" s="36"/>
      <c r="B285" s="47"/>
      <c r="C285" s="34"/>
      <c r="D285" s="46"/>
      <c r="E285" s="79" t="s">
        <v>185</v>
      </c>
      <c r="G285" s="36"/>
      <c r="H285" s="34"/>
      <c r="J285" s="36"/>
      <c r="K285" s="34"/>
    </row>
    <row r="286" spans="1:11" x14ac:dyDescent="0.25">
      <c r="A286" s="36"/>
      <c r="B286" s="47" t="s">
        <v>184</v>
      </c>
      <c r="C286" s="88">
        <f>3*C52</f>
        <v>210</v>
      </c>
      <c r="D286" s="46" t="s">
        <v>18</v>
      </c>
      <c r="E286" s="34"/>
      <c r="G286" s="36"/>
      <c r="H286" s="34"/>
      <c r="J286" s="36"/>
      <c r="K286" s="34"/>
    </row>
    <row r="287" spans="1:11" x14ac:dyDescent="0.25">
      <c r="A287" s="36"/>
      <c r="B287" s="47"/>
      <c r="C287" s="34"/>
      <c r="D287" s="46"/>
      <c r="E287" s="34"/>
      <c r="G287" s="36"/>
      <c r="H287" s="34"/>
      <c r="J287" s="36"/>
      <c r="K287" s="34"/>
    </row>
    <row r="288" spans="1:11" ht="13.8" x14ac:dyDescent="0.25">
      <c r="A288" s="36"/>
      <c r="B288" s="34" t="s">
        <v>89</v>
      </c>
      <c r="C288" s="48">
        <f>C278</f>
        <v>6</v>
      </c>
      <c r="D288" s="49" t="s">
        <v>177</v>
      </c>
      <c r="E288" s="51" t="str">
        <f>F274</f>
        <v>5/8"</v>
      </c>
      <c r="F288" s="78" t="s">
        <v>55</v>
      </c>
      <c r="G288" s="87">
        <f>MIN(C281,C283,C286)</f>
        <v>30.619</v>
      </c>
      <c r="H288" s="50" t="s">
        <v>18</v>
      </c>
      <c r="J288" s="36"/>
      <c r="K288" s="34"/>
    </row>
    <row r="289" spans="1:11" ht="13.8" x14ac:dyDescent="0.25">
      <c r="A289" s="36"/>
      <c r="B289" s="34"/>
      <c r="C289" s="88"/>
      <c r="D289" s="90"/>
      <c r="E289" s="35"/>
      <c r="F289" s="2"/>
      <c r="G289" s="33"/>
      <c r="H289" s="34"/>
      <c r="J289" s="36"/>
      <c r="K289" s="34"/>
    </row>
    <row r="290" spans="1:11" x14ac:dyDescent="0.25">
      <c r="B290" s="116" t="s">
        <v>57</v>
      </c>
      <c r="C290" s="116"/>
      <c r="D290" s="91">
        <f>C288/2</f>
        <v>3</v>
      </c>
      <c r="E290" s="4" t="s">
        <v>58</v>
      </c>
      <c r="F290" s="29" t="str">
        <f>E288</f>
        <v>5/8"</v>
      </c>
      <c r="G290" s="4" t="s">
        <v>59</v>
      </c>
    </row>
    <row r="292" spans="1:11" x14ac:dyDescent="0.25">
      <c r="B292" s="23" t="s">
        <v>188</v>
      </c>
    </row>
    <row r="294" spans="1:11" x14ac:dyDescent="0.25">
      <c r="A294" s="36"/>
      <c r="B294" s="57" t="s">
        <v>190</v>
      </c>
      <c r="D294" s="36"/>
      <c r="E294" s="34"/>
      <c r="G294" s="36"/>
      <c r="H294" s="34"/>
      <c r="J294" s="36"/>
      <c r="K294" s="34"/>
    </row>
    <row r="295" spans="1:11" x14ac:dyDescent="0.25">
      <c r="A295" s="47"/>
      <c r="B295" s="47" t="s">
        <v>93</v>
      </c>
      <c r="C295" s="47"/>
      <c r="D295" s="34"/>
      <c r="E295" s="47"/>
      <c r="F295" s="34"/>
      <c r="G295" s="47"/>
      <c r="H295" s="34"/>
      <c r="I295" s="47"/>
      <c r="J295" s="34"/>
      <c r="K295" s="47"/>
    </row>
    <row r="296" spans="1:11" ht="15.6" x14ac:dyDescent="0.35">
      <c r="A296" s="47"/>
      <c r="B296" s="15" t="s">
        <v>2</v>
      </c>
      <c r="C296" s="34">
        <f>C20</f>
        <v>420</v>
      </c>
      <c r="D296" s="17" t="s">
        <v>27</v>
      </c>
      <c r="E296" s="47"/>
      <c r="F296" s="34"/>
      <c r="G296" s="47"/>
      <c r="H296" s="34"/>
      <c r="I296" s="47"/>
      <c r="J296" s="34"/>
      <c r="K296" s="47"/>
    </row>
    <row r="297" spans="1:11" ht="9" customHeight="1" x14ac:dyDescent="0.25">
      <c r="A297" s="47"/>
      <c r="B297" s="15"/>
      <c r="C297" s="34"/>
      <c r="D297" s="17"/>
      <c r="E297" s="47"/>
      <c r="F297" s="34"/>
      <c r="G297" s="47"/>
      <c r="H297" s="34"/>
      <c r="I297" s="47"/>
      <c r="J297" s="34"/>
      <c r="K297" s="47"/>
    </row>
    <row r="298" spans="1:11" x14ac:dyDescent="0.25">
      <c r="A298" s="47"/>
      <c r="B298" s="15"/>
      <c r="C298" s="34"/>
      <c r="D298" s="17"/>
      <c r="E298" s="47"/>
      <c r="F298" s="34"/>
      <c r="G298" s="47"/>
      <c r="H298" s="34"/>
      <c r="I298" s="47"/>
      <c r="J298" s="34"/>
      <c r="K298" s="47"/>
    </row>
    <row r="299" spans="1:11" x14ac:dyDescent="0.25">
      <c r="A299" s="47"/>
      <c r="B299" s="47" t="s">
        <v>60</v>
      </c>
      <c r="C299" s="2">
        <f>1.2*PDe+1.6*PLe</f>
        <v>223.2</v>
      </c>
      <c r="D299" s="79" t="s">
        <v>138</v>
      </c>
      <c r="E299" s="47"/>
      <c r="F299" s="34"/>
      <c r="G299" s="47"/>
      <c r="H299" s="34"/>
      <c r="I299" s="47"/>
      <c r="J299" s="34"/>
      <c r="K299" s="47"/>
    </row>
    <row r="300" spans="1:11" x14ac:dyDescent="0.25">
      <c r="A300" s="47"/>
      <c r="B300" s="34"/>
      <c r="C300" s="47"/>
      <c r="D300" s="34"/>
      <c r="E300" s="47"/>
      <c r="F300" s="34"/>
      <c r="G300" s="47"/>
      <c r="H300" s="34"/>
      <c r="I300" s="47"/>
      <c r="J300" s="34"/>
      <c r="K300" s="47"/>
    </row>
    <row r="301" spans="1:11" ht="14.4" x14ac:dyDescent="0.25">
      <c r="A301" s="47"/>
      <c r="B301" s="44" t="s">
        <v>189</v>
      </c>
      <c r="C301" s="58">
        <v>0.65</v>
      </c>
      <c r="D301" s="4" t="s">
        <v>113</v>
      </c>
      <c r="E301" s="47"/>
      <c r="F301" s="34"/>
      <c r="G301" s="47"/>
      <c r="H301" s="34"/>
      <c r="I301" s="47"/>
      <c r="J301" s="34"/>
      <c r="K301" s="47"/>
    </row>
    <row r="302" spans="1:11" ht="18" customHeight="1" x14ac:dyDescent="0.25">
      <c r="A302" s="47"/>
      <c r="B302" s="44"/>
      <c r="C302" s="47"/>
      <c r="D302" s="47"/>
      <c r="E302" s="47"/>
      <c r="F302" s="34"/>
      <c r="G302" s="47"/>
      <c r="H302" s="34"/>
      <c r="I302" s="47"/>
      <c r="J302" s="34"/>
      <c r="K302" s="47"/>
    </row>
    <row r="303" spans="1:11" x14ac:dyDescent="0.25">
      <c r="A303" s="47"/>
      <c r="B303" s="47" t="s">
        <v>94</v>
      </c>
      <c r="C303" s="34">
        <f>C299/C301</f>
        <v>343.38461538461536</v>
      </c>
      <c r="D303" s="79" t="s">
        <v>138</v>
      </c>
      <c r="E303" s="47"/>
      <c r="F303" s="34"/>
      <c r="G303" s="47"/>
      <c r="H303" s="34"/>
      <c r="I303" s="47"/>
      <c r="J303" s="34"/>
      <c r="K303" s="47"/>
    </row>
    <row r="304" spans="1:11" x14ac:dyDescent="0.25">
      <c r="A304" s="47"/>
      <c r="B304" s="34"/>
      <c r="C304" s="47"/>
      <c r="D304" s="34"/>
      <c r="E304" s="47"/>
      <c r="F304" s="34"/>
      <c r="G304" s="47"/>
      <c r="H304" s="34"/>
      <c r="I304" s="47"/>
      <c r="J304" s="34"/>
      <c r="K304" s="47"/>
    </row>
    <row r="305" spans="1:11" x14ac:dyDescent="0.25">
      <c r="A305" s="47"/>
      <c r="B305" s="79" t="s">
        <v>111</v>
      </c>
      <c r="C305" s="47"/>
      <c r="D305" s="34"/>
      <c r="E305" s="47"/>
      <c r="F305" s="34"/>
      <c r="G305" s="47"/>
      <c r="H305" s="34"/>
      <c r="I305" s="47"/>
      <c r="J305" s="34"/>
      <c r="K305" s="47"/>
    </row>
    <row r="306" spans="1:11" x14ac:dyDescent="0.25">
      <c r="A306" s="47"/>
      <c r="B306" s="34"/>
      <c r="C306" s="47"/>
      <c r="D306" s="34"/>
      <c r="E306" s="47"/>
      <c r="F306" s="34"/>
      <c r="G306" s="47"/>
      <c r="H306" s="34"/>
      <c r="I306" s="47"/>
      <c r="J306" s="34"/>
      <c r="K306" s="47"/>
    </row>
    <row r="307" spans="1:11" x14ac:dyDescent="0.25">
      <c r="A307" s="47"/>
      <c r="B307" s="34"/>
      <c r="C307" s="47"/>
      <c r="D307" s="34"/>
      <c r="E307" s="47"/>
      <c r="F307" s="34"/>
      <c r="G307" s="47"/>
      <c r="H307" s="34"/>
      <c r="I307" s="47"/>
      <c r="J307" s="34"/>
      <c r="K307" s="47"/>
    </row>
    <row r="308" spans="1:11" x14ac:dyDescent="0.25">
      <c r="A308" s="47"/>
      <c r="B308" s="47" t="s">
        <v>95</v>
      </c>
      <c r="C308" s="34">
        <f>0.75*C296*10*C23*C22</f>
        <v>1134</v>
      </c>
      <c r="D308" s="79" t="s">
        <v>138</v>
      </c>
      <c r="E308" s="47"/>
      <c r="F308" s="34"/>
      <c r="G308" s="47"/>
      <c r="H308" s="34"/>
      <c r="I308" s="47"/>
      <c r="J308" s="34"/>
      <c r="K308" s="47"/>
    </row>
    <row r="309" spans="1:11" x14ac:dyDescent="0.25">
      <c r="A309" s="47"/>
      <c r="B309" s="47"/>
      <c r="C309" s="47"/>
      <c r="D309" s="34"/>
      <c r="E309" s="47"/>
      <c r="F309" s="34"/>
      <c r="G309" s="47"/>
      <c r="H309" s="34"/>
      <c r="I309" s="47"/>
      <c r="J309" s="34"/>
      <c r="K309" s="47"/>
    </row>
    <row r="310" spans="1:11" x14ac:dyDescent="0.25">
      <c r="A310" s="47"/>
      <c r="B310" s="2" t="s">
        <v>96</v>
      </c>
      <c r="D310" s="2" t="s">
        <v>97</v>
      </c>
      <c r="E310" s="24"/>
      <c r="F310" s="15"/>
      <c r="G310" s="47"/>
      <c r="H310" s="34"/>
      <c r="I310" s="47"/>
      <c r="J310" s="34"/>
      <c r="K310" s="47"/>
    </row>
    <row r="311" spans="1:11" ht="13.8" x14ac:dyDescent="0.25">
      <c r="A311" s="47"/>
      <c r="B311" s="45">
        <f>+C308</f>
        <v>1134</v>
      </c>
      <c r="C311" s="92" t="str">
        <f>IF(B311&lt;D311,"&lt;",IF(B311&gt;D311,"&gt;"))</f>
        <v>&gt;</v>
      </c>
      <c r="D311" s="45">
        <f>+C303</f>
        <v>343.38461538461536</v>
      </c>
      <c r="E311" s="5"/>
      <c r="F311" s="19" t="str">
        <f>IF(B311&gt;D311,"…..CONFORME","…..VERIFICAR")</f>
        <v>…..CONFORME</v>
      </c>
      <c r="G311" s="47"/>
      <c r="H311" s="34"/>
      <c r="I311" s="47"/>
      <c r="J311" s="34"/>
      <c r="K311" s="47"/>
    </row>
    <row r="312" spans="1:11" x14ac:dyDescent="0.25">
      <c r="A312" s="47"/>
      <c r="B312" s="47"/>
      <c r="C312" s="47"/>
      <c r="D312" s="34"/>
      <c r="E312" s="47"/>
      <c r="F312" s="34"/>
      <c r="G312" s="47"/>
      <c r="H312" s="34"/>
      <c r="I312" s="47"/>
      <c r="J312" s="34"/>
      <c r="K312" s="47"/>
    </row>
    <row r="313" spans="1:11" x14ac:dyDescent="0.25">
      <c r="A313" s="47"/>
      <c r="B313" s="57" t="s">
        <v>191</v>
      </c>
      <c r="C313" s="47"/>
      <c r="D313" s="34"/>
      <c r="E313" s="47"/>
      <c r="F313" s="34"/>
      <c r="G313" s="47"/>
      <c r="H313" s="34"/>
      <c r="I313" s="47"/>
      <c r="J313" s="34"/>
      <c r="K313" s="47"/>
    </row>
    <row r="314" spans="1:11" x14ac:dyDescent="0.25">
      <c r="A314" s="47"/>
      <c r="B314" s="47"/>
      <c r="C314" s="47"/>
      <c r="D314" s="34"/>
      <c r="E314" s="47"/>
      <c r="F314" s="34"/>
      <c r="G314" s="47"/>
      <c r="H314" s="34"/>
      <c r="I314" s="47"/>
      <c r="J314" s="34"/>
      <c r="K314" s="47"/>
    </row>
    <row r="315" spans="1:11" x14ac:dyDescent="0.25">
      <c r="A315" s="47"/>
      <c r="B315" s="47" t="s">
        <v>94</v>
      </c>
      <c r="C315" s="34">
        <f>+C303</f>
        <v>343.38461538461536</v>
      </c>
      <c r="D315" s="79" t="s">
        <v>138</v>
      </c>
      <c r="E315" s="47"/>
      <c r="F315" s="34"/>
      <c r="G315" s="47"/>
      <c r="H315" s="34"/>
      <c r="I315" s="47"/>
      <c r="J315" s="34"/>
      <c r="K315" s="47"/>
    </row>
    <row r="316" spans="1:11" x14ac:dyDescent="0.25">
      <c r="A316" s="47"/>
      <c r="B316" s="47"/>
      <c r="C316" s="47"/>
      <c r="D316" s="34"/>
      <c r="E316" s="47"/>
      <c r="F316" s="34"/>
      <c r="G316" s="47"/>
      <c r="H316" s="34"/>
      <c r="I316" s="47"/>
      <c r="J316" s="34"/>
      <c r="K316" s="47"/>
    </row>
    <row r="317" spans="1:11" x14ac:dyDescent="0.25">
      <c r="A317" s="47"/>
      <c r="B317" s="47"/>
      <c r="C317" s="47"/>
      <c r="D317" s="34"/>
      <c r="E317" s="47"/>
      <c r="F317" s="34"/>
      <c r="G317" s="47"/>
      <c r="H317" s="34"/>
      <c r="I317" s="47"/>
      <c r="J317" s="34"/>
      <c r="K317" s="47"/>
    </row>
    <row r="318" spans="1:11" x14ac:dyDescent="0.25">
      <c r="A318" s="47"/>
      <c r="B318" s="47"/>
      <c r="C318" s="47"/>
      <c r="D318" s="34"/>
      <c r="E318" s="47"/>
      <c r="F318" s="34"/>
      <c r="G318" s="47"/>
      <c r="H318" s="34"/>
      <c r="I318" s="47"/>
      <c r="J318" s="34"/>
      <c r="K318" s="47"/>
    </row>
    <row r="319" spans="1:11" x14ac:dyDescent="0.25">
      <c r="A319" s="47"/>
      <c r="B319" s="47"/>
      <c r="C319" s="47"/>
      <c r="D319" s="34"/>
      <c r="E319" s="47"/>
      <c r="F319" s="34"/>
      <c r="G319" s="47"/>
      <c r="H319" s="34"/>
      <c r="I319" s="47"/>
      <c r="J319" s="34"/>
      <c r="K319" s="47"/>
    </row>
    <row r="320" spans="1:11" ht="13.8" x14ac:dyDescent="0.25">
      <c r="A320" s="47"/>
      <c r="B320" s="7"/>
      <c r="C320" s="7"/>
      <c r="D320" s="7"/>
      <c r="E320" s="7"/>
      <c r="F320" s="7"/>
      <c r="G320" s="6"/>
      <c r="H320" s="34"/>
      <c r="I320" s="47"/>
      <c r="J320" s="34"/>
      <c r="K320" s="47"/>
    </row>
    <row r="321" spans="1:11" x14ac:dyDescent="0.25">
      <c r="A321" s="47"/>
      <c r="B321" s="5"/>
      <c r="C321" s="5"/>
      <c r="D321" s="5"/>
      <c r="E321" s="5"/>
      <c r="F321" s="5"/>
      <c r="G321" s="5"/>
      <c r="H321" s="34"/>
      <c r="I321" s="47"/>
      <c r="J321" s="34"/>
      <c r="K321" s="47"/>
    </row>
    <row r="322" spans="1:11" x14ac:dyDescent="0.25">
      <c r="A322" s="47"/>
      <c r="B322" s="5"/>
      <c r="C322" s="15"/>
      <c r="D322" s="5"/>
      <c r="E322" s="5"/>
      <c r="F322" s="5"/>
      <c r="G322" s="5"/>
      <c r="H322" s="34"/>
      <c r="I322" s="47"/>
      <c r="J322" s="34"/>
      <c r="K322" s="47"/>
    </row>
    <row r="323" spans="1:11" x14ac:dyDescent="0.25">
      <c r="A323" s="47"/>
      <c r="B323" s="5"/>
      <c r="C323" s="5"/>
      <c r="D323" s="5"/>
      <c r="E323" s="5"/>
      <c r="F323" s="5"/>
      <c r="G323" s="5"/>
      <c r="H323" s="34"/>
      <c r="I323" s="47"/>
      <c r="J323" s="34"/>
      <c r="K323" s="47"/>
    </row>
    <row r="324" spans="1:11" x14ac:dyDescent="0.25">
      <c r="A324" s="47"/>
      <c r="B324" s="5"/>
      <c r="C324" s="5"/>
      <c r="D324" s="5"/>
      <c r="E324" s="5"/>
      <c r="F324" s="5"/>
      <c r="G324" s="5"/>
      <c r="H324" s="34"/>
      <c r="I324" s="47"/>
      <c r="J324" s="34"/>
      <c r="K324" s="47"/>
    </row>
    <row r="325" spans="1:11" x14ac:dyDescent="0.25">
      <c r="A325" s="47"/>
      <c r="B325" s="39"/>
      <c r="C325" s="15"/>
      <c r="D325" s="5"/>
      <c r="E325" s="38">
        <f>C22</f>
        <v>0.6</v>
      </c>
      <c r="F325" s="15" t="s">
        <v>99</v>
      </c>
      <c r="H325" s="34"/>
      <c r="I325" s="47"/>
      <c r="J325" s="34"/>
      <c r="K325" s="47"/>
    </row>
    <row r="326" spans="1:11" x14ac:dyDescent="0.25">
      <c r="A326" s="47"/>
      <c r="B326" s="5"/>
      <c r="C326" s="5"/>
      <c r="D326" s="5"/>
      <c r="E326" s="5"/>
      <c r="F326" s="5"/>
      <c r="G326" s="52"/>
      <c r="H326" s="34"/>
      <c r="I326" s="47"/>
      <c r="J326" s="34"/>
      <c r="K326" s="47"/>
    </row>
    <row r="327" spans="1:11" x14ac:dyDescent="0.25">
      <c r="A327" s="47"/>
      <c r="B327" s="5"/>
      <c r="C327" s="5"/>
      <c r="D327" s="37">
        <f>C23</f>
        <v>0.6</v>
      </c>
      <c r="F327" s="17"/>
      <c r="G327" s="5"/>
      <c r="H327" s="34"/>
      <c r="I327" s="47"/>
      <c r="J327" s="34"/>
      <c r="K327" s="47"/>
    </row>
    <row r="328" spans="1:11" x14ac:dyDescent="0.25">
      <c r="A328" s="47"/>
      <c r="B328" s="5"/>
      <c r="C328" s="5"/>
      <c r="D328" s="5"/>
      <c r="E328" s="5"/>
      <c r="F328" s="5"/>
      <c r="G328" s="5"/>
      <c r="H328" s="34"/>
      <c r="I328" s="47"/>
      <c r="J328" s="34"/>
      <c r="K328" s="47"/>
    </row>
    <row r="329" spans="1:11" x14ac:dyDescent="0.25">
      <c r="A329" s="47"/>
      <c r="B329" s="5"/>
      <c r="C329" s="5"/>
      <c r="D329" s="5"/>
      <c r="E329" s="5"/>
      <c r="F329" s="5"/>
      <c r="G329" s="5"/>
      <c r="H329" s="34"/>
      <c r="I329" s="47"/>
      <c r="J329" s="34"/>
      <c r="K329" s="47"/>
    </row>
    <row r="330" spans="1:11" x14ac:dyDescent="0.25">
      <c r="A330" s="47"/>
      <c r="B330" s="5"/>
      <c r="H330" s="34"/>
      <c r="I330" s="47"/>
      <c r="J330" s="34"/>
      <c r="K330" s="47"/>
    </row>
    <row r="331" spans="1:11" x14ac:dyDescent="0.25">
      <c r="A331" s="47"/>
      <c r="B331" s="47"/>
      <c r="C331" s="47"/>
      <c r="D331" s="47">
        <f>D104</f>
        <v>4.5</v>
      </c>
      <c r="E331" s="47"/>
      <c r="F331" s="34"/>
      <c r="G331" s="47"/>
      <c r="H331" s="34"/>
      <c r="I331" s="47"/>
      <c r="J331" s="34"/>
      <c r="K331" s="47"/>
    </row>
    <row r="332" spans="1:11" x14ac:dyDescent="0.25">
      <c r="A332" s="47"/>
      <c r="B332" s="47"/>
      <c r="C332" s="47"/>
      <c r="D332" s="34"/>
      <c r="E332" s="47"/>
      <c r="F332" s="34"/>
      <c r="G332" s="47"/>
      <c r="H332" s="34"/>
      <c r="I332" s="47"/>
      <c r="J332" s="34"/>
      <c r="K332" s="47"/>
    </row>
    <row r="333" spans="1:11" ht="27" customHeight="1" x14ac:dyDescent="0.25">
      <c r="A333" s="47"/>
      <c r="B333" s="115" t="s">
        <v>98</v>
      </c>
      <c r="C333" s="115"/>
      <c r="D333" s="115"/>
      <c r="E333" s="115"/>
      <c r="F333" s="115"/>
      <c r="G333" s="115"/>
      <c r="H333" s="115"/>
      <c r="I333" s="115"/>
      <c r="J333" s="34"/>
      <c r="K333" s="47"/>
    </row>
    <row r="334" spans="1:11" x14ac:dyDescent="0.25">
      <c r="A334" s="47"/>
      <c r="B334" s="47" t="s">
        <v>100</v>
      </c>
      <c r="C334" s="79">
        <f>D331</f>
        <v>4.5</v>
      </c>
      <c r="D334" s="47">
        <f>+E325</f>
        <v>0.6</v>
      </c>
      <c r="E334" s="34">
        <f>+D327</f>
        <v>0.6</v>
      </c>
      <c r="F334" s="34"/>
      <c r="G334" s="47"/>
      <c r="H334" s="34"/>
      <c r="I334" s="47"/>
      <c r="J334" s="34"/>
      <c r="K334" s="47"/>
    </row>
    <row r="335" spans="1:11" x14ac:dyDescent="0.25">
      <c r="A335" s="47"/>
      <c r="B335" s="47"/>
      <c r="C335" s="36" t="s">
        <v>101</v>
      </c>
      <c r="D335" s="34">
        <f>+D334/E334*C334</f>
        <v>4.5</v>
      </c>
      <c r="E335" s="4" t="s">
        <v>8</v>
      </c>
      <c r="F335" s="34"/>
      <c r="G335" s="47"/>
      <c r="H335" s="34"/>
      <c r="I335" s="47"/>
      <c r="J335" s="34"/>
      <c r="K335" s="47"/>
    </row>
    <row r="336" spans="1:11" x14ac:dyDescent="0.25">
      <c r="A336" s="47"/>
      <c r="B336" s="47"/>
      <c r="C336" s="36"/>
      <c r="D336" s="2"/>
      <c r="F336" s="34"/>
      <c r="G336" s="47"/>
      <c r="H336" s="34"/>
      <c r="I336" s="47"/>
      <c r="J336" s="34"/>
      <c r="K336" s="47"/>
    </row>
    <row r="337" spans="1:11" x14ac:dyDescent="0.25">
      <c r="A337" s="47"/>
      <c r="B337" s="47"/>
      <c r="C337" s="34"/>
      <c r="D337" s="22"/>
      <c r="F337" s="34"/>
      <c r="G337" s="47"/>
      <c r="H337" s="34"/>
      <c r="I337" s="47"/>
      <c r="J337" s="34"/>
      <c r="K337" s="47"/>
    </row>
    <row r="338" spans="1:11" x14ac:dyDescent="0.25">
      <c r="A338" s="47"/>
      <c r="B338" s="47"/>
      <c r="C338" s="34"/>
      <c r="D338" s="22"/>
      <c r="F338" s="34"/>
      <c r="G338" s="47"/>
      <c r="H338" s="34"/>
      <c r="I338" s="47"/>
      <c r="J338" s="34"/>
      <c r="K338" s="47"/>
    </row>
    <row r="339" spans="1:11" x14ac:dyDescent="0.25">
      <c r="A339" s="47"/>
      <c r="B339" s="47"/>
      <c r="C339" s="34"/>
      <c r="D339" s="22"/>
      <c r="F339" s="34"/>
      <c r="G339" s="47"/>
      <c r="H339" s="34"/>
      <c r="I339" s="47"/>
      <c r="J339" s="34"/>
      <c r="K339" s="47"/>
    </row>
    <row r="340" spans="1:11" x14ac:dyDescent="0.25">
      <c r="A340" s="47"/>
      <c r="B340" s="47" t="s">
        <v>118</v>
      </c>
      <c r="C340" s="34">
        <f>+D327*E325</f>
        <v>0.36</v>
      </c>
      <c r="D340" s="46" t="s">
        <v>85</v>
      </c>
      <c r="F340" s="34"/>
      <c r="G340" s="47"/>
      <c r="H340" s="34"/>
      <c r="I340" s="47"/>
      <c r="J340" s="34"/>
      <c r="K340" s="47"/>
    </row>
    <row r="341" spans="1:11" x14ac:dyDescent="0.25">
      <c r="A341" s="47"/>
      <c r="B341" s="47" t="s">
        <v>102</v>
      </c>
      <c r="C341" s="34">
        <f>+D331*D335</f>
        <v>20.25</v>
      </c>
      <c r="D341" s="46" t="s">
        <v>85</v>
      </c>
      <c r="F341" s="34"/>
      <c r="G341" s="47"/>
      <c r="H341" s="34"/>
      <c r="I341" s="47"/>
      <c r="J341" s="34"/>
      <c r="K341" s="47"/>
    </row>
    <row r="342" spans="1:11" x14ac:dyDescent="0.25">
      <c r="A342" s="47"/>
      <c r="B342" s="47"/>
      <c r="C342" s="36"/>
      <c r="D342" s="2"/>
      <c r="F342" s="34"/>
      <c r="G342" s="47"/>
      <c r="H342" s="34"/>
      <c r="I342" s="47"/>
      <c r="J342" s="34"/>
      <c r="K342" s="47"/>
    </row>
    <row r="343" spans="1:11" ht="13.8" x14ac:dyDescent="0.25">
      <c r="A343" s="47"/>
      <c r="B343" s="47"/>
      <c r="C343" s="35">
        <f>SQRT(C341/(C340))</f>
        <v>7.5</v>
      </c>
      <c r="D343" s="92" t="str">
        <f>IF(C343&lt;E343,"&lt;",IF(C343&gt;E343,"&gt;"))</f>
        <v>&gt;</v>
      </c>
      <c r="E343" s="2">
        <v>2</v>
      </c>
      <c r="F343" s="17" t="str">
        <f>IF(C343&gt;E343,"Usar: Ao1 = 2 . Ac","Usar: Ao2 = Ac")</f>
        <v>Usar: Ao1 = 2 . Ac</v>
      </c>
      <c r="G343" s="47"/>
      <c r="H343" s="34"/>
      <c r="I343" s="47"/>
      <c r="J343" s="34"/>
      <c r="K343" s="47"/>
    </row>
    <row r="344" spans="1:11" x14ac:dyDescent="0.25">
      <c r="A344" s="47"/>
      <c r="B344" s="47"/>
      <c r="C344" s="36"/>
      <c r="D344" s="2"/>
      <c r="F344" s="34"/>
      <c r="G344" s="47"/>
      <c r="H344" s="34"/>
      <c r="I344" s="47"/>
      <c r="J344" s="34"/>
      <c r="K344" s="47"/>
    </row>
    <row r="345" spans="1:11" x14ac:dyDescent="0.25">
      <c r="A345" s="47"/>
      <c r="B345" s="47"/>
      <c r="C345" s="36"/>
      <c r="D345" s="2"/>
      <c r="F345" s="34"/>
      <c r="G345" s="47"/>
      <c r="H345" s="34"/>
      <c r="I345" s="47"/>
      <c r="J345" s="34"/>
      <c r="K345" s="47"/>
    </row>
    <row r="346" spans="1:11" x14ac:dyDescent="0.25">
      <c r="A346" s="47"/>
      <c r="B346" s="47"/>
      <c r="C346" s="36"/>
      <c r="D346" s="2"/>
      <c r="F346" s="34"/>
      <c r="G346" s="47"/>
      <c r="H346" s="34"/>
      <c r="I346" s="47"/>
      <c r="J346" s="34"/>
      <c r="K346" s="47"/>
    </row>
    <row r="347" spans="1:11" x14ac:dyDescent="0.25">
      <c r="A347" s="47"/>
      <c r="B347" s="47" t="s">
        <v>115</v>
      </c>
      <c r="C347" s="35">
        <f>2*D327*E325</f>
        <v>0.72</v>
      </c>
      <c r="D347" s="46" t="s">
        <v>85</v>
      </c>
      <c r="F347" s="34"/>
      <c r="G347" s="47"/>
      <c r="H347" s="34"/>
      <c r="I347" s="47"/>
      <c r="J347" s="34"/>
      <c r="K347" s="47"/>
    </row>
    <row r="348" spans="1:11" x14ac:dyDescent="0.25">
      <c r="A348" s="47"/>
      <c r="B348" s="47" t="s">
        <v>116</v>
      </c>
      <c r="C348" s="34">
        <f>+C343*C340</f>
        <v>2.6999999999999997</v>
      </c>
      <c r="D348" s="46" t="s">
        <v>85</v>
      </c>
      <c r="F348" s="34"/>
      <c r="G348" s="47"/>
      <c r="H348" s="34"/>
      <c r="I348" s="47"/>
      <c r="J348" s="34"/>
      <c r="K348" s="47"/>
    </row>
    <row r="349" spans="1:11" x14ac:dyDescent="0.25">
      <c r="A349" s="47"/>
      <c r="B349" s="47"/>
      <c r="C349" s="36"/>
      <c r="D349" s="2"/>
      <c r="F349" s="34"/>
      <c r="G349" s="47"/>
      <c r="H349" s="34"/>
      <c r="I349" s="47"/>
      <c r="J349" s="34"/>
      <c r="K349" s="47"/>
    </row>
    <row r="350" spans="1:11" x14ac:dyDescent="0.25">
      <c r="A350" s="47"/>
      <c r="B350" s="47" t="s">
        <v>117</v>
      </c>
      <c r="C350" s="60">
        <f>+IF(C343&gt;E343,C347,C348)</f>
        <v>0.72</v>
      </c>
      <c r="D350" s="2"/>
      <c r="F350" s="34"/>
      <c r="G350" s="47"/>
      <c r="H350" s="34"/>
      <c r="I350" s="47"/>
      <c r="J350" s="34"/>
      <c r="K350" s="47"/>
    </row>
    <row r="351" spans="1:11" x14ac:dyDescent="0.25">
      <c r="A351" s="47"/>
      <c r="B351" s="47" t="s">
        <v>95</v>
      </c>
      <c r="C351" s="34">
        <f>0.75*C27*10*C350</f>
        <v>1134</v>
      </c>
      <c r="D351" s="79" t="s">
        <v>138</v>
      </c>
      <c r="E351" s="47"/>
      <c r="F351" s="34"/>
      <c r="G351" s="47"/>
      <c r="H351" s="34"/>
      <c r="I351" s="47"/>
      <c r="J351" s="34"/>
      <c r="K351" s="47"/>
    </row>
    <row r="352" spans="1:11" x14ac:dyDescent="0.25">
      <c r="A352" s="47"/>
      <c r="B352" s="47"/>
      <c r="C352" s="47"/>
      <c r="D352" s="34"/>
      <c r="E352" s="47"/>
      <c r="F352" s="34"/>
      <c r="G352" s="47"/>
      <c r="H352" s="34"/>
      <c r="I352" s="47"/>
      <c r="J352" s="34"/>
      <c r="K352" s="47"/>
    </row>
    <row r="353" spans="1:13" x14ac:dyDescent="0.25">
      <c r="A353" s="47"/>
      <c r="B353" s="2" t="s">
        <v>96</v>
      </c>
      <c r="D353" s="2" t="s">
        <v>97</v>
      </c>
      <c r="E353" s="24"/>
      <c r="F353" s="15"/>
      <c r="H353" s="6"/>
      <c r="I353" s="47"/>
      <c r="J353" s="34"/>
      <c r="K353" s="47"/>
    </row>
    <row r="354" spans="1:13" ht="13.8" x14ac:dyDescent="0.25">
      <c r="A354" s="47"/>
      <c r="B354" s="45">
        <f>+C351</f>
        <v>1134</v>
      </c>
      <c r="C354" s="92" t="str">
        <f>IF(B354&lt;D354,"&lt;",IF(B354&gt;D354,"&gt;"))</f>
        <v>&gt;</v>
      </c>
      <c r="D354" s="45">
        <f>+C315</f>
        <v>343.38461538461536</v>
      </c>
      <c r="E354" s="5"/>
      <c r="H354" s="5"/>
      <c r="I354" s="47"/>
      <c r="J354" s="34"/>
      <c r="K354" s="47"/>
    </row>
    <row r="355" spans="1:13" x14ac:dyDescent="0.25">
      <c r="A355" s="47"/>
      <c r="H355" s="5"/>
      <c r="I355" s="47"/>
      <c r="J355" s="34"/>
      <c r="K355" s="47"/>
    </row>
    <row r="356" spans="1:13" x14ac:dyDescent="0.25">
      <c r="B356" s="17" t="str">
        <f>IF(B354&gt;D354,"Pn &lt; Pnb ….. CONFORME NO SE REQUIERE REFUERZO ADICIONAL EN LA UNIÓN COLUMNA - ZAPATA ","Pn &gt; Pnb ….. VERIFICAR REQUIERE REFUERZO ADICIONAL EN LA UNIÓN COLUMNA - ZAPATA ")</f>
        <v xml:space="preserve">Pn &lt; Pnb ….. CONFORME NO SE REQUIERE REFUERZO ADICIONAL EN LA UNIÓN COLUMNA - ZAPATA </v>
      </c>
    </row>
    <row r="357" spans="1:13" x14ac:dyDescent="0.25">
      <c r="B357" s="17"/>
    </row>
    <row r="358" spans="1:13" x14ac:dyDescent="0.25">
      <c r="J358" s="95" t="str">
        <f>+G365</f>
        <v>2.8 m</v>
      </c>
      <c r="K358" s="95"/>
    </row>
    <row r="359" spans="1:13" ht="13.8" x14ac:dyDescent="0.25">
      <c r="A359" s="7"/>
      <c r="B359" s="3"/>
      <c r="C359" s="7"/>
      <c r="D359" s="7"/>
      <c r="E359" s="7"/>
      <c r="F359" s="7"/>
      <c r="H359" s="7"/>
      <c r="I359" s="7"/>
      <c r="J359" s="7"/>
      <c r="K359" s="7"/>
      <c r="L359" s="7"/>
      <c r="M359" s="6"/>
    </row>
    <row r="360" spans="1:13" x14ac:dyDescent="0.25">
      <c r="A360" s="5"/>
      <c r="B360" s="5"/>
      <c r="C360" s="5"/>
      <c r="D360" s="5"/>
      <c r="E360" s="5"/>
      <c r="F360" s="5"/>
      <c r="H360" s="5"/>
      <c r="I360" s="5"/>
      <c r="J360" s="5"/>
      <c r="K360" s="5"/>
      <c r="L360" s="5"/>
      <c r="M360" s="5"/>
    </row>
    <row r="361" spans="1:13" ht="15" customHeight="1" x14ac:dyDescent="0.25">
      <c r="A361" s="5"/>
      <c r="B361" s="5"/>
      <c r="C361" s="5"/>
      <c r="D361" s="5"/>
      <c r="E361" s="5"/>
      <c r="F361" s="5"/>
      <c r="H361" s="117" t="str">
        <f>CONCATENATE(C288/2," Ø ",E288)</f>
        <v>3 Ø 5/8"</v>
      </c>
      <c r="I361" s="5"/>
      <c r="J361" s="5"/>
      <c r="K361" s="118" t="str">
        <f>CONCATENATE(C269," Ø ",E269)</f>
        <v>16 Ø 3/4"</v>
      </c>
      <c r="L361" s="117" t="str">
        <f>CONCATENATE(C288/2," Ø ",E288)</f>
        <v>3 Ø 5/8"</v>
      </c>
      <c r="M361" s="5"/>
    </row>
    <row r="362" spans="1:13" ht="15" customHeight="1" x14ac:dyDescent="0.25">
      <c r="A362" s="5"/>
      <c r="B362" s="5"/>
      <c r="C362" s="5"/>
      <c r="D362" s="5"/>
      <c r="E362" s="5"/>
      <c r="F362" s="5"/>
      <c r="H362" s="117"/>
      <c r="I362" s="96"/>
      <c r="J362" s="5"/>
      <c r="K362" s="118"/>
      <c r="L362" s="117"/>
      <c r="M362" s="5"/>
    </row>
    <row r="363" spans="1:13" x14ac:dyDescent="0.25">
      <c r="A363" s="19"/>
      <c r="B363" s="5"/>
      <c r="C363" s="5"/>
      <c r="D363" s="5"/>
      <c r="E363" s="5"/>
      <c r="F363" s="5"/>
      <c r="H363" s="117"/>
      <c r="I363" s="96"/>
      <c r="J363" s="5"/>
      <c r="K363" s="118"/>
      <c r="L363" s="117"/>
      <c r="M363" s="5"/>
    </row>
    <row r="364" spans="1:13" x14ac:dyDescent="0.25">
      <c r="A364" s="5"/>
      <c r="B364" s="5"/>
      <c r="C364" s="5"/>
      <c r="D364" s="5"/>
      <c r="E364" s="5"/>
      <c r="F364" s="5"/>
      <c r="H364" s="117"/>
      <c r="I364" s="96"/>
      <c r="J364" s="5"/>
      <c r="K364" s="118"/>
      <c r="L364" s="117"/>
      <c r="M364" s="5"/>
    </row>
    <row r="365" spans="1:13" x14ac:dyDescent="0.25">
      <c r="A365" s="15"/>
      <c r="B365" s="98" t="str">
        <f>CONCATENATE(D288, E288, F288, ROUND(G288,0),"cm")</f>
        <v>Ø5/8"@31cm</v>
      </c>
      <c r="C365" s="5"/>
      <c r="D365" s="5"/>
      <c r="E365" s="101" t="str">
        <f>CONCATENATE(D288, E288, F288, ROUND(G288,0),"cm")</f>
        <v>Ø5/8"@31cm</v>
      </c>
      <c r="F365" s="19"/>
      <c r="G365" s="94" t="str">
        <f>CONCATENATE(B98," m")</f>
        <v>2.8 m</v>
      </c>
      <c r="H365" s="117"/>
      <c r="I365" s="96"/>
      <c r="J365" s="5"/>
      <c r="K365" s="118"/>
      <c r="L365" s="117"/>
    </row>
    <row r="366" spans="1:13" x14ac:dyDescent="0.25">
      <c r="A366" s="19"/>
      <c r="C366" s="5"/>
      <c r="D366" s="5"/>
      <c r="E366" s="5"/>
      <c r="F366" s="19"/>
      <c r="H366" s="117"/>
      <c r="I366" s="96"/>
      <c r="J366" s="5"/>
      <c r="K366" s="118"/>
      <c r="L366" s="117"/>
      <c r="M366" s="52"/>
    </row>
    <row r="367" spans="1:13" x14ac:dyDescent="0.25">
      <c r="B367" s="5"/>
      <c r="C367" s="119" t="str">
        <f>+G365</f>
        <v>2.8 m</v>
      </c>
      <c r="D367" s="119"/>
      <c r="E367" s="5"/>
      <c r="F367" s="5"/>
      <c r="H367" s="117"/>
      <c r="I367" s="96"/>
      <c r="J367" s="15"/>
      <c r="K367" s="118"/>
      <c r="L367" s="117"/>
      <c r="M367" s="5"/>
    </row>
    <row r="368" spans="1:13" ht="15" customHeight="1" x14ac:dyDescent="0.25">
      <c r="A368" s="5"/>
      <c r="B368" s="5"/>
      <c r="C368" s="119"/>
      <c r="D368" s="119"/>
      <c r="E368" s="5"/>
      <c r="F368" s="106" t="str">
        <f>CONCATENATE(C52/100," m")</f>
        <v>0.7 m</v>
      </c>
      <c r="H368" s="117"/>
      <c r="I368" s="96"/>
      <c r="J368" s="76" t="str">
        <f>CONCATENATE(C221," Ø ",E221)</f>
        <v>18 Ø 3/4"</v>
      </c>
      <c r="K368" s="118"/>
      <c r="L368" s="117"/>
      <c r="M368" s="5"/>
    </row>
    <row r="369" spans="1:13" x14ac:dyDescent="0.25">
      <c r="C369" s="5"/>
      <c r="D369" s="5"/>
      <c r="E369" s="5"/>
      <c r="F369" s="106"/>
      <c r="H369" s="117"/>
      <c r="I369" s="96"/>
      <c r="K369" s="118"/>
      <c r="L369" s="117"/>
      <c r="M369" s="5"/>
    </row>
    <row r="370" spans="1:13" x14ac:dyDescent="0.25">
      <c r="A370" s="5"/>
      <c r="B370" s="5"/>
      <c r="C370" s="5"/>
      <c r="D370" s="5"/>
      <c r="E370" s="5"/>
      <c r="F370" s="5"/>
      <c r="H370" s="5"/>
      <c r="I370" s="5"/>
      <c r="J370" s="5"/>
      <c r="K370" s="5"/>
      <c r="L370" s="5"/>
      <c r="M370" s="5"/>
    </row>
    <row r="371" spans="1:13" x14ac:dyDescent="0.25">
      <c r="A371" s="5"/>
      <c r="B371" s="5"/>
      <c r="C371" s="5"/>
      <c r="D371" s="5"/>
      <c r="E371" s="5"/>
      <c r="H371" s="5"/>
    </row>
    <row r="372" spans="1:13" x14ac:dyDescent="0.25">
      <c r="A372" s="5"/>
      <c r="B372" s="5"/>
      <c r="C372" s="76" t="str">
        <f>CONCATENATE(D269, E269, F269, ROUND(G269,0),"cm")</f>
        <v>Ø3/4"@29cm</v>
      </c>
      <c r="D372" s="5"/>
      <c r="E372" s="97" t="str">
        <f>CONCATENATE(D221, E221, F221, ROUND(G221,0),"cm")</f>
        <v>Ø3/4"@15cm</v>
      </c>
      <c r="F372" s="5"/>
      <c r="H372" s="5"/>
      <c r="I372" s="5"/>
      <c r="J372" s="37" t="str">
        <f>CONCATENATE(D104," m")</f>
        <v>4.5 m</v>
      </c>
    </row>
    <row r="373" spans="1:13" x14ac:dyDescent="0.25">
      <c r="A373" s="36"/>
      <c r="B373" s="93"/>
      <c r="C373" s="19"/>
      <c r="D373" s="80"/>
      <c r="G373" s="36"/>
    </row>
    <row r="374" spans="1:13" x14ac:dyDescent="0.25">
      <c r="A374" s="36"/>
      <c r="B374" s="34"/>
      <c r="D374" s="28" t="str">
        <f>CONCATENATE(D104," m")</f>
        <v>4.5 m</v>
      </c>
      <c r="E374" s="34"/>
      <c r="G374" s="36"/>
      <c r="K374" s="5"/>
      <c r="L374" s="5"/>
    </row>
    <row r="375" spans="1:13" x14ac:dyDescent="0.25">
      <c r="A375" s="36"/>
      <c r="B375" s="34"/>
      <c r="E375" s="34"/>
      <c r="G375" s="36"/>
      <c r="H375" s="5"/>
      <c r="J375" s="5"/>
      <c r="K375" s="5"/>
      <c r="L375" s="5"/>
    </row>
    <row r="379" spans="1:13" ht="14.4" x14ac:dyDescent="0.3">
      <c r="E379"/>
    </row>
  </sheetData>
  <mergeCells count="26">
    <mergeCell ref="A2:M2"/>
    <mergeCell ref="L361:L369"/>
    <mergeCell ref="K361:K369"/>
    <mergeCell ref="C367:D368"/>
    <mergeCell ref="F368:F369"/>
    <mergeCell ref="H361:H369"/>
    <mergeCell ref="P120:Q120"/>
    <mergeCell ref="P121:Q121"/>
    <mergeCell ref="B333:I333"/>
    <mergeCell ref="B248:C248"/>
    <mergeCell ref="B290:C290"/>
    <mergeCell ref="L56:M57"/>
    <mergeCell ref="P188:S188"/>
    <mergeCell ref="I19:J19"/>
    <mergeCell ref="J96:J97"/>
    <mergeCell ref="Q154:R154"/>
    <mergeCell ref="Q152:R152"/>
    <mergeCell ref="Q153:R153"/>
    <mergeCell ref="Q155:R155"/>
    <mergeCell ref="P151:R151"/>
    <mergeCell ref="P114:S114"/>
    <mergeCell ref="P115:S115"/>
    <mergeCell ref="P116:Q116"/>
    <mergeCell ref="P117:Q117"/>
    <mergeCell ref="P118:Q118"/>
    <mergeCell ref="P119:Q119"/>
  </mergeCells>
  <phoneticPr fontId="22" type="noConversion"/>
  <dataValidations count="2">
    <dataValidation type="list" allowBlank="1" showInputMessage="1" showErrorMessage="1" sqref="D25 D207 D256 D275" xr:uid="{C10E0890-3602-487C-8BE6-3D64ACB41556}">
      <formula1>$P$191:$P$200</formula1>
    </dataValidation>
    <dataValidation type="list" allowBlank="1" showDropDown="1" showInputMessage="1" showErrorMessage="1" sqref="F207 E208 F256 E257 F275 E276" xr:uid="{837312B5-6EC9-4C27-9D29-A57FE4A0ACF1}">
      <formula1>$R$188:$R$196</formula1>
    </dataValidation>
  </dataValidations>
  <pageMargins left="0.7" right="0.7" top="0.75" bottom="0.75" header="0.3" footer="0.3"/>
  <pageSetup paperSize="32767" scale="63" orientation="portrait" r:id="rId1"/>
  <drawing r:id="rId2"/>
  <legacyDrawing r:id="rId3"/>
  <oleObjects>
    <mc:AlternateContent xmlns:mc="http://schemas.openxmlformats.org/markup-compatibility/2006">
      <mc:Choice Requires="x14">
        <oleObject progId="Equation.DSMT4" shapeId="4097" r:id="rId4">
          <objectPr defaultSize="0" autoPict="0" r:id="rId5">
            <anchor moveWithCells="1" sizeWithCells="1">
              <from>
                <xdr:col>0</xdr:col>
                <xdr:colOff>83820</xdr:colOff>
                <xdr:row>5</xdr:row>
                <xdr:rowOff>0</xdr:rowOff>
              </from>
              <to>
                <xdr:col>0</xdr:col>
                <xdr:colOff>304800</xdr:colOff>
                <xdr:row>5</xdr:row>
                <xdr:rowOff>0</xdr:rowOff>
              </to>
            </anchor>
          </objectPr>
        </oleObject>
      </mc:Choice>
      <mc:Fallback>
        <oleObject progId="Equation.DSMT4" shapeId="4097" r:id="rId4"/>
      </mc:Fallback>
    </mc:AlternateContent>
    <mc:AlternateContent xmlns:mc="http://schemas.openxmlformats.org/markup-compatibility/2006">
      <mc:Choice Requires="x14">
        <oleObject progId="Equation.DSMT4" shapeId="4098" r:id="rId6">
          <objectPr defaultSize="0" autoPict="0" r:id="rId5">
            <anchor moveWithCells="1" sizeWithCells="1">
              <from>
                <xdr:col>0</xdr:col>
                <xdr:colOff>83820</xdr:colOff>
                <xdr:row>5</xdr:row>
                <xdr:rowOff>0</xdr:rowOff>
              </from>
              <to>
                <xdr:col>0</xdr:col>
                <xdr:colOff>304800</xdr:colOff>
                <xdr:row>5</xdr:row>
                <xdr:rowOff>0</xdr:rowOff>
              </to>
            </anchor>
          </objectPr>
        </oleObject>
      </mc:Choice>
      <mc:Fallback>
        <oleObject progId="Equation.DSMT4" shapeId="4098" r:id="rId6"/>
      </mc:Fallback>
    </mc:AlternateContent>
    <mc:AlternateContent xmlns:mc="http://schemas.openxmlformats.org/markup-compatibility/2006">
      <mc:Choice Requires="x14">
        <oleObject progId="Equation.DSMT4" shapeId="4099" r:id="rId7">
          <objectPr defaultSize="0" autoPict="0" r:id="rId8">
            <anchor moveWithCells="1" sizeWithCells="1">
              <from>
                <xdr:col>0</xdr:col>
                <xdr:colOff>83820</xdr:colOff>
                <xdr:row>5</xdr:row>
                <xdr:rowOff>0</xdr:rowOff>
              </from>
              <to>
                <xdr:col>0</xdr:col>
                <xdr:colOff>304800</xdr:colOff>
                <xdr:row>5</xdr:row>
                <xdr:rowOff>0</xdr:rowOff>
              </to>
            </anchor>
          </objectPr>
        </oleObject>
      </mc:Choice>
      <mc:Fallback>
        <oleObject progId="Equation.DSMT4" shapeId="4099" r:id="rId7"/>
      </mc:Fallback>
    </mc:AlternateContent>
    <mc:AlternateContent xmlns:mc="http://schemas.openxmlformats.org/markup-compatibility/2006">
      <mc:Choice Requires="x14">
        <oleObject progId="Equation.DSMT4" shapeId="4100" r:id="rId9">
          <objectPr defaultSize="0" autoPict="0" r:id="rId10">
            <anchor moveWithCells="1" sizeWithCells="1">
              <from>
                <xdr:col>0</xdr:col>
                <xdr:colOff>297180</xdr:colOff>
                <xdr:row>5</xdr:row>
                <xdr:rowOff>0</xdr:rowOff>
              </from>
              <to>
                <xdr:col>4</xdr:col>
                <xdr:colOff>274320</xdr:colOff>
                <xdr:row>5</xdr:row>
                <xdr:rowOff>0</xdr:rowOff>
              </to>
            </anchor>
          </objectPr>
        </oleObject>
      </mc:Choice>
      <mc:Fallback>
        <oleObject progId="Equation.DSMT4" shapeId="4100" r:id="rId9"/>
      </mc:Fallback>
    </mc:AlternateContent>
    <mc:AlternateContent xmlns:mc="http://schemas.openxmlformats.org/markup-compatibility/2006">
      <mc:Choice Requires="x14">
        <oleObject progId="Equation.DSMT4" shapeId="4101" r:id="rId11">
          <objectPr defaultSize="0" autoPict="0" r:id="rId12">
            <anchor moveWithCells="1" sizeWithCells="1">
              <from>
                <xdr:col>9</xdr:col>
                <xdr:colOff>45720</xdr:colOff>
                <xdr:row>5</xdr:row>
                <xdr:rowOff>0</xdr:rowOff>
              </from>
              <to>
                <xdr:col>10</xdr:col>
                <xdr:colOff>137160</xdr:colOff>
                <xdr:row>5</xdr:row>
                <xdr:rowOff>0</xdr:rowOff>
              </to>
            </anchor>
          </objectPr>
        </oleObject>
      </mc:Choice>
      <mc:Fallback>
        <oleObject progId="Equation.DSMT4" shapeId="4101" r:id="rId11"/>
      </mc:Fallback>
    </mc:AlternateContent>
    <mc:AlternateContent xmlns:mc="http://schemas.openxmlformats.org/markup-compatibility/2006">
      <mc:Choice Requires="x14">
        <oleObject progId="Equation.DSMT4" shapeId="4102" r:id="rId13">
          <objectPr defaultSize="0" autoPict="0" r:id="rId14">
            <anchor moveWithCells="1" sizeWithCells="1">
              <from>
                <xdr:col>1</xdr:col>
                <xdr:colOff>60960</xdr:colOff>
                <xdr:row>5</xdr:row>
                <xdr:rowOff>0</xdr:rowOff>
              </from>
              <to>
                <xdr:col>5</xdr:col>
                <xdr:colOff>388620</xdr:colOff>
                <xdr:row>5</xdr:row>
                <xdr:rowOff>0</xdr:rowOff>
              </to>
            </anchor>
          </objectPr>
        </oleObject>
      </mc:Choice>
      <mc:Fallback>
        <oleObject progId="Equation.DSMT4" shapeId="4102" r:id="rId13"/>
      </mc:Fallback>
    </mc:AlternateContent>
    <mc:AlternateContent xmlns:mc="http://schemas.openxmlformats.org/markup-compatibility/2006">
      <mc:Choice Requires="x14">
        <oleObject progId="Equation.DSMT4" shapeId="4103" r:id="rId15">
          <objectPr defaultSize="0" autoPict="0" r:id="rId16">
            <anchor moveWithCells="1" sizeWithCells="1">
              <from>
                <xdr:col>7</xdr:col>
                <xdr:colOff>22860</xdr:colOff>
                <xdr:row>5</xdr:row>
                <xdr:rowOff>0</xdr:rowOff>
              </from>
              <to>
                <xdr:col>10</xdr:col>
                <xdr:colOff>175260</xdr:colOff>
                <xdr:row>5</xdr:row>
                <xdr:rowOff>0</xdr:rowOff>
              </to>
            </anchor>
          </objectPr>
        </oleObject>
      </mc:Choice>
      <mc:Fallback>
        <oleObject progId="Equation.DSMT4" shapeId="4103" r:id="rId15"/>
      </mc:Fallback>
    </mc:AlternateContent>
    <mc:AlternateContent xmlns:mc="http://schemas.openxmlformats.org/markup-compatibility/2006">
      <mc:Choice Requires="x14">
        <oleObject progId="Equation.DSMT4" shapeId="4104" r:id="rId17">
          <objectPr defaultSize="0" autoPict="0" r:id="rId18">
            <anchor moveWithCells="1" sizeWithCells="1">
              <from>
                <xdr:col>1</xdr:col>
                <xdr:colOff>38100</xdr:colOff>
                <xdr:row>5</xdr:row>
                <xdr:rowOff>0</xdr:rowOff>
              </from>
              <to>
                <xdr:col>5</xdr:col>
                <xdr:colOff>22860</xdr:colOff>
                <xdr:row>5</xdr:row>
                <xdr:rowOff>0</xdr:rowOff>
              </to>
            </anchor>
          </objectPr>
        </oleObject>
      </mc:Choice>
      <mc:Fallback>
        <oleObject progId="Equation.DSMT4" shapeId="4104" r:id="rId17"/>
      </mc:Fallback>
    </mc:AlternateContent>
    <mc:AlternateContent xmlns:mc="http://schemas.openxmlformats.org/markup-compatibility/2006">
      <mc:Choice Requires="x14">
        <oleObject progId="Equation.DSMT4" shapeId="4105" r:id="rId19">
          <objectPr defaultSize="0" autoPict="0" r:id="rId20">
            <anchor moveWithCells="1" sizeWithCells="1">
              <from>
                <xdr:col>6</xdr:col>
                <xdr:colOff>312420</xdr:colOff>
                <xdr:row>5</xdr:row>
                <xdr:rowOff>0</xdr:rowOff>
              </from>
              <to>
                <xdr:col>9</xdr:col>
                <xdr:colOff>220980</xdr:colOff>
                <xdr:row>5</xdr:row>
                <xdr:rowOff>0</xdr:rowOff>
              </to>
            </anchor>
          </objectPr>
        </oleObject>
      </mc:Choice>
      <mc:Fallback>
        <oleObject progId="Equation.DSMT4" shapeId="4105" r:id="rId19"/>
      </mc:Fallback>
    </mc:AlternateContent>
    <mc:AlternateContent xmlns:mc="http://schemas.openxmlformats.org/markup-compatibility/2006">
      <mc:Choice Requires="x14">
        <oleObject progId="Equation.DSMT4" shapeId="4106" r:id="rId21">
          <objectPr defaultSize="0" autoPict="0" r:id="rId22">
            <anchor moveWithCells="1" sizeWithCells="1">
              <from>
                <xdr:col>6</xdr:col>
                <xdr:colOff>266700</xdr:colOff>
                <xdr:row>5</xdr:row>
                <xdr:rowOff>0</xdr:rowOff>
              </from>
              <to>
                <xdr:col>10</xdr:col>
                <xdr:colOff>68580</xdr:colOff>
                <xdr:row>5</xdr:row>
                <xdr:rowOff>0</xdr:rowOff>
              </to>
            </anchor>
          </objectPr>
        </oleObject>
      </mc:Choice>
      <mc:Fallback>
        <oleObject progId="Equation.DSMT4" shapeId="4106" r:id="rId21"/>
      </mc:Fallback>
    </mc:AlternateContent>
    <mc:AlternateContent xmlns:mc="http://schemas.openxmlformats.org/markup-compatibility/2006">
      <mc:Choice Requires="x14">
        <oleObject progId="Equation.DSMT4" shapeId="4107" r:id="rId23">
          <objectPr defaultSize="0" autoPict="0" r:id="rId24">
            <anchor moveWithCells="1" sizeWithCells="1">
              <from>
                <xdr:col>6</xdr:col>
                <xdr:colOff>289560</xdr:colOff>
                <xdr:row>5</xdr:row>
                <xdr:rowOff>0</xdr:rowOff>
              </from>
              <to>
                <xdr:col>9</xdr:col>
                <xdr:colOff>0</xdr:colOff>
                <xdr:row>5</xdr:row>
                <xdr:rowOff>0</xdr:rowOff>
              </to>
            </anchor>
          </objectPr>
        </oleObject>
      </mc:Choice>
      <mc:Fallback>
        <oleObject progId="Equation.DSMT4" shapeId="4107" r:id="rId23"/>
      </mc:Fallback>
    </mc:AlternateContent>
    <mc:AlternateContent xmlns:mc="http://schemas.openxmlformats.org/markup-compatibility/2006">
      <mc:Choice Requires="x14">
        <oleObject progId="Equation.DSMT4" shapeId="4108" r:id="rId25">
          <objectPr defaultSize="0" autoPict="0" r:id="rId26">
            <anchor moveWithCells="1" sizeWithCells="1">
              <from>
                <xdr:col>1</xdr:col>
                <xdr:colOff>99060</xdr:colOff>
                <xdr:row>5</xdr:row>
                <xdr:rowOff>0</xdr:rowOff>
              </from>
              <to>
                <xdr:col>5</xdr:col>
                <xdr:colOff>350520</xdr:colOff>
                <xdr:row>5</xdr:row>
                <xdr:rowOff>0</xdr:rowOff>
              </to>
            </anchor>
          </objectPr>
        </oleObject>
      </mc:Choice>
      <mc:Fallback>
        <oleObject progId="Equation.DSMT4" shapeId="4108" r:id="rId25"/>
      </mc:Fallback>
    </mc:AlternateContent>
    <mc:AlternateContent xmlns:mc="http://schemas.openxmlformats.org/markup-compatibility/2006">
      <mc:Choice Requires="x14">
        <oleObject progId="Equation.DSMT4" shapeId="4109" r:id="rId27">
          <objectPr defaultSize="0" autoPict="0" r:id="rId28">
            <anchor moveWithCells="1" sizeWithCells="1">
              <from>
                <xdr:col>8</xdr:col>
                <xdr:colOff>60960</xdr:colOff>
                <xdr:row>5</xdr:row>
                <xdr:rowOff>0</xdr:rowOff>
              </from>
              <to>
                <xdr:col>10</xdr:col>
                <xdr:colOff>213360</xdr:colOff>
                <xdr:row>5</xdr:row>
                <xdr:rowOff>0</xdr:rowOff>
              </to>
            </anchor>
          </objectPr>
        </oleObject>
      </mc:Choice>
      <mc:Fallback>
        <oleObject progId="Equation.DSMT4" shapeId="4109" r:id="rId27"/>
      </mc:Fallback>
    </mc:AlternateContent>
    <mc:AlternateContent xmlns:mc="http://schemas.openxmlformats.org/markup-compatibility/2006">
      <mc:Choice Requires="x14">
        <oleObject progId="Equation.DSMT4" shapeId="4110" r:id="rId29">
          <objectPr defaultSize="0" autoPict="0" r:id="rId30">
            <anchor moveWithCells="1" sizeWithCells="1">
              <from>
                <xdr:col>8</xdr:col>
                <xdr:colOff>266700</xdr:colOff>
                <xdr:row>5</xdr:row>
                <xdr:rowOff>0</xdr:rowOff>
              </from>
              <to>
                <xdr:col>11</xdr:col>
                <xdr:colOff>373380</xdr:colOff>
                <xdr:row>5</xdr:row>
                <xdr:rowOff>0</xdr:rowOff>
              </to>
            </anchor>
          </objectPr>
        </oleObject>
      </mc:Choice>
      <mc:Fallback>
        <oleObject progId="Equation.DSMT4" shapeId="4110" r:id="rId29"/>
      </mc:Fallback>
    </mc:AlternateContent>
    <mc:AlternateContent xmlns:mc="http://schemas.openxmlformats.org/markup-compatibility/2006">
      <mc:Choice Requires="x14">
        <oleObject progId="Equation.DSMT4" shapeId="4111" r:id="rId31">
          <objectPr defaultSize="0" autoPict="0" r:id="rId32">
            <anchor moveWithCells="1" sizeWithCells="1">
              <from>
                <xdr:col>2</xdr:col>
                <xdr:colOff>365760</xdr:colOff>
                <xdr:row>5</xdr:row>
                <xdr:rowOff>0</xdr:rowOff>
              </from>
              <to>
                <xdr:col>3</xdr:col>
                <xdr:colOff>373380</xdr:colOff>
                <xdr:row>5</xdr:row>
                <xdr:rowOff>0</xdr:rowOff>
              </to>
            </anchor>
          </objectPr>
        </oleObject>
      </mc:Choice>
      <mc:Fallback>
        <oleObject progId="Equation.DSMT4" shapeId="4111" r:id="rId31"/>
      </mc:Fallback>
    </mc:AlternateContent>
    <mc:AlternateContent xmlns:mc="http://schemas.openxmlformats.org/markup-compatibility/2006">
      <mc:Choice Requires="x14">
        <oleObject progId="Equation.DSMT4" shapeId="4112" r:id="rId33">
          <objectPr defaultSize="0" autoPict="0" r:id="rId34">
            <anchor moveWithCells="1" sizeWithCells="1">
              <from>
                <xdr:col>1</xdr:col>
                <xdr:colOff>106680</xdr:colOff>
                <xdr:row>5</xdr:row>
                <xdr:rowOff>0</xdr:rowOff>
              </from>
              <to>
                <xdr:col>5</xdr:col>
                <xdr:colOff>22860</xdr:colOff>
                <xdr:row>5</xdr:row>
                <xdr:rowOff>0</xdr:rowOff>
              </to>
            </anchor>
          </objectPr>
        </oleObject>
      </mc:Choice>
      <mc:Fallback>
        <oleObject progId="Equation.DSMT4" shapeId="4112" r:id="rId33"/>
      </mc:Fallback>
    </mc:AlternateContent>
    <mc:AlternateContent xmlns:mc="http://schemas.openxmlformats.org/markup-compatibility/2006">
      <mc:Choice Requires="x14">
        <oleObject progId="Equation.DSMT4" shapeId="4113" r:id="rId35">
          <objectPr defaultSize="0" autoPict="0" r:id="rId5">
            <anchor moveWithCells="1" sizeWithCells="1">
              <from>
                <xdr:col>0</xdr:col>
                <xdr:colOff>83820</xdr:colOff>
                <xdr:row>5</xdr:row>
                <xdr:rowOff>0</xdr:rowOff>
              </from>
              <to>
                <xdr:col>0</xdr:col>
                <xdr:colOff>304800</xdr:colOff>
                <xdr:row>5</xdr:row>
                <xdr:rowOff>0</xdr:rowOff>
              </to>
            </anchor>
          </objectPr>
        </oleObject>
      </mc:Choice>
      <mc:Fallback>
        <oleObject progId="Equation.DSMT4" shapeId="4113" r:id="rId35"/>
      </mc:Fallback>
    </mc:AlternateContent>
    <mc:AlternateContent xmlns:mc="http://schemas.openxmlformats.org/markup-compatibility/2006">
      <mc:Choice Requires="x14">
        <oleObject progId="Equation.DSMT4" shapeId="4114" r:id="rId36">
          <objectPr defaultSize="0" autoPict="0" r:id="rId8">
            <anchor moveWithCells="1" sizeWithCells="1">
              <from>
                <xdr:col>0</xdr:col>
                <xdr:colOff>83820</xdr:colOff>
                <xdr:row>5</xdr:row>
                <xdr:rowOff>0</xdr:rowOff>
              </from>
              <to>
                <xdr:col>0</xdr:col>
                <xdr:colOff>304800</xdr:colOff>
                <xdr:row>5</xdr:row>
                <xdr:rowOff>0</xdr:rowOff>
              </to>
            </anchor>
          </objectPr>
        </oleObject>
      </mc:Choice>
      <mc:Fallback>
        <oleObject progId="Equation.DSMT4" shapeId="4114" r:id="rId36"/>
      </mc:Fallback>
    </mc:AlternateContent>
    <mc:AlternateContent xmlns:mc="http://schemas.openxmlformats.org/markup-compatibility/2006">
      <mc:Choice Requires="x14">
        <oleObject progId="Equation.DSMT4" shapeId="4115" r:id="rId37">
          <objectPr defaultSize="0" autoPict="0" r:id="rId5">
            <anchor moveWithCells="1" sizeWithCells="1">
              <from>
                <xdr:col>0</xdr:col>
                <xdr:colOff>83820</xdr:colOff>
                <xdr:row>5</xdr:row>
                <xdr:rowOff>0</xdr:rowOff>
              </from>
              <to>
                <xdr:col>0</xdr:col>
                <xdr:colOff>304800</xdr:colOff>
                <xdr:row>5</xdr:row>
                <xdr:rowOff>0</xdr:rowOff>
              </to>
            </anchor>
          </objectPr>
        </oleObject>
      </mc:Choice>
      <mc:Fallback>
        <oleObject progId="Equation.DSMT4" shapeId="4115" r:id="rId37"/>
      </mc:Fallback>
    </mc:AlternateContent>
    <mc:AlternateContent xmlns:mc="http://schemas.openxmlformats.org/markup-compatibility/2006">
      <mc:Choice Requires="x14">
        <oleObject progId="Equation.DSMT4" shapeId="4116" r:id="rId38">
          <objectPr defaultSize="0" autoPict="0" r:id="rId5">
            <anchor moveWithCells="1" sizeWithCells="1">
              <from>
                <xdr:col>0</xdr:col>
                <xdr:colOff>83820</xdr:colOff>
                <xdr:row>5</xdr:row>
                <xdr:rowOff>0</xdr:rowOff>
              </from>
              <to>
                <xdr:col>0</xdr:col>
                <xdr:colOff>304800</xdr:colOff>
                <xdr:row>5</xdr:row>
                <xdr:rowOff>0</xdr:rowOff>
              </to>
            </anchor>
          </objectPr>
        </oleObject>
      </mc:Choice>
      <mc:Fallback>
        <oleObject progId="Equation.DSMT4" shapeId="4116" r:id="rId38"/>
      </mc:Fallback>
    </mc:AlternateContent>
    <mc:AlternateContent xmlns:mc="http://schemas.openxmlformats.org/markup-compatibility/2006">
      <mc:Choice Requires="x14">
        <oleObject progId="Equation.DSMT4" shapeId="4117" r:id="rId39">
          <objectPr defaultSize="0" autoPict="0" r:id="rId8">
            <anchor moveWithCells="1" sizeWithCells="1">
              <from>
                <xdr:col>0</xdr:col>
                <xdr:colOff>83820</xdr:colOff>
                <xdr:row>5</xdr:row>
                <xdr:rowOff>0</xdr:rowOff>
              </from>
              <to>
                <xdr:col>0</xdr:col>
                <xdr:colOff>304800</xdr:colOff>
                <xdr:row>5</xdr:row>
                <xdr:rowOff>0</xdr:rowOff>
              </to>
            </anchor>
          </objectPr>
        </oleObject>
      </mc:Choice>
      <mc:Fallback>
        <oleObject progId="Equation.DSMT4" shapeId="4117" r:id="rId39"/>
      </mc:Fallback>
    </mc:AlternateContent>
    <mc:AlternateContent xmlns:mc="http://schemas.openxmlformats.org/markup-compatibility/2006">
      <mc:Choice Requires="x14">
        <oleObject progId="Equation.DSMT4" shapeId="4118" r:id="rId40">
          <objectPr defaultSize="0" autoPict="0" r:id="rId10">
            <anchor moveWithCells="1" sizeWithCells="1">
              <from>
                <xdr:col>8</xdr:col>
                <xdr:colOff>213360</xdr:colOff>
                <xdr:row>5</xdr:row>
                <xdr:rowOff>0</xdr:rowOff>
              </from>
              <to>
                <xdr:col>12</xdr:col>
                <xdr:colOff>114300</xdr:colOff>
                <xdr:row>5</xdr:row>
                <xdr:rowOff>0</xdr:rowOff>
              </to>
            </anchor>
          </objectPr>
        </oleObject>
      </mc:Choice>
      <mc:Fallback>
        <oleObject progId="Equation.DSMT4" shapeId="4118" r:id="rId40"/>
      </mc:Fallback>
    </mc:AlternateContent>
    <mc:AlternateContent xmlns:mc="http://schemas.openxmlformats.org/markup-compatibility/2006">
      <mc:Choice Requires="x14">
        <oleObject progId="Equation.DSMT4" shapeId="4125" r:id="rId41">
          <objectPr defaultSize="0" autoPict="0" r:id="rId12">
            <anchor moveWithCells="1" sizeWithCells="1">
              <from>
                <xdr:col>4</xdr:col>
                <xdr:colOff>45720</xdr:colOff>
                <xdr:row>90</xdr:row>
                <xdr:rowOff>0</xdr:rowOff>
              </from>
              <to>
                <xdr:col>5</xdr:col>
                <xdr:colOff>137160</xdr:colOff>
                <xdr:row>90</xdr:row>
                <xdr:rowOff>0</xdr:rowOff>
              </to>
            </anchor>
          </objectPr>
        </oleObject>
      </mc:Choice>
      <mc:Fallback>
        <oleObject progId="Equation.DSMT4" shapeId="4125" r:id="rId41"/>
      </mc:Fallback>
    </mc:AlternateContent>
    <mc:AlternateContent xmlns:mc="http://schemas.openxmlformats.org/markup-compatibility/2006">
      <mc:Choice Requires="x14">
        <oleObject progId="Equation.DSMT4" shapeId="4126" r:id="rId42">
          <objectPr defaultSize="0" autoPict="0" r:id="rId16">
            <anchor moveWithCells="1" sizeWithCells="1">
              <from>
                <xdr:col>2</xdr:col>
                <xdr:colOff>22860</xdr:colOff>
                <xdr:row>90</xdr:row>
                <xdr:rowOff>0</xdr:rowOff>
              </from>
              <to>
                <xdr:col>5</xdr:col>
                <xdr:colOff>175260</xdr:colOff>
                <xdr:row>90</xdr:row>
                <xdr:rowOff>0</xdr:rowOff>
              </to>
            </anchor>
          </objectPr>
        </oleObject>
      </mc:Choice>
      <mc:Fallback>
        <oleObject progId="Equation.DSMT4" shapeId="4126" r:id="rId42"/>
      </mc:Fallback>
    </mc:AlternateContent>
    <mc:AlternateContent xmlns:mc="http://schemas.openxmlformats.org/markup-compatibility/2006">
      <mc:Choice Requires="x14">
        <oleObject progId="Equation.DSMT4" shapeId="4127" r:id="rId43">
          <objectPr defaultSize="0" autoPict="0" r:id="rId20">
            <anchor moveWithCells="1" sizeWithCells="1">
              <from>
                <xdr:col>1</xdr:col>
                <xdr:colOff>312420</xdr:colOff>
                <xdr:row>90</xdr:row>
                <xdr:rowOff>0</xdr:rowOff>
              </from>
              <to>
                <xdr:col>4</xdr:col>
                <xdr:colOff>220980</xdr:colOff>
                <xdr:row>90</xdr:row>
                <xdr:rowOff>0</xdr:rowOff>
              </to>
            </anchor>
          </objectPr>
        </oleObject>
      </mc:Choice>
      <mc:Fallback>
        <oleObject progId="Equation.DSMT4" shapeId="4127" r:id="rId43"/>
      </mc:Fallback>
    </mc:AlternateContent>
    <mc:AlternateContent xmlns:mc="http://schemas.openxmlformats.org/markup-compatibility/2006">
      <mc:Choice Requires="x14">
        <oleObject progId="Equation.DSMT4" shapeId="4128" r:id="rId44">
          <objectPr defaultSize="0" autoPict="0" r:id="rId22">
            <anchor moveWithCells="1" sizeWithCells="1">
              <from>
                <xdr:col>1</xdr:col>
                <xdr:colOff>266700</xdr:colOff>
                <xdr:row>90</xdr:row>
                <xdr:rowOff>0</xdr:rowOff>
              </from>
              <to>
                <xdr:col>5</xdr:col>
                <xdr:colOff>68580</xdr:colOff>
                <xdr:row>90</xdr:row>
                <xdr:rowOff>0</xdr:rowOff>
              </to>
            </anchor>
          </objectPr>
        </oleObject>
      </mc:Choice>
      <mc:Fallback>
        <oleObject progId="Equation.DSMT4" shapeId="4128" r:id="rId44"/>
      </mc:Fallback>
    </mc:AlternateContent>
    <mc:AlternateContent xmlns:mc="http://schemas.openxmlformats.org/markup-compatibility/2006">
      <mc:Choice Requires="x14">
        <oleObject progId="Equation.DSMT4" shapeId="4129" r:id="rId45">
          <objectPr defaultSize="0" autoPict="0" r:id="rId24">
            <anchor moveWithCells="1" sizeWithCells="1">
              <from>
                <xdr:col>1</xdr:col>
                <xdr:colOff>289560</xdr:colOff>
                <xdr:row>90</xdr:row>
                <xdr:rowOff>0</xdr:rowOff>
              </from>
              <to>
                <xdr:col>4</xdr:col>
                <xdr:colOff>0</xdr:colOff>
                <xdr:row>90</xdr:row>
                <xdr:rowOff>0</xdr:rowOff>
              </to>
            </anchor>
          </objectPr>
        </oleObject>
      </mc:Choice>
      <mc:Fallback>
        <oleObject progId="Equation.DSMT4" shapeId="4129" r:id="rId45"/>
      </mc:Fallback>
    </mc:AlternateContent>
    <mc:AlternateContent xmlns:mc="http://schemas.openxmlformats.org/markup-compatibility/2006">
      <mc:Choice Requires="x14">
        <oleObject progId="Equation.DSMT4" shapeId="4130" r:id="rId46">
          <objectPr defaultSize="0" autoPict="0" r:id="rId28">
            <anchor moveWithCells="1" sizeWithCells="1">
              <from>
                <xdr:col>3</xdr:col>
                <xdr:colOff>60960</xdr:colOff>
                <xdr:row>90</xdr:row>
                <xdr:rowOff>0</xdr:rowOff>
              </from>
              <to>
                <xdr:col>5</xdr:col>
                <xdr:colOff>213360</xdr:colOff>
                <xdr:row>90</xdr:row>
                <xdr:rowOff>0</xdr:rowOff>
              </to>
            </anchor>
          </objectPr>
        </oleObject>
      </mc:Choice>
      <mc:Fallback>
        <oleObject progId="Equation.DSMT4" shapeId="4130" r:id="rId46"/>
      </mc:Fallback>
    </mc:AlternateContent>
    <mc:AlternateContent xmlns:mc="http://schemas.openxmlformats.org/markup-compatibility/2006">
      <mc:Choice Requires="x14">
        <oleObject progId="Equation.DSMT4" shapeId="4131" r:id="rId47">
          <objectPr defaultSize="0" autoPict="0" r:id="rId30">
            <anchor moveWithCells="1" sizeWithCells="1">
              <from>
                <xdr:col>3</xdr:col>
                <xdr:colOff>266700</xdr:colOff>
                <xdr:row>90</xdr:row>
                <xdr:rowOff>0</xdr:rowOff>
              </from>
              <to>
                <xdr:col>6</xdr:col>
                <xdr:colOff>373380</xdr:colOff>
                <xdr:row>90</xdr:row>
                <xdr:rowOff>0</xdr:rowOff>
              </to>
            </anchor>
          </objectPr>
        </oleObject>
      </mc:Choice>
      <mc:Fallback>
        <oleObject progId="Equation.DSMT4" shapeId="4131" r:id="rId47"/>
      </mc:Fallback>
    </mc:AlternateContent>
    <mc:AlternateContent xmlns:mc="http://schemas.openxmlformats.org/markup-compatibility/2006">
      <mc:Choice Requires="x14">
        <oleObject progId="Equation.DSMT4" shapeId="4132" r:id="rId48">
          <objectPr defaultSize="0" autoPict="0" r:id="rId10">
            <anchor moveWithCells="1" sizeWithCells="1">
              <from>
                <xdr:col>3</xdr:col>
                <xdr:colOff>213360</xdr:colOff>
                <xdr:row>90</xdr:row>
                <xdr:rowOff>0</xdr:rowOff>
              </from>
              <to>
                <xdr:col>7</xdr:col>
                <xdr:colOff>114300</xdr:colOff>
                <xdr:row>90</xdr:row>
                <xdr:rowOff>0</xdr:rowOff>
              </to>
            </anchor>
          </objectPr>
        </oleObject>
      </mc:Choice>
      <mc:Fallback>
        <oleObject progId="Equation.DSMT4" shapeId="4132" r:id="rId48"/>
      </mc:Fallback>
    </mc:AlternateContent>
    <mc:AlternateContent xmlns:mc="http://schemas.openxmlformats.org/markup-compatibility/2006">
      <mc:Choice Requires="x14">
        <oleObject progId="Equation.DSMT4" shapeId="4141" r:id="rId49">
          <objectPr defaultSize="0" autoPict="0" r:id="rId12">
            <anchor moveWithCells="1" sizeWithCells="1">
              <from>
                <xdr:col>4</xdr:col>
                <xdr:colOff>45720</xdr:colOff>
                <xdr:row>92</xdr:row>
                <xdr:rowOff>160020</xdr:rowOff>
              </from>
              <to>
                <xdr:col>5</xdr:col>
                <xdr:colOff>137160</xdr:colOff>
                <xdr:row>92</xdr:row>
                <xdr:rowOff>160020</xdr:rowOff>
              </to>
            </anchor>
          </objectPr>
        </oleObject>
      </mc:Choice>
      <mc:Fallback>
        <oleObject progId="Equation.DSMT4" shapeId="4141" r:id="rId49"/>
      </mc:Fallback>
    </mc:AlternateContent>
    <mc:AlternateContent xmlns:mc="http://schemas.openxmlformats.org/markup-compatibility/2006">
      <mc:Choice Requires="x14">
        <oleObject progId="Equation.DSMT4" shapeId="4142" r:id="rId50">
          <objectPr defaultSize="0" autoPict="0" r:id="rId16">
            <anchor moveWithCells="1" sizeWithCells="1">
              <from>
                <xdr:col>2</xdr:col>
                <xdr:colOff>22860</xdr:colOff>
                <xdr:row>92</xdr:row>
                <xdr:rowOff>160020</xdr:rowOff>
              </from>
              <to>
                <xdr:col>5</xdr:col>
                <xdr:colOff>175260</xdr:colOff>
                <xdr:row>92</xdr:row>
                <xdr:rowOff>160020</xdr:rowOff>
              </to>
            </anchor>
          </objectPr>
        </oleObject>
      </mc:Choice>
      <mc:Fallback>
        <oleObject progId="Equation.DSMT4" shapeId="4142" r:id="rId50"/>
      </mc:Fallback>
    </mc:AlternateContent>
    <mc:AlternateContent xmlns:mc="http://schemas.openxmlformats.org/markup-compatibility/2006">
      <mc:Choice Requires="x14">
        <oleObject progId="Equation.DSMT4" shapeId="4143" r:id="rId51">
          <objectPr defaultSize="0" autoPict="0" r:id="rId20">
            <anchor moveWithCells="1" sizeWithCells="1">
              <from>
                <xdr:col>1</xdr:col>
                <xdr:colOff>312420</xdr:colOff>
                <xdr:row>92</xdr:row>
                <xdr:rowOff>160020</xdr:rowOff>
              </from>
              <to>
                <xdr:col>4</xdr:col>
                <xdr:colOff>220980</xdr:colOff>
                <xdr:row>92</xdr:row>
                <xdr:rowOff>160020</xdr:rowOff>
              </to>
            </anchor>
          </objectPr>
        </oleObject>
      </mc:Choice>
      <mc:Fallback>
        <oleObject progId="Equation.DSMT4" shapeId="4143" r:id="rId51"/>
      </mc:Fallback>
    </mc:AlternateContent>
    <mc:AlternateContent xmlns:mc="http://schemas.openxmlformats.org/markup-compatibility/2006">
      <mc:Choice Requires="x14">
        <oleObject progId="Equation.DSMT4" shapeId="4144" r:id="rId52">
          <objectPr defaultSize="0" autoPict="0" r:id="rId22">
            <anchor moveWithCells="1" sizeWithCells="1">
              <from>
                <xdr:col>1</xdr:col>
                <xdr:colOff>266700</xdr:colOff>
                <xdr:row>92</xdr:row>
                <xdr:rowOff>160020</xdr:rowOff>
              </from>
              <to>
                <xdr:col>5</xdr:col>
                <xdr:colOff>68580</xdr:colOff>
                <xdr:row>92</xdr:row>
                <xdr:rowOff>160020</xdr:rowOff>
              </to>
            </anchor>
          </objectPr>
        </oleObject>
      </mc:Choice>
      <mc:Fallback>
        <oleObject progId="Equation.DSMT4" shapeId="4144" r:id="rId52"/>
      </mc:Fallback>
    </mc:AlternateContent>
    <mc:AlternateContent xmlns:mc="http://schemas.openxmlformats.org/markup-compatibility/2006">
      <mc:Choice Requires="x14">
        <oleObject progId="Equation.DSMT4" shapeId="4145" r:id="rId53">
          <objectPr defaultSize="0" autoPict="0" r:id="rId24">
            <anchor moveWithCells="1" sizeWithCells="1">
              <from>
                <xdr:col>1</xdr:col>
                <xdr:colOff>289560</xdr:colOff>
                <xdr:row>92</xdr:row>
                <xdr:rowOff>160020</xdr:rowOff>
              </from>
              <to>
                <xdr:col>4</xdr:col>
                <xdr:colOff>0</xdr:colOff>
                <xdr:row>92</xdr:row>
                <xdr:rowOff>160020</xdr:rowOff>
              </to>
            </anchor>
          </objectPr>
        </oleObject>
      </mc:Choice>
      <mc:Fallback>
        <oleObject progId="Equation.DSMT4" shapeId="4145" r:id="rId53"/>
      </mc:Fallback>
    </mc:AlternateContent>
    <mc:AlternateContent xmlns:mc="http://schemas.openxmlformats.org/markup-compatibility/2006">
      <mc:Choice Requires="x14">
        <oleObject progId="Equation.DSMT4" shapeId="4146" r:id="rId54">
          <objectPr defaultSize="0" autoPict="0" r:id="rId28">
            <anchor moveWithCells="1" sizeWithCells="1">
              <from>
                <xdr:col>3</xdr:col>
                <xdr:colOff>60960</xdr:colOff>
                <xdr:row>92</xdr:row>
                <xdr:rowOff>160020</xdr:rowOff>
              </from>
              <to>
                <xdr:col>5</xdr:col>
                <xdr:colOff>213360</xdr:colOff>
                <xdr:row>92</xdr:row>
                <xdr:rowOff>160020</xdr:rowOff>
              </to>
            </anchor>
          </objectPr>
        </oleObject>
      </mc:Choice>
      <mc:Fallback>
        <oleObject progId="Equation.DSMT4" shapeId="4146" r:id="rId54"/>
      </mc:Fallback>
    </mc:AlternateContent>
    <mc:AlternateContent xmlns:mc="http://schemas.openxmlformats.org/markup-compatibility/2006">
      <mc:Choice Requires="x14">
        <oleObject progId="Equation.DSMT4" shapeId="4147" r:id="rId55">
          <objectPr defaultSize="0" autoPict="0" r:id="rId30">
            <anchor moveWithCells="1" sizeWithCells="1">
              <from>
                <xdr:col>3</xdr:col>
                <xdr:colOff>266700</xdr:colOff>
                <xdr:row>92</xdr:row>
                <xdr:rowOff>160020</xdr:rowOff>
              </from>
              <to>
                <xdr:col>6</xdr:col>
                <xdr:colOff>373380</xdr:colOff>
                <xdr:row>92</xdr:row>
                <xdr:rowOff>160020</xdr:rowOff>
              </to>
            </anchor>
          </objectPr>
        </oleObject>
      </mc:Choice>
      <mc:Fallback>
        <oleObject progId="Equation.DSMT4" shapeId="4147" r:id="rId55"/>
      </mc:Fallback>
    </mc:AlternateContent>
    <mc:AlternateContent xmlns:mc="http://schemas.openxmlformats.org/markup-compatibility/2006">
      <mc:Choice Requires="x14">
        <oleObject progId="Equation.DSMT4" shapeId="4148" r:id="rId56">
          <objectPr defaultSize="0" autoPict="0" r:id="rId10">
            <anchor moveWithCells="1" sizeWithCells="1">
              <from>
                <xdr:col>3</xdr:col>
                <xdr:colOff>213360</xdr:colOff>
                <xdr:row>92</xdr:row>
                <xdr:rowOff>160020</xdr:rowOff>
              </from>
              <to>
                <xdr:col>7</xdr:col>
                <xdr:colOff>114300</xdr:colOff>
                <xdr:row>92</xdr:row>
                <xdr:rowOff>160020</xdr:rowOff>
              </to>
            </anchor>
          </objectPr>
        </oleObject>
      </mc:Choice>
      <mc:Fallback>
        <oleObject progId="Equation.DSMT4" shapeId="4148" r:id="rId56"/>
      </mc:Fallback>
    </mc:AlternateContent>
    <mc:AlternateContent xmlns:mc="http://schemas.openxmlformats.org/markup-compatibility/2006">
      <mc:Choice Requires="x14">
        <oleObject progId="Equation.DSMT4" shapeId="4149" r:id="rId57">
          <objectPr defaultSize="0" autoPict="0" r:id="rId12">
            <anchor moveWithCells="1" sizeWithCells="1">
              <from>
                <xdr:col>11</xdr:col>
                <xdr:colOff>45720</xdr:colOff>
                <xdr:row>92</xdr:row>
                <xdr:rowOff>160020</xdr:rowOff>
              </from>
              <to>
                <xdr:col>12</xdr:col>
                <xdr:colOff>137160</xdr:colOff>
                <xdr:row>92</xdr:row>
                <xdr:rowOff>160020</xdr:rowOff>
              </to>
            </anchor>
          </objectPr>
        </oleObject>
      </mc:Choice>
      <mc:Fallback>
        <oleObject progId="Equation.DSMT4" shapeId="4149" r:id="rId57"/>
      </mc:Fallback>
    </mc:AlternateContent>
    <mc:AlternateContent xmlns:mc="http://schemas.openxmlformats.org/markup-compatibility/2006">
      <mc:Choice Requires="x14">
        <oleObject progId="Equation.DSMT4" shapeId="4150" r:id="rId58">
          <objectPr defaultSize="0" autoPict="0" r:id="rId16">
            <anchor moveWithCells="1" sizeWithCells="1">
              <from>
                <xdr:col>9</xdr:col>
                <xdr:colOff>22860</xdr:colOff>
                <xdr:row>92</xdr:row>
                <xdr:rowOff>160020</xdr:rowOff>
              </from>
              <to>
                <xdr:col>12</xdr:col>
                <xdr:colOff>175260</xdr:colOff>
                <xdr:row>92</xdr:row>
                <xdr:rowOff>160020</xdr:rowOff>
              </to>
            </anchor>
          </objectPr>
        </oleObject>
      </mc:Choice>
      <mc:Fallback>
        <oleObject progId="Equation.DSMT4" shapeId="4150" r:id="rId58"/>
      </mc:Fallback>
    </mc:AlternateContent>
    <mc:AlternateContent xmlns:mc="http://schemas.openxmlformats.org/markup-compatibility/2006">
      <mc:Choice Requires="x14">
        <oleObject progId="Equation.DSMT4" shapeId="4151" r:id="rId59">
          <objectPr defaultSize="0" autoPict="0" r:id="rId20">
            <anchor moveWithCells="1" sizeWithCells="1">
              <from>
                <xdr:col>8</xdr:col>
                <xdr:colOff>312420</xdr:colOff>
                <xdr:row>92</xdr:row>
                <xdr:rowOff>160020</xdr:rowOff>
              </from>
              <to>
                <xdr:col>11</xdr:col>
                <xdr:colOff>220980</xdr:colOff>
                <xdr:row>92</xdr:row>
                <xdr:rowOff>160020</xdr:rowOff>
              </to>
            </anchor>
          </objectPr>
        </oleObject>
      </mc:Choice>
      <mc:Fallback>
        <oleObject progId="Equation.DSMT4" shapeId="4151" r:id="rId59"/>
      </mc:Fallback>
    </mc:AlternateContent>
    <mc:AlternateContent xmlns:mc="http://schemas.openxmlformats.org/markup-compatibility/2006">
      <mc:Choice Requires="x14">
        <oleObject progId="Equation.DSMT4" shapeId="4152" r:id="rId60">
          <objectPr defaultSize="0" autoPict="0" r:id="rId22">
            <anchor moveWithCells="1" sizeWithCells="1">
              <from>
                <xdr:col>8</xdr:col>
                <xdr:colOff>266700</xdr:colOff>
                <xdr:row>92</xdr:row>
                <xdr:rowOff>160020</xdr:rowOff>
              </from>
              <to>
                <xdr:col>12</xdr:col>
                <xdr:colOff>68580</xdr:colOff>
                <xdr:row>92</xdr:row>
                <xdr:rowOff>160020</xdr:rowOff>
              </to>
            </anchor>
          </objectPr>
        </oleObject>
      </mc:Choice>
      <mc:Fallback>
        <oleObject progId="Equation.DSMT4" shapeId="4152" r:id="rId60"/>
      </mc:Fallback>
    </mc:AlternateContent>
    <mc:AlternateContent xmlns:mc="http://schemas.openxmlformats.org/markup-compatibility/2006">
      <mc:Choice Requires="x14">
        <oleObject progId="Equation.DSMT4" shapeId="4153" r:id="rId61">
          <objectPr defaultSize="0" autoPict="0" r:id="rId24">
            <anchor moveWithCells="1" sizeWithCells="1">
              <from>
                <xdr:col>8</xdr:col>
                <xdr:colOff>289560</xdr:colOff>
                <xdr:row>92</xdr:row>
                <xdr:rowOff>160020</xdr:rowOff>
              </from>
              <to>
                <xdr:col>11</xdr:col>
                <xdr:colOff>0</xdr:colOff>
                <xdr:row>92</xdr:row>
                <xdr:rowOff>160020</xdr:rowOff>
              </to>
            </anchor>
          </objectPr>
        </oleObject>
      </mc:Choice>
      <mc:Fallback>
        <oleObject progId="Equation.DSMT4" shapeId="4153" r:id="rId61"/>
      </mc:Fallback>
    </mc:AlternateContent>
    <mc:AlternateContent xmlns:mc="http://schemas.openxmlformats.org/markup-compatibility/2006">
      <mc:Choice Requires="x14">
        <oleObject progId="Equation.DSMT4" shapeId="4154" r:id="rId62">
          <objectPr defaultSize="0" autoPict="0" r:id="rId28">
            <anchor moveWithCells="1" sizeWithCells="1">
              <from>
                <xdr:col>10</xdr:col>
                <xdr:colOff>60960</xdr:colOff>
                <xdr:row>92</xdr:row>
                <xdr:rowOff>160020</xdr:rowOff>
              </from>
              <to>
                <xdr:col>12</xdr:col>
                <xdr:colOff>213360</xdr:colOff>
                <xdr:row>92</xdr:row>
                <xdr:rowOff>160020</xdr:rowOff>
              </to>
            </anchor>
          </objectPr>
        </oleObject>
      </mc:Choice>
      <mc:Fallback>
        <oleObject progId="Equation.DSMT4" shapeId="4154" r:id="rId62"/>
      </mc:Fallback>
    </mc:AlternateContent>
    <mc:AlternateContent xmlns:mc="http://schemas.openxmlformats.org/markup-compatibility/2006">
      <mc:Choice Requires="x14">
        <oleObject progId="Equation.DSMT4" shapeId="4155" r:id="rId63">
          <objectPr defaultSize="0" autoPict="0" r:id="rId30">
            <anchor moveWithCells="1" sizeWithCells="1">
              <from>
                <xdr:col>10</xdr:col>
                <xdr:colOff>266700</xdr:colOff>
                <xdr:row>92</xdr:row>
                <xdr:rowOff>160020</xdr:rowOff>
              </from>
              <to>
                <xdr:col>13</xdr:col>
                <xdr:colOff>373380</xdr:colOff>
                <xdr:row>92</xdr:row>
                <xdr:rowOff>160020</xdr:rowOff>
              </to>
            </anchor>
          </objectPr>
        </oleObject>
      </mc:Choice>
      <mc:Fallback>
        <oleObject progId="Equation.DSMT4" shapeId="4155" r:id="rId63"/>
      </mc:Fallback>
    </mc:AlternateContent>
    <mc:AlternateContent xmlns:mc="http://schemas.openxmlformats.org/markup-compatibility/2006">
      <mc:Choice Requires="x14">
        <oleObject progId="Equation.DSMT4" shapeId="4156" r:id="rId64">
          <objectPr defaultSize="0" autoPict="0" r:id="rId10">
            <anchor moveWithCells="1" sizeWithCells="1">
              <from>
                <xdr:col>10</xdr:col>
                <xdr:colOff>213360</xdr:colOff>
                <xdr:row>92</xdr:row>
                <xdr:rowOff>160020</xdr:rowOff>
              </from>
              <to>
                <xdr:col>14</xdr:col>
                <xdr:colOff>114300</xdr:colOff>
                <xdr:row>92</xdr:row>
                <xdr:rowOff>160020</xdr:rowOff>
              </to>
            </anchor>
          </objectPr>
        </oleObject>
      </mc:Choice>
      <mc:Fallback>
        <oleObject progId="Equation.DSMT4" shapeId="4156" r:id="rId64"/>
      </mc:Fallback>
    </mc:AlternateContent>
    <mc:AlternateContent xmlns:mc="http://schemas.openxmlformats.org/markup-compatibility/2006">
      <mc:Choice Requires="x14">
        <oleObject progId="Equation.DSMT4" shapeId="4157" r:id="rId65">
          <objectPr defaultSize="0" autoPict="0" r:id="rId12">
            <anchor moveWithCells="1" sizeWithCells="1">
              <from>
                <xdr:col>4</xdr:col>
                <xdr:colOff>45720</xdr:colOff>
                <xdr:row>92</xdr:row>
                <xdr:rowOff>160020</xdr:rowOff>
              </from>
              <to>
                <xdr:col>5</xdr:col>
                <xdr:colOff>137160</xdr:colOff>
                <xdr:row>92</xdr:row>
                <xdr:rowOff>160020</xdr:rowOff>
              </to>
            </anchor>
          </objectPr>
        </oleObject>
      </mc:Choice>
      <mc:Fallback>
        <oleObject progId="Equation.DSMT4" shapeId="4157" r:id="rId65"/>
      </mc:Fallback>
    </mc:AlternateContent>
    <mc:AlternateContent xmlns:mc="http://schemas.openxmlformats.org/markup-compatibility/2006">
      <mc:Choice Requires="x14">
        <oleObject progId="Equation.DSMT4" shapeId="4164" r:id="rId66">
          <objectPr defaultSize="0" autoPict="0" r:id="rId12">
            <anchor moveWithCells="1" sizeWithCells="1">
              <from>
                <xdr:col>4</xdr:col>
                <xdr:colOff>45720</xdr:colOff>
                <xdr:row>320</xdr:row>
                <xdr:rowOff>0</xdr:rowOff>
              </from>
              <to>
                <xdr:col>5</xdr:col>
                <xdr:colOff>137160</xdr:colOff>
                <xdr:row>320</xdr:row>
                <xdr:rowOff>0</xdr:rowOff>
              </to>
            </anchor>
          </objectPr>
        </oleObject>
      </mc:Choice>
      <mc:Fallback>
        <oleObject progId="Equation.DSMT4" shapeId="4164" r:id="rId66"/>
      </mc:Fallback>
    </mc:AlternateContent>
    <mc:AlternateContent xmlns:mc="http://schemas.openxmlformats.org/markup-compatibility/2006">
      <mc:Choice Requires="x14">
        <oleObject progId="Equation.DSMT4" shapeId="4165" r:id="rId67">
          <objectPr defaultSize="0" autoPict="0" r:id="rId16">
            <anchor moveWithCells="1" sizeWithCells="1">
              <from>
                <xdr:col>2</xdr:col>
                <xdr:colOff>22860</xdr:colOff>
                <xdr:row>320</xdr:row>
                <xdr:rowOff>0</xdr:rowOff>
              </from>
              <to>
                <xdr:col>5</xdr:col>
                <xdr:colOff>175260</xdr:colOff>
                <xdr:row>320</xdr:row>
                <xdr:rowOff>0</xdr:rowOff>
              </to>
            </anchor>
          </objectPr>
        </oleObject>
      </mc:Choice>
      <mc:Fallback>
        <oleObject progId="Equation.DSMT4" shapeId="4165" r:id="rId67"/>
      </mc:Fallback>
    </mc:AlternateContent>
    <mc:AlternateContent xmlns:mc="http://schemas.openxmlformats.org/markup-compatibility/2006">
      <mc:Choice Requires="x14">
        <oleObject progId="Equation.DSMT4" shapeId="4166" r:id="rId68">
          <objectPr defaultSize="0" autoPict="0" r:id="rId20">
            <anchor moveWithCells="1" sizeWithCells="1">
              <from>
                <xdr:col>1</xdr:col>
                <xdr:colOff>312420</xdr:colOff>
                <xdr:row>320</xdr:row>
                <xdr:rowOff>0</xdr:rowOff>
              </from>
              <to>
                <xdr:col>4</xdr:col>
                <xdr:colOff>220980</xdr:colOff>
                <xdr:row>320</xdr:row>
                <xdr:rowOff>0</xdr:rowOff>
              </to>
            </anchor>
          </objectPr>
        </oleObject>
      </mc:Choice>
      <mc:Fallback>
        <oleObject progId="Equation.DSMT4" shapeId="4166" r:id="rId68"/>
      </mc:Fallback>
    </mc:AlternateContent>
    <mc:AlternateContent xmlns:mc="http://schemas.openxmlformats.org/markup-compatibility/2006">
      <mc:Choice Requires="x14">
        <oleObject progId="Equation.DSMT4" shapeId="4167" r:id="rId69">
          <objectPr defaultSize="0" autoPict="0" r:id="rId22">
            <anchor moveWithCells="1" sizeWithCells="1">
              <from>
                <xdr:col>1</xdr:col>
                <xdr:colOff>266700</xdr:colOff>
                <xdr:row>320</xdr:row>
                <xdr:rowOff>0</xdr:rowOff>
              </from>
              <to>
                <xdr:col>5</xdr:col>
                <xdr:colOff>68580</xdr:colOff>
                <xdr:row>320</xdr:row>
                <xdr:rowOff>0</xdr:rowOff>
              </to>
            </anchor>
          </objectPr>
        </oleObject>
      </mc:Choice>
      <mc:Fallback>
        <oleObject progId="Equation.DSMT4" shapeId="4167" r:id="rId69"/>
      </mc:Fallback>
    </mc:AlternateContent>
    <mc:AlternateContent xmlns:mc="http://schemas.openxmlformats.org/markup-compatibility/2006">
      <mc:Choice Requires="x14">
        <oleObject progId="Equation.DSMT4" shapeId="4168" r:id="rId70">
          <objectPr defaultSize="0" autoPict="0" r:id="rId24">
            <anchor moveWithCells="1" sizeWithCells="1">
              <from>
                <xdr:col>1</xdr:col>
                <xdr:colOff>289560</xdr:colOff>
                <xdr:row>320</xdr:row>
                <xdr:rowOff>0</xdr:rowOff>
              </from>
              <to>
                <xdr:col>4</xdr:col>
                <xdr:colOff>0</xdr:colOff>
                <xdr:row>320</xdr:row>
                <xdr:rowOff>0</xdr:rowOff>
              </to>
            </anchor>
          </objectPr>
        </oleObject>
      </mc:Choice>
      <mc:Fallback>
        <oleObject progId="Equation.DSMT4" shapeId="4168" r:id="rId70"/>
      </mc:Fallback>
    </mc:AlternateContent>
    <mc:AlternateContent xmlns:mc="http://schemas.openxmlformats.org/markup-compatibility/2006">
      <mc:Choice Requires="x14">
        <oleObject progId="Equation.DSMT4" shapeId="4169" r:id="rId71">
          <objectPr defaultSize="0" autoPict="0" r:id="rId28">
            <anchor moveWithCells="1" sizeWithCells="1">
              <from>
                <xdr:col>3</xdr:col>
                <xdr:colOff>60960</xdr:colOff>
                <xdr:row>320</xdr:row>
                <xdr:rowOff>0</xdr:rowOff>
              </from>
              <to>
                <xdr:col>5</xdr:col>
                <xdr:colOff>213360</xdr:colOff>
                <xdr:row>320</xdr:row>
                <xdr:rowOff>0</xdr:rowOff>
              </to>
            </anchor>
          </objectPr>
        </oleObject>
      </mc:Choice>
      <mc:Fallback>
        <oleObject progId="Equation.DSMT4" shapeId="4169" r:id="rId71"/>
      </mc:Fallback>
    </mc:AlternateContent>
    <mc:AlternateContent xmlns:mc="http://schemas.openxmlformats.org/markup-compatibility/2006">
      <mc:Choice Requires="x14">
        <oleObject progId="Equation.DSMT4" shapeId="4170" r:id="rId72">
          <objectPr defaultSize="0" autoPict="0" r:id="rId30">
            <anchor moveWithCells="1" sizeWithCells="1">
              <from>
                <xdr:col>3</xdr:col>
                <xdr:colOff>266700</xdr:colOff>
                <xdr:row>320</xdr:row>
                <xdr:rowOff>0</xdr:rowOff>
              </from>
              <to>
                <xdr:col>6</xdr:col>
                <xdr:colOff>373380</xdr:colOff>
                <xdr:row>320</xdr:row>
                <xdr:rowOff>0</xdr:rowOff>
              </to>
            </anchor>
          </objectPr>
        </oleObject>
      </mc:Choice>
      <mc:Fallback>
        <oleObject progId="Equation.DSMT4" shapeId="4170" r:id="rId72"/>
      </mc:Fallback>
    </mc:AlternateContent>
    <mc:AlternateContent xmlns:mc="http://schemas.openxmlformats.org/markup-compatibility/2006">
      <mc:Choice Requires="x14">
        <oleObject progId="Equation.DSMT4" shapeId="4171" r:id="rId73">
          <objectPr defaultSize="0" autoPict="0" r:id="rId10">
            <anchor moveWithCells="1" sizeWithCells="1">
              <from>
                <xdr:col>3</xdr:col>
                <xdr:colOff>213360</xdr:colOff>
                <xdr:row>320</xdr:row>
                <xdr:rowOff>0</xdr:rowOff>
              </from>
              <to>
                <xdr:col>7</xdr:col>
                <xdr:colOff>114300</xdr:colOff>
                <xdr:row>320</xdr:row>
                <xdr:rowOff>0</xdr:rowOff>
              </to>
            </anchor>
          </objectPr>
        </oleObject>
      </mc:Choice>
      <mc:Fallback>
        <oleObject progId="Equation.DSMT4" shapeId="4171" r:id="rId73"/>
      </mc:Fallback>
    </mc:AlternateContent>
    <mc:AlternateContent xmlns:mc="http://schemas.openxmlformats.org/markup-compatibility/2006">
      <mc:Choice Requires="x14">
        <oleObject progId="Equation.DSMT4" shapeId="4172" r:id="rId74">
          <objectPr defaultSize="0" autoPict="0" r:id="rId5">
            <anchor moveWithCells="1" sizeWithCells="1">
              <from>
                <xdr:col>0</xdr:col>
                <xdr:colOff>83820</xdr:colOff>
                <xdr:row>359</xdr:row>
                <xdr:rowOff>0</xdr:rowOff>
              </from>
              <to>
                <xdr:col>0</xdr:col>
                <xdr:colOff>304800</xdr:colOff>
                <xdr:row>359</xdr:row>
                <xdr:rowOff>0</xdr:rowOff>
              </to>
            </anchor>
          </objectPr>
        </oleObject>
      </mc:Choice>
      <mc:Fallback>
        <oleObject progId="Equation.DSMT4" shapeId="4172" r:id="rId74"/>
      </mc:Fallback>
    </mc:AlternateContent>
    <mc:AlternateContent xmlns:mc="http://schemas.openxmlformats.org/markup-compatibility/2006">
      <mc:Choice Requires="x14">
        <oleObject progId="Equation.DSMT4" shapeId="4173" r:id="rId75">
          <objectPr defaultSize="0" autoPict="0" r:id="rId5">
            <anchor moveWithCells="1" sizeWithCells="1">
              <from>
                <xdr:col>0</xdr:col>
                <xdr:colOff>83820</xdr:colOff>
                <xdr:row>359</xdr:row>
                <xdr:rowOff>0</xdr:rowOff>
              </from>
              <to>
                <xdr:col>0</xdr:col>
                <xdr:colOff>304800</xdr:colOff>
                <xdr:row>359</xdr:row>
                <xdr:rowOff>0</xdr:rowOff>
              </to>
            </anchor>
          </objectPr>
        </oleObject>
      </mc:Choice>
      <mc:Fallback>
        <oleObject progId="Equation.DSMT4" shapeId="4173" r:id="rId75"/>
      </mc:Fallback>
    </mc:AlternateContent>
    <mc:AlternateContent xmlns:mc="http://schemas.openxmlformats.org/markup-compatibility/2006">
      <mc:Choice Requires="x14">
        <oleObject progId="Equation.DSMT4" shapeId="4174" r:id="rId76">
          <objectPr defaultSize="0" autoPict="0" r:id="rId8">
            <anchor moveWithCells="1" sizeWithCells="1">
              <from>
                <xdr:col>0</xdr:col>
                <xdr:colOff>83820</xdr:colOff>
                <xdr:row>359</xdr:row>
                <xdr:rowOff>0</xdr:rowOff>
              </from>
              <to>
                <xdr:col>0</xdr:col>
                <xdr:colOff>304800</xdr:colOff>
                <xdr:row>359</xdr:row>
                <xdr:rowOff>0</xdr:rowOff>
              </to>
            </anchor>
          </objectPr>
        </oleObject>
      </mc:Choice>
      <mc:Fallback>
        <oleObject progId="Equation.DSMT4" shapeId="4174" r:id="rId76"/>
      </mc:Fallback>
    </mc:AlternateContent>
    <mc:AlternateContent xmlns:mc="http://schemas.openxmlformats.org/markup-compatibility/2006">
      <mc:Choice Requires="x14">
        <oleObject progId="Equation.DSMT4" shapeId="4175" r:id="rId77">
          <objectPr defaultSize="0" autoPict="0" r:id="rId10">
            <anchor moveWithCells="1" sizeWithCells="1">
              <from>
                <xdr:col>0</xdr:col>
                <xdr:colOff>297180</xdr:colOff>
                <xdr:row>359</xdr:row>
                <xdr:rowOff>0</xdr:rowOff>
              </from>
              <to>
                <xdr:col>4</xdr:col>
                <xdr:colOff>274320</xdr:colOff>
                <xdr:row>359</xdr:row>
                <xdr:rowOff>0</xdr:rowOff>
              </to>
            </anchor>
          </objectPr>
        </oleObject>
      </mc:Choice>
      <mc:Fallback>
        <oleObject progId="Equation.DSMT4" shapeId="4175" r:id="rId77"/>
      </mc:Fallback>
    </mc:AlternateContent>
    <mc:AlternateContent xmlns:mc="http://schemas.openxmlformats.org/markup-compatibility/2006">
      <mc:Choice Requires="x14">
        <oleObject progId="Equation.DSMT4" shapeId="4176" r:id="rId78">
          <objectPr defaultSize="0" autoPict="0" r:id="rId12">
            <anchor moveWithCells="1" sizeWithCells="1">
              <from>
                <xdr:col>10</xdr:col>
                <xdr:colOff>45720</xdr:colOff>
                <xdr:row>359</xdr:row>
                <xdr:rowOff>0</xdr:rowOff>
              </from>
              <to>
                <xdr:col>11</xdr:col>
                <xdr:colOff>137160</xdr:colOff>
                <xdr:row>359</xdr:row>
                <xdr:rowOff>0</xdr:rowOff>
              </to>
            </anchor>
          </objectPr>
        </oleObject>
      </mc:Choice>
      <mc:Fallback>
        <oleObject progId="Equation.DSMT4" shapeId="4176" r:id="rId78"/>
      </mc:Fallback>
    </mc:AlternateContent>
    <mc:AlternateContent xmlns:mc="http://schemas.openxmlformats.org/markup-compatibility/2006">
      <mc:Choice Requires="x14">
        <oleObject progId="Equation.DSMT4" shapeId="4177" r:id="rId79">
          <objectPr defaultSize="0" autoPict="0" r:id="rId14">
            <anchor moveWithCells="1" sizeWithCells="1">
              <from>
                <xdr:col>1</xdr:col>
                <xdr:colOff>60960</xdr:colOff>
                <xdr:row>359</xdr:row>
                <xdr:rowOff>0</xdr:rowOff>
              </from>
              <to>
                <xdr:col>5</xdr:col>
                <xdr:colOff>388620</xdr:colOff>
                <xdr:row>359</xdr:row>
                <xdr:rowOff>0</xdr:rowOff>
              </to>
            </anchor>
          </objectPr>
        </oleObject>
      </mc:Choice>
      <mc:Fallback>
        <oleObject progId="Equation.DSMT4" shapeId="4177" r:id="rId79"/>
      </mc:Fallback>
    </mc:AlternateContent>
    <mc:AlternateContent xmlns:mc="http://schemas.openxmlformats.org/markup-compatibility/2006">
      <mc:Choice Requires="x14">
        <oleObject progId="Equation.DSMT4" shapeId="4178" r:id="rId80">
          <objectPr defaultSize="0" autoPict="0" r:id="rId16">
            <anchor moveWithCells="1" sizeWithCells="1">
              <from>
                <xdr:col>8</xdr:col>
                <xdr:colOff>22860</xdr:colOff>
                <xdr:row>359</xdr:row>
                <xdr:rowOff>0</xdr:rowOff>
              </from>
              <to>
                <xdr:col>11</xdr:col>
                <xdr:colOff>175260</xdr:colOff>
                <xdr:row>359</xdr:row>
                <xdr:rowOff>0</xdr:rowOff>
              </to>
            </anchor>
          </objectPr>
        </oleObject>
      </mc:Choice>
      <mc:Fallback>
        <oleObject progId="Equation.DSMT4" shapeId="4178" r:id="rId80"/>
      </mc:Fallback>
    </mc:AlternateContent>
    <mc:AlternateContent xmlns:mc="http://schemas.openxmlformats.org/markup-compatibility/2006">
      <mc:Choice Requires="x14">
        <oleObject progId="Equation.DSMT4" shapeId="4179" r:id="rId81">
          <objectPr defaultSize="0" autoPict="0" r:id="rId18">
            <anchor moveWithCells="1" sizeWithCells="1">
              <from>
                <xdr:col>1</xdr:col>
                <xdr:colOff>38100</xdr:colOff>
                <xdr:row>359</xdr:row>
                <xdr:rowOff>0</xdr:rowOff>
              </from>
              <to>
                <xdr:col>5</xdr:col>
                <xdr:colOff>22860</xdr:colOff>
                <xdr:row>359</xdr:row>
                <xdr:rowOff>0</xdr:rowOff>
              </to>
            </anchor>
          </objectPr>
        </oleObject>
      </mc:Choice>
      <mc:Fallback>
        <oleObject progId="Equation.DSMT4" shapeId="4179" r:id="rId81"/>
      </mc:Fallback>
    </mc:AlternateContent>
    <mc:AlternateContent xmlns:mc="http://schemas.openxmlformats.org/markup-compatibility/2006">
      <mc:Choice Requires="x14">
        <oleObject progId="Equation.DSMT4" shapeId="4180" r:id="rId82">
          <objectPr defaultSize="0" autoPict="0" r:id="rId20">
            <anchor moveWithCells="1" sizeWithCells="1">
              <from>
                <xdr:col>7</xdr:col>
                <xdr:colOff>312420</xdr:colOff>
                <xdr:row>359</xdr:row>
                <xdr:rowOff>0</xdr:rowOff>
              </from>
              <to>
                <xdr:col>10</xdr:col>
                <xdr:colOff>220980</xdr:colOff>
                <xdr:row>359</xdr:row>
                <xdr:rowOff>0</xdr:rowOff>
              </to>
            </anchor>
          </objectPr>
        </oleObject>
      </mc:Choice>
      <mc:Fallback>
        <oleObject progId="Equation.DSMT4" shapeId="4180" r:id="rId82"/>
      </mc:Fallback>
    </mc:AlternateContent>
    <mc:AlternateContent xmlns:mc="http://schemas.openxmlformats.org/markup-compatibility/2006">
      <mc:Choice Requires="x14">
        <oleObject progId="Equation.DSMT4" shapeId="4181" r:id="rId83">
          <objectPr defaultSize="0" autoPict="0" r:id="rId22">
            <anchor moveWithCells="1" sizeWithCells="1">
              <from>
                <xdr:col>7</xdr:col>
                <xdr:colOff>266700</xdr:colOff>
                <xdr:row>359</xdr:row>
                <xdr:rowOff>0</xdr:rowOff>
              </from>
              <to>
                <xdr:col>11</xdr:col>
                <xdr:colOff>68580</xdr:colOff>
                <xdr:row>359</xdr:row>
                <xdr:rowOff>0</xdr:rowOff>
              </to>
            </anchor>
          </objectPr>
        </oleObject>
      </mc:Choice>
      <mc:Fallback>
        <oleObject progId="Equation.DSMT4" shapeId="4181" r:id="rId83"/>
      </mc:Fallback>
    </mc:AlternateContent>
    <mc:AlternateContent xmlns:mc="http://schemas.openxmlformats.org/markup-compatibility/2006">
      <mc:Choice Requires="x14">
        <oleObject progId="Equation.DSMT4" shapeId="4182" r:id="rId84">
          <objectPr defaultSize="0" autoPict="0" r:id="rId24">
            <anchor moveWithCells="1" sizeWithCells="1">
              <from>
                <xdr:col>7</xdr:col>
                <xdr:colOff>289560</xdr:colOff>
                <xdr:row>359</xdr:row>
                <xdr:rowOff>0</xdr:rowOff>
              </from>
              <to>
                <xdr:col>10</xdr:col>
                <xdr:colOff>0</xdr:colOff>
                <xdr:row>359</xdr:row>
                <xdr:rowOff>0</xdr:rowOff>
              </to>
            </anchor>
          </objectPr>
        </oleObject>
      </mc:Choice>
      <mc:Fallback>
        <oleObject progId="Equation.DSMT4" shapeId="4182" r:id="rId84"/>
      </mc:Fallback>
    </mc:AlternateContent>
    <mc:AlternateContent xmlns:mc="http://schemas.openxmlformats.org/markup-compatibility/2006">
      <mc:Choice Requires="x14">
        <oleObject progId="Equation.DSMT4" shapeId="4183" r:id="rId85">
          <objectPr defaultSize="0" autoPict="0" r:id="rId26">
            <anchor moveWithCells="1" sizeWithCells="1">
              <from>
                <xdr:col>1</xdr:col>
                <xdr:colOff>99060</xdr:colOff>
                <xdr:row>359</xdr:row>
                <xdr:rowOff>0</xdr:rowOff>
              </from>
              <to>
                <xdr:col>5</xdr:col>
                <xdr:colOff>350520</xdr:colOff>
                <xdr:row>359</xdr:row>
                <xdr:rowOff>0</xdr:rowOff>
              </to>
            </anchor>
          </objectPr>
        </oleObject>
      </mc:Choice>
      <mc:Fallback>
        <oleObject progId="Equation.DSMT4" shapeId="4183" r:id="rId85"/>
      </mc:Fallback>
    </mc:AlternateContent>
    <mc:AlternateContent xmlns:mc="http://schemas.openxmlformats.org/markup-compatibility/2006">
      <mc:Choice Requires="x14">
        <oleObject progId="Equation.DSMT4" shapeId="4184" r:id="rId86">
          <objectPr defaultSize="0" autoPict="0" r:id="rId28">
            <anchor moveWithCells="1" sizeWithCells="1">
              <from>
                <xdr:col>9</xdr:col>
                <xdr:colOff>60960</xdr:colOff>
                <xdr:row>359</xdr:row>
                <xdr:rowOff>0</xdr:rowOff>
              </from>
              <to>
                <xdr:col>11</xdr:col>
                <xdr:colOff>213360</xdr:colOff>
                <xdr:row>359</xdr:row>
                <xdr:rowOff>0</xdr:rowOff>
              </to>
            </anchor>
          </objectPr>
        </oleObject>
      </mc:Choice>
      <mc:Fallback>
        <oleObject progId="Equation.DSMT4" shapeId="4184" r:id="rId86"/>
      </mc:Fallback>
    </mc:AlternateContent>
    <mc:AlternateContent xmlns:mc="http://schemas.openxmlformats.org/markup-compatibility/2006">
      <mc:Choice Requires="x14">
        <oleObject progId="Equation.DSMT4" shapeId="4185" r:id="rId87">
          <objectPr defaultSize="0" autoPict="0" r:id="rId30">
            <anchor moveWithCells="1" sizeWithCells="1">
              <from>
                <xdr:col>9</xdr:col>
                <xdr:colOff>266700</xdr:colOff>
                <xdr:row>359</xdr:row>
                <xdr:rowOff>0</xdr:rowOff>
              </from>
              <to>
                <xdr:col>12</xdr:col>
                <xdr:colOff>373380</xdr:colOff>
                <xdr:row>359</xdr:row>
                <xdr:rowOff>0</xdr:rowOff>
              </to>
            </anchor>
          </objectPr>
        </oleObject>
      </mc:Choice>
      <mc:Fallback>
        <oleObject progId="Equation.DSMT4" shapeId="4185" r:id="rId87"/>
      </mc:Fallback>
    </mc:AlternateContent>
    <mc:AlternateContent xmlns:mc="http://schemas.openxmlformats.org/markup-compatibility/2006">
      <mc:Choice Requires="x14">
        <oleObject progId="Equation.DSMT4" shapeId="4186" r:id="rId88">
          <objectPr defaultSize="0" autoPict="0" r:id="rId32">
            <anchor moveWithCells="1" sizeWithCells="1">
              <from>
                <xdr:col>2</xdr:col>
                <xdr:colOff>365760</xdr:colOff>
                <xdr:row>359</xdr:row>
                <xdr:rowOff>0</xdr:rowOff>
              </from>
              <to>
                <xdr:col>3</xdr:col>
                <xdr:colOff>373380</xdr:colOff>
                <xdr:row>359</xdr:row>
                <xdr:rowOff>0</xdr:rowOff>
              </to>
            </anchor>
          </objectPr>
        </oleObject>
      </mc:Choice>
      <mc:Fallback>
        <oleObject progId="Equation.DSMT4" shapeId="4186" r:id="rId88"/>
      </mc:Fallback>
    </mc:AlternateContent>
    <mc:AlternateContent xmlns:mc="http://schemas.openxmlformats.org/markup-compatibility/2006">
      <mc:Choice Requires="x14">
        <oleObject progId="Equation.DSMT4" shapeId="4187" r:id="rId89">
          <objectPr defaultSize="0" autoPict="0" r:id="rId34">
            <anchor moveWithCells="1" sizeWithCells="1">
              <from>
                <xdr:col>1</xdr:col>
                <xdr:colOff>106680</xdr:colOff>
                <xdr:row>359</xdr:row>
                <xdr:rowOff>0</xdr:rowOff>
              </from>
              <to>
                <xdr:col>5</xdr:col>
                <xdr:colOff>22860</xdr:colOff>
                <xdr:row>359</xdr:row>
                <xdr:rowOff>0</xdr:rowOff>
              </to>
            </anchor>
          </objectPr>
        </oleObject>
      </mc:Choice>
      <mc:Fallback>
        <oleObject progId="Equation.DSMT4" shapeId="4187" r:id="rId89"/>
      </mc:Fallback>
    </mc:AlternateContent>
    <mc:AlternateContent xmlns:mc="http://schemas.openxmlformats.org/markup-compatibility/2006">
      <mc:Choice Requires="x14">
        <oleObject progId="Equation.DSMT4" shapeId="4188" r:id="rId90">
          <objectPr defaultSize="0" autoPict="0" r:id="rId5">
            <anchor moveWithCells="1" sizeWithCells="1">
              <from>
                <xdr:col>0</xdr:col>
                <xdr:colOff>83820</xdr:colOff>
                <xdr:row>359</xdr:row>
                <xdr:rowOff>0</xdr:rowOff>
              </from>
              <to>
                <xdr:col>0</xdr:col>
                <xdr:colOff>304800</xdr:colOff>
                <xdr:row>359</xdr:row>
                <xdr:rowOff>0</xdr:rowOff>
              </to>
            </anchor>
          </objectPr>
        </oleObject>
      </mc:Choice>
      <mc:Fallback>
        <oleObject progId="Equation.DSMT4" shapeId="4188" r:id="rId90"/>
      </mc:Fallback>
    </mc:AlternateContent>
    <mc:AlternateContent xmlns:mc="http://schemas.openxmlformats.org/markup-compatibility/2006">
      <mc:Choice Requires="x14">
        <oleObject progId="Equation.DSMT4" shapeId="4189" r:id="rId91">
          <objectPr defaultSize="0" autoPict="0" r:id="rId8">
            <anchor moveWithCells="1" sizeWithCells="1">
              <from>
                <xdr:col>0</xdr:col>
                <xdr:colOff>83820</xdr:colOff>
                <xdr:row>359</xdr:row>
                <xdr:rowOff>0</xdr:rowOff>
              </from>
              <to>
                <xdr:col>0</xdr:col>
                <xdr:colOff>304800</xdr:colOff>
                <xdr:row>359</xdr:row>
                <xdr:rowOff>0</xdr:rowOff>
              </to>
            </anchor>
          </objectPr>
        </oleObject>
      </mc:Choice>
      <mc:Fallback>
        <oleObject progId="Equation.DSMT4" shapeId="4189" r:id="rId91"/>
      </mc:Fallback>
    </mc:AlternateContent>
    <mc:AlternateContent xmlns:mc="http://schemas.openxmlformats.org/markup-compatibility/2006">
      <mc:Choice Requires="x14">
        <oleObject progId="Equation.DSMT4" shapeId="4190" r:id="rId92">
          <objectPr defaultSize="0" autoPict="0" r:id="rId5">
            <anchor moveWithCells="1" sizeWithCells="1">
              <from>
                <xdr:col>0</xdr:col>
                <xdr:colOff>83820</xdr:colOff>
                <xdr:row>359</xdr:row>
                <xdr:rowOff>0</xdr:rowOff>
              </from>
              <to>
                <xdr:col>0</xdr:col>
                <xdr:colOff>304800</xdr:colOff>
                <xdr:row>359</xdr:row>
                <xdr:rowOff>0</xdr:rowOff>
              </to>
            </anchor>
          </objectPr>
        </oleObject>
      </mc:Choice>
      <mc:Fallback>
        <oleObject progId="Equation.DSMT4" shapeId="4190" r:id="rId92"/>
      </mc:Fallback>
    </mc:AlternateContent>
    <mc:AlternateContent xmlns:mc="http://schemas.openxmlformats.org/markup-compatibility/2006">
      <mc:Choice Requires="x14">
        <oleObject progId="Equation.DSMT4" shapeId="4191" r:id="rId93">
          <objectPr defaultSize="0" autoPict="0" r:id="rId5">
            <anchor moveWithCells="1" sizeWithCells="1">
              <from>
                <xdr:col>0</xdr:col>
                <xdr:colOff>83820</xdr:colOff>
                <xdr:row>359</xdr:row>
                <xdr:rowOff>0</xdr:rowOff>
              </from>
              <to>
                <xdr:col>0</xdr:col>
                <xdr:colOff>304800</xdr:colOff>
                <xdr:row>359</xdr:row>
                <xdr:rowOff>0</xdr:rowOff>
              </to>
            </anchor>
          </objectPr>
        </oleObject>
      </mc:Choice>
      <mc:Fallback>
        <oleObject progId="Equation.DSMT4" shapeId="4191" r:id="rId93"/>
      </mc:Fallback>
    </mc:AlternateContent>
    <mc:AlternateContent xmlns:mc="http://schemas.openxmlformats.org/markup-compatibility/2006">
      <mc:Choice Requires="x14">
        <oleObject progId="Equation.DSMT4" shapeId="4192" r:id="rId94">
          <objectPr defaultSize="0" autoPict="0" r:id="rId8">
            <anchor moveWithCells="1" sizeWithCells="1">
              <from>
                <xdr:col>0</xdr:col>
                <xdr:colOff>83820</xdr:colOff>
                <xdr:row>359</xdr:row>
                <xdr:rowOff>0</xdr:rowOff>
              </from>
              <to>
                <xdr:col>0</xdr:col>
                <xdr:colOff>304800</xdr:colOff>
                <xdr:row>359</xdr:row>
                <xdr:rowOff>0</xdr:rowOff>
              </to>
            </anchor>
          </objectPr>
        </oleObject>
      </mc:Choice>
      <mc:Fallback>
        <oleObject progId="Equation.DSMT4" shapeId="4192" r:id="rId94"/>
      </mc:Fallback>
    </mc:AlternateContent>
    <mc:AlternateContent xmlns:mc="http://schemas.openxmlformats.org/markup-compatibility/2006">
      <mc:Choice Requires="x14">
        <oleObject progId="Equation.DSMT4" shapeId="4193" r:id="rId95">
          <objectPr defaultSize="0" autoPict="0" r:id="rId10">
            <anchor moveWithCells="1" sizeWithCells="1">
              <from>
                <xdr:col>9</xdr:col>
                <xdr:colOff>213360</xdr:colOff>
                <xdr:row>359</xdr:row>
                <xdr:rowOff>0</xdr:rowOff>
              </from>
              <to>
                <xdr:col>13</xdr:col>
                <xdr:colOff>114300</xdr:colOff>
                <xdr:row>359</xdr:row>
                <xdr:rowOff>0</xdr:rowOff>
              </to>
            </anchor>
          </objectPr>
        </oleObject>
      </mc:Choice>
      <mc:Fallback>
        <oleObject progId="Equation.DSMT4" shapeId="4193" r:id="rId95"/>
      </mc:Fallback>
    </mc:AlternateContent>
    <mc:AlternateContent xmlns:mc="http://schemas.openxmlformats.org/markup-compatibility/2006">
      <mc:Choice Requires="x14">
        <oleObject progId="Equation.DSMT4" shapeId="4194" r:id="rId96">
          <objectPr defaultSize="0" autoPict="0" r:id="rId5">
            <anchor moveWithCells="1" sizeWithCells="1">
              <from>
                <xdr:col>9</xdr:col>
                <xdr:colOff>83820</xdr:colOff>
                <xdr:row>44</xdr:row>
                <xdr:rowOff>0</xdr:rowOff>
              </from>
              <to>
                <xdr:col>9</xdr:col>
                <xdr:colOff>304800</xdr:colOff>
                <xdr:row>44</xdr:row>
                <xdr:rowOff>0</xdr:rowOff>
              </to>
            </anchor>
          </objectPr>
        </oleObject>
      </mc:Choice>
      <mc:Fallback>
        <oleObject progId="Equation.DSMT4" shapeId="4194" r:id="rId96"/>
      </mc:Fallback>
    </mc:AlternateContent>
    <mc:AlternateContent xmlns:mc="http://schemas.openxmlformats.org/markup-compatibility/2006">
      <mc:Choice Requires="x14">
        <oleObject progId="Equation.DSMT4" shapeId="4195" r:id="rId97">
          <objectPr defaultSize="0" autoPict="0" r:id="rId5">
            <anchor moveWithCells="1" sizeWithCells="1">
              <from>
                <xdr:col>9</xdr:col>
                <xdr:colOff>83820</xdr:colOff>
                <xdr:row>44</xdr:row>
                <xdr:rowOff>0</xdr:rowOff>
              </from>
              <to>
                <xdr:col>9</xdr:col>
                <xdr:colOff>304800</xdr:colOff>
                <xdr:row>44</xdr:row>
                <xdr:rowOff>0</xdr:rowOff>
              </to>
            </anchor>
          </objectPr>
        </oleObject>
      </mc:Choice>
      <mc:Fallback>
        <oleObject progId="Equation.DSMT4" shapeId="4195" r:id="rId97"/>
      </mc:Fallback>
    </mc:AlternateContent>
    <mc:AlternateContent xmlns:mc="http://schemas.openxmlformats.org/markup-compatibility/2006">
      <mc:Choice Requires="x14">
        <oleObject progId="Equation.DSMT4" shapeId="4196" r:id="rId98">
          <objectPr defaultSize="0" autoPict="0" r:id="rId8">
            <anchor moveWithCells="1" sizeWithCells="1">
              <from>
                <xdr:col>9</xdr:col>
                <xdr:colOff>83820</xdr:colOff>
                <xdr:row>44</xdr:row>
                <xdr:rowOff>0</xdr:rowOff>
              </from>
              <to>
                <xdr:col>9</xdr:col>
                <xdr:colOff>304800</xdr:colOff>
                <xdr:row>44</xdr:row>
                <xdr:rowOff>0</xdr:rowOff>
              </to>
            </anchor>
          </objectPr>
        </oleObject>
      </mc:Choice>
      <mc:Fallback>
        <oleObject progId="Equation.DSMT4" shapeId="4196" r:id="rId98"/>
      </mc:Fallback>
    </mc:AlternateContent>
    <mc:AlternateContent xmlns:mc="http://schemas.openxmlformats.org/markup-compatibility/2006">
      <mc:Choice Requires="x14">
        <oleObject progId="Equation.DSMT4" shapeId="4197" r:id="rId99">
          <objectPr defaultSize="0" autoPict="0" r:id="rId10">
            <anchor moveWithCells="1" sizeWithCells="1">
              <from>
                <xdr:col>9</xdr:col>
                <xdr:colOff>297180</xdr:colOff>
                <xdr:row>44</xdr:row>
                <xdr:rowOff>0</xdr:rowOff>
              </from>
              <to>
                <xdr:col>13</xdr:col>
                <xdr:colOff>274320</xdr:colOff>
                <xdr:row>44</xdr:row>
                <xdr:rowOff>0</xdr:rowOff>
              </to>
            </anchor>
          </objectPr>
        </oleObject>
      </mc:Choice>
      <mc:Fallback>
        <oleObject progId="Equation.DSMT4" shapeId="4197" r:id="rId99"/>
      </mc:Fallback>
    </mc:AlternateContent>
    <mc:AlternateContent xmlns:mc="http://schemas.openxmlformats.org/markup-compatibility/2006">
      <mc:Choice Requires="x14">
        <oleObject progId="Equation.DSMT4" shapeId="4198" r:id="rId100">
          <objectPr defaultSize="0" autoPict="0" r:id="rId14">
            <anchor moveWithCells="1" sizeWithCells="1">
              <from>
                <xdr:col>10</xdr:col>
                <xdr:colOff>60960</xdr:colOff>
                <xdr:row>44</xdr:row>
                <xdr:rowOff>0</xdr:rowOff>
              </from>
              <to>
                <xdr:col>14</xdr:col>
                <xdr:colOff>388620</xdr:colOff>
                <xdr:row>44</xdr:row>
                <xdr:rowOff>0</xdr:rowOff>
              </to>
            </anchor>
          </objectPr>
        </oleObject>
      </mc:Choice>
      <mc:Fallback>
        <oleObject progId="Equation.DSMT4" shapeId="4198" r:id="rId100"/>
      </mc:Fallback>
    </mc:AlternateContent>
    <mc:AlternateContent xmlns:mc="http://schemas.openxmlformats.org/markup-compatibility/2006">
      <mc:Choice Requires="x14">
        <oleObject progId="Equation.DSMT4" shapeId="4199" r:id="rId101">
          <objectPr defaultSize="0" autoPict="0" r:id="rId18">
            <anchor moveWithCells="1" sizeWithCells="1">
              <from>
                <xdr:col>10</xdr:col>
                <xdr:colOff>38100</xdr:colOff>
                <xdr:row>44</xdr:row>
                <xdr:rowOff>0</xdr:rowOff>
              </from>
              <to>
                <xdr:col>14</xdr:col>
                <xdr:colOff>22860</xdr:colOff>
                <xdr:row>44</xdr:row>
                <xdr:rowOff>0</xdr:rowOff>
              </to>
            </anchor>
          </objectPr>
        </oleObject>
      </mc:Choice>
      <mc:Fallback>
        <oleObject progId="Equation.DSMT4" shapeId="4199" r:id="rId101"/>
      </mc:Fallback>
    </mc:AlternateContent>
    <mc:AlternateContent xmlns:mc="http://schemas.openxmlformats.org/markup-compatibility/2006">
      <mc:Choice Requires="x14">
        <oleObject progId="Equation.DSMT4" shapeId="4200" r:id="rId102">
          <objectPr defaultSize="0" autoPict="0" r:id="rId26">
            <anchor moveWithCells="1" sizeWithCells="1">
              <from>
                <xdr:col>10</xdr:col>
                <xdr:colOff>99060</xdr:colOff>
                <xdr:row>44</xdr:row>
                <xdr:rowOff>0</xdr:rowOff>
              </from>
              <to>
                <xdr:col>14</xdr:col>
                <xdr:colOff>350520</xdr:colOff>
                <xdr:row>44</xdr:row>
                <xdr:rowOff>0</xdr:rowOff>
              </to>
            </anchor>
          </objectPr>
        </oleObject>
      </mc:Choice>
      <mc:Fallback>
        <oleObject progId="Equation.DSMT4" shapeId="4200" r:id="rId102"/>
      </mc:Fallback>
    </mc:AlternateContent>
    <mc:AlternateContent xmlns:mc="http://schemas.openxmlformats.org/markup-compatibility/2006">
      <mc:Choice Requires="x14">
        <oleObject progId="Equation.DSMT4" shapeId="4201" r:id="rId103">
          <objectPr defaultSize="0" autoPict="0" r:id="rId32">
            <anchor moveWithCells="1" sizeWithCells="1">
              <from>
                <xdr:col>11</xdr:col>
                <xdr:colOff>365760</xdr:colOff>
                <xdr:row>44</xdr:row>
                <xdr:rowOff>0</xdr:rowOff>
              </from>
              <to>
                <xdr:col>12</xdr:col>
                <xdr:colOff>373380</xdr:colOff>
                <xdr:row>44</xdr:row>
                <xdr:rowOff>0</xdr:rowOff>
              </to>
            </anchor>
          </objectPr>
        </oleObject>
      </mc:Choice>
      <mc:Fallback>
        <oleObject progId="Equation.DSMT4" shapeId="4201" r:id="rId103"/>
      </mc:Fallback>
    </mc:AlternateContent>
    <mc:AlternateContent xmlns:mc="http://schemas.openxmlformats.org/markup-compatibility/2006">
      <mc:Choice Requires="x14">
        <oleObject progId="Equation.DSMT4" shapeId="4203" r:id="rId104">
          <objectPr defaultSize="0" autoPict="0" r:id="rId5">
            <anchor moveWithCells="1" sizeWithCells="1">
              <from>
                <xdr:col>9</xdr:col>
                <xdr:colOff>83820</xdr:colOff>
                <xdr:row>44</xdr:row>
                <xdr:rowOff>0</xdr:rowOff>
              </from>
              <to>
                <xdr:col>9</xdr:col>
                <xdr:colOff>304800</xdr:colOff>
                <xdr:row>44</xdr:row>
                <xdr:rowOff>0</xdr:rowOff>
              </to>
            </anchor>
          </objectPr>
        </oleObject>
      </mc:Choice>
      <mc:Fallback>
        <oleObject progId="Equation.DSMT4" shapeId="4203" r:id="rId104"/>
      </mc:Fallback>
    </mc:AlternateContent>
    <mc:AlternateContent xmlns:mc="http://schemas.openxmlformats.org/markup-compatibility/2006">
      <mc:Choice Requires="x14">
        <oleObject progId="Equation.DSMT4" shapeId="4204" r:id="rId105">
          <objectPr defaultSize="0" autoPict="0" r:id="rId8">
            <anchor moveWithCells="1" sizeWithCells="1">
              <from>
                <xdr:col>9</xdr:col>
                <xdr:colOff>83820</xdr:colOff>
                <xdr:row>44</xdr:row>
                <xdr:rowOff>0</xdr:rowOff>
              </from>
              <to>
                <xdr:col>9</xdr:col>
                <xdr:colOff>304800</xdr:colOff>
                <xdr:row>44</xdr:row>
                <xdr:rowOff>0</xdr:rowOff>
              </to>
            </anchor>
          </objectPr>
        </oleObject>
      </mc:Choice>
      <mc:Fallback>
        <oleObject progId="Equation.DSMT4" shapeId="4204" r:id="rId105"/>
      </mc:Fallback>
    </mc:AlternateContent>
    <mc:AlternateContent xmlns:mc="http://schemas.openxmlformats.org/markup-compatibility/2006">
      <mc:Choice Requires="x14">
        <oleObject progId="Equation.DSMT4" shapeId="4205" r:id="rId106">
          <objectPr defaultSize="0" autoPict="0" r:id="rId5">
            <anchor moveWithCells="1" sizeWithCells="1">
              <from>
                <xdr:col>9</xdr:col>
                <xdr:colOff>83820</xdr:colOff>
                <xdr:row>44</xdr:row>
                <xdr:rowOff>0</xdr:rowOff>
              </from>
              <to>
                <xdr:col>9</xdr:col>
                <xdr:colOff>304800</xdr:colOff>
                <xdr:row>44</xdr:row>
                <xdr:rowOff>0</xdr:rowOff>
              </to>
            </anchor>
          </objectPr>
        </oleObject>
      </mc:Choice>
      <mc:Fallback>
        <oleObject progId="Equation.DSMT4" shapeId="4205" r:id="rId106"/>
      </mc:Fallback>
    </mc:AlternateContent>
    <mc:AlternateContent xmlns:mc="http://schemas.openxmlformats.org/markup-compatibility/2006">
      <mc:Choice Requires="x14">
        <oleObject progId="Equation.DSMT4" shapeId="4206" r:id="rId107">
          <objectPr defaultSize="0" autoPict="0" r:id="rId5">
            <anchor moveWithCells="1" sizeWithCells="1">
              <from>
                <xdr:col>9</xdr:col>
                <xdr:colOff>83820</xdr:colOff>
                <xdr:row>44</xdr:row>
                <xdr:rowOff>0</xdr:rowOff>
              </from>
              <to>
                <xdr:col>9</xdr:col>
                <xdr:colOff>304800</xdr:colOff>
                <xdr:row>44</xdr:row>
                <xdr:rowOff>0</xdr:rowOff>
              </to>
            </anchor>
          </objectPr>
        </oleObject>
      </mc:Choice>
      <mc:Fallback>
        <oleObject progId="Equation.DSMT4" shapeId="4206" r:id="rId107"/>
      </mc:Fallback>
    </mc:AlternateContent>
    <mc:AlternateContent xmlns:mc="http://schemas.openxmlformats.org/markup-compatibility/2006">
      <mc:Choice Requires="x14">
        <oleObject progId="Equation.DSMT4" shapeId="4207" r:id="rId108">
          <objectPr defaultSize="0" autoPict="0" r:id="rId8">
            <anchor moveWithCells="1" sizeWithCells="1">
              <from>
                <xdr:col>9</xdr:col>
                <xdr:colOff>83820</xdr:colOff>
                <xdr:row>44</xdr:row>
                <xdr:rowOff>0</xdr:rowOff>
              </from>
              <to>
                <xdr:col>9</xdr:col>
                <xdr:colOff>304800</xdr:colOff>
                <xdr:row>44</xdr:row>
                <xdr:rowOff>0</xdr:rowOff>
              </to>
            </anchor>
          </objectPr>
        </oleObject>
      </mc:Choice>
      <mc:Fallback>
        <oleObject progId="Equation.DSMT4" shapeId="4207" r:id="rId108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7" baseType="lpstr">
      <vt:lpstr>ZAPATA AISLADA HARMSEN 3ra Ed.</vt:lpstr>
      <vt:lpstr>'ZAPATA AISLADA HARMSEN 3ra Ed.'!PDe</vt:lpstr>
      <vt:lpstr>'ZAPATA AISLADA HARMSEN 3ra Ed.'!PDi</vt:lpstr>
      <vt:lpstr>'ZAPATA AISLADA HARMSEN 3ra Ed.'!PLe</vt:lpstr>
      <vt:lpstr>'ZAPATA AISLADA HARMSEN 3ra Ed.'!PLi</vt:lpstr>
      <vt:lpstr>'ZAPATA AISLADA HARMSEN 3ra Ed.'!Print_Area</vt:lpstr>
      <vt:lpstr>'ZAPATA AISLADA HARMSEN 3ra Ed.'!PSe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2024-04-22T12:58:44Z</dcterms:modified>
</cp:coreProperties>
</file>