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scherbela\develop\iypt_2023\thermoacoustic_engine\"/>
    </mc:Choice>
  </mc:AlternateContent>
  <xr:revisionPtr revIDLastSave="0" documentId="13_ncr:1_{A345AEBB-5E6C-4CF2-836D-994D97A28B64}" xr6:coauthVersionLast="47" xr6:coauthVersionMax="47" xr10:uidLastSave="{00000000-0000-0000-0000-000000000000}"/>
  <bookViews>
    <workbookView xWindow="-110" yWindow="-110" windowWidth="19420" windowHeight="10300" xr2:uid="{0D35ABB9-F7D3-4A76-96CC-CC93CAA724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5" i="1"/>
  <c r="C6" i="1"/>
  <c r="C4" i="1"/>
  <c r="C3" i="1"/>
  <c r="C2" i="1"/>
  <c r="C13" i="1" l="1"/>
  <c r="C11" i="1"/>
  <c r="C10" i="1"/>
  <c r="C14" i="1" l="1"/>
  <c r="C17" i="1"/>
  <c r="C20" i="1"/>
  <c r="C12" i="1" l="1"/>
  <c r="C19" i="1" s="1"/>
  <c r="C18" i="1" l="1"/>
  <c r="C21" i="1" s="1"/>
  <c r="C23" i="1" s="1"/>
  <c r="C24" i="1" s="1"/>
</calcChain>
</file>

<file path=xl/sharedStrings.xml><?xml version="1.0" encoding="utf-8"?>
<sst xmlns="http://schemas.openxmlformats.org/spreadsheetml/2006/main" count="22" uniqueCount="22">
  <si>
    <t>V1</t>
  </si>
  <si>
    <t>V2</t>
  </si>
  <si>
    <t>V3</t>
  </si>
  <si>
    <t>V4</t>
  </si>
  <si>
    <t>p_high</t>
  </si>
  <si>
    <t>p_low</t>
  </si>
  <si>
    <t>Radius tube / mm</t>
  </si>
  <si>
    <t>Piston stroke length / mm</t>
  </si>
  <si>
    <t>Length tube / mm</t>
  </si>
  <si>
    <t>Coooling volume ratio</t>
  </si>
  <si>
    <t>Cross section / m2</t>
  </si>
  <si>
    <t>Isentropic exponent</t>
  </si>
  <si>
    <t>W12</t>
  </si>
  <si>
    <t>W23</t>
  </si>
  <si>
    <t>W34</t>
  </si>
  <si>
    <t>W41</t>
  </si>
  <si>
    <t>W total [J]</t>
  </si>
  <si>
    <t xml:space="preserve">f [H] </t>
  </si>
  <si>
    <t xml:space="preserve">P [W] </t>
  </si>
  <si>
    <t xml:space="preserve">P [mW] </t>
  </si>
  <si>
    <t>P [mw] measured</t>
  </si>
  <si>
    <t>Ambient pressure / 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</si>
</sst>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0" fillId="0" borderId="0" xfId="0" applyNumberFormat="1"/>
    <xf numFmtId="9" fontId="0" fillId="0" borderId="0" xfId="0" applyNumberFormat="1"/>
    <xf numFmtId="2" fontId="0" fillId="0" borderId="0" xfId="0" applyNumberFormat="1"/>
    <xf numFmtId="0" fontId="0" fillId="0" borderId="0" xfId="0" applyNumberFormat="1"/>
    <xf numFmtId="11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0050-5417-4EDB-9253-F07CD2F330C8}">
  <dimension ref="A1:C25"/>
  <sheetViews>
    <sheetView tabSelected="1" topLeftCell="A5" workbookViewId="0">
      <selection activeCell="E8" sqref="E8"/>
    </sheetView>
  </sheetViews>
  <sheetFormatPr defaultRowHeight="14.5" x14ac:dyDescent="0.35"/>
  <cols>
    <col min="1" max="1" width="22.90625" bestFit="1" customWidth="1"/>
    <col min="3" max="3" width="9.36328125" bestFit="1" customWidth="1"/>
  </cols>
  <sheetData>
    <row r="1" spans="1:3" x14ac:dyDescent="0.35">
      <c r="A1" s="1" t="s">
        <v>21</v>
      </c>
      <c r="B1" s="2">
        <v>100000</v>
      </c>
    </row>
    <row r="2" spans="1:3" x14ac:dyDescent="0.35">
      <c r="A2" s="1" t="s">
        <v>6</v>
      </c>
      <c r="B2">
        <v>5</v>
      </c>
      <c r="C2">
        <f>B2/1000</f>
        <v>5.0000000000000001E-3</v>
      </c>
    </row>
    <row r="3" spans="1:3" x14ac:dyDescent="0.35">
      <c r="A3" s="1" t="s">
        <v>8</v>
      </c>
      <c r="B3">
        <v>80</v>
      </c>
      <c r="C3">
        <f t="shared" ref="C3:C4" si="0">B3/1000</f>
        <v>0.08</v>
      </c>
    </row>
    <row r="4" spans="1:3" x14ac:dyDescent="0.35">
      <c r="A4" s="1" t="s">
        <v>7</v>
      </c>
      <c r="B4">
        <v>10</v>
      </c>
      <c r="C4">
        <f t="shared" si="0"/>
        <v>0.01</v>
      </c>
    </row>
    <row r="5" spans="1:3" x14ac:dyDescent="0.35">
      <c r="A5" s="1" t="s">
        <v>9</v>
      </c>
      <c r="B5" s="3">
        <v>0.5</v>
      </c>
    </row>
    <row r="6" spans="1:3" x14ac:dyDescent="0.35">
      <c r="A6" s="1" t="s">
        <v>10</v>
      </c>
      <c r="B6" s="2"/>
      <c r="C6" s="2">
        <f>PI()*C2^2</f>
        <v>7.8539816339744827E-5</v>
      </c>
    </row>
    <row r="7" spans="1:3" x14ac:dyDescent="0.35">
      <c r="A7" s="1" t="s">
        <v>11</v>
      </c>
      <c r="B7" s="4">
        <v>1.4</v>
      </c>
    </row>
    <row r="8" spans="1:3" x14ac:dyDescent="0.35">
      <c r="A8" s="1"/>
      <c r="B8" s="3"/>
    </row>
    <row r="9" spans="1:3" x14ac:dyDescent="0.35">
      <c r="A9" s="1"/>
    </row>
    <row r="10" spans="1:3" x14ac:dyDescent="0.35">
      <c r="A10" t="s">
        <v>0</v>
      </c>
      <c r="C10" s="2">
        <f>C6*(C3-B5*C4)</f>
        <v>5.8904862254808615E-6</v>
      </c>
    </row>
    <row r="11" spans="1:3" x14ac:dyDescent="0.35">
      <c r="A11" t="s">
        <v>1</v>
      </c>
      <c r="C11" s="2">
        <f>C6*(C3-C4)</f>
        <v>5.4977871437821381E-6</v>
      </c>
    </row>
    <row r="12" spans="1:3" x14ac:dyDescent="0.35">
      <c r="A12" t="s">
        <v>2</v>
      </c>
      <c r="C12" s="5">
        <f>C13*(C15/C14)^(1/B7)</f>
        <v>5.8643062867009478E-6</v>
      </c>
    </row>
    <row r="13" spans="1:3" x14ac:dyDescent="0.35">
      <c r="A13" t="s">
        <v>3</v>
      </c>
      <c r="B13" s="2"/>
      <c r="C13" s="2">
        <f>C6*C3</f>
        <v>6.2831853071795867E-6</v>
      </c>
    </row>
    <row r="14" spans="1:3" x14ac:dyDescent="0.35">
      <c r="A14" t="s">
        <v>4</v>
      </c>
      <c r="C14" s="2">
        <f>C15*(C10/C11)^B7</f>
        <v>110140.87255847294</v>
      </c>
    </row>
    <row r="15" spans="1:3" x14ac:dyDescent="0.35">
      <c r="A15" t="s">
        <v>5</v>
      </c>
      <c r="C15" s="2">
        <f>B1</f>
        <v>100000</v>
      </c>
    </row>
    <row r="17" spans="1:3" x14ac:dyDescent="0.35">
      <c r="A17" t="s">
        <v>12</v>
      </c>
      <c r="C17" s="2">
        <f>(C15*C10^B7)*(C11^(1-B7)-C10^(1-B7))/(1-B7)</f>
        <v>-4.1206126522082477E-2</v>
      </c>
    </row>
    <row r="18" spans="1:3" x14ac:dyDescent="0.35">
      <c r="A18" t="s">
        <v>13</v>
      </c>
      <c r="C18" s="2">
        <f>C14*(C12-C11)</f>
        <v>4.0368738210461344E-2</v>
      </c>
    </row>
    <row r="19" spans="1:3" x14ac:dyDescent="0.35">
      <c r="A19" t="s">
        <v>14</v>
      </c>
      <c r="C19" s="2">
        <f>(C14*C12^B7)*(C13^(1-B7)-C12^(1-B7))/(1-B7)</f>
        <v>4.3953201623555989E-2</v>
      </c>
    </row>
    <row r="20" spans="1:3" x14ac:dyDescent="0.35">
      <c r="A20" t="s">
        <v>15</v>
      </c>
      <c r="C20" s="2">
        <f>C15*(C10-C13)</f>
        <v>-3.9269908169872511E-2</v>
      </c>
    </row>
    <row r="21" spans="1:3" x14ac:dyDescent="0.35">
      <c r="A21" t="s">
        <v>16</v>
      </c>
      <c r="C21" s="6">
        <f>SUM(C17:C20)</f>
        <v>3.8459051420623447E-3</v>
      </c>
    </row>
    <row r="22" spans="1:3" x14ac:dyDescent="0.35">
      <c r="A22" t="s">
        <v>17</v>
      </c>
      <c r="C22" s="1">
        <v>30</v>
      </c>
    </row>
    <row r="23" spans="1:3" x14ac:dyDescent="0.35">
      <c r="A23" t="s">
        <v>18</v>
      </c>
      <c r="C23" s="2">
        <f>C21*30</f>
        <v>0.11537715426187034</v>
      </c>
    </row>
    <row r="24" spans="1:3" x14ac:dyDescent="0.35">
      <c r="A24" t="s">
        <v>19</v>
      </c>
      <c r="C24" s="7">
        <f>C23*1000</f>
        <v>115.37715426187034</v>
      </c>
    </row>
    <row r="25" spans="1:3" x14ac:dyDescent="0.35">
      <c r="A25" t="s">
        <v>20</v>
      </c>
      <c r="C25" s="8">
        <f>40*0.003*1000</f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Scherbela</dc:creator>
  <cp:lastModifiedBy>Michael Scherbela</cp:lastModifiedBy>
  <dcterms:created xsi:type="dcterms:W3CDTF">2023-08-01T12:48:02Z</dcterms:created>
  <dcterms:modified xsi:type="dcterms:W3CDTF">2023-08-01T13:20:45Z</dcterms:modified>
</cp:coreProperties>
</file>