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8_{E46070BC-A9D1-4A99-BC51-6C15A158DC8B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Sheet1" sheetId="1" r:id="rId1"/>
  </sheets>
  <definedNames>
    <definedName name="_xlnm.Print_Area" localSheetId="0">Sheet1!$A$1:$R$19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5" i="1" l="1"/>
  <c r="R27" i="1"/>
  <c r="R28" i="1"/>
  <c r="R29" i="1"/>
  <c r="R30" i="1"/>
  <c r="R31" i="1"/>
  <c r="R32" i="1"/>
  <c r="R33" i="1"/>
  <c r="R34" i="1"/>
  <c r="Q25" i="1"/>
  <c r="Q27" i="1"/>
  <c r="Q28" i="1"/>
  <c r="Q29" i="1"/>
  <c r="Q30" i="1"/>
  <c r="Q31" i="1"/>
  <c r="Q32" i="1"/>
  <c r="Q33" i="1"/>
  <c r="Q34" i="1"/>
  <c r="Q10" i="1"/>
  <c r="O25" i="1"/>
  <c r="O26" i="1"/>
  <c r="O27" i="1"/>
  <c r="O28" i="1"/>
  <c r="O29" i="1"/>
  <c r="O30" i="1"/>
  <c r="O31" i="1"/>
  <c r="O32" i="1"/>
  <c r="O33" i="1"/>
  <c r="O34" i="1"/>
  <c r="O24" i="1"/>
  <c r="O10" i="1"/>
  <c r="N25" i="1"/>
  <c r="N27" i="1"/>
  <c r="N28" i="1"/>
  <c r="N29" i="1"/>
  <c r="N30" i="1"/>
  <c r="N31" i="1"/>
  <c r="N32" i="1"/>
  <c r="N33" i="1"/>
  <c r="N34" i="1"/>
  <c r="M25" i="1"/>
  <c r="M27" i="1"/>
  <c r="M28" i="1"/>
  <c r="M29" i="1"/>
  <c r="M30" i="1"/>
  <c r="M31" i="1"/>
  <c r="M32" i="1"/>
  <c r="M33" i="1"/>
  <c r="M34" i="1"/>
  <c r="M10" i="1"/>
  <c r="L25" i="1"/>
  <c r="L27" i="1"/>
  <c r="L28" i="1"/>
  <c r="L29" i="1"/>
  <c r="L30" i="1"/>
  <c r="L31" i="1"/>
  <c r="L32" i="1"/>
  <c r="L33" i="1"/>
  <c r="L34" i="1"/>
  <c r="L10" i="1"/>
  <c r="K25" i="1"/>
  <c r="K27" i="1"/>
  <c r="K28" i="1"/>
  <c r="K29" i="1"/>
  <c r="K30" i="1"/>
  <c r="K31" i="1"/>
  <c r="K32" i="1"/>
  <c r="K33" i="1"/>
  <c r="K34" i="1"/>
  <c r="K10" i="1"/>
  <c r="J25" i="1"/>
  <c r="J26" i="1"/>
  <c r="J27" i="1"/>
  <c r="J28" i="1"/>
  <c r="J29" i="1"/>
  <c r="J30" i="1"/>
  <c r="J31" i="1"/>
  <c r="J32" i="1"/>
  <c r="J33" i="1"/>
  <c r="J34" i="1"/>
  <c r="I25" i="1"/>
  <c r="I27" i="1"/>
  <c r="I28" i="1"/>
  <c r="I29" i="1"/>
  <c r="I30" i="1"/>
  <c r="I31" i="1"/>
  <c r="I32" i="1"/>
  <c r="I33" i="1"/>
  <c r="I34" i="1"/>
  <c r="H25" i="1"/>
  <c r="H26" i="1"/>
  <c r="H27" i="1"/>
  <c r="H28" i="1"/>
  <c r="H29" i="1"/>
  <c r="H30" i="1"/>
  <c r="H31" i="1"/>
  <c r="H32" i="1"/>
  <c r="H33" i="1"/>
  <c r="H34" i="1"/>
  <c r="H24" i="1"/>
  <c r="G25" i="1"/>
  <c r="G26" i="1"/>
  <c r="G27" i="1"/>
  <c r="G28" i="1"/>
  <c r="G29" i="1"/>
  <c r="G30" i="1"/>
  <c r="G31" i="1"/>
  <c r="G32" i="1"/>
  <c r="G33" i="1"/>
  <c r="G34" i="1"/>
  <c r="G24" i="1"/>
  <c r="F32" i="1"/>
  <c r="F33" i="1"/>
  <c r="F34" i="1"/>
  <c r="F31" i="1"/>
  <c r="F25" i="1"/>
  <c r="F26" i="1"/>
  <c r="L26" i="1" s="1"/>
  <c r="F27" i="1"/>
  <c r="F28" i="1"/>
  <c r="F29" i="1"/>
  <c r="F30" i="1"/>
  <c r="F24" i="1"/>
  <c r="I24" i="1" s="1"/>
  <c r="I26" i="1" l="1"/>
  <c r="K26" i="1" s="1"/>
  <c r="J24" i="1"/>
  <c r="K24" i="1" s="1"/>
  <c r="M24" i="1" s="1"/>
  <c r="L24" i="1"/>
  <c r="M26" i="1" l="1"/>
  <c r="N24" i="1"/>
  <c r="Q24" i="1" s="1"/>
  <c r="R24" i="1" s="1"/>
  <c r="G10" i="1"/>
  <c r="H10" i="1"/>
  <c r="I10" i="1"/>
  <c r="J10" i="1"/>
  <c r="G11" i="1"/>
  <c r="H11" i="1"/>
  <c r="I11" i="1"/>
  <c r="J11" i="1"/>
  <c r="L11" i="1"/>
  <c r="O11" i="1"/>
  <c r="G12" i="1"/>
  <c r="H12" i="1"/>
  <c r="I12" i="1"/>
  <c r="J12" i="1"/>
  <c r="L12" i="1"/>
  <c r="O12" i="1"/>
  <c r="G13" i="1"/>
  <c r="H13" i="1"/>
  <c r="I13" i="1"/>
  <c r="K13" i="1" s="1"/>
  <c r="M13" i="1" s="1"/>
  <c r="N13" i="1" s="1"/>
  <c r="J13" i="1"/>
  <c r="L13" i="1"/>
  <c r="O13" i="1"/>
  <c r="G14" i="1"/>
  <c r="H14" i="1"/>
  <c r="I14" i="1"/>
  <c r="J14" i="1"/>
  <c r="L14" i="1"/>
  <c r="O14" i="1"/>
  <c r="G15" i="1"/>
  <c r="M15" i="1" s="1"/>
  <c r="N15" i="1" s="1"/>
  <c r="H15" i="1"/>
  <c r="I15" i="1"/>
  <c r="J15" i="1"/>
  <c r="K15" i="1"/>
  <c r="L15" i="1"/>
  <c r="O15" i="1"/>
  <c r="G16" i="1"/>
  <c r="H16" i="1"/>
  <c r="I16" i="1"/>
  <c r="J16" i="1"/>
  <c r="L16" i="1"/>
  <c r="O16" i="1"/>
  <c r="G17" i="1"/>
  <c r="H17" i="1"/>
  <c r="K17" i="1" s="1"/>
  <c r="M17" i="1" s="1"/>
  <c r="N17" i="1" s="1"/>
  <c r="I17" i="1"/>
  <c r="J17" i="1"/>
  <c r="L17" i="1"/>
  <c r="O17" i="1"/>
  <c r="G18" i="1"/>
  <c r="H18" i="1"/>
  <c r="I18" i="1"/>
  <c r="J18" i="1"/>
  <c r="L18" i="1"/>
  <c r="O18" i="1"/>
  <c r="G19" i="1"/>
  <c r="M19" i="1" s="1"/>
  <c r="N19" i="1" s="1"/>
  <c r="H19" i="1"/>
  <c r="I19" i="1"/>
  <c r="J19" i="1"/>
  <c r="K19" i="1"/>
  <c r="L19" i="1"/>
  <c r="O19" i="1"/>
  <c r="N26" i="1" l="1"/>
  <c r="Q26" i="1" s="1"/>
  <c r="R26" i="1" s="1"/>
  <c r="K18" i="1"/>
  <c r="K16" i="1"/>
  <c r="K12" i="1"/>
  <c r="M12" i="1" s="1"/>
  <c r="N12" i="1" s="1"/>
  <c r="Q12" i="1" s="1"/>
  <c r="R12" i="1" s="1"/>
  <c r="K11" i="1"/>
  <c r="M11" i="1" s="1"/>
  <c r="N11" i="1" s="1"/>
  <c r="K14" i="1"/>
  <c r="M18" i="1"/>
  <c r="N18" i="1" s="1"/>
  <c r="M16" i="1"/>
  <c r="N16" i="1" s="1"/>
  <c r="Q16" i="1" s="1"/>
  <c r="R16" i="1" s="1"/>
  <c r="M14" i="1"/>
  <c r="N14" i="1" s="1"/>
  <c r="Q14" i="1" s="1"/>
  <c r="R14" i="1" s="1"/>
  <c r="N10" i="1"/>
  <c r="R10" i="1" s="1"/>
  <c r="Q18" i="1"/>
  <c r="R18" i="1" s="1"/>
  <c r="Q11" i="1" l="1"/>
  <c r="R11" i="1" s="1"/>
  <c r="Q15" i="1"/>
  <c r="R15" i="1" s="1"/>
  <c r="Q19" i="1"/>
  <c r="R19" i="1" s="1"/>
  <c r="Q13" i="1"/>
  <c r="R13" i="1" s="1"/>
  <c r="Q17" i="1"/>
  <c r="R17" i="1"/>
</calcChain>
</file>

<file path=xl/sharedStrings.xml><?xml version="1.0" encoding="utf-8"?>
<sst xmlns="http://schemas.openxmlformats.org/spreadsheetml/2006/main" count="83" uniqueCount="45">
  <si>
    <t>EMP
CODE#</t>
  </si>
  <si>
    <t>EMP
NAME</t>
  </si>
  <si>
    <t>DESIGNA
TION</t>
  </si>
  <si>
    <t>PAY
HOURS</t>
  </si>
  <si>
    <t>O.T
HOURS</t>
  </si>
  <si>
    <t>EARNING</t>
  </si>
  <si>
    <t>BASIC
SALARY</t>
  </si>
  <si>
    <t>H.RENT
(7.5%)</t>
  </si>
  <si>
    <t>UTILITY
(6%)</t>
  </si>
  <si>
    <t>Medical
(4%)</t>
  </si>
  <si>
    <t>TOTAL
BASIC
ALL.</t>
  </si>
  <si>
    <t>CONVE-YANCE
(7.5%)</t>
  </si>
  <si>
    <t>O.T
AMOUNT</t>
  </si>
  <si>
    <t>GROSS
SALARY</t>
  </si>
  <si>
    <t>TAX
(7.5%)</t>
  </si>
  <si>
    <t>DEDUCTION</t>
  </si>
  <si>
    <t>ABSENT
DEDUCTION</t>
  </si>
  <si>
    <t>FUND</t>
  </si>
  <si>
    <t>TOTAL
DEDUC-TION</t>
  </si>
  <si>
    <t>NET
SALARY</t>
  </si>
  <si>
    <t>ALI</t>
  </si>
  <si>
    <t>SALMAN</t>
  </si>
  <si>
    <t>SHAIKH</t>
  </si>
  <si>
    <t>HAMZA</t>
  </si>
  <si>
    <t>SAAD</t>
  </si>
  <si>
    <t>ADEEL</t>
  </si>
  <si>
    <t>SAMEER</t>
  </si>
  <si>
    <t>ANAS</t>
  </si>
  <si>
    <t>UMAIR</t>
  </si>
  <si>
    <t>ACCOUNTS</t>
  </si>
  <si>
    <t>SALES</t>
  </si>
  <si>
    <t>IT</t>
  </si>
  <si>
    <t>DRIVER</t>
  </si>
  <si>
    <t>FOR THE MONTH OF DECEMBER 2018</t>
  </si>
  <si>
    <t>EMPLOYEE 
NAME</t>
  </si>
  <si>
    <t>DESIGNATION</t>
  </si>
  <si>
    <t>UTI;LITY
(6%)</t>
  </si>
  <si>
    <t>MEDICAL
(4%)</t>
  </si>
  <si>
    <t>CONVE-
YANCE
(7.5%)</t>
  </si>
  <si>
    <t>TOTAL
BASIC
ALL</t>
  </si>
  <si>
    <t>ABSENT 
DEDUCTION</t>
  </si>
  <si>
    <t>TOTAL
DEDUC-
TION</t>
  </si>
  <si>
    <t>SULEMAN</t>
  </si>
  <si>
    <t>MANAGER</t>
  </si>
  <si>
    <t>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</si>
</sst>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dobe Garamond Pro"/>
      <family val="2"/>
    </font>
    <font>
      <b/>
      <sz val="11"/>
      <color theme="1"/>
      <name val="Adobe Garamond Pro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Adobe Garamond Pro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23119</xdr:colOff>
      <xdr:row>1</xdr:row>
      <xdr:rowOff>111446</xdr:rowOff>
    </xdr:from>
    <xdr:ext cx="4794709" cy="71846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010755" y="284628"/>
          <a:ext cx="4794709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EMPLOYEE PAY</a:t>
          </a:r>
          <a:r>
            <a:rPr lang="en-US" sz="4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SHEET</a:t>
          </a:r>
          <a:endParaRPr lang="en-US" sz="4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G119"/>
  <sheetViews>
    <sheetView tabSelected="1" topLeftCell="A5" zoomScale="55" zoomScaleNormal="55" zoomScaleSheetLayoutView="40" workbookViewId="0">
      <selection activeCell="I10" sqref="I10"/>
    </sheetView>
  </sheetViews>
  <sheetFormatPr defaultRowHeight="14.25"/>
  <cols>
    <col min="1" max="1" width="10.875" customWidth="1"/>
    <col min="2" max="2" width="12.875" customWidth="1"/>
    <col min="3" max="3" width="16.125" customWidth="1"/>
    <col min="4" max="8" width="10.875" customWidth="1"/>
    <col min="9" max="9" width="12.5" customWidth="1"/>
    <col min="10" max="15" width="10.875" customWidth="1"/>
  </cols>
  <sheetData>
    <row r="2" spans="1:19" ht="15" customHeight="1"/>
    <row r="3" spans="1:19" ht="15" customHeight="1">
      <c r="S3" s="1"/>
    </row>
    <row r="4" spans="1:19" ht="30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"/>
    </row>
    <row r="5" spans="1:19" ht="15">
      <c r="A5" s="14" t="s">
        <v>33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"/>
    </row>
    <row r="7" spans="1:19" ht="15">
      <c r="A7" s="11" t="s">
        <v>0</v>
      </c>
      <c r="B7" s="11" t="s">
        <v>1</v>
      </c>
      <c r="C7" s="11" t="s">
        <v>2</v>
      </c>
      <c r="D7" s="11" t="s">
        <v>3</v>
      </c>
      <c r="E7" s="11" t="s">
        <v>4</v>
      </c>
      <c r="F7" s="10" t="s">
        <v>5</v>
      </c>
      <c r="G7" s="10"/>
      <c r="H7" s="10"/>
      <c r="I7" s="10"/>
      <c r="J7" s="10"/>
      <c r="K7" s="10"/>
      <c r="L7" s="10"/>
      <c r="M7" s="10"/>
      <c r="N7" s="10" t="s">
        <v>15</v>
      </c>
      <c r="O7" s="10"/>
      <c r="P7" s="10"/>
      <c r="Q7" s="10"/>
      <c r="R7" s="11" t="s">
        <v>19</v>
      </c>
    </row>
    <row r="8" spans="1:19" ht="17.45" customHeight="1">
      <c r="A8" s="11"/>
      <c r="B8" s="11"/>
      <c r="C8" s="11"/>
      <c r="D8" s="11"/>
      <c r="E8" s="11"/>
      <c r="F8" s="11" t="s">
        <v>6</v>
      </c>
      <c r="G8" s="11" t="s">
        <v>7</v>
      </c>
      <c r="H8" s="11" t="s">
        <v>8</v>
      </c>
      <c r="I8" s="11" t="s">
        <v>9</v>
      </c>
      <c r="J8" s="11" t="s">
        <v>11</v>
      </c>
      <c r="K8" s="11" t="s">
        <v>10</v>
      </c>
      <c r="L8" s="11" t="s">
        <v>12</v>
      </c>
      <c r="M8" s="11" t="s">
        <v>13</v>
      </c>
      <c r="N8" s="11" t="s">
        <v>14</v>
      </c>
      <c r="O8" s="11" t="s">
        <v>16</v>
      </c>
      <c r="P8" s="10" t="s">
        <v>17</v>
      </c>
      <c r="Q8" s="11" t="s">
        <v>18</v>
      </c>
      <c r="R8" s="10"/>
    </row>
    <row r="9" spans="1:19" ht="31.1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0"/>
      <c r="M9" s="10"/>
      <c r="N9" s="11"/>
      <c r="O9" s="10"/>
      <c r="P9" s="10"/>
      <c r="Q9" s="10"/>
      <c r="R9" s="10"/>
    </row>
    <row r="10" spans="1:19" ht="23.25" customHeight="1">
      <c r="A10" s="2">
        <v>105</v>
      </c>
      <c r="B10" s="2" t="s">
        <v>20</v>
      </c>
      <c r="C10" s="2" t="s">
        <v>29</v>
      </c>
      <c r="D10" s="2">
        <v>30</v>
      </c>
      <c r="E10" s="2">
        <v>2</v>
      </c>
      <c r="F10" s="2">
        <v>30000</v>
      </c>
      <c r="G10" s="2">
        <f>F10*7.5%</f>
        <v>2250</v>
      </c>
      <c r="H10" s="2">
        <f>F10*6%</f>
        <v>1800</v>
      </c>
      <c r="I10" s="2">
        <f>F10*4%</f>
        <v>1200</v>
      </c>
      <c r="J10" s="2">
        <f>F10*7.5%</f>
        <v>2250</v>
      </c>
      <c r="K10" s="2">
        <f>SUM(G10:J10)</f>
        <v>7500</v>
      </c>
      <c r="L10" s="3">
        <f>(F10/30)/8*E10</f>
        <v>250</v>
      </c>
      <c r="M10" s="3">
        <f>SUM(F10:L10)</f>
        <v>45250</v>
      </c>
      <c r="N10" s="3">
        <f>M10*7.5%</f>
        <v>3393.75</v>
      </c>
      <c r="O10" s="3">
        <f>(F10/30)*(30-D10)</f>
        <v>0</v>
      </c>
      <c r="P10" s="2">
        <v>500</v>
      </c>
      <c r="Q10" s="3">
        <f>SUM(N10,O10,P10)</f>
        <v>3893.75</v>
      </c>
      <c r="R10" s="3">
        <f t="shared" ref="R10:R19" si="0">M10-Q10</f>
        <v>41356.25</v>
      </c>
    </row>
    <row r="11" spans="1:19" ht="15">
      <c r="A11" s="2">
        <v>106</v>
      </c>
      <c r="B11" s="2" t="s">
        <v>21</v>
      </c>
      <c r="C11" s="2" t="s">
        <v>30</v>
      </c>
      <c r="D11" s="2">
        <v>29</v>
      </c>
      <c r="E11" s="2">
        <v>5</v>
      </c>
      <c r="F11" s="2">
        <v>33000</v>
      </c>
      <c r="G11" s="2">
        <f t="shared" ref="G11:G19" si="1">F11*7.5%</f>
        <v>2475</v>
      </c>
      <c r="H11" s="2">
        <f t="shared" ref="H11:H19" si="2">F11*6%</f>
        <v>1980</v>
      </c>
      <c r="I11" s="2">
        <f t="shared" ref="I11:I19" si="3">F11*4%</f>
        <v>1320</v>
      </c>
      <c r="J11" s="2">
        <f t="shared" ref="J11:J19" si="4">F11*7.5%</f>
        <v>2475</v>
      </c>
      <c r="K11" s="2">
        <f t="shared" ref="K11:K19" si="5">SUM(G11:J11)</f>
        <v>8250</v>
      </c>
      <c r="L11" s="3">
        <f t="shared" ref="L11:L19" si="6">(F11/30)/8*E11</f>
        <v>687.5</v>
      </c>
      <c r="M11" s="3">
        <f t="shared" ref="M11:M19" si="7">SUM(F11:L11)</f>
        <v>50187.5</v>
      </c>
      <c r="N11" s="3">
        <f t="shared" ref="N11:N19" si="8">M11*7.5%</f>
        <v>3764.0625</v>
      </c>
      <c r="O11" s="3">
        <f t="shared" ref="O11:O19" si="9">(F11/30)*(30-D11)</f>
        <v>1100</v>
      </c>
      <c r="P11" s="2">
        <v>500</v>
      </c>
      <c r="Q11" s="3">
        <f t="shared" ref="Q10:Q19" si="10">SUM(N11,O11,P11)</f>
        <v>5364.0625</v>
      </c>
      <c r="R11" s="3">
        <f t="shared" si="0"/>
        <v>44823.4375</v>
      </c>
    </row>
    <row r="12" spans="1:19" ht="15">
      <c r="A12" s="2">
        <v>107</v>
      </c>
      <c r="B12" s="2" t="s">
        <v>22</v>
      </c>
      <c r="C12" s="2" t="s">
        <v>30</v>
      </c>
      <c r="D12" s="2">
        <v>30</v>
      </c>
      <c r="E12" s="2">
        <v>3</v>
      </c>
      <c r="F12" s="2">
        <v>35000</v>
      </c>
      <c r="G12" s="2">
        <f t="shared" si="1"/>
        <v>2625</v>
      </c>
      <c r="H12" s="2">
        <f t="shared" si="2"/>
        <v>2100</v>
      </c>
      <c r="I12" s="2">
        <f t="shared" si="3"/>
        <v>1400</v>
      </c>
      <c r="J12" s="2">
        <f t="shared" si="4"/>
        <v>2625</v>
      </c>
      <c r="K12" s="2">
        <f t="shared" si="5"/>
        <v>8750</v>
      </c>
      <c r="L12" s="3">
        <f t="shared" si="6"/>
        <v>437.5</v>
      </c>
      <c r="M12" s="3">
        <f t="shared" si="7"/>
        <v>52937.5</v>
      </c>
      <c r="N12" s="3">
        <f t="shared" si="8"/>
        <v>3970.3125</v>
      </c>
      <c r="O12" s="3">
        <f t="shared" si="9"/>
        <v>0</v>
      </c>
      <c r="P12" s="2">
        <v>500</v>
      </c>
      <c r="Q12" s="3">
        <f t="shared" si="10"/>
        <v>4470.3125</v>
      </c>
      <c r="R12" s="3">
        <f t="shared" si="0"/>
        <v>48467.1875</v>
      </c>
    </row>
    <row r="13" spans="1:19" ht="15">
      <c r="A13" s="2">
        <v>108</v>
      </c>
      <c r="B13" s="2" t="s">
        <v>23</v>
      </c>
      <c r="C13" s="2" t="s">
        <v>31</v>
      </c>
      <c r="D13" s="2">
        <v>28</v>
      </c>
      <c r="E13" s="2">
        <v>0</v>
      </c>
      <c r="F13" s="2">
        <v>40000</v>
      </c>
      <c r="G13" s="2">
        <f t="shared" si="1"/>
        <v>3000</v>
      </c>
      <c r="H13" s="2">
        <f t="shared" si="2"/>
        <v>2400</v>
      </c>
      <c r="I13" s="2">
        <f t="shared" si="3"/>
        <v>1600</v>
      </c>
      <c r="J13" s="2">
        <f t="shared" si="4"/>
        <v>3000</v>
      </c>
      <c r="K13" s="2">
        <f t="shared" si="5"/>
        <v>10000</v>
      </c>
      <c r="L13" s="3">
        <f t="shared" si="6"/>
        <v>0</v>
      </c>
      <c r="M13" s="3">
        <f t="shared" si="7"/>
        <v>60000</v>
      </c>
      <c r="N13" s="3">
        <f t="shared" si="8"/>
        <v>4500</v>
      </c>
      <c r="O13" s="3">
        <f t="shared" si="9"/>
        <v>2666.6666666666665</v>
      </c>
      <c r="P13" s="2">
        <v>500</v>
      </c>
      <c r="Q13" s="3">
        <f t="shared" si="10"/>
        <v>7666.6666666666661</v>
      </c>
      <c r="R13" s="3">
        <f t="shared" si="0"/>
        <v>52333.333333333336</v>
      </c>
    </row>
    <row r="14" spans="1:19" ht="15">
      <c r="A14" s="2">
        <v>109</v>
      </c>
      <c r="B14" s="2" t="s">
        <v>24</v>
      </c>
      <c r="C14" s="2" t="s">
        <v>29</v>
      </c>
      <c r="D14" s="2">
        <v>26</v>
      </c>
      <c r="E14" s="2">
        <v>0</v>
      </c>
      <c r="F14" s="2">
        <v>30000</v>
      </c>
      <c r="G14" s="2">
        <f t="shared" si="1"/>
        <v>2250</v>
      </c>
      <c r="H14" s="2">
        <f t="shared" si="2"/>
        <v>1800</v>
      </c>
      <c r="I14" s="2">
        <f t="shared" si="3"/>
        <v>1200</v>
      </c>
      <c r="J14" s="2">
        <f t="shared" si="4"/>
        <v>2250</v>
      </c>
      <c r="K14" s="2">
        <f t="shared" si="5"/>
        <v>7500</v>
      </c>
      <c r="L14" s="3">
        <f t="shared" si="6"/>
        <v>0</v>
      </c>
      <c r="M14" s="3">
        <f t="shared" si="7"/>
        <v>45000</v>
      </c>
      <c r="N14" s="3">
        <f t="shared" si="8"/>
        <v>3375</v>
      </c>
      <c r="O14" s="3">
        <f t="shared" si="9"/>
        <v>4000</v>
      </c>
      <c r="P14" s="2">
        <v>500</v>
      </c>
      <c r="Q14" s="3">
        <f t="shared" si="10"/>
        <v>7875</v>
      </c>
      <c r="R14" s="3">
        <f t="shared" si="0"/>
        <v>37125</v>
      </c>
    </row>
    <row r="15" spans="1:19" ht="15">
      <c r="A15" s="2">
        <v>110</v>
      </c>
      <c r="B15" s="2" t="s">
        <v>25</v>
      </c>
      <c r="C15" s="2" t="s">
        <v>31</v>
      </c>
      <c r="D15" s="2">
        <v>29</v>
      </c>
      <c r="E15" s="2">
        <v>3</v>
      </c>
      <c r="F15" s="2">
        <v>36000</v>
      </c>
      <c r="G15" s="2">
        <f t="shared" si="1"/>
        <v>2700</v>
      </c>
      <c r="H15" s="2">
        <f t="shared" si="2"/>
        <v>2160</v>
      </c>
      <c r="I15" s="2">
        <f t="shared" si="3"/>
        <v>1440</v>
      </c>
      <c r="J15" s="2">
        <f t="shared" si="4"/>
        <v>2700</v>
      </c>
      <c r="K15" s="2">
        <f t="shared" si="5"/>
        <v>9000</v>
      </c>
      <c r="L15" s="3">
        <f t="shared" si="6"/>
        <v>450</v>
      </c>
      <c r="M15" s="3">
        <f t="shared" si="7"/>
        <v>54450</v>
      </c>
      <c r="N15" s="3">
        <f t="shared" si="8"/>
        <v>4083.75</v>
      </c>
      <c r="O15" s="3">
        <f t="shared" si="9"/>
        <v>1200</v>
      </c>
      <c r="P15" s="2">
        <v>500</v>
      </c>
      <c r="Q15" s="3">
        <f t="shared" si="10"/>
        <v>5783.75</v>
      </c>
      <c r="R15" s="3">
        <f t="shared" si="0"/>
        <v>48666.25</v>
      </c>
    </row>
    <row r="16" spans="1:19" ht="15">
      <c r="A16" s="2">
        <v>111</v>
      </c>
      <c r="B16" s="2" t="s">
        <v>26</v>
      </c>
      <c r="C16" s="2" t="s">
        <v>30</v>
      </c>
      <c r="D16" s="2">
        <v>30</v>
      </c>
      <c r="E16" s="2">
        <v>2</v>
      </c>
      <c r="F16" s="2">
        <v>35000</v>
      </c>
      <c r="G16" s="2">
        <f t="shared" si="1"/>
        <v>2625</v>
      </c>
      <c r="H16" s="2">
        <f t="shared" si="2"/>
        <v>2100</v>
      </c>
      <c r="I16" s="2">
        <f t="shared" si="3"/>
        <v>1400</v>
      </c>
      <c r="J16" s="2">
        <f t="shared" si="4"/>
        <v>2625</v>
      </c>
      <c r="K16" s="2">
        <f t="shared" si="5"/>
        <v>8750</v>
      </c>
      <c r="L16" s="3">
        <f t="shared" si="6"/>
        <v>291.66666666666669</v>
      </c>
      <c r="M16" s="3">
        <f t="shared" si="7"/>
        <v>52791.666666666664</v>
      </c>
      <c r="N16" s="3">
        <f t="shared" si="8"/>
        <v>3959.3749999999995</v>
      </c>
      <c r="O16" s="3">
        <f t="shared" si="9"/>
        <v>0</v>
      </c>
      <c r="P16" s="2">
        <v>500</v>
      </c>
      <c r="Q16" s="3">
        <f t="shared" si="10"/>
        <v>4459.375</v>
      </c>
      <c r="R16" s="3">
        <f t="shared" si="0"/>
        <v>48332.291666666664</v>
      </c>
    </row>
    <row r="17" spans="1:18" ht="15">
      <c r="A17" s="2">
        <v>112</v>
      </c>
      <c r="B17" s="2" t="s">
        <v>27</v>
      </c>
      <c r="C17" s="2" t="s">
        <v>29</v>
      </c>
      <c r="D17" s="2">
        <v>30</v>
      </c>
      <c r="E17" s="2">
        <v>6</v>
      </c>
      <c r="F17" s="2">
        <v>30000</v>
      </c>
      <c r="G17" s="2">
        <f t="shared" si="1"/>
        <v>2250</v>
      </c>
      <c r="H17" s="2">
        <f t="shared" si="2"/>
        <v>1800</v>
      </c>
      <c r="I17" s="2">
        <f t="shared" si="3"/>
        <v>1200</v>
      </c>
      <c r="J17" s="2">
        <f t="shared" si="4"/>
        <v>2250</v>
      </c>
      <c r="K17" s="2">
        <f t="shared" si="5"/>
        <v>7500</v>
      </c>
      <c r="L17" s="3">
        <f t="shared" si="6"/>
        <v>750</v>
      </c>
      <c r="M17" s="3">
        <f t="shared" si="7"/>
        <v>45750</v>
      </c>
      <c r="N17" s="3">
        <f t="shared" si="8"/>
        <v>3431.25</v>
      </c>
      <c r="O17" s="3">
        <f t="shared" si="9"/>
        <v>0</v>
      </c>
      <c r="P17" s="2">
        <v>500</v>
      </c>
      <c r="Q17" s="3">
        <f t="shared" si="10"/>
        <v>3931.25</v>
      </c>
      <c r="R17" s="3">
        <f t="shared" si="0"/>
        <v>41818.75</v>
      </c>
    </row>
    <row r="18" spans="1:18" ht="15">
      <c r="A18" s="2">
        <v>113</v>
      </c>
      <c r="B18" s="2" t="s">
        <v>28</v>
      </c>
      <c r="C18" s="2" t="s">
        <v>31</v>
      </c>
      <c r="D18" s="2">
        <v>28</v>
      </c>
      <c r="E18" s="2">
        <v>0</v>
      </c>
      <c r="F18" s="2">
        <v>40000</v>
      </c>
      <c r="G18" s="2">
        <f t="shared" si="1"/>
        <v>3000</v>
      </c>
      <c r="H18" s="2">
        <f t="shared" si="2"/>
        <v>2400</v>
      </c>
      <c r="I18" s="2">
        <f t="shared" si="3"/>
        <v>1600</v>
      </c>
      <c r="J18" s="2">
        <f t="shared" si="4"/>
        <v>3000</v>
      </c>
      <c r="K18" s="2">
        <f t="shared" si="5"/>
        <v>10000</v>
      </c>
      <c r="L18" s="3">
        <f t="shared" si="6"/>
        <v>0</v>
      </c>
      <c r="M18" s="3">
        <f t="shared" si="7"/>
        <v>60000</v>
      </c>
      <c r="N18" s="3">
        <f t="shared" si="8"/>
        <v>4500</v>
      </c>
      <c r="O18" s="3">
        <f t="shared" si="9"/>
        <v>2666.6666666666665</v>
      </c>
      <c r="P18" s="2">
        <v>500</v>
      </c>
      <c r="Q18" s="3">
        <f t="shared" si="10"/>
        <v>7666.6666666666661</v>
      </c>
      <c r="R18" s="3">
        <f t="shared" si="0"/>
        <v>52333.333333333336</v>
      </c>
    </row>
    <row r="19" spans="1:18" ht="15">
      <c r="A19" s="2">
        <v>114</v>
      </c>
      <c r="B19" s="2" t="s">
        <v>21</v>
      </c>
      <c r="C19" s="2" t="s">
        <v>32</v>
      </c>
      <c r="D19" s="2">
        <v>30</v>
      </c>
      <c r="E19" s="2">
        <v>2</v>
      </c>
      <c r="F19" s="2">
        <v>20000</v>
      </c>
      <c r="G19" s="2">
        <f t="shared" si="1"/>
        <v>1500</v>
      </c>
      <c r="H19" s="2">
        <f t="shared" si="2"/>
        <v>1200</v>
      </c>
      <c r="I19" s="2">
        <f t="shared" si="3"/>
        <v>800</v>
      </c>
      <c r="J19" s="2">
        <f t="shared" si="4"/>
        <v>1500</v>
      </c>
      <c r="K19" s="2">
        <f t="shared" si="5"/>
        <v>5000</v>
      </c>
      <c r="L19" s="3">
        <f t="shared" si="6"/>
        <v>166.66666666666666</v>
      </c>
      <c r="M19" s="3">
        <f t="shared" si="7"/>
        <v>30166.666666666668</v>
      </c>
      <c r="N19" s="3">
        <f t="shared" si="8"/>
        <v>2262.5</v>
      </c>
      <c r="O19" s="3">
        <f t="shared" si="9"/>
        <v>0</v>
      </c>
      <c r="P19" s="2">
        <v>500</v>
      </c>
      <c r="Q19" s="3">
        <f t="shared" si="10"/>
        <v>2762.5</v>
      </c>
      <c r="R19" s="3">
        <f t="shared" si="0"/>
        <v>27404.166666666668</v>
      </c>
    </row>
    <row r="22" spans="1:18" ht="15">
      <c r="A22" s="9" t="s">
        <v>0</v>
      </c>
      <c r="B22" s="9" t="s">
        <v>34</v>
      </c>
      <c r="C22" s="7" t="s">
        <v>35</v>
      </c>
      <c r="D22" s="9" t="s">
        <v>3</v>
      </c>
      <c r="E22" s="9" t="s">
        <v>4</v>
      </c>
      <c r="F22" s="18" t="s">
        <v>5</v>
      </c>
      <c r="G22" s="19"/>
      <c r="H22" s="19"/>
      <c r="I22" s="19"/>
      <c r="J22" s="19"/>
      <c r="K22" s="19"/>
      <c r="L22" s="19"/>
      <c r="M22" s="20"/>
      <c r="N22" s="18" t="s">
        <v>15</v>
      </c>
      <c r="O22" s="19"/>
      <c r="P22" s="19"/>
      <c r="Q22" s="20"/>
      <c r="R22" s="16" t="s">
        <v>19</v>
      </c>
    </row>
    <row r="23" spans="1:18" ht="46.5" customHeight="1">
      <c r="A23" s="8"/>
      <c r="B23" s="8"/>
      <c r="C23" s="8"/>
      <c r="D23" s="8"/>
      <c r="E23" s="8"/>
      <c r="F23" s="5" t="s">
        <v>6</v>
      </c>
      <c r="G23" s="5" t="s">
        <v>7</v>
      </c>
      <c r="H23" s="5" t="s">
        <v>36</v>
      </c>
      <c r="I23" s="5" t="s">
        <v>37</v>
      </c>
      <c r="J23" s="5" t="s">
        <v>38</v>
      </c>
      <c r="K23" s="5" t="s">
        <v>39</v>
      </c>
      <c r="L23" s="5" t="s">
        <v>12</v>
      </c>
      <c r="M23" s="5" t="s">
        <v>13</v>
      </c>
      <c r="N23" s="5" t="s">
        <v>14</v>
      </c>
      <c r="O23" s="5" t="s">
        <v>40</v>
      </c>
      <c r="P23" s="6" t="s">
        <v>17</v>
      </c>
      <c r="Q23" s="5" t="s">
        <v>41</v>
      </c>
      <c r="R23" s="17"/>
    </row>
    <row r="24" spans="1:18" ht="15">
      <c r="A24" s="4">
        <v>105</v>
      </c>
      <c r="B24" s="2" t="s">
        <v>20</v>
      </c>
      <c r="C24" s="4" t="s">
        <v>30</v>
      </c>
      <c r="D24" s="4">
        <v>28</v>
      </c>
      <c r="E24" s="4">
        <v>4</v>
      </c>
      <c r="F24" s="4">
        <f>IF(C24:C34="ACCOUNTS",300000,IF(C24:C34="SALES",35000,IF(C24:C34="IT",400000)))</f>
        <v>35000</v>
      </c>
      <c r="G24" s="4">
        <f>F24*7.5%</f>
        <v>2625</v>
      </c>
      <c r="H24" s="4">
        <f>F24*6%</f>
        <v>2100</v>
      </c>
      <c r="I24" s="4">
        <f>F24*4%</f>
        <v>1400</v>
      </c>
      <c r="J24" s="4">
        <f>F24*7.5%</f>
        <v>2625</v>
      </c>
      <c r="K24" s="4">
        <f>SUM(G24:J24)</f>
        <v>8750</v>
      </c>
      <c r="L24" s="21">
        <f>(F24/30)/8*E25</f>
        <v>583.33333333333337</v>
      </c>
      <c r="M24" s="21">
        <f>SUM(F24:L24)</f>
        <v>53083.333333333336</v>
      </c>
      <c r="N24" s="21">
        <f>M24*7.5%</f>
        <v>3981.25</v>
      </c>
      <c r="O24" s="21">
        <f>(F24/30)*(30-D24)</f>
        <v>2333.3333333333335</v>
      </c>
      <c r="P24" s="4">
        <v>500</v>
      </c>
      <c r="Q24" s="21">
        <f>SUM(N24:P24)</f>
        <v>6814.5833333333339</v>
      </c>
      <c r="R24" s="21">
        <f>M24-Q24</f>
        <v>46268.75</v>
      </c>
    </row>
    <row r="25" spans="1:18" ht="15">
      <c r="A25" s="4">
        <v>106</v>
      </c>
      <c r="B25" s="2" t="s">
        <v>21</v>
      </c>
      <c r="C25" s="4" t="s">
        <v>30</v>
      </c>
      <c r="D25" s="4">
        <v>28</v>
      </c>
      <c r="E25" s="4">
        <v>4</v>
      </c>
      <c r="F25" s="4">
        <f t="shared" ref="F25:F34" si="11">IF(C25:C35="ACCOUNTS",300000,IF(C25:C35="SALES",35000,IF(C25:C35="IT",400000)))</f>
        <v>35000</v>
      </c>
      <c r="G25" s="4">
        <f t="shared" ref="G25:G34" si="12">F25*7.5%</f>
        <v>2625</v>
      </c>
      <c r="H25" s="4">
        <f t="shared" ref="H25:H34" si="13">F25*6%</f>
        <v>2100</v>
      </c>
      <c r="I25" s="4">
        <f t="shared" ref="I25:I34" si="14">F25*4%</f>
        <v>1400</v>
      </c>
      <c r="J25" s="4">
        <f t="shared" ref="J25:J34" si="15">F25*7.5%</f>
        <v>2625</v>
      </c>
      <c r="K25" s="4">
        <f t="shared" ref="K25:K34" si="16">SUM(G25:J25)</f>
        <v>8750</v>
      </c>
      <c r="L25" s="21">
        <f t="shared" ref="L25:L34" si="17">(F25/30)/8*E26</f>
        <v>729.16666666666674</v>
      </c>
      <c r="M25" s="21">
        <f t="shared" ref="M25:M34" si="18">SUM(F25:L25)</f>
        <v>53229.166666666664</v>
      </c>
      <c r="N25" s="21">
        <f t="shared" ref="N25:N34" si="19">M25*7.5%</f>
        <v>3992.1874999999995</v>
      </c>
      <c r="O25" s="21">
        <f t="shared" ref="O25:O34" si="20">(F25/30)*(30-D25)</f>
        <v>2333.3333333333335</v>
      </c>
      <c r="P25" s="4">
        <v>500</v>
      </c>
      <c r="Q25" s="21">
        <f t="shared" ref="Q25:Q34" si="21">SUM(N25:P25)</f>
        <v>6825.520833333333</v>
      </c>
      <c r="R25" s="21">
        <f t="shared" ref="R25:R34" si="22">M25-Q25</f>
        <v>46403.645833333328</v>
      </c>
    </row>
    <row r="26" spans="1:18" ht="15">
      <c r="A26" s="4">
        <v>107</v>
      </c>
      <c r="B26" s="2" t="s">
        <v>22</v>
      </c>
      <c r="C26" s="4" t="s">
        <v>29</v>
      </c>
      <c r="D26" s="4">
        <v>28</v>
      </c>
      <c r="E26" s="4">
        <v>5</v>
      </c>
      <c r="F26" s="4">
        <f t="shared" si="11"/>
        <v>300000</v>
      </c>
      <c r="G26" s="4">
        <f t="shared" si="12"/>
        <v>22500</v>
      </c>
      <c r="H26" s="4">
        <f t="shared" si="13"/>
        <v>18000</v>
      </c>
      <c r="I26" s="4">
        <f t="shared" si="14"/>
        <v>12000</v>
      </c>
      <c r="J26" s="4">
        <f t="shared" si="15"/>
        <v>22500</v>
      </c>
      <c r="K26" s="4">
        <f t="shared" si="16"/>
        <v>75000</v>
      </c>
      <c r="L26" s="21">
        <f t="shared" si="17"/>
        <v>0</v>
      </c>
      <c r="M26" s="21">
        <f t="shared" si="18"/>
        <v>450000</v>
      </c>
      <c r="N26" s="21">
        <f t="shared" si="19"/>
        <v>33750</v>
      </c>
      <c r="O26" s="21">
        <f t="shared" si="20"/>
        <v>20000</v>
      </c>
      <c r="P26" s="4">
        <v>500</v>
      </c>
      <c r="Q26" s="21">
        <f t="shared" si="21"/>
        <v>54250</v>
      </c>
      <c r="R26" s="21">
        <f t="shared" si="22"/>
        <v>395750</v>
      </c>
    </row>
    <row r="27" spans="1:18" ht="15">
      <c r="A27" s="4">
        <v>108</v>
      </c>
      <c r="B27" s="2" t="s">
        <v>23</v>
      </c>
      <c r="C27" s="4" t="s">
        <v>29</v>
      </c>
      <c r="D27" s="4">
        <v>30</v>
      </c>
      <c r="E27" s="4">
        <v>0</v>
      </c>
      <c r="F27" s="4">
        <f t="shared" si="11"/>
        <v>300000</v>
      </c>
      <c r="G27" s="4">
        <f t="shared" si="12"/>
        <v>22500</v>
      </c>
      <c r="H27" s="4">
        <f t="shared" si="13"/>
        <v>18000</v>
      </c>
      <c r="I27" s="4">
        <f t="shared" si="14"/>
        <v>12000</v>
      </c>
      <c r="J27" s="4">
        <f t="shared" si="15"/>
        <v>22500</v>
      </c>
      <c r="K27" s="4">
        <f t="shared" si="16"/>
        <v>75000</v>
      </c>
      <c r="L27" s="21">
        <f t="shared" si="17"/>
        <v>5000</v>
      </c>
      <c r="M27" s="21">
        <f t="shared" si="18"/>
        <v>455000</v>
      </c>
      <c r="N27" s="21">
        <f t="shared" si="19"/>
        <v>34125</v>
      </c>
      <c r="O27" s="21">
        <f t="shared" si="20"/>
        <v>0</v>
      </c>
      <c r="P27" s="4">
        <v>500</v>
      </c>
      <c r="Q27" s="21">
        <f t="shared" si="21"/>
        <v>34625</v>
      </c>
      <c r="R27" s="21">
        <f t="shared" si="22"/>
        <v>420375</v>
      </c>
    </row>
    <row r="28" spans="1:18" ht="15">
      <c r="A28" s="4">
        <v>109</v>
      </c>
      <c r="B28" s="2" t="s">
        <v>24</v>
      </c>
      <c r="C28" s="4" t="s">
        <v>30</v>
      </c>
      <c r="D28" s="4">
        <v>28</v>
      </c>
      <c r="E28" s="4">
        <v>4</v>
      </c>
      <c r="F28" s="4">
        <f t="shared" si="11"/>
        <v>35000</v>
      </c>
      <c r="G28" s="4">
        <f t="shared" si="12"/>
        <v>2625</v>
      </c>
      <c r="H28" s="4">
        <f t="shared" si="13"/>
        <v>2100</v>
      </c>
      <c r="I28" s="4">
        <f t="shared" si="14"/>
        <v>1400</v>
      </c>
      <c r="J28" s="4">
        <f t="shared" si="15"/>
        <v>2625</v>
      </c>
      <c r="K28" s="4">
        <f t="shared" si="16"/>
        <v>8750</v>
      </c>
      <c r="L28" s="21">
        <f t="shared" si="17"/>
        <v>729.16666666666674</v>
      </c>
      <c r="M28" s="21">
        <f t="shared" si="18"/>
        <v>53229.166666666664</v>
      </c>
      <c r="N28" s="21">
        <f t="shared" si="19"/>
        <v>3992.1874999999995</v>
      </c>
      <c r="O28" s="21">
        <f t="shared" si="20"/>
        <v>2333.3333333333335</v>
      </c>
      <c r="P28" s="4">
        <v>500</v>
      </c>
      <c r="Q28" s="21">
        <f t="shared" si="21"/>
        <v>6825.520833333333</v>
      </c>
      <c r="R28" s="21">
        <f t="shared" si="22"/>
        <v>46403.645833333328</v>
      </c>
    </row>
    <row r="29" spans="1:18" ht="15">
      <c r="A29" s="4">
        <v>110</v>
      </c>
      <c r="B29" s="2" t="s">
        <v>25</v>
      </c>
      <c r="C29" s="4" t="s">
        <v>30</v>
      </c>
      <c r="D29" s="4">
        <v>30</v>
      </c>
      <c r="E29" s="4">
        <v>5</v>
      </c>
      <c r="F29" s="4">
        <f t="shared" si="11"/>
        <v>35000</v>
      </c>
      <c r="G29" s="4">
        <f t="shared" si="12"/>
        <v>2625</v>
      </c>
      <c r="H29" s="4">
        <f t="shared" si="13"/>
        <v>2100</v>
      </c>
      <c r="I29" s="4">
        <f t="shared" si="14"/>
        <v>1400</v>
      </c>
      <c r="J29" s="4">
        <f t="shared" si="15"/>
        <v>2625</v>
      </c>
      <c r="K29" s="4">
        <f t="shared" si="16"/>
        <v>8750</v>
      </c>
      <c r="L29" s="21">
        <f t="shared" si="17"/>
        <v>291.66666666666669</v>
      </c>
      <c r="M29" s="21">
        <f t="shared" si="18"/>
        <v>52791.666666666664</v>
      </c>
      <c r="N29" s="21">
        <f t="shared" si="19"/>
        <v>3959.3749999999995</v>
      </c>
      <c r="O29" s="21">
        <f t="shared" si="20"/>
        <v>0</v>
      </c>
      <c r="P29" s="4">
        <v>500</v>
      </c>
      <c r="Q29" s="21">
        <f t="shared" si="21"/>
        <v>4459.375</v>
      </c>
      <c r="R29" s="21">
        <f t="shared" si="22"/>
        <v>48332.291666666664</v>
      </c>
    </row>
    <row r="30" spans="1:18" ht="15">
      <c r="A30" s="4">
        <v>111</v>
      </c>
      <c r="B30" s="2" t="s">
        <v>26</v>
      </c>
      <c r="C30" s="4" t="s">
        <v>29</v>
      </c>
      <c r="D30" s="4">
        <v>30</v>
      </c>
      <c r="E30" s="4">
        <v>2</v>
      </c>
      <c r="F30" s="4">
        <f t="shared" si="11"/>
        <v>300000</v>
      </c>
      <c r="G30" s="4">
        <f t="shared" si="12"/>
        <v>22500</v>
      </c>
      <c r="H30" s="4">
        <f t="shared" si="13"/>
        <v>18000</v>
      </c>
      <c r="I30" s="4">
        <f t="shared" si="14"/>
        <v>12000</v>
      </c>
      <c r="J30" s="4">
        <f t="shared" si="15"/>
        <v>22500</v>
      </c>
      <c r="K30" s="4">
        <f t="shared" si="16"/>
        <v>75000</v>
      </c>
      <c r="L30" s="21">
        <f t="shared" si="17"/>
        <v>1250</v>
      </c>
      <c r="M30" s="21">
        <f t="shared" si="18"/>
        <v>451250</v>
      </c>
      <c r="N30" s="21">
        <f t="shared" si="19"/>
        <v>33843.75</v>
      </c>
      <c r="O30" s="21">
        <f t="shared" si="20"/>
        <v>0</v>
      </c>
      <c r="P30" s="4">
        <v>500</v>
      </c>
      <c r="Q30" s="21">
        <f t="shared" si="21"/>
        <v>34343.75</v>
      </c>
      <c r="R30" s="21">
        <f t="shared" si="22"/>
        <v>416906.25</v>
      </c>
    </row>
    <row r="31" spans="1:18" ht="15">
      <c r="A31" s="4">
        <v>112</v>
      </c>
      <c r="B31" s="2" t="s">
        <v>27</v>
      </c>
      <c r="C31" s="4" t="s">
        <v>43</v>
      </c>
      <c r="D31" s="4">
        <v>30</v>
      </c>
      <c r="E31" s="4">
        <v>1</v>
      </c>
      <c r="F31" s="4">
        <f>IF(C24:C34="ACCOUNTS",300000,IF(C31:C34="SALES",35000,IF(C31:C34="IT",400000,IF(C24:C34="MANAGER",32000,IF(C24:C34="SUPERVISOR",34000)))))</f>
        <v>32000</v>
      </c>
      <c r="G31" s="4">
        <f t="shared" si="12"/>
        <v>2400</v>
      </c>
      <c r="H31" s="4">
        <f t="shared" si="13"/>
        <v>1920</v>
      </c>
      <c r="I31" s="4">
        <f t="shared" si="14"/>
        <v>1280</v>
      </c>
      <c r="J31" s="4">
        <f t="shared" si="15"/>
        <v>2400</v>
      </c>
      <c r="K31" s="4">
        <f t="shared" si="16"/>
        <v>8000</v>
      </c>
      <c r="L31" s="21">
        <f t="shared" si="17"/>
        <v>133.33333333333334</v>
      </c>
      <c r="M31" s="21">
        <f t="shared" si="18"/>
        <v>48133.333333333336</v>
      </c>
      <c r="N31" s="21">
        <f t="shared" si="19"/>
        <v>3610</v>
      </c>
      <c r="O31" s="21">
        <f t="shared" si="20"/>
        <v>0</v>
      </c>
      <c r="P31" s="4">
        <v>500</v>
      </c>
      <c r="Q31" s="21">
        <f t="shared" si="21"/>
        <v>4110</v>
      </c>
      <c r="R31" s="21">
        <f t="shared" si="22"/>
        <v>44023.333333333336</v>
      </c>
    </row>
    <row r="32" spans="1:18" ht="15">
      <c r="A32" s="4">
        <v>113</v>
      </c>
      <c r="B32" s="2" t="s">
        <v>28</v>
      </c>
      <c r="C32" s="4" t="s">
        <v>44</v>
      </c>
      <c r="D32" s="4">
        <v>30</v>
      </c>
      <c r="E32" s="4">
        <v>1</v>
      </c>
      <c r="F32" s="4">
        <f t="shared" ref="F32:F34" si="23">IF(C25:C35="ACCOUNTS",300000,IF(C32:C35="SALES",35000,IF(C32:C35="IT",400000,IF(C25:C35="MANAGER",32000,IF(C25:C35="SUPERVISOR",34000)))))</f>
        <v>34000</v>
      </c>
      <c r="G32" s="4">
        <f t="shared" si="12"/>
        <v>2550</v>
      </c>
      <c r="H32" s="4">
        <f t="shared" si="13"/>
        <v>2040</v>
      </c>
      <c r="I32" s="4">
        <f t="shared" si="14"/>
        <v>1360</v>
      </c>
      <c r="J32" s="4">
        <f t="shared" si="15"/>
        <v>2550</v>
      </c>
      <c r="K32" s="4">
        <f t="shared" si="16"/>
        <v>8500</v>
      </c>
      <c r="L32" s="21">
        <f t="shared" si="17"/>
        <v>283.33333333333331</v>
      </c>
      <c r="M32" s="21">
        <f t="shared" si="18"/>
        <v>51283.333333333336</v>
      </c>
      <c r="N32" s="21">
        <f t="shared" si="19"/>
        <v>3846.25</v>
      </c>
      <c r="O32" s="21">
        <f t="shared" si="20"/>
        <v>0</v>
      </c>
      <c r="P32" s="4">
        <v>500</v>
      </c>
      <c r="Q32" s="21">
        <f t="shared" si="21"/>
        <v>4346.25</v>
      </c>
      <c r="R32" s="21">
        <f t="shared" si="22"/>
        <v>46937.083333333336</v>
      </c>
    </row>
    <row r="33" spans="1:18" ht="15">
      <c r="A33" s="4">
        <v>114</v>
      </c>
      <c r="B33" s="2" t="s">
        <v>21</v>
      </c>
      <c r="C33" s="4" t="s">
        <v>29</v>
      </c>
      <c r="D33" s="4">
        <v>30</v>
      </c>
      <c r="E33" s="4">
        <v>2</v>
      </c>
      <c r="F33" s="4">
        <f t="shared" si="23"/>
        <v>300000</v>
      </c>
      <c r="G33" s="4">
        <f t="shared" si="12"/>
        <v>22500</v>
      </c>
      <c r="H33" s="4">
        <f t="shared" si="13"/>
        <v>18000</v>
      </c>
      <c r="I33" s="4">
        <f t="shared" si="14"/>
        <v>12000</v>
      </c>
      <c r="J33" s="4">
        <f t="shared" si="15"/>
        <v>22500</v>
      </c>
      <c r="K33" s="4">
        <f t="shared" si="16"/>
        <v>75000</v>
      </c>
      <c r="L33" s="21">
        <f t="shared" si="17"/>
        <v>6250</v>
      </c>
      <c r="M33" s="21">
        <f t="shared" si="18"/>
        <v>456250</v>
      </c>
      <c r="N33" s="21">
        <f t="shared" si="19"/>
        <v>34218.75</v>
      </c>
      <c r="O33" s="21">
        <f t="shared" si="20"/>
        <v>0</v>
      </c>
      <c r="P33" s="4">
        <v>500</v>
      </c>
      <c r="Q33" s="21">
        <f t="shared" si="21"/>
        <v>34718.75</v>
      </c>
      <c r="R33" s="21">
        <f t="shared" si="22"/>
        <v>421531.25</v>
      </c>
    </row>
    <row r="34" spans="1:18">
      <c r="A34" s="4">
        <v>115</v>
      </c>
      <c r="B34" s="4" t="s">
        <v>42</v>
      </c>
      <c r="C34" s="4" t="s">
        <v>43</v>
      </c>
      <c r="D34" s="4">
        <v>30</v>
      </c>
      <c r="E34" s="4">
        <v>5</v>
      </c>
      <c r="F34" s="4">
        <f t="shared" si="23"/>
        <v>32000</v>
      </c>
      <c r="G34" s="4">
        <f t="shared" si="12"/>
        <v>2400</v>
      </c>
      <c r="H34" s="4">
        <f t="shared" si="13"/>
        <v>1920</v>
      </c>
      <c r="I34" s="4">
        <f t="shared" si="14"/>
        <v>1280</v>
      </c>
      <c r="J34" s="4">
        <f t="shared" si="15"/>
        <v>2400</v>
      </c>
      <c r="K34" s="4">
        <f t="shared" si="16"/>
        <v>8000</v>
      </c>
      <c r="L34" s="21">
        <f t="shared" si="17"/>
        <v>0</v>
      </c>
      <c r="M34" s="21">
        <f t="shared" si="18"/>
        <v>48000</v>
      </c>
      <c r="N34" s="21">
        <f t="shared" si="19"/>
        <v>3600</v>
      </c>
      <c r="O34" s="21">
        <f t="shared" si="20"/>
        <v>0</v>
      </c>
      <c r="P34" s="4">
        <v>500</v>
      </c>
      <c r="Q34" s="21">
        <f t="shared" si="21"/>
        <v>4100</v>
      </c>
      <c r="R34" s="21">
        <f t="shared" si="22"/>
        <v>43900</v>
      </c>
    </row>
    <row r="66" spans="133:137" ht="15">
      <c r="EC66" s="15"/>
      <c r="ED66" s="15"/>
      <c r="EE66" s="15"/>
      <c r="EF66" s="15"/>
      <c r="EG66" s="15"/>
    </row>
    <row r="118" spans="92:109"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</row>
    <row r="119" spans="92:109"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</row>
  </sheetData>
  <mergeCells count="32">
    <mergeCell ref="EC66:EG66"/>
    <mergeCell ref="O8:O9"/>
    <mergeCell ref="P8:P9"/>
    <mergeCell ref="Q8:Q9"/>
    <mergeCell ref="H8:H9"/>
    <mergeCell ref="I8:I9"/>
    <mergeCell ref="J8:J9"/>
    <mergeCell ref="K8:K9"/>
    <mergeCell ref="L8:L9"/>
    <mergeCell ref="M8:M9"/>
    <mergeCell ref="R22:R23"/>
    <mergeCell ref="F22:M22"/>
    <mergeCell ref="N22:Q22"/>
    <mergeCell ref="CN118:DE119"/>
    <mergeCell ref="A4:R4"/>
    <mergeCell ref="A5:R5"/>
    <mergeCell ref="N8:N9"/>
    <mergeCell ref="C7:C9"/>
    <mergeCell ref="B7:B9"/>
    <mergeCell ref="A7:A9"/>
    <mergeCell ref="G8:G9"/>
    <mergeCell ref="F7:M7"/>
    <mergeCell ref="F8:F9"/>
    <mergeCell ref="E7:E9"/>
    <mergeCell ref="D7:D9"/>
    <mergeCell ref="A22:A23"/>
    <mergeCell ref="B22:B23"/>
    <mergeCell ref="C22:C23"/>
    <mergeCell ref="D22:D23"/>
    <mergeCell ref="E22:E23"/>
    <mergeCell ref="N7:Q7"/>
    <mergeCell ref="R7:R9"/>
  </mergeCells>
  <pageMargins left="0.5" right="0.25" top="0.75" bottom="0.75" header="0.3" footer="0.3"/>
  <pageSetup paperSize="9" scale="74" orientation="landscape" r:id="rId1"/>
  <rowBreaks count="1" manualBreakCount="1">
    <brk id="22" max="16383" man="1"/>
  </rowBreaks>
  <colBreaks count="1" manualBreakCount="1">
    <brk id="1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ARSALAN</dc:creator>
  <cp:lastModifiedBy>Suleman Kashif</cp:lastModifiedBy>
  <cp:lastPrinted>2022-05-31T23:12:36Z</cp:lastPrinted>
  <dcterms:created xsi:type="dcterms:W3CDTF">2022-04-28T20:35:56Z</dcterms:created>
  <dcterms:modified xsi:type="dcterms:W3CDTF">2024-03-12T11:10:48Z</dcterms:modified>
</cp:coreProperties>
</file>