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 activeTab="2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INQ'!$A$3:$P$3</definedName>
    <definedName name="_xlnm._FilterDatabase" localSheetId="7" hidden="1">'1-LINK CASH'!$A$4:$P$12</definedName>
    <definedName name="_xlnm._FilterDatabase" localSheetId="5" hidden="1">'1-LINK IBFT ACQ'!$A$4:$R$68</definedName>
    <definedName name="_xlnm._FilterDatabase" localSheetId="3" hidden="1">'1-LINK IBFT ISS'!$A$4:$R$47</definedName>
    <definedName name="_xlnm._FilterDatabase" localSheetId="11" hidden="1">'BALANCE INQ TAG'!$A$4:$CQ$125</definedName>
    <definedName name="_xlnm._FilterDatabase" localSheetId="8" hidden="1">'CASH TAG ISS Trx'!$A$3:$CR$11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STATEMENT'!$A$3:$H$22</definedName>
    <definedName name="BalInq_1LINK" localSheetId="10">'1-LINK BALANCE INQ'!$A$4:$P$4</definedName>
    <definedName name="BalInq_1LINK_1" localSheetId="10">'1-LINK BALANCE INQ'!#REF!</definedName>
    <definedName name="CASH_1LINK" localSheetId="7">'1-LINK CASH'!#REF!</definedName>
    <definedName name="IBFTSett_TAG_1215" localSheetId="5">'1-LINK IBFT ACQ'!$A$5:$R$68</definedName>
    <definedName name="IBFTSett_TAG_1215" localSheetId="3">'1-LINK IBFT ISS'!$A$5:$R$47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CASH'!$A$5:$P$12</definedName>
  </definedNames>
  <calcPr calcId="162913"/>
  <pivotCaches>
    <pivotCache cacheId="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C5" i="2" l="1"/>
  <c r="C10" i="2"/>
  <c r="C11" i="2" s="1"/>
  <c r="C14" i="2"/>
  <c r="C16" i="2"/>
  <c r="C4" i="2"/>
  <c r="C12" i="2" s="1"/>
  <c r="E27" i="2" l="1"/>
  <c r="E29" i="2"/>
  <c r="E30" i="2"/>
  <c r="E31" i="2" s="1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D13" i="17"/>
  <c r="F13" i="17" s="1"/>
  <c r="F14" i="17"/>
  <c r="E33" i="2" l="1"/>
  <c r="D33" i="2"/>
  <c r="D30" i="2"/>
  <c r="D31" i="2" s="1"/>
  <c r="D27" i="2"/>
  <c r="D29" i="2"/>
  <c r="E7" i="17" l="1"/>
  <c r="F7" i="17" s="1"/>
  <c r="D6" i="2" l="1"/>
  <c r="D4" i="2"/>
  <c r="E22" i="2" l="1"/>
  <c r="D23" i="2"/>
  <c r="E23" i="2" s="1"/>
  <c r="D4" i="17"/>
  <c r="E24" i="2" l="1"/>
  <c r="D25" i="2"/>
  <c r="E25" i="2" s="1"/>
  <c r="E6" i="17"/>
  <c r="F6" i="17" s="1"/>
  <c r="E5" i="17"/>
  <c r="F5" i="17" s="1"/>
  <c r="D14" i="2"/>
  <c r="C20" i="2" l="1"/>
  <c r="D10" i="2" l="1"/>
  <c r="D39" i="2" l="1"/>
  <c r="D12" i="2" l="1"/>
  <c r="E10" i="17" s="1"/>
  <c r="F10" i="17" s="1"/>
  <c r="D8" i="2" l="1"/>
  <c r="E9" i="17" s="1"/>
  <c r="F9" i="17" s="1"/>
  <c r="F23" i="2"/>
  <c r="F22" i="2"/>
  <c r="F27" i="2" l="1"/>
  <c r="F26" i="2"/>
  <c r="C27" i="2"/>
  <c r="F33" i="2"/>
  <c r="F32" i="2"/>
  <c r="C21" i="2" l="1"/>
  <c r="F11" i="2"/>
  <c r="F10" i="2"/>
  <c r="C17" i="2"/>
  <c r="C15" i="2" l="1"/>
  <c r="E10" i="2"/>
  <c r="D11" i="2"/>
  <c r="E11" i="2" s="1"/>
  <c r="C13" i="2" l="1"/>
  <c r="F25" i="2" l="1"/>
  <c r="F24" i="2"/>
  <c r="A1" i="2"/>
  <c r="F13" i="2"/>
  <c r="F12" i="2"/>
  <c r="F19" i="2"/>
  <c r="F18" i="2"/>
  <c r="D16" i="2" l="1"/>
  <c r="D13" i="2" l="1"/>
  <c r="D7" i="2"/>
  <c r="E6" i="2"/>
  <c r="D15" i="2"/>
  <c r="E14" i="2"/>
  <c r="D17" i="2"/>
  <c r="E17" i="2" s="1"/>
  <c r="E16" i="2"/>
  <c r="D5" i="2"/>
  <c r="E15" i="2" l="1"/>
  <c r="E12" i="2"/>
  <c r="E7" i="2"/>
  <c r="E18" i="2"/>
  <c r="E19" i="2"/>
  <c r="E5" i="2"/>
  <c r="E13" i="2"/>
  <c r="D9" i="2"/>
  <c r="E8" i="2"/>
  <c r="E4" i="2"/>
  <c r="E9" i="2" l="1"/>
  <c r="F21" i="2"/>
  <c r="F20" i="2"/>
  <c r="F17" i="2"/>
  <c r="F16" i="2"/>
  <c r="F15" i="2"/>
  <c r="F14" i="2"/>
  <c r="F9" i="2"/>
  <c r="F8" i="2"/>
  <c r="F7" i="2"/>
  <c r="F6" i="2"/>
  <c r="F5" i="2"/>
  <c r="F4" i="2"/>
  <c r="E4" i="17"/>
  <c r="F4" i="17" s="1"/>
  <c r="F20" i="17" s="1"/>
  <c r="D20" i="2"/>
  <c r="D21" i="2" s="1"/>
  <c r="E21" i="2" l="1"/>
  <c r="D38" i="2"/>
  <c r="E20" i="2"/>
  <c r="B38" i="2" l="1"/>
  <c r="D40" i="2"/>
</calcChain>
</file>

<file path=xl/connections.xml><?xml version="1.0" encoding="utf-8"?>
<connections xmlns="http://schemas.openxmlformats.org/spreadsheetml/2006/main">
  <connection id="1" name="BalInq_1LINK" type="6" refreshedVersion="6" background="1" saveData="1">
    <textPr codePage="437" sourceFile="D:\TAG SETTLEMENT FILES\1LINK SWITCH FILES\2022\BalInq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<sst xmlns="http://schemas.openxmlformats.org/spreadsheetml/2006/main" count="7669" uniqueCount="1263">
  <si>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</si>
  <si>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</si>
  <si>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</si>
  <si>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</si>
  <si>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</si>
  <si>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</si>
  <si>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</si>
  <si>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</si>
  <si>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</si>
  <si>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</si>
  <si>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</si>
  <si>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</si>
  <si>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</si>
  <si>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</si>
  <si>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</si>
  <si>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</si>
  <si>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</si>
  <si>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</si>
  <si>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</si>
  <si>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</si>
  <si>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</si>
  <si>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</si>
  <si>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</si>
  <si>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</si>
  <si>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</si>
  <si>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</si>
  <si>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</si>
  <si>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</si>
  <si>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</si>
  <si>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</si>
  <si>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</si>
  <si>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</si>
  <si>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</si>
  <si>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</si>
  <si>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</si>
  <si>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</si>
  <si>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</si>
  <si>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</si>
  <si>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</si>
  <si>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</si>
  <si>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</si>
  <si>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</si>
  <si>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</si>
  <si>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</si>
  <si>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</si>
  <si>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</si>
  <si>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</si>
  <si>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</si>
  <si>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</si>
  <si>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</si>
  <si>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</si>
  <si>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</si>
  <si>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</si>
  <si>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</si>
  <si>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</si>
  <si>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</si>
  <si>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</si>
  <si>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</si>
  <si>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</si>
  <si>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</si>
  <si>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</si>
  <si>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</si>
  <si>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</si>
  <si>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</si>
  <si>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</si>
  <si>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</si>
  <si>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</si>
  <si>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</si>
  <si>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</si>
  <si>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</si>
  <si>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</si>
  <si>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</si>
  <si>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</si>
  <si>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</si>
  <si>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</si>
  <si>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</si>
  <si>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</si>
  <si>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</si>
  <si>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</si>
  <si>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</si>
  <si>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</si>
  <si>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</si>
  <si>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</si>
  <si>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</si>
  <si>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</si>
  <si>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</si>
  <si>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</si>
  <si>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</si>
  <si>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</si>
  <si>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</si>
  <si>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</si>
  <si>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</si>
  <si>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</si>
  <si>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</si>
  <si>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</si>
  <si>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</si>
  <si>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</si>
  <si>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</si>
  <si>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</si>
  <si>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</si>
  <si>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</si>
  <si>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</si>
  <si>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</si>
  <si>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</si>
  <si>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</si>
  <si>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</si>
  <si>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</si>
  <si>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</si>
  <si>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</si>
  <si>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</si>
  <si>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</si>
  <si>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</si>
  <si>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</si>
  <si>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</si>
  <si>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</si>
  <si>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</si>
  <si>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</si>
  <si>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</si>
  <si>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</si>
  <si>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</si>
  <si>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</si>
  <si>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</si>
  <si>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</si>
  <si>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</si>
  <si>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</si>
  <si>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</si>
  <si>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</si>
  <si>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</si>
  <si>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</si>
  <si>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</si>
  <si>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</si>
  <si>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</si>
  <si>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</si>
  <si>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</si>
  <si>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</si>
  <si>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</si>
  <si>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</si>
  <si>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</si>
  <si>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</si>
  <si>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</si>
  <si>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</si>
  <si>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</si>
  <si>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</si>
  <si>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</si>
  <si>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</si>
  <si>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</si>
  <si>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</si>
  <si>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</si>
  <si>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</si>
  <si>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</si>
  <si>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</si>
  <si>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</si>
  <si>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</si>
  <si>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</si>
  <si>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</si>
  <si>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</si>
  <si>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</si>
  <si>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</si>
  <si>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</si>
  <si>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</si>
  <si>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</si>
  <si>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</si>
  <si>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</si>
  <si>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</si>
  <si>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</si>
  <si>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</si>
  <si>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</si>
  <si>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</si>
  <si>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</si>
  <si>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</si>
  <si>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</si>
  <si>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</si>
  <si>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</si>
  <si>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</si>
  <si>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</si>
  <si>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</si>
  <si>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</si>
  <si>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</si>
  <si>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</si>
  <si>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</si>
  <si>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</si>
  <si>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</si>
  <si>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</si>
  <si>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</si>
  <si>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</si>
  <si>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</si>
  <si>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</si>
  <si>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</si>
  <si>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</si>
  <si>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83644350</t>
  </si>
  <si>
    <t>478278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</si>
  <si>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</si>
  <si>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</si>
  <si>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</si>
  <si>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</si>
  <si>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</si>
  <si>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</si>
  <si>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</si>
  <si>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</si>
  <si>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</si>
  <si>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</si>
  <si>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</si>
  <si>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</si>
  <si>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</si>
  <si>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000010</t>
  </si>
  <si>
    <t>03170756645</t>
  </si>
  <si>
    <t>000011</t>
  </si>
  <si>
    <t>000012</t>
  </si>
  <si>
    <t>627408</t>
  </si>
  <si>
    <t>000013</t>
  </si>
  <si>
    <t>000014</t>
  </si>
  <si>
    <t>000015</t>
  </si>
  <si>
    <t>585953</t>
  </si>
  <si>
    <t>000016</t>
  </si>
  <si>
    <t>000017</t>
  </si>
  <si>
    <t>627873</t>
  </si>
  <si>
    <t>rand</t>
  </si>
  <si>
    <t>000018</t>
  </si>
  <si>
    <t>600648</t>
  </si>
  <si>
    <t>00000108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</si>
  <si>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</si>
  <si>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</si>
  <si>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</si>
  <si>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</si>
  <si>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</si>
  <si>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</si>
  <si>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</si>
  <si>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</si>
  <si>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</si>
  <si>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</si>
  <si>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</si>
  <si>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</si>
  <si>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</si>
  <si>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</si>
  <si>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</si>
  <si>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</si>
  <si>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588974</t>
  </si>
  <si>
    <t>220585</t>
  </si>
  <si>
    <t>220557</t>
  </si>
  <si>
    <t>18200133</t>
  </si>
  <si>
    <t>627271</t>
  </si>
  <si>
    <t>ONLINE</t>
  </si>
  <si>
    <t>03024231938</t>
  </si>
  <si>
    <t>404721</t>
  </si>
  <si>
    <t>589430</t>
  </si>
  <si>
    <t>03107537091</t>
  </si>
  <si>
    <t>08310105551268</t>
  </si>
  <si>
    <t>03004259404</t>
  </si>
  <si>
    <t>03065698699</t>
  </si>
  <si>
    <t>03036657426</t>
  </si>
  <si>
    <t>03018191111</t>
  </si>
  <si>
    <t>4649510831005209</t>
  </si>
  <si>
    <t>03491068298</t>
  </si>
  <si>
    <t>03048672115</t>
  </si>
  <si>
    <t>4047210187658093</t>
  </si>
  <si>
    <t>03000205959</t>
  </si>
  <si>
    <t>03012704869</t>
  </si>
  <si>
    <t>3230423617483</t>
  </si>
  <si>
    <t>03170756645         20586</t>
  </si>
  <si>
    <t>03094567739</t>
  </si>
  <si>
    <t>03130000299</t>
  </si>
  <si>
    <t>183306</t>
  </si>
  <si>
    <t>923000205959</t>
  </si>
  <si>
    <t>92300020</t>
  </si>
  <si>
    <t>18729252701</t>
  </si>
  <si>
    <t>03225114400</t>
  </si>
  <si>
    <t>03029297087</t>
  </si>
  <si>
    <t>03347980807</t>
  </si>
  <si>
    <t>03345442244</t>
  </si>
  <si>
    <t>0506</t>
  </si>
  <si>
    <t>03451384168</t>
  </si>
  <si>
    <t>03334931007</t>
  </si>
  <si>
    <t>03124398910</t>
  </si>
  <si>
    <t>TagProdStdPhysical</t>
  </si>
  <si>
    <t>0200</t>
  </si>
  <si>
    <t>402628364435047</t>
  </si>
  <si>
    <t>TAG                      INTERNET     PK</t>
  </si>
  <si>
    <t>PAK</t>
  </si>
  <si>
    <t>47</t>
  </si>
  <si>
    <t>H</t>
  </si>
  <si>
    <t>ACH_WITHD</t>
  </si>
  <si>
    <t>00</t>
  </si>
  <si>
    <t>PKR</t>
  </si>
  <si>
    <t>USD</t>
  </si>
  <si>
    <t>B</t>
  </si>
  <si>
    <t>I2C</t>
  </si>
  <si>
    <t>i2c Inc</t>
  </si>
  <si>
    <t>Y</t>
  </si>
  <si>
    <t>N</t>
  </si>
  <si>
    <t>TagVirtual</t>
  </si>
  <si>
    <t>I</t>
  </si>
  <si>
    <t>40*************7285</t>
  </si>
  <si>
    <t>439000031937</t>
  </si>
  <si>
    <t>40*************8049</t>
  </si>
  <si>
    <t>439000592523</t>
  </si>
  <si>
    <t>40*************8093</t>
  </si>
  <si>
    <t>439000746757</t>
  </si>
  <si>
    <t>40*************4181</t>
  </si>
  <si>
    <t>439000226571</t>
  </si>
  <si>
    <t>40*************9921</t>
  </si>
  <si>
    <t>439000041505</t>
  </si>
  <si>
    <t>L1TAGPHYVER</t>
  </si>
  <si>
    <t>40*************0625</t>
  </si>
  <si>
    <t>439000723736</t>
  </si>
  <si>
    <t>Funds transfer from MUHAMMAD USAMA (40*************0625) to MUHAMMAD USAMA( SadaPay - *6645)</t>
  </si>
  <si>
    <t>Funds transfer from AKBAR ALI (40*************8049) to DARANAI DARANAI( Telenor Microfinance Bank - *2115)</t>
  </si>
  <si>
    <t>40*************6614</t>
  </si>
  <si>
    <t>439000575629</t>
  </si>
  <si>
    <t>40*************9914</t>
  </si>
  <si>
    <t>439000576981</t>
  </si>
  <si>
    <t>40*************7115</t>
  </si>
  <si>
    <t>40*************9907</t>
  </si>
  <si>
    <t>439000286543</t>
  </si>
  <si>
    <t>Funds transfer from AHMAD ATIF SALMAN (40*************9907) to AHMAD ATIF SALMAN( SadaPay - *9404)</t>
  </si>
  <si>
    <t>40*************4138</t>
  </si>
  <si>
    <t>439000173151</t>
  </si>
  <si>
    <t>40*************5777</t>
  </si>
  <si>
    <t>439000732517</t>
  </si>
  <si>
    <t>40*************5853</t>
  </si>
  <si>
    <t>439000718713</t>
  </si>
  <si>
    <t>40*************7211</t>
  </si>
  <si>
    <t>439000633434</t>
  </si>
  <si>
    <t>Funds transfer from FAHEEM ISHAQ (40*************7211) to FAHEEM ISHAQ( Telenor Microfinance Bank - *4168)</t>
  </si>
  <si>
    <t>0220</t>
  </si>
  <si>
    <t>SADAPAY</t>
  </si>
  <si>
    <t>SADAPAY                  MOBILE         PAK</t>
  </si>
  <si>
    <t>MOBILE</t>
  </si>
  <si>
    <t>0003</t>
  </si>
  <si>
    <t>48</t>
  </si>
  <si>
    <t>A</t>
  </si>
  <si>
    <t>1070000</t>
  </si>
  <si>
    <t>BNK_FUND_TRSEF</t>
  </si>
  <si>
    <t>ONELINK</t>
  </si>
  <si>
    <t>RO1</t>
  </si>
  <si>
    <t>ELAN</t>
  </si>
  <si>
    <t>01</t>
  </si>
  <si>
    <t>W</t>
  </si>
  <si>
    <t>**</t>
  </si>
  <si>
    <t>***</t>
  </si>
  <si>
    <t>*</t>
  </si>
  <si>
    <t>22055700000</t>
  </si>
  <si>
    <t>FMFB BANK LTD</t>
  </si>
  <si>
    <t>10800000000000</t>
  </si>
  <si>
    <t>FMFB BANK LTD            MOBILE         PAK</t>
  </si>
  <si>
    <t>90</t>
  </si>
  <si>
    <t>62787300000</t>
  </si>
  <si>
    <t>Meezan Bank  AMBIT Karach</t>
  </si>
  <si>
    <t>Meezan Bank  AMBIT Karachi              PAK</t>
  </si>
  <si>
    <t>i</t>
  </si>
  <si>
    <t>62727100000</t>
  </si>
  <si>
    <t>ONLINE BANKING SCB ID KAR</t>
  </si>
  <si>
    <t>STAN CHARTERED</t>
  </si>
  <si>
    <t>ONLINE BANKING SCB ID KARACHI      KAR  PAK</t>
  </si>
  <si>
    <t>ACHI      KAR</t>
  </si>
  <si>
    <t>NAYAPAY</t>
  </si>
  <si>
    <t>NAYAPAY                                 PAK</t>
  </si>
  <si>
    <t>60064800000</t>
  </si>
  <si>
    <t>HABIB BANK LTD</t>
  </si>
  <si>
    <t>HABIB BANK LTD           MAPP           PAK</t>
  </si>
  <si>
    <t>MAPP</t>
  </si>
  <si>
    <t>108</t>
  </si>
  <si>
    <t>40*************7706</t>
  </si>
  <si>
    <t>439000146115</t>
  </si>
  <si>
    <t>HABIB  BANK PAKISTAN LIMI</t>
  </si>
  <si>
    <t>HABIB  BANK PAKISTAN LIMITED INTERNET   PAK</t>
  </si>
  <si>
    <t>TED INTERNET</t>
  </si>
  <si>
    <t>63939000000</t>
  </si>
  <si>
    <t>Islamabad</t>
  </si>
  <si>
    <t>923400289244000</t>
  </si>
  <si>
    <t>Islamabad                Islamabad      PAK</t>
  </si>
  <si>
    <t>02</t>
  </si>
  <si>
    <t>40*************2653</t>
  </si>
  <si>
    <t>439000049337</t>
  </si>
  <si>
    <t>40*************8773</t>
  </si>
  <si>
    <t>439000427890</t>
  </si>
  <si>
    <t>40*************8226</t>
  </si>
  <si>
    <t>439000071105</t>
  </si>
  <si>
    <t>40*************2273</t>
  </si>
  <si>
    <t>439000743448</t>
  </si>
  <si>
    <t>40*************6826</t>
  </si>
  <si>
    <t>439000142258</t>
  </si>
  <si>
    <t>58943000000</t>
  </si>
  <si>
    <t>ISLAMABAD</t>
  </si>
  <si>
    <t>ATM_WITHD</t>
  </si>
  <si>
    <t>Domestic ATM Cash Withdrawal</t>
  </si>
  <si>
    <t>05</t>
  </si>
  <si>
    <t>0722</t>
  </si>
  <si>
    <t>Fee of Domestic ATM Cash Withdrawal</t>
  </si>
  <si>
    <t>30</t>
  </si>
  <si>
    <t>ATM_BINQ_PIN</t>
  </si>
  <si>
    <t>Fee of ATM PIN Balance Inquiry</t>
  </si>
  <si>
    <t>ADJUSTMENT*0509 ISS TAG WRL*0509 ISS TAG WRLD SETT</t>
  </si>
  <si>
    <t>ADJUSTMENT*0509 ISS TAG WRL*0509 ISS TAG WRLD Exp</t>
  </si>
  <si>
    <t>ADJUSTMENT*0509 ISS TAG BI*0509 ISS TAG BI EXP</t>
  </si>
  <si>
    <t>ADJUSTMENT*0509 IBFT TAG Se*0509 IBFT TAG Sett</t>
  </si>
  <si>
    <t>ADJUSTMENT*0509 EXP TAG Set*0509 EXP TAG Sett</t>
  </si>
  <si>
    <t>ADJUSTMENT*0509 ACQ IBFT TA*0509 ACQ IBFT TAG</t>
  </si>
  <si>
    <t>ADJUSTMENT*0509 Income TAG*0509 Income TAG Sett</t>
  </si>
  <si>
    <t>ADJUSTMENT*0509 TAG IBFT TF*0509 TAG IBFT TF</t>
  </si>
  <si>
    <t>ADJUSTMENT*0510 ISS TAG WRL*0510 ISS TAG WRLD SETT</t>
  </si>
  <si>
    <t>ADJUSTMENT*0510 ISS TAG WRL*0510 ISS TAG WRLD Exp</t>
  </si>
  <si>
    <t>ADJUSTMENT*0510 Income TAG*0510 Income TAG Sett</t>
  </si>
  <si>
    <t>ADJUSTMENT*0510 EXP TAG Set*0510 EXP TAG Sett</t>
  </si>
  <si>
    <t>ADJUSTMENT*0510 ACQ IBFT TA*0510 ACQ IBFT TAG</t>
  </si>
  <si>
    <t>ADJUSTMENT*0510 TAG IBFT TF*0510 TAG IBFT TF</t>
  </si>
  <si>
    <t>ADJUSTMENT*0510 IBFT TAG Se*0510 IBFT TAG Sett</t>
  </si>
  <si>
    <t>30/4/2022</t>
  </si>
  <si>
    <t>ADJUSTMENT*IBFT TXN Fee*0430-IBFT TXN Fee</t>
  </si>
  <si>
    <t>ADJUSTMENT*IBFT TITLE FETCH*0509-IBFT TITLE FETCH</t>
  </si>
  <si>
    <t>Adjustment</t>
  </si>
  <si>
    <t>0507</t>
  </si>
  <si>
    <t>6393470000231685</t>
  </si>
  <si>
    <t>004026</t>
  </si>
  <si>
    <t>911985</t>
  </si>
  <si>
    <t>03214849143</t>
  </si>
  <si>
    <t>923224918232</t>
  </si>
  <si>
    <t>033739</t>
  </si>
  <si>
    <t>272776</t>
  </si>
  <si>
    <t>92322491</t>
  </si>
  <si>
    <t>03224918232</t>
  </si>
  <si>
    <t>03071915354</t>
  </si>
  <si>
    <t>054305</t>
  </si>
  <si>
    <t>720440</t>
  </si>
  <si>
    <t>999925976924628467</t>
  </si>
  <si>
    <t>061609</t>
  </si>
  <si>
    <t>638467</t>
  </si>
  <si>
    <t>03036454336</t>
  </si>
  <si>
    <t>6023720614714115143</t>
  </si>
  <si>
    <t>092158</t>
  </si>
  <si>
    <t>390326</t>
  </si>
  <si>
    <t>00000HMB</t>
  </si>
  <si>
    <t>03218141444</t>
  </si>
  <si>
    <t>999925595189128471</t>
  </si>
  <si>
    <t>104552</t>
  </si>
  <si>
    <t>698471</t>
  </si>
  <si>
    <t>03016921435</t>
  </si>
  <si>
    <t>121945</t>
  </si>
  <si>
    <t>960832</t>
  </si>
  <si>
    <t>6393470000217866</t>
  </si>
  <si>
    <t>125806</t>
  </si>
  <si>
    <t>580537</t>
  </si>
  <si>
    <t>03132885816</t>
  </si>
  <si>
    <t>6393470000248580</t>
  </si>
  <si>
    <t>133419</t>
  </si>
  <si>
    <t>737306</t>
  </si>
  <si>
    <t>923174459870</t>
  </si>
  <si>
    <t>145136</t>
  </si>
  <si>
    <t>776151</t>
  </si>
  <si>
    <t>92317445</t>
  </si>
  <si>
    <t>03061914146</t>
  </si>
  <si>
    <t>999925124856128483</t>
  </si>
  <si>
    <t>150048</t>
  </si>
  <si>
    <t>828483</t>
  </si>
  <si>
    <t>03163344116</t>
  </si>
  <si>
    <t>03449452046</t>
  </si>
  <si>
    <t>999925495375528487</t>
  </si>
  <si>
    <t>160233</t>
  </si>
  <si>
    <t>878487</t>
  </si>
  <si>
    <t>999925511860228490</t>
  </si>
  <si>
    <t>160518</t>
  </si>
  <si>
    <t>958490</t>
  </si>
  <si>
    <t>6393470000218393</t>
  </si>
  <si>
    <t>162942</t>
  </si>
  <si>
    <t>831519</t>
  </si>
  <si>
    <t>03047047047</t>
  </si>
  <si>
    <t>4649510309032958</t>
  </si>
  <si>
    <t>163131</t>
  </si>
  <si>
    <t>211331</t>
  </si>
  <si>
    <t>03090105594452</t>
  </si>
  <si>
    <t>03361292924</t>
  </si>
  <si>
    <t>999925678647628499</t>
  </si>
  <si>
    <t>163306</t>
  </si>
  <si>
    <t>878499</t>
  </si>
  <si>
    <t>10947900613403</t>
  </si>
  <si>
    <t>164357</t>
  </si>
  <si>
    <t>323344</t>
  </si>
  <si>
    <t>999925327208328503</t>
  </si>
  <si>
    <t>182112</t>
  </si>
  <si>
    <t>808503</t>
  </si>
  <si>
    <t>1110013520284766821</t>
  </si>
  <si>
    <t>184520</t>
  </si>
  <si>
    <t>111001</t>
  </si>
  <si>
    <t>12487991863703</t>
  </si>
  <si>
    <t>581886</t>
  </si>
  <si>
    <t>30181911115</t>
  </si>
  <si>
    <t>184550</t>
  </si>
  <si>
    <t>342221</t>
  </si>
  <si>
    <t>CUST-001</t>
  </si>
  <si>
    <t>923354305015</t>
  </si>
  <si>
    <t>191148</t>
  </si>
  <si>
    <t>293289</t>
  </si>
  <si>
    <t>92335430</t>
  </si>
  <si>
    <t>03113065015</t>
  </si>
  <si>
    <t>33372572012</t>
  </si>
  <si>
    <t>194356</t>
  </si>
  <si>
    <t>345054</t>
  </si>
  <si>
    <t>03337257201</t>
  </si>
  <si>
    <t>6393470000240512</t>
  </si>
  <si>
    <t>201140</t>
  </si>
  <si>
    <t>663552</t>
  </si>
  <si>
    <t>03343008808</t>
  </si>
  <si>
    <t>6393470000626736</t>
  </si>
  <si>
    <t>203712</t>
  </si>
  <si>
    <t>800107</t>
  </si>
  <si>
    <t>03369557203</t>
  </si>
  <si>
    <t>923117099414</t>
  </si>
  <si>
    <t>225929</t>
  </si>
  <si>
    <t>293349</t>
  </si>
  <si>
    <t>92311709</t>
  </si>
  <si>
    <t>03117099414</t>
  </si>
  <si>
    <t>34513841680</t>
  </si>
  <si>
    <t>230303</t>
  </si>
  <si>
    <t>353184</t>
  </si>
  <si>
    <t>CUST-005</t>
  </si>
  <si>
    <t>999925108050828506</t>
  </si>
  <si>
    <t>231800</t>
  </si>
  <si>
    <t>078506</t>
  </si>
  <si>
    <t>03326262525</t>
  </si>
  <si>
    <t>0508</t>
  </si>
  <si>
    <t>005544</t>
  </si>
  <si>
    <t>122975</t>
  </si>
  <si>
    <t>064538</t>
  </si>
  <si>
    <t>776459</t>
  </si>
  <si>
    <t>999925800298628510</t>
  </si>
  <si>
    <t>064643</t>
  </si>
  <si>
    <t>048510</t>
  </si>
  <si>
    <t>072028</t>
  </si>
  <si>
    <t>480724</t>
  </si>
  <si>
    <t>999925305553028513</t>
  </si>
  <si>
    <t>081055</t>
  </si>
  <si>
    <t>968513</t>
  </si>
  <si>
    <t>3320275452587</t>
  </si>
  <si>
    <t>090152</t>
  </si>
  <si>
    <t>799875</t>
  </si>
  <si>
    <t>03130000299         20586</t>
  </si>
  <si>
    <t>923460987709</t>
  </si>
  <si>
    <t>112321</t>
  </si>
  <si>
    <t>255854</t>
  </si>
  <si>
    <t>92346098</t>
  </si>
  <si>
    <t>03460987709</t>
  </si>
  <si>
    <t>999925985405528523</t>
  </si>
  <si>
    <t>125054</t>
  </si>
  <si>
    <t>108523</t>
  </si>
  <si>
    <t>131918</t>
  </si>
  <si>
    <t>789841</t>
  </si>
  <si>
    <t>131923</t>
  </si>
  <si>
    <t>484362</t>
  </si>
  <si>
    <t>6393470000949609</t>
  </si>
  <si>
    <t>141852</t>
  </si>
  <si>
    <t>801578</t>
  </si>
  <si>
    <t>999925039988228527</t>
  </si>
  <si>
    <t>154639</t>
  </si>
  <si>
    <t>368527</t>
  </si>
  <si>
    <t>03452069413</t>
  </si>
  <si>
    <t>923364547826</t>
  </si>
  <si>
    <t>162821</t>
  </si>
  <si>
    <t>033198</t>
  </si>
  <si>
    <t>92336454</t>
  </si>
  <si>
    <t>03364547826</t>
  </si>
  <si>
    <t>999925299176628530</t>
  </si>
  <si>
    <t>162951</t>
  </si>
  <si>
    <t>828530</t>
  </si>
  <si>
    <t>999925526727028533</t>
  </si>
  <si>
    <t>170747</t>
  </si>
  <si>
    <t>568533</t>
  </si>
  <si>
    <t>03327351330</t>
  </si>
  <si>
    <t>923334932847</t>
  </si>
  <si>
    <t>174144</t>
  </si>
  <si>
    <t>938992</t>
  </si>
  <si>
    <t>92333493</t>
  </si>
  <si>
    <t>03334932847</t>
  </si>
  <si>
    <t>6393470000268919</t>
  </si>
  <si>
    <t>180443</t>
  </si>
  <si>
    <t>641877</t>
  </si>
  <si>
    <t>999925900428128536</t>
  </si>
  <si>
    <t>181004</t>
  </si>
  <si>
    <t>128536</t>
  </si>
  <si>
    <t>999925935601428540</t>
  </si>
  <si>
    <t>234916</t>
  </si>
  <si>
    <t>848540</t>
  </si>
  <si>
    <t>0509</t>
  </si>
  <si>
    <t>195110</t>
  </si>
  <si>
    <t>960494</t>
  </si>
  <si>
    <t>001700</t>
  </si>
  <si>
    <t>060164</t>
  </si>
  <si>
    <t>999925218490628543</t>
  </si>
  <si>
    <t>003622</t>
  </si>
  <si>
    <t>078543</t>
  </si>
  <si>
    <t>03067059575</t>
  </si>
  <si>
    <t>999925244546928551</t>
  </si>
  <si>
    <t>004044</t>
  </si>
  <si>
    <t>808551</t>
  </si>
  <si>
    <t>999925248261428554</t>
  </si>
  <si>
    <t>004122</t>
  </si>
  <si>
    <t>738554</t>
  </si>
  <si>
    <t>999925251800528557</t>
  </si>
  <si>
    <t>004158</t>
  </si>
  <si>
    <t>398557</t>
  </si>
  <si>
    <t>012905</t>
  </si>
  <si>
    <t>766522</t>
  </si>
  <si>
    <t>024425</t>
  </si>
  <si>
    <t>040709</t>
  </si>
  <si>
    <t>999925081647428562</t>
  </si>
  <si>
    <t>054656</t>
  </si>
  <si>
    <t>878562</t>
  </si>
  <si>
    <t>03003335389</t>
  </si>
  <si>
    <t>923003335389</t>
  </si>
  <si>
    <t>054906</t>
  </si>
  <si>
    <t>515666</t>
  </si>
  <si>
    <t>92300333</t>
  </si>
  <si>
    <t>999925193466528565</t>
  </si>
  <si>
    <t>085214</t>
  </si>
  <si>
    <t>208565</t>
  </si>
  <si>
    <t>03067666341</t>
  </si>
  <si>
    <t>999925981079628571</t>
  </si>
  <si>
    <t>135010</t>
  </si>
  <si>
    <t>868571</t>
  </si>
  <si>
    <t>999925694071028574</t>
  </si>
  <si>
    <t>154900</t>
  </si>
  <si>
    <t>278574</t>
  </si>
  <si>
    <t>03354305015</t>
  </si>
  <si>
    <t>999925044385828577</t>
  </si>
  <si>
    <t>164724</t>
  </si>
  <si>
    <t>358577</t>
  </si>
  <si>
    <t>170023</t>
  </si>
  <si>
    <t>500951</t>
  </si>
  <si>
    <t>171149</t>
  </si>
  <si>
    <t>520448</t>
  </si>
  <si>
    <t>03329007958</t>
  </si>
  <si>
    <t>181628</t>
  </si>
  <si>
    <t>580289</t>
  </si>
  <si>
    <t>580524</t>
  </si>
  <si>
    <t>999925608821428586</t>
  </si>
  <si>
    <t>210808</t>
  </si>
  <si>
    <t>678586</t>
  </si>
  <si>
    <t>03482314269</t>
  </si>
  <si>
    <t>03102886554</t>
  </si>
  <si>
    <t>6393470000372711</t>
  </si>
  <si>
    <t>214728</t>
  </si>
  <si>
    <t>840571</t>
  </si>
  <si>
    <t>03082893132</t>
  </si>
  <si>
    <t>999925890785628589</t>
  </si>
  <si>
    <t>215508</t>
  </si>
  <si>
    <t>808589</t>
  </si>
  <si>
    <t>6393470000229283</t>
  </si>
  <si>
    <t>220100</t>
  </si>
  <si>
    <t>722775</t>
  </si>
  <si>
    <t>03064990837</t>
  </si>
  <si>
    <t>999925258601628592</t>
  </si>
  <si>
    <t>225626</t>
  </si>
  <si>
    <t>788592</t>
  </si>
  <si>
    <t>03153388022</t>
  </si>
  <si>
    <t>1587084220125112245</t>
  </si>
  <si>
    <t>230758</t>
  </si>
  <si>
    <t>158708</t>
  </si>
  <si>
    <t>54357000012103</t>
  </si>
  <si>
    <t>999925408076328595</t>
  </si>
  <si>
    <t>232120</t>
  </si>
  <si>
    <t>838595</t>
  </si>
  <si>
    <t>999925418935128599</t>
  </si>
  <si>
    <t>232309</t>
  </si>
  <si>
    <t>808599</t>
  </si>
  <si>
    <t>03167640467</t>
  </si>
  <si>
    <t>6393470000255080</t>
  </si>
  <si>
    <t>233604</t>
  </si>
  <si>
    <t>518812</t>
  </si>
  <si>
    <t>03434200008</t>
  </si>
  <si>
    <t>03047846424</t>
  </si>
  <si>
    <t>0510</t>
  </si>
  <si>
    <t>212222</t>
  </si>
  <si>
    <t>660606</t>
  </si>
  <si>
    <t>010627</t>
  </si>
  <si>
    <t>429278</t>
  </si>
  <si>
    <t>03474354092</t>
  </si>
  <si>
    <t>923216261782</t>
  </si>
  <si>
    <t>013500</t>
  </si>
  <si>
    <t>677799</t>
  </si>
  <si>
    <t>92321626</t>
  </si>
  <si>
    <t>03216261782</t>
  </si>
  <si>
    <t>024258</t>
  </si>
  <si>
    <t>720084</t>
  </si>
  <si>
    <t>999925683507728602</t>
  </si>
  <si>
    <t>054035</t>
  </si>
  <si>
    <t>668602</t>
  </si>
  <si>
    <t>03306978910</t>
  </si>
  <si>
    <t>03038471712</t>
  </si>
  <si>
    <t>094146</t>
  </si>
  <si>
    <t>920550</t>
  </si>
  <si>
    <t>2345670831003857</t>
  </si>
  <si>
    <t>105240</t>
  </si>
  <si>
    <t>976500</t>
  </si>
  <si>
    <t>08310106449273</t>
  </si>
  <si>
    <t>03350516640</t>
  </si>
  <si>
    <t>999925579685628608</t>
  </si>
  <si>
    <t>105636</t>
  </si>
  <si>
    <t>898608</t>
  </si>
  <si>
    <t>4649520831003682</t>
  </si>
  <si>
    <t>110633</t>
  </si>
  <si>
    <t>824666</t>
  </si>
  <si>
    <t>08310106563367</t>
  </si>
  <si>
    <t>03041342338</t>
  </si>
  <si>
    <t>999925822407928611</t>
  </si>
  <si>
    <t>113704</t>
  </si>
  <si>
    <t>708611</t>
  </si>
  <si>
    <t>03089221864</t>
  </si>
  <si>
    <t>114710</t>
  </si>
  <si>
    <t>622969</t>
  </si>
  <si>
    <t>999925065529028615</t>
  </si>
  <si>
    <t>121735</t>
  </si>
  <si>
    <t>758615</t>
  </si>
  <si>
    <t>999925893154428618</t>
  </si>
  <si>
    <t>143531</t>
  </si>
  <si>
    <t>068618</t>
  </si>
  <si>
    <t>03213538309</t>
  </si>
  <si>
    <t>03060022039</t>
  </si>
  <si>
    <t>999925956854728621</t>
  </si>
  <si>
    <t>144608</t>
  </si>
  <si>
    <t>438621</t>
  </si>
  <si>
    <t>145900</t>
  </si>
  <si>
    <t>908188</t>
  </si>
  <si>
    <t>999925197218928624</t>
  </si>
  <si>
    <t>152612</t>
  </si>
  <si>
    <t>618624</t>
  </si>
  <si>
    <t>999925251025028627</t>
  </si>
  <si>
    <t>153510</t>
  </si>
  <si>
    <t>158627</t>
  </si>
  <si>
    <t>6393470000358504</t>
  </si>
  <si>
    <t>160554</t>
  </si>
  <si>
    <t>656542</t>
  </si>
  <si>
    <t>03036895453</t>
  </si>
  <si>
    <t>999925641390128630</t>
  </si>
  <si>
    <t>164014</t>
  </si>
  <si>
    <t>398630</t>
  </si>
  <si>
    <t>165535</t>
  </si>
  <si>
    <t>260583</t>
  </si>
  <si>
    <t>172233</t>
  </si>
  <si>
    <t>792115</t>
  </si>
  <si>
    <t>6393470000343456</t>
  </si>
  <si>
    <t>192338</t>
  </si>
  <si>
    <t>844969</t>
  </si>
  <si>
    <t>03491843021</t>
  </si>
  <si>
    <t>999925726396328634</t>
  </si>
  <si>
    <t>194103</t>
  </si>
  <si>
    <t>628634</t>
  </si>
  <si>
    <t>923163344116</t>
  </si>
  <si>
    <t>194806</t>
  </si>
  <si>
    <t>781476</t>
  </si>
  <si>
    <t>92316334</t>
  </si>
  <si>
    <t>03165522449</t>
  </si>
  <si>
    <t>1003973220222610701</t>
  </si>
  <si>
    <t>203840</t>
  </si>
  <si>
    <t>100397</t>
  </si>
  <si>
    <t>05197901654803</t>
  </si>
  <si>
    <t>03074667478</t>
  </si>
  <si>
    <t>6393470000255189</t>
  </si>
  <si>
    <t>204130</t>
  </si>
  <si>
    <t>737541</t>
  </si>
  <si>
    <t>923215857693</t>
  </si>
  <si>
    <t>210707</t>
  </si>
  <si>
    <t>065026</t>
  </si>
  <si>
    <t>92321585</t>
  </si>
  <si>
    <t>03006413234</t>
  </si>
  <si>
    <t>999925260038028638</t>
  </si>
  <si>
    <t>211000</t>
  </si>
  <si>
    <t>638638</t>
  </si>
  <si>
    <t>999925272329928641</t>
  </si>
  <si>
    <t>211203</t>
  </si>
  <si>
    <t>428641</t>
  </si>
  <si>
    <t>999925289534128644</t>
  </si>
  <si>
    <t>211455</t>
  </si>
  <si>
    <t>548644</t>
  </si>
  <si>
    <t>214109</t>
  </si>
  <si>
    <t>565185</t>
  </si>
  <si>
    <t>6393470000334877</t>
  </si>
  <si>
    <t>215433</t>
  </si>
  <si>
    <t>841825</t>
  </si>
  <si>
    <t>6393470000418449</t>
  </si>
  <si>
    <t>221132</t>
  </si>
  <si>
    <t>492771</t>
  </si>
  <si>
    <t>03121388717</t>
  </si>
  <si>
    <t>923135098526</t>
  </si>
  <si>
    <t>224345</t>
  </si>
  <si>
    <t>357459</t>
  </si>
  <si>
    <t>92313509</t>
  </si>
  <si>
    <t>601373</t>
  </si>
  <si>
    <t>4047210194133338</t>
  </si>
  <si>
    <t>172155</t>
  </si>
  <si>
    <t>403501</t>
  </si>
  <si>
    <t>33455345</t>
  </si>
  <si>
    <t>4047210154468633</t>
  </si>
  <si>
    <t>213949</t>
  </si>
  <si>
    <t>969651</t>
  </si>
  <si>
    <t>8200</t>
  </si>
  <si>
    <t>4047210168746826</t>
  </si>
  <si>
    <t>073954</t>
  </si>
  <si>
    <t>340161</t>
  </si>
  <si>
    <t>9006</t>
  </si>
  <si>
    <t>074848</t>
  </si>
  <si>
    <t>357673</t>
  </si>
  <si>
    <t>164515</t>
  </si>
  <si>
    <t>144997</t>
  </si>
  <si>
    <t>589388</t>
  </si>
  <si>
    <t>4047210178804987</t>
  </si>
  <si>
    <t>195454</t>
  </si>
  <si>
    <t>690303</t>
  </si>
  <si>
    <t>04911410</t>
  </si>
  <si>
    <t>4047210160523215</t>
  </si>
  <si>
    <t>214957</t>
  </si>
  <si>
    <t>972528</t>
  </si>
  <si>
    <t>15195</t>
  </si>
  <si>
    <t>224611</t>
  </si>
  <si>
    <t>128323</t>
  </si>
  <si>
    <t>1916</t>
  </si>
  <si>
    <t>213846</t>
  </si>
  <si>
    <t>967317</t>
  </si>
  <si>
    <t>40*************8021</t>
  </si>
  <si>
    <t>439000286206</t>
  </si>
  <si>
    <t>Funds transfer from MUHAMMAD SHOAIB (40*************8021) to Muhammad Shoaib( NayaPay Private Limited - *4336)</t>
  </si>
  <si>
    <t>628467</t>
  </si>
  <si>
    <t>976924628467</t>
  </si>
  <si>
    <t>79999259769628467638462</t>
  </si>
  <si>
    <t>40*************7214</t>
  </si>
  <si>
    <t>439000729772</t>
  </si>
  <si>
    <t>Funds transfer from RAJA IFTIKHAR (40*************7214) to RAJA IFTIKHAR( SadaPay - *5354)</t>
  </si>
  <si>
    <t>620165</t>
  </si>
  <si>
    <t>595189128471</t>
  </si>
  <si>
    <t>79999255951128471698472</t>
  </si>
  <si>
    <t>40*************7677</t>
  </si>
  <si>
    <t>439000051433</t>
  </si>
  <si>
    <t>Funds transfer from ZAKIR ULLAH (40*************7677) to ZAKIR ULLAH( SadaPay - *2046)</t>
  </si>
  <si>
    <t>640546</t>
  </si>
  <si>
    <t>124856128483</t>
  </si>
  <si>
    <t>79999251248128483828482</t>
  </si>
  <si>
    <t>Funds transfer from HAMZA HUSAIN (40*************8773) to HAMZA HUSSAIN( Telenor Microfinance Bank - *4400)</t>
  </si>
  <si>
    <t>528487</t>
  </si>
  <si>
    <t>495375528487</t>
  </si>
  <si>
    <t>79999254953528487878482</t>
  </si>
  <si>
    <t>40*************8231</t>
  </si>
  <si>
    <t>439000243926</t>
  </si>
  <si>
    <t>Funds transfer from DANIAL SOHAIL (40*************8231) to Danial Sohail( NayaPay Private Limited - *8232)</t>
  </si>
  <si>
    <t>228490</t>
  </si>
  <si>
    <t>511860228490</t>
  </si>
  <si>
    <t>79999255118228490958492</t>
  </si>
  <si>
    <t>40*************3449</t>
  </si>
  <si>
    <t>439000038569</t>
  </si>
  <si>
    <t>Funds transfer from MUHAMMAD IRFAN ABID (40*************3449) to M IRFAN ABID( Habib Bank Limited - *3403)</t>
  </si>
  <si>
    <t>286943</t>
  </si>
  <si>
    <t>678647628499</t>
  </si>
  <si>
    <t>79999256786628499878492</t>
  </si>
  <si>
    <t>Funds transfer from HAFIZ TAHA NAGI (40*************5853) to Hafiz Taha Nagi( NayaPay Private Limited - *0807)</t>
  </si>
  <si>
    <t>328503</t>
  </si>
  <si>
    <t>327208328503</t>
  </si>
  <si>
    <t>79999253272328503808502</t>
  </si>
  <si>
    <t>40*************3440</t>
  </si>
  <si>
    <t>439000024462</t>
  </si>
  <si>
    <t>Funds transfer from SAYYED MUHAMMAD AHSAN IMRAN (40*************3440) to SYED MUHAMMAD AHSAN IMRAN( Telenor Microfinance Bank - *2525)</t>
  </si>
  <si>
    <t>828506</t>
  </si>
  <si>
    <t>108050828506</t>
  </si>
  <si>
    <t>79999251080828506078502</t>
  </si>
  <si>
    <t>720055</t>
  </si>
  <si>
    <t>800298628510</t>
  </si>
  <si>
    <t>79999258002628510048512</t>
  </si>
  <si>
    <t>028513</t>
  </si>
  <si>
    <t>305553028513</t>
  </si>
  <si>
    <t>79999253055028513968512</t>
  </si>
  <si>
    <t>Funds transfer from HAMMAD SHAKIR (40*************9921) to HAMMAD SHAKIR( SadaPay - *7426)</t>
  </si>
  <si>
    <t>720451</t>
  </si>
  <si>
    <t>985405528523</t>
  </si>
  <si>
    <t>79999259854528523108522</t>
  </si>
  <si>
    <t>40*************8340</t>
  </si>
  <si>
    <t>439000166376</t>
  </si>
  <si>
    <t>Funds transfer from OSAMA SIDDIQUI (40*************8340) to USAMA SIDDIQUI( Telenor Microfinance Bank - *9413)</t>
  </si>
  <si>
    <t>228527</t>
  </si>
  <si>
    <t>039988228527</t>
  </si>
  <si>
    <t>79999250399228527368522</t>
  </si>
  <si>
    <t>40*************1820</t>
  </si>
  <si>
    <t>439000190403</t>
  </si>
  <si>
    <t>Funds transfer from MUHAMMAD ABDULLAH BASHIR (40*************1820) to MUHAMMAD ABDULLAH BASHIR( SadaPay - *7826)</t>
  </si>
  <si>
    <t>720848</t>
  </si>
  <si>
    <t>299176628530</t>
  </si>
  <si>
    <t>79999252991628530828532</t>
  </si>
  <si>
    <t>40*************4571</t>
  </si>
  <si>
    <t>439000655846</t>
  </si>
  <si>
    <t>Funds transfer from YASMEEN AFZAL BARLAS (40*************4571) to YASMIN AFZAL BARLAS( Telenor Microfinance Bank - *1330)</t>
  </si>
  <si>
    <t>028533</t>
  </si>
  <si>
    <t>526727028533</t>
  </si>
  <si>
    <t>79999255267028533568532</t>
  </si>
  <si>
    <t>900428128536</t>
  </si>
  <si>
    <t>79999259004128536128532</t>
  </si>
  <si>
    <t>760764</t>
  </si>
  <si>
    <t>935601428540</t>
  </si>
  <si>
    <t>79999259356428540848542</t>
  </si>
  <si>
    <t>40*************6885</t>
  </si>
  <si>
    <t>439000279275</t>
  </si>
  <si>
    <t>Funds transfer from MUNEEB UR REHMAN (40*************6885) to Muneeb Ur Rehman( NayaPay Private Limited - *9575)</t>
  </si>
  <si>
    <t>628543</t>
  </si>
  <si>
    <t>218490628543</t>
  </si>
  <si>
    <t>79999252184628543078542</t>
  </si>
  <si>
    <t>Funds transfer from MUHAMMAD AFRAZ NAEEM (40*************4138) to MUHAMMAD AFRAZ NAEEM( Mobilink Microfinance Bank Limited - *1938)</t>
  </si>
  <si>
    <t>248188</t>
  </si>
  <si>
    <t>244546928551</t>
  </si>
  <si>
    <t>79999252445928551808552</t>
  </si>
  <si>
    <t>256187</t>
  </si>
  <si>
    <t>248261428554</t>
  </si>
  <si>
    <t>79999252482428554738552</t>
  </si>
  <si>
    <t>Funds transfer from MUHAMMAD AFRAZ NAEEM (40*************4138) to MUHAMMAD AFRAZ NAEEM( SadaPay - *1938)</t>
  </si>
  <si>
    <t>740850</t>
  </si>
  <si>
    <t>251800528557</t>
  </si>
  <si>
    <t>79999252518528557398552</t>
  </si>
  <si>
    <t>40*************8315</t>
  </si>
  <si>
    <t>439000328387</t>
  </si>
  <si>
    <t>Funds transfer from MAHAM AZMAT (40*************8315) to MAHAM AZMAT( Telenor Microfinance Bank - *5389)</t>
  </si>
  <si>
    <t>428562</t>
  </si>
  <si>
    <t>081647428562</t>
  </si>
  <si>
    <t>79999250816428562878562</t>
  </si>
  <si>
    <t>Funds transfer from ADIL ALI (40*************4181) to ADIL ALI( Mobilink Microfinance Bank Limited - *6341)</t>
  </si>
  <si>
    <t>351091</t>
  </si>
  <si>
    <t>193466528565</t>
  </si>
  <si>
    <t>79999251934528565208562</t>
  </si>
  <si>
    <t>Funds transfer from WARDA HASHMI (40*************8226) to WARDA HASHMI( Telenor Microfinance Bank - *2244)</t>
  </si>
  <si>
    <t>628571</t>
  </si>
  <si>
    <t>981079628571</t>
  </si>
  <si>
    <t>79999259810628571868572</t>
  </si>
  <si>
    <t>40*************5013</t>
  </si>
  <si>
    <t>439000147891</t>
  </si>
  <si>
    <t>Funds transfer from MOAZZAM ALI (40*************5013) to MUAZZAM ALI( Telenor Microfinance Bank - *5015)</t>
  </si>
  <si>
    <t>028574</t>
  </si>
  <si>
    <t>694071028574</t>
  </si>
  <si>
    <t>79999256940028574278572</t>
  </si>
  <si>
    <t>Funds transfer from ZORAIZ TANVEER (40*************5777) to ZORAIZ TANVEER( SadaPay - *7087)</t>
  </si>
  <si>
    <t>800934</t>
  </si>
  <si>
    <t>044385828577</t>
  </si>
  <si>
    <t>79999250443828577358572</t>
  </si>
  <si>
    <t>40*************9690</t>
  </si>
  <si>
    <t>439000747193</t>
  </si>
  <si>
    <t>Funds transfer from MUHAMMAD HASSAN RAZA ABBASI (40*************9690) to SUMERA KANWAL( Telenor Microfinance Bank - *6554)</t>
  </si>
  <si>
    <t>428586</t>
  </si>
  <si>
    <t>608821428586</t>
  </si>
  <si>
    <t>79999256088428586678582</t>
  </si>
  <si>
    <t>Funds transfer from MUHAMMAD IRFAN ABID (40*************3449) to QADRI MOBILES( Habib Bank Limited - *7047)</t>
  </si>
  <si>
    <t>327303</t>
  </si>
  <si>
    <t>890785628589</t>
  </si>
  <si>
    <t>79999258907628589808582</t>
  </si>
  <si>
    <t>40*************9313</t>
  </si>
  <si>
    <t>439000721622</t>
  </si>
  <si>
    <t>Funds transfer from MUHAMMAD TAUSEEF AKRAM (40*************9313) to MUHAMMAD TAUSEEF AKRAM( SadaPay - *8022)</t>
  </si>
  <si>
    <t>840892</t>
  </si>
  <si>
    <t>258601628592</t>
  </si>
  <si>
    <t>79999252586628592788592</t>
  </si>
  <si>
    <t>40*************8317</t>
  </si>
  <si>
    <t>439000679141</t>
  </si>
  <si>
    <t>Funds transfer from MIRZA MUHAMMAD ZAEEM ULLAH BAIG (40*************8317) to MIRZA MUHAMMAD ZAEEM ULLAH BAI( SadaPay - *7958)</t>
  </si>
  <si>
    <t>840942</t>
  </si>
  <si>
    <t>408076328595</t>
  </si>
  <si>
    <t>79999254080328595838592</t>
  </si>
  <si>
    <t>Funds transfer from MIRZA MUHAMMAD ZAEEM ULLAH BAIG (40*************8317) to MUHAMMAD HAMZA BAIG( Telenor Microfinance Bank - *0467)</t>
  </si>
  <si>
    <t>128599</t>
  </si>
  <si>
    <t>418935128599</t>
  </si>
  <si>
    <t>79999254189128599808592</t>
  </si>
  <si>
    <t>Funds transfer from MUSTAFA RAHEEM KHAN (40*************6826) to MUSTAFA RAHEEM KHAN( SadaPay - *8910)</t>
  </si>
  <si>
    <t>880241</t>
  </si>
  <si>
    <t>683507728602</t>
  </si>
  <si>
    <t>79999256835728602668602</t>
  </si>
  <si>
    <t>628608</t>
  </si>
  <si>
    <t>579685628608</t>
  </si>
  <si>
    <t>79999255796628608898602</t>
  </si>
  <si>
    <t>Funds transfer from MUHAMMAD USAMA (40*************0625) to Muhammad Usama( NayaPay Private Limited - *1864)</t>
  </si>
  <si>
    <t>928611</t>
  </si>
  <si>
    <t>822407928611</t>
  </si>
  <si>
    <t>79999258224928611708612</t>
  </si>
  <si>
    <t>028615</t>
  </si>
  <si>
    <t>065529028615</t>
  </si>
  <si>
    <t>79999250655028615758612</t>
  </si>
  <si>
    <t>40*************9344</t>
  </si>
  <si>
    <t>439000100504</t>
  </si>
  <si>
    <t>Funds transfer from MOHIB TARIQ (40*************9344) to MUHAMMAD USAMA( Telenor Microfinance Bank - *2039)</t>
  </si>
  <si>
    <t>428618</t>
  </si>
  <si>
    <t>893154428618</t>
  </si>
  <si>
    <t>79999258931428618068612</t>
  </si>
  <si>
    <t>40*************9045</t>
  </si>
  <si>
    <t>439000235543</t>
  </si>
  <si>
    <t>Funds transfer from MUHAMMAD AZEEM (40*************9045) to AZEEM( SadaPay - *1712)</t>
  </si>
  <si>
    <t>880856</t>
  </si>
  <si>
    <t>956854728621</t>
  </si>
  <si>
    <t>79999259568728621438622</t>
  </si>
  <si>
    <t>Funds transfer from MOHAMMAD USMAN KHAN (40*************7706) to MOHAMMAD USMAN KHAN( Allied Bank Limited - *1111)</t>
  </si>
  <si>
    <t>610940</t>
  </si>
  <si>
    <t>197218928624</t>
  </si>
  <si>
    <t>79999251972928624618622</t>
  </si>
  <si>
    <t>028627</t>
  </si>
  <si>
    <t>251025028627</t>
  </si>
  <si>
    <t>79999252510028627158622</t>
  </si>
  <si>
    <t>920133</t>
  </si>
  <si>
    <t>641390128630</t>
  </si>
  <si>
    <t>79999256413128630398632</t>
  </si>
  <si>
    <t>Funds transfer from ZAKIR ULLAH (40*************7677) to ZAKIR  ULLAH( Telenor Microfinance Bank - *4116)</t>
  </si>
  <si>
    <t>328634</t>
  </si>
  <si>
    <t>726396328634</t>
  </si>
  <si>
    <t>79999257263328634628632</t>
  </si>
  <si>
    <t>40*************2027</t>
  </si>
  <si>
    <t>439000308432</t>
  </si>
  <si>
    <t>Funds transfer from N NAEEM SAHIL (40*************2027) to N NAEEM SAHIL( SadaPay - *3234)</t>
  </si>
  <si>
    <t>900806</t>
  </si>
  <si>
    <t>260038028638</t>
  </si>
  <si>
    <t>79999252600028638638632</t>
  </si>
  <si>
    <t>900812</t>
  </si>
  <si>
    <t>272329928641</t>
  </si>
  <si>
    <t>79999252723928641428642</t>
  </si>
  <si>
    <t>900819</t>
  </si>
  <si>
    <t>289534128644</t>
  </si>
  <si>
    <t>79999252895128644548642</t>
  </si>
  <si>
    <t>40*************3922</t>
  </si>
  <si>
    <t>439000726296</t>
  </si>
  <si>
    <t>911985911985</t>
  </si>
  <si>
    <t>72205839119911985911982</t>
  </si>
  <si>
    <t>272776220506</t>
  </si>
  <si>
    <t>76393902727220506272772</t>
  </si>
  <si>
    <t>000122768440</t>
  </si>
  <si>
    <t>75590490001768440720442</t>
  </si>
  <si>
    <t>580537580537</t>
  </si>
  <si>
    <t>72205835805580537580532</t>
  </si>
  <si>
    <t>737306737306</t>
  </si>
  <si>
    <t>72205837373737306737302</t>
  </si>
  <si>
    <t>40*************8701</t>
  </si>
  <si>
    <t>439000745830</t>
  </si>
  <si>
    <t>HABIBMETRO BANK</t>
  </si>
  <si>
    <t>HABIBMETRO BANK          INTERNET       PAK</t>
  </si>
  <si>
    <t>INTERNET</t>
  </si>
  <si>
    <t>HMB</t>
  </si>
  <si>
    <t>710581</t>
  </si>
  <si>
    <t>000024135599</t>
  </si>
  <si>
    <t>76274080000135599390322</t>
  </si>
  <si>
    <t>40*************3498</t>
  </si>
  <si>
    <t>439000573337</t>
  </si>
  <si>
    <t>776151220506</t>
  </si>
  <si>
    <t>76393907761220506776152</t>
  </si>
  <si>
    <t>831519831519</t>
  </si>
  <si>
    <t>72205838315831519831512</t>
  </si>
  <si>
    <t>40*************7185</t>
  </si>
  <si>
    <t>439000685462</t>
  </si>
  <si>
    <t>211331211331</t>
  </si>
  <si>
    <t>76278732113211331211332</t>
  </si>
  <si>
    <t>294266</t>
  </si>
  <si>
    <t>878286323344</t>
  </si>
  <si>
    <t>76272718782323344323342</t>
  </si>
  <si>
    <t>40*************3338</t>
  </si>
  <si>
    <t>439000743381</t>
  </si>
  <si>
    <t>000123008832</t>
  </si>
  <si>
    <t>75590490001008832960832</t>
  </si>
  <si>
    <t>553581</t>
  </si>
  <si>
    <t>522016111001</t>
  </si>
  <si>
    <t>76006485220111001111002</t>
  </si>
  <si>
    <t>58188600000</t>
  </si>
  <si>
    <t>MUHAMMAD USMAN KHANLAHORE</t>
  </si>
  <si>
    <t>MUHAMMAD USMAN KHANLAHORE               PAK</t>
  </si>
  <si>
    <t>816010</t>
  </si>
  <si>
    <t>221260342221</t>
  </si>
  <si>
    <t>75818862212342221342222</t>
  </si>
  <si>
    <t>293289220506</t>
  </si>
  <si>
    <t>76393902932220506293282</t>
  </si>
  <si>
    <t>40*************7437</t>
  </si>
  <si>
    <t>439000209985</t>
  </si>
  <si>
    <t>Saddam HussainAbad-Ghar</t>
  </si>
  <si>
    <t>Saddam HussainAbad-Ghar                 PAK</t>
  </si>
  <si>
    <t>818767</t>
  </si>
  <si>
    <t>221260345054</t>
  </si>
  <si>
    <t>75818862212345054345052</t>
  </si>
  <si>
    <t>40*************3709</t>
  </si>
  <si>
    <t>439000245285</t>
  </si>
  <si>
    <t>663552663552</t>
  </si>
  <si>
    <t>72205836635663552663552</t>
  </si>
  <si>
    <t>40*************9185</t>
  </si>
  <si>
    <t>439000734848</t>
  </si>
  <si>
    <t>800107800107</t>
  </si>
  <si>
    <t>72205838001800107800102</t>
  </si>
  <si>
    <t>40*************8869</t>
  </si>
  <si>
    <t>439000181459</t>
  </si>
  <si>
    <t>293349220506</t>
  </si>
  <si>
    <t>76393902933220506293342</t>
  </si>
  <si>
    <t>FAHEEM ISHAQUBank</t>
  </si>
  <si>
    <t>FAHEEM ISHAQUBank                       PAK</t>
  </si>
  <si>
    <t>826469</t>
  </si>
  <si>
    <t>221260353184</t>
  </si>
  <si>
    <t>75818862212353184353182</t>
  </si>
  <si>
    <t>122975220507</t>
  </si>
  <si>
    <t>76393901229220507122972</t>
  </si>
  <si>
    <t>220507776459</t>
  </si>
  <si>
    <t>72205572205776459776452</t>
  </si>
  <si>
    <t>40*************7375</t>
  </si>
  <si>
    <t>439000635039</t>
  </si>
  <si>
    <t>255854220507</t>
  </si>
  <si>
    <t>76393902558220507255852</t>
  </si>
  <si>
    <t>000123528724</t>
  </si>
  <si>
    <t>75590490001528724480722</t>
  </si>
  <si>
    <t>789841220507</t>
  </si>
  <si>
    <t>76393907898220507789842</t>
  </si>
  <si>
    <t>801578801578</t>
  </si>
  <si>
    <t>72205838015801578801572</t>
  </si>
  <si>
    <t>033198220507</t>
  </si>
  <si>
    <t>76393900331220507033192</t>
  </si>
  <si>
    <t>40*************2095</t>
  </si>
  <si>
    <t>439000142092</t>
  </si>
  <si>
    <t>938992220507</t>
  </si>
  <si>
    <t>76393909389220507938992</t>
  </si>
  <si>
    <t>641877641877</t>
  </si>
  <si>
    <t>72205836418641877641872</t>
  </si>
  <si>
    <t>113030</t>
  </si>
  <si>
    <t>000024176831</t>
  </si>
  <si>
    <t>76274080000176831484362</t>
  </si>
  <si>
    <t>220507799875</t>
  </si>
  <si>
    <t>72205572205799875799872</t>
  </si>
  <si>
    <t>000124008494</t>
  </si>
  <si>
    <t>75590490001008494960492</t>
  </si>
  <si>
    <t>766522220508</t>
  </si>
  <si>
    <t>76393907665220508766522</t>
  </si>
  <si>
    <t>000124108164</t>
  </si>
  <si>
    <t>75590490001108164060162</t>
  </si>
  <si>
    <t>515666220508</t>
  </si>
  <si>
    <t>76393905156220508515662</t>
  </si>
  <si>
    <t>000124088709</t>
  </si>
  <si>
    <t>75590490001088709040702</t>
  </si>
  <si>
    <t>40*************0911</t>
  </si>
  <si>
    <t>439000740126</t>
  </si>
  <si>
    <t>840571840571</t>
  </si>
  <si>
    <t>72205838405840571840572</t>
  </si>
  <si>
    <t>000124548951</t>
  </si>
  <si>
    <t>75590490001548951500952</t>
  </si>
  <si>
    <t>40*************9021</t>
  </si>
  <si>
    <t>439000166727</t>
  </si>
  <si>
    <t>722775722775</t>
  </si>
  <si>
    <t>72205837227722775722772</t>
  </si>
  <si>
    <t>000124568448</t>
  </si>
  <si>
    <t>75590490001568448520442</t>
  </si>
  <si>
    <t>421627</t>
  </si>
  <si>
    <t>558759158708</t>
  </si>
  <si>
    <t>76006485587158708158702</t>
  </si>
  <si>
    <t>000124628289</t>
  </si>
  <si>
    <t>75590490001628289580282</t>
  </si>
  <si>
    <t>000124628524</t>
  </si>
  <si>
    <t>75590490001628524580522</t>
  </si>
  <si>
    <t>40*************4104</t>
  </si>
  <si>
    <t>439000193380</t>
  </si>
  <si>
    <t>518812518812</t>
  </si>
  <si>
    <t>72205835188518812518812</t>
  </si>
  <si>
    <t>40*************4525</t>
  </si>
  <si>
    <t>439000336987</t>
  </si>
  <si>
    <t>429278429278</t>
  </si>
  <si>
    <t>76278734292429278429272</t>
  </si>
  <si>
    <t>40*************2999</t>
  </si>
  <si>
    <t>439000742771</t>
  </si>
  <si>
    <t>677799220509</t>
  </si>
  <si>
    <t>76393906777220509677792</t>
  </si>
  <si>
    <t>000124708606</t>
  </si>
  <si>
    <t>75590490001708606660602</t>
  </si>
  <si>
    <t>000124768084</t>
  </si>
  <si>
    <t>75590490001768084720082</t>
  </si>
  <si>
    <t>40*************7085</t>
  </si>
  <si>
    <t>439000076789</t>
  </si>
  <si>
    <t>976500976500</t>
  </si>
  <si>
    <t>76278739765976500976502</t>
  </si>
  <si>
    <t>40*************8758</t>
  </si>
  <si>
    <t>439000291712</t>
  </si>
  <si>
    <t>824666824666</t>
  </si>
  <si>
    <t>76278738246824666824662</t>
  </si>
  <si>
    <t>622969622969</t>
  </si>
  <si>
    <t>72205836229622969622962</t>
  </si>
  <si>
    <t>000124968550</t>
  </si>
  <si>
    <t>75590490001968550920552</t>
  </si>
  <si>
    <t>908188908188</t>
  </si>
  <si>
    <t>76278739081908188908182</t>
  </si>
  <si>
    <t>40*************4987</t>
  </si>
  <si>
    <t>439000215323</t>
  </si>
  <si>
    <t>656542656542</t>
  </si>
  <si>
    <t>72205836565656542656542</t>
  </si>
  <si>
    <t>792115792115</t>
  </si>
  <si>
    <t>72205837921792115792112</t>
  </si>
  <si>
    <t>439000235889</t>
  </si>
  <si>
    <t>844969844969</t>
  </si>
  <si>
    <t>72205838449844969844962</t>
  </si>
  <si>
    <t>40*************8260</t>
  </si>
  <si>
    <t>439000072318</t>
  </si>
  <si>
    <t>781476220509</t>
  </si>
  <si>
    <t>76393907814220509781472</t>
  </si>
  <si>
    <t>40*************0886</t>
  </si>
  <si>
    <t>439000294276</t>
  </si>
  <si>
    <t>347267</t>
  </si>
  <si>
    <t>542493100397</t>
  </si>
  <si>
    <t>76006485424100397100392</t>
  </si>
  <si>
    <t>737541737541</t>
  </si>
  <si>
    <t>72205837375737541737542</t>
  </si>
  <si>
    <t>065026220509</t>
  </si>
  <si>
    <t>76393900650220509065022</t>
  </si>
  <si>
    <t>565185220509</t>
  </si>
  <si>
    <t>76393905651220509565182</t>
  </si>
  <si>
    <t>841825841825</t>
  </si>
  <si>
    <t>72205838418841825841822</t>
  </si>
  <si>
    <t>000125308583</t>
  </si>
  <si>
    <t>75590490001308583260582</t>
  </si>
  <si>
    <t>40*************3427</t>
  </si>
  <si>
    <t>439000741735</t>
  </si>
  <si>
    <t>492771492771</t>
  </si>
  <si>
    <t>72205834927492771492772</t>
  </si>
  <si>
    <t>357459220509</t>
  </si>
  <si>
    <t>76393903574220509357452</t>
  </si>
  <si>
    <t>60137300000</t>
  </si>
  <si>
    <t>IBB SADAR GOGGERA      SA</t>
  </si>
  <si>
    <t>FAYS00498</t>
  </si>
  <si>
    <t>IBB SADAR GOGGERA      SADAR GOGGERA    PAK</t>
  </si>
  <si>
    <t>DAR GOGGERA</t>
  </si>
  <si>
    <t>215142</t>
  </si>
  <si>
    <t>297800403501</t>
  </si>
  <si>
    <t>76013732978403501403502</t>
  </si>
  <si>
    <t>40*************8633</t>
  </si>
  <si>
    <t>439000371514</t>
  </si>
  <si>
    <t>03403113155</t>
  </si>
  <si>
    <t>IMTIAZ ISLAMABAD</t>
  </si>
  <si>
    <t>602</t>
  </si>
  <si>
    <t>IMTIAZ ISLAMABAD         ISLAMABAD      PAK</t>
  </si>
  <si>
    <t>051426</t>
  </si>
  <si>
    <t>212821969651</t>
  </si>
  <si>
    <t>80</t>
  </si>
  <si>
    <t>76006482128969651969652</t>
  </si>
  <si>
    <t>UNIVERSITY ENG TECH</t>
  </si>
  <si>
    <t>135</t>
  </si>
  <si>
    <t>UNIVERSITY ENG TECH      LAHORE         PAK</t>
  </si>
  <si>
    <t>LAHORE</t>
  </si>
  <si>
    <t>510159</t>
  </si>
  <si>
    <t>212907340161</t>
  </si>
  <si>
    <t>76006482129340161340162</t>
  </si>
  <si>
    <t>257927</t>
  </si>
  <si>
    <t>212907357673</t>
  </si>
  <si>
    <t>76006482129357673357672</t>
  </si>
  <si>
    <t>053253</t>
  </si>
  <si>
    <t>212916144997</t>
  </si>
  <si>
    <t>76006482129144997144992</t>
  </si>
  <si>
    <t>DGK:LAYYAH</t>
  </si>
  <si>
    <t>ATM000000000000</t>
  </si>
  <si>
    <t>DGK:LAYYAH               LAYYAH         PAK</t>
  </si>
  <si>
    <t>LAYYAH</t>
  </si>
  <si>
    <t>4911410</t>
  </si>
  <si>
    <t>195583</t>
  </si>
  <si>
    <t>212919690303</t>
  </si>
  <si>
    <t>75893882129690303690302</t>
  </si>
  <si>
    <t>100000</t>
  </si>
  <si>
    <t>40*************3215</t>
  </si>
  <si>
    <t>439000025197</t>
  </si>
  <si>
    <t>03207371068</t>
  </si>
  <si>
    <t>ABL BOOTH ZARAJ HOUSING S</t>
  </si>
  <si>
    <t>5195</t>
  </si>
  <si>
    <t>ABL BOOTH ZARAJ HOUSING SISLAMABAD      PAK</t>
  </si>
  <si>
    <t>435010</t>
  </si>
  <si>
    <t>212921972528</t>
  </si>
  <si>
    <t>75894302129972528972522</t>
  </si>
  <si>
    <t>58897400000</t>
  </si>
  <si>
    <t>E-11 MARKAZ</t>
  </si>
  <si>
    <t>E-11 MARKAZ              ISLAMABAD      PAK</t>
  </si>
  <si>
    <t>896960</t>
  </si>
  <si>
    <t>212922128323</t>
  </si>
  <si>
    <t>75889742129128323128322</t>
  </si>
  <si>
    <t>854633</t>
  </si>
  <si>
    <t>212821967317</t>
  </si>
  <si>
    <t>76006482128967317967312</t>
  </si>
  <si>
    <t>07 TO 10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</si>
</sst>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  <xf numFmtId="0" fontId="0" fillId="0" borderId="0" xfId="0" applyNumberFormat="1" applyAlignment="1"/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692.676014814817" createdVersion="6" refreshedVersion="6" minRefreshableVersion="3" recordCount="73">
  <cacheSource type="worksheet">
    <worksheetSource ref="A3:H247" sheet="SETTLEMENT STATEMENT"/>
  </cacheSource>
  <cacheFields count="8">
    <cacheField name="Booking Date" numFmtId="0">
      <sharedItems containsNonDate="0" containsDate="1" containsString="0" containsBlank="1" minDate="2022-09-05T00:00:00" maxDate="2022-10-06T00:00:00"/>
    </cacheField>
    <cacheField name="Value Date" numFmtId="0">
      <sharedItems containsDate="1" containsBlank="1" containsMixedTypes="1" minDate="2022-09-05T00:00:00" maxDate="2022-10-06T00:00:00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Blank="1" containsMixedTypes="1" containsNumber="1" minValue="2.5" maxValue="24558"/>
    </cacheField>
    <cacheField name="Credit" numFmtId="0">
      <sharedItems containsBlank="1" containsMixedTypes="1" containsNumber="1" minValue="1.5" maxValue="50665"/>
    </cacheField>
    <cacheField name="Remarks" numFmtId="0">
      <sharedItems containsString="0" containsBlank="1" containsNumber="1" minValue="3287784.01" maxValue="3353337.19"/>
    </cacheField>
    <cacheField name="Trnx type" numFmtId="0">
      <sharedItems containsBlank="1" count="15">
        <s v="CASH WITHDRAWAL"/>
        <s v="Cash Withdrawal Fee"/>
        <s v="BAL INQ"/>
        <s v="IBFT OUTGOING"/>
        <s v="IBFT OUTGOING FEE"/>
        <s v="IBFT INCOMING"/>
        <s v="IBFT OUTGOING INCOME"/>
        <s v="Title Fetch EXP"/>
        <s v="Adjustment"/>
        <s v="Title Fetch INCOME"/>
        <m/>
        <s v="API" u="1"/>
        <s v="(blank)" u="1"/>
        <s v="ADJUSTMENT " u="1"/>
        <s v="CASH WITHDRAWAL INCO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d v="2022-09-05T00:00:00"/>
    <d v="2022-09-05T00:00:00"/>
    <s v="-"/>
    <s v="ADJUSTMENT*0509 ISS TAG WRL*0509 ISS TAG WRLD SETT"/>
    <n v="8000"/>
    <s v="-"/>
    <n v="3312415.91"/>
    <x v="0"/>
  </r>
  <r>
    <d v="2022-09-05T00:00:00"/>
    <d v="2022-09-05T00:00:00"/>
    <s v="-"/>
    <s v="ADJUSTMENT*0509 ISS TAG WRL*0509 ISS TAG WRLD Exp"/>
    <n v="37.5"/>
    <s v="-"/>
    <n v="3312378.41"/>
    <x v="1"/>
  </r>
  <r>
    <d v="2022-09-05T00:00:00"/>
    <d v="2022-09-05T00:00:00"/>
    <s v="-"/>
    <s v="ADJUSTMENT*0509 ISS TAG BI*0509 ISS TAG BI EXP"/>
    <n v="2.5"/>
    <s v="-"/>
    <n v="3312375.91"/>
    <x v="2"/>
  </r>
  <r>
    <d v="2022-09-05T00:00:00"/>
    <d v="2022-09-05T00:00:00"/>
    <s v="-"/>
    <s v="ADJUSTMENT*0509 IBFT TAG Se*0509 IBFT TAG Sett"/>
    <n v="24558"/>
    <s v="-"/>
    <n v="3287817.91"/>
    <x v="3"/>
  </r>
  <r>
    <d v="2022-09-05T00:00:00"/>
    <d v="2022-09-05T00:00:00"/>
    <s v="-"/>
    <s v="ADJUSTMENT*0509 EXP TAG Set*0509 EXP TAG Sett"/>
    <n v="33.9"/>
    <s v="-"/>
    <n v="3287784.01"/>
    <x v="4"/>
  </r>
  <r>
    <d v="2022-09-05T00:00:00"/>
    <d v="2022-09-05T00:00:00"/>
    <s v="-"/>
    <s v="ADJUSTMENT*0509 ACQ IBFT TA*0509 ACQ IBFT TAG"/>
    <s v="-"/>
    <n v="50665"/>
    <n v="3338449.01"/>
    <x v="5"/>
  </r>
  <r>
    <d v="2022-09-05T00:00:00"/>
    <d v="2022-09-05T00:00:00"/>
    <s v="-"/>
    <s v="ADJUSTMENT*0509 Income TAG*0509 Income TAG Sett"/>
    <n v="24.56"/>
    <s v="-"/>
    <n v="3338424.45"/>
    <x v="6"/>
  </r>
  <r>
    <d v="2022-09-05T00:00:00"/>
    <d v="2022-09-05T00:00:00"/>
    <s v="-"/>
    <s v="ADJUSTMENT*0509 TAG IBFT TF*0509 TAG IBFT TF"/>
    <n v="106.5"/>
    <s v="-"/>
    <n v="3338317.95"/>
    <x v="7"/>
  </r>
  <r>
    <d v="2022-10-05T00:00:00"/>
    <d v="2022-10-05T00:00:00"/>
    <s v="-"/>
    <s v="ADJUSTMENT*0510 ISS TAG WRL*0510 ISS TAG WRLD SETT"/>
    <n v="16500"/>
    <s v="-"/>
    <n v="3321817.95"/>
    <x v="0"/>
  </r>
  <r>
    <d v="2022-10-05T00:00:00"/>
    <d v="2022-10-05T00:00:00"/>
    <s v="-"/>
    <s v="ADJUSTMENT*0510 ISS TAG WRL*0510 ISS TAG WRLD Exp"/>
    <n v="117.5"/>
    <s v="-"/>
    <n v="3321700.45"/>
    <x v="1"/>
  </r>
  <r>
    <d v="2022-10-05T00:00:00"/>
    <d v="2022-10-05T00:00:00"/>
    <s v="-"/>
    <s v="ADJUSTMENT*0510 Income TAG*0510 Income TAG Sett"/>
    <n v="16.57"/>
    <s v="-"/>
    <n v="3321683.88"/>
    <x v="6"/>
  </r>
  <r>
    <d v="2022-10-05T00:00:00"/>
    <d v="2022-10-05T00:00:00"/>
    <s v="-"/>
    <s v="ADJUSTMENT*0510 EXP TAG Set*0510 EXP TAG Sett"/>
    <n v="14.69"/>
    <s v="-"/>
    <n v="3321669.19"/>
    <x v="4"/>
  </r>
  <r>
    <d v="2022-10-05T00:00:00"/>
    <d v="2022-10-05T00:00:00"/>
    <s v="-"/>
    <s v="ADJUSTMENT*0510 ACQ IBFT TA*0510 ACQ IBFT TAG"/>
    <s v="-"/>
    <n v="31668"/>
    <n v="3353337.19"/>
    <x v="5"/>
  </r>
  <r>
    <d v="2022-10-05T00:00:00"/>
    <d v="2022-10-05T00:00:00"/>
    <s v="-"/>
    <s v="ADJUSTMENT*0510 TAG IBFT TF*0510 TAG IBFT TF"/>
    <n v="37.28"/>
    <s v="-"/>
    <n v="3353299.91"/>
    <x v="7"/>
  </r>
  <r>
    <d v="2022-10-05T00:00:00"/>
    <d v="2022-10-05T00:00:00"/>
    <s v="-"/>
    <s v="ADJUSTMENT*0510 IBFT TAG Se*0510 IBFT TAG Sett"/>
    <n v="16568"/>
    <s v="-"/>
    <n v="3336731.91"/>
    <x v="3"/>
  </r>
  <r>
    <d v="2022-10-05T00:00:00"/>
    <s v="30/4/2022"/>
    <s v="-"/>
    <s v="ADJUSTMENT*IBFT TXN Fee*0430-IBFT TXN Fee"/>
    <n v="836.12"/>
    <s v="-"/>
    <n v="3335895.79"/>
    <x v="8"/>
  </r>
  <r>
    <d v="2022-10-05T00:00:00"/>
    <d v="2022-09-05T00:00:00"/>
    <s v="-"/>
    <s v="ADJUSTMENT*IBFT TITLE FETCH*0509-IBFT TITLE FETCH"/>
    <s v="-"/>
    <n v="5.5"/>
    <n v="3335901.29"/>
    <x v="9"/>
  </r>
  <r>
    <d v="2022-10-05T00:00:00"/>
    <d v="2022-09-05T00:00:00"/>
    <s v="-"/>
    <s v="ADJUSTMENT*IBFT TITLE FETCH*0509-IBFT TITLE FETCH"/>
    <s v="-"/>
    <n v="1.5"/>
    <n v="3335902.79"/>
    <x v="9"/>
  </r>
  <r>
    <d v="2022-10-05T00:00:00"/>
    <d v="2022-09-05T00:00:00"/>
    <s v="-"/>
    <s v="ADJUSTMENT*IBFT TITLE FETCH*0509-IBFT TITLE FETCH"/>
    <s v="-"/>
    <n v="4"/>
    <n v="3335906.79"/>
    <x v="9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  <r>
    <m/>
    <m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5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2"/>
        <item x="0"/>
        <item x="1"/>
        <item m="1" x="14"/>
        <item x="5"/>
        <item x="3"/>
        <item x="4"/>
        <item x="6"/>
        <item x="7"/>
        <item x="9"/>
        <item x="10"/>
        <item x="8"/>
        <item m="1" x="13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31">
      <pivotArea outline="0" collapsedLevelsAreSubtotals="1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field="7" type="button" dataOnly="0" labelOnly="1" outline="0" axis="axisRow" fieldPosition="0"/>
    </format>
    <format dxfId="135">
      <pivotArea dataOnly="0" labelOnly="1" outline="0" fieldPosition="0">
        <references count="1">
          <reference field="7" count="0"/>
        </references>
      </pivotArea>
    </format>
    <format dxfId="136">
      <pivotArea dataOnly="0" labelOnly="1" grandRow="1" outline="0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B14" sqref="B14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>
        <v>2.5</v>
      </c>
      <c r="C4" s="48">
        <v>0</v>
      </c>
      <c r="D4" s="49">
        <f>B4-C4</f>
        <v>2.5</v>
      </c>
      <c r="E4" s="49">
        <f>-SUM('1-LINK BALANCE INQ'!H:H)</f>
        <v>-2.5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24500</v>
      </c>
      <c r="C5" s="48">
        <v>0</v>
      </c>
      <c r="D5" s="49">
        <f t="shared" ref="D5:D13" si="0">B5-C5</f>
        <v>24500</v>
      </c>
      <c r="E5" s="49">
        <f>-SUM('1-LINK CASH'!G:G)</f>
        <v>-24500</v>
      </c>
      <c r="F5" s="14">
        <f t="shared" ref="F5:F14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155</v>
      </c>
      <c r="C6" s="48">
        <v>0</v>
      </c>
      <c r="D6" s="49">
        <f t="shared" si="0"/>
        <v>155</v>
      </c>
      <c r="E6" s="49">
        <f>-SUM('1-LINK CASH'!H:H)</f>
        <v>-155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82333</v>
      </c>
      <c r="D7" s="49">
        <f t="shared" si="0"/>
        <v>-82333</v>
      </c>
      <c r="E7" s="49">
        <f>SUM('1-LINK IBFT ACQ'!G:G)</f>
        <v>82333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>
        <v>41126</v>
      </c>
      <c r="C8" s="48">
        <v>0</v>
      </c>
      <c r="D8" s="49">
        <f>B8-C8</f>
        <v>41126</v>
      </c>
      <c r="E8" s="49">
        <f>-SUM('1-LINK IBFT ISS'!G:G)</f>
        <v>-41126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>
        <v>48.589999999999996</v>
      </c>
      <c r="C9" s="48">
        <v>0</v>
      </c>
      <c r="D9" s="49">
        <f t="shared" si="0"/>
        <v>48.589999999999996</v>
      </c>
      <c r="E9" s="49">
        <f>ENTRIES!D6+ENTRIES!D8</f>
        <v>-48.59</v>
      </c>
      <c r="F9" s="14">
        <f t="shared" si="1"/>
        <v>0</v>
      </c>
      <c r="G9" s="46"/>
      <c r="J9" t="s">
        <v>125</v>
      </c>
    </row>
    <row r="10" spans="1:10" x14ac:dyDescent="0.25">
      <c r="A10" s="46" t="s">
        <v>126</v>
      </c>
      <c r="B10" s="48">
        <v>41.129999999999995</v>
      </c>
      <c r="C10" s="48">
        <v>0</v>
      </c>
      <c r="D10" s="49">
        <f t="shared" si="0"/>
        <v>41.129999999999995</v>
      </c>
      <c r="E10" s="49">
        <f>ENTRIES!D12</f>
        <v>-41.125999999999998</v>
      </c>
      <c r="F10" s="14">
        <f t="shared" si="1"/>
        <v>-3.9999999999977831E-3</v>
      </c>
      <c r="G10" s="46"/>
      <c r="J10" t="s">
        <v>126</v>
      </c>
    </row>
    <row r="11" spans="1:10" x14ac:dyDescent="0.25">
      <c r="A11" s="46" t="s">
        <v>121</v>
      </c>
      <c r="B11" s="48">
        <v>143.78</v>
      </c>
      <c r="C11" s="48">
        <v>0</v>
      </c>
      <c r="D11" s="49">
        <f t="shared" si="0"/>
        <v>143.78</v>
      </c>
      <c r="E11" s="49">
        <v>-143.78</v>
      </c>
      <c r="F11" s="14">
        <f t="shared" si="1"/>
        <v>0</v>
      </c>
      <c r="G11" s="46"/>
      <c r="J11" t="s">
        <v>121</v>
      </c>
    </row>
    <row r="12" spans="1:10" x14ac:dyDescent="0.25">
      <c r="A12" s="46" t="s">
        <v>178</v>
      </c>
      <c r="B12" s="48">
        <v>0</v>
      </c>
      <c r="C12" s="48">
        <v>11</v>
      </c>
      <c r="D12" s="49">
        <f t="shared" si="0"/>
        <v>-11</v>
      </c>
      <c r="E12" s="49">
        <v>11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174</v>
      </c>
      <c r="B13" s="48"/>
      <c r="C13" s="48"/>
      <c r="D13" s="49">
        <f t="shared" si="0"/>
        <v>0</v>
      </c>
      <c r="E13" s="49"/>
      <c r="F13" s="14">
        <f t="shared" si="1"/>
        <v>0</v>
      </c>
      <c r="G13" s="46"/>
      <c r="J13" t="s">
        <v>174</v>
      </c>
    </row>
    <row r="14" spans="1:10" x14ac:dyDescent="0.25">
      <c r="A14" s="46" t="s">
        <v>409</v>
      </c>
      <c r="B14" s="48">
        <v>836.12</v>
      </c>
      <c r="C14" s="48">
        <v>0</v>
      </c>
      <c r="D14" s="49"/>
      <c r="E14" s="49"/>
      <c r="F14" s="14">
        <f t="shared" si="1"/>
        <v>0</v>
      </c>
      <c r="G14" s="46"/>
      <c r="J14" t="s">
        <v>179</v>
      </c>
    </row>
    <row r="15" spans="1:10" x14ac:dyDescent="0.25">
      <c r="A15" s="46" t="s">
        <v>120</v>
      </c>
      <c r="B15" s="48">
        <v>66853.119999999995</v>
      </c>
      <c r="C15" s="48">
        <v>82344</v>
      </c>
      <c r="D15" s="49"/>
      <c r="E15" s="49"/>
      <c r="F15" s="14"/>
      <c r="G15" s="46"/>
      <c r="J15" t="s">
        <v>180</v>
      </c>
    </row>
    <row r="16" spans="1:10" x14ac:dyDescent="0.25">
      <c r="D16" s="49"/>
      <c r="E16" s="49"/>
      <c r="F16" s="14"/>
      <c r="G16" s="46"/>
    </row>
    <row r="17" spans="1:7" x14ac:dyDescent="0.25">
      <c r="D17" s="49"/>
      <c r="E17" s="49"/>
      <c r="F17" s="14"/>
      <c r="G17" s="46"/>
    </row>
    <row r="18" spans="1:7" x14ac:dyDescent="0.25"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6"/>
      <c r="C20" s="46"/>
      <c r="D20" s="49"/>
      <c r="E20" s="31" t="s">
        <v>133</v>
      </c>
      <c r="F20" s="31">
        <f>-SUM(F4:F14)</f>
        <v>3.9999999999977831E-3</v>
      </c>
      <c r="G20" s="46"/>
    </row>
    <row r="21" spans="1:7" x14ac:dyDescent="0.25">
      <c r="D21" s="9"/>
      <c r="E21" s="9"/>
      <c r="F21" s="9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11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16" t="s">
        <v>273</v>
      </c>
      <c r="B4" s="16" t="s">
        <v>243</v>
      </c>
      <c r="C4" s="16" t="s">
        <v>1045</v>
      </c>
      <c r="D4" s="16" t="s">
        <v>1046</v>
      </c>
      <c r="E4" s="17">
        <v>7433</v>
      </c>
      <c r="F4" s="16" t="s">
        <v>435</v>
      </c>
      <c r="G4" s="17">
        <v>3603291</v>
      </c>
      <c r="H4" s="16" t="s">
        <v>386</v>
      </c>
      <c r="I4" s="18">
        <v>44687</v>
      </c>
      <c r="J4" s="19">
        <v>0.72414351851851855</v>
      </c>
      <c r="K4" s="18">
        <v>44688</v>
      </c>
      <c r="L4" s="16" t="s">
        <v>1204</v>
      </c>
      <c r="M4" s="16" t="s">
        <v>1205</v>
      </c>
      <c r="N4" s="16" t="s">
        <v>1206</v>
      </c>
      <c r="O4" s="16" t="s">
        <v>1207</v>
      </c>
      <c r="P4" s="16" t="s">
        <v>1208</v>
      </c>
      <c r="R4" s="16" t="s">
        <v>277</v>
      </c>
      <c r="S4" s="16" t="s">
        <v>327</v>
      </c>
      <c r="T4" s="21">
        <v>44687.723553240743</v>
      </c>
      <c r="U4" s="16" t="s">
        <v>335</v>
      </c>
      <c r="V4" s="16" t="s">
        <v>329</v>
      </c>
      <c r="W4" s="16" t="s">
        <v>788</v>
      </c>
      <c r="X4" s="16" t="s">
        <v>383</v>
      </c>
      <c r="Y4" s="16" t="s">
        <v>281</v>
      </c>
      <c r="Z4" s="16" t="s">
        <v>787</v>
      </c>
      <c r="AA4" s="17">
        <v>3603290</v>
      </c>
      <c r="AB4" s="55">
        <v>-18.75</v>
      </c>
      <c r="AC4" s="55">
        <v>1</v>
      </c>
      <c r="AD4" s="55">
        <v>-18.75</v>
      </c>
      <c r="AE4" s="16" t="s">
        <v>282</v>
      </c>
      <c r="AG4" s="16" t="s">
        <v>283</v>
      </c>
      <c r="AI4" s="55">
        <v>37.5</v>
      </c>
      <c r="AJ4" s="55">
        <v>37.5</v>
      </c>
      <c r="AL4" s="55">
        <v>0</v>
      </c>
      <c r="AM4" s="16" t="s">
        <v>284</v>
      </c>
      <c r="AN4" s="16" t="s">
        <v>284</v>
      </c>
      <c r="AO4" s="16" t="s">
        <v>387</v>
      </c>
      <c r="AP4" s="16" t="s">
        <v>332</v>
      </c>
      <c r="AQ4" s="16" t="s">
        <v>332</v>
      </c>
      <c r="AR4" s="16" t="s">
        <v>333</v>
      </c>
      <c r="AS4" s="16" t="s">
        <v>334</v>
      </c>
      <c r="AT4" s="16" t="s">
        <v>1209</v>
      </c>
      <c r="AU4" s="16" t="s">
        <v>1210</v>
      </c>
      <c r="AW4" s="16" t="s">
        <v>385</v>
      </c>
      <c r="AY4" s="18">
        <v>45777</v>
      </c>
      <c r="BA4" s="55">
        <v>18.75</v>
      </c>
      <c r="BB4" s="55">
        <v>0</v>
      </c>
      <c r="BD4" s="16" t="s">
        <v>282</v>
      </c>
      <c r="BE4" s="55">
        <v>1</v>
      </c>
      <c r="BK4" s="56" t="s">
        <v>1211</v>
      </c>
      <c r="BL4" s="16" t="s">
        <v>187</v>
      </c>
      <c r="BP4" s="56" t="s">
        <v>329</v>
      </c>
      <c r="BU4" s="56" t="s">
        <v>281</v>
      </c>
      <c r="BX4" s="56" t="s">
        <v>287</v>
      </c>
      <c r="BY4" s="56" t="s">
        <v>288</v>
      </c>
      <c r="BZ4" s="56" t="s">
        <v>287</v>
      </c>
      <c r="CA4" s="56" t="s">
        <v>288</v>
      </c>
      <c r="CC4" s="24">
        <v>1002</v>
      </c>
      <c r="CD4" s="16" t="s">
        <v>337</v>
      </c>
      <c r="CE4" s="16" t="s">
        <v>187</v>
      </c>
      <c r="CF4" s="16" t="s">
        <v>338</v>
      </c>
      <c r="CG4" s="16" t="s">
        <v>339</v>
      </c>
      <c r="CH4" s="16" t="s">
        <v>337</v>
      </c>
    </row>
    <row r="5" spans="1:98" s="20" customFormat="1" x14ac:dyDescent="0.25">
      <c r="A5" s="16" t="s">
        <v>273</v>
      </c>
      <c r="B5" s="16" t="s">
        <v>243</v>
      </c>
      <c r="C5" s="16" t="s">
        <v>1212</v>
      </c>
      <c r="D5" s="16" t="s">
        <v>1213</v>
      </c>
      <c r="E5" s="17">
        <v>3715</v>
      </c>
      <c r="F5" s="16" t="s">
        <v>1214</v>
      </c>
      <c r="G5" s="17">
        <v>3625980</v>
      </c>
      <c r="H5" s="16" t="s">
        <v>386</v>
      </c>
      <c r="I5" s="18">
        <v>44689</v>
      </c>
      <c r="J5" s="19">
        <v>0.90266203703703707</v>
      </c>
      <c r="K5" s="18">
        <v>44690</v>
      </c>
      <c r="L5" s="16" t="s">
        <v>356</v>
      </c>
      <c r="M5" s="16" t="s">
        <v>1215</v>
      </c>
      <c r="N5" s="16" t="s">
        <v>1216</v>
      </c>
      <c r="O5" s="16" t="s">
        <v>1217</v>
      </c>
      <c r="P5" s="16" t="s">
        <v>382</v>
      </c>
      <c r="R5" s="16" t="s">
        <v>277</v>
      </c>
      <c r="S5" s="16" t="s">
        <v>327</v>
      </c>
      <c r="T5" s="21">
        <v>44689.902650462966</v>
      </c>
      <c r="U5" s="16" t="s">
        <v>335</v>
      </c>
      <c r="V5" s="16" t="s">
        <v>329</v>
      </c>
      <c r="W5" s="16" t="s">
        <v>792</v>
      </c>
      <c r="X5" s="16" t="s">
        <v>383</v>
      </c>
      <c r="Y5" s="16" t="s">
        <v>281</v>
      </c>
      <c r="Z5" s="16" t="s">
        <v>791</v>
      </c>
      <c r="AA5" s="17">
        <v>3625979</v>
      </c>
      <c r="AB5" s="55">
        <v>-18.75</v>
      </c>
      <c r="AC5" s="55">
        <v>1</v>
      </c>
      <c r="AD5" s="55">
        <v>-18.75</v>
      </c>
      <c r="AE5" s="16" t="s">
        <v>282</v>
      </c>
      <c r="AG5" s="16" t="s">
        <v>283</v>
      </c>
      <c r="AI5" s="55">
        <v>1885</v>
      </c>
      <c r="AJ5" s="55">
        <v>1885</v>
      </c>
      <c r="AL5" s="55">
        <v>0</v>
      </c>
      <c r="AM5" s="16" t="s">
        <v>284</v>
      </c>
      <c r="AN5" s="16" t="s">
        <v>284</v>
      </c>
      <c r="AO5" s="16" t="s">
        <v>387</v>
      </c>
      <c r="AP5" s="16" t="s">
        <v>332</v>
      </c>
      <c r="AQ5" s="16" t="s">
        <v>332</v>
      </c>
      <c r="AR5" s="16" t="s">
        <v>333</v>
      </c>
      <c r="AS5" s="16" t="s">
        <v>334</v>
      </c>
      <c r="AT5" s="16" t="s">
        <v>1218</v>
      </c>
      <c r="AU5" s="16" t="s">
        <v>1219</v>
      </c>
      <c r="AW5" s="16" t="s">
        <v>1220</v>
      </c>
      <c r="AY5" s="18">
        <v>45716</v>
      </c>
      <c r="BA5" s="55">
        <v>18.75</v>
      </c>
      <c r="BB5" s="55">
        <v>0</v>
      </c>
      <c r="BD5" s="16" t="s">
        <v>282</v>
      </c>
      <c r="BE5" s="55">
        <v>1</v>
      </c>
      <c r="BK5" s="56" t="s">
        <v>1221</v>
      </c>
      <c r="BL5" s="16" t="s">
        <v>187</v>
      </c>
      <c r="BP5" s="56" t="s">
        <v>329</v>
      </c>
      <c r="BU5" s="56" t="s">
        <v>281</v>
      </c>
      <c r="BX5" s="56" t="s">
        <v>287</v>
      </c>
      <c r="BY5" s="56" t="s">
        <v>288</v>
      </c>
      <c r="BZ5" s="56" t="s">
        <v>287</v>
      </c>
      <c r="CA5" s="56" t="s">
        <v>288</v>
      </c>
      <c r="CC5" s="24">
        <v>1002</v>
      </c>
      <c r="CD5" s="16" t="s">
        <v>337</v>
      </c>
      <c r="CE5" s="16" t="s">
        <v>187</v>
      </c>
      <c r="CF5" s="16" t="s">
        <v>338</v>
      </c>
      <c r="CG5" s="16" t="s">
        <v>339</v>
      </c>
      <c r="CH5" s="16" t="s">
        <v>337</v>
      </c>
    </row>
    <row r="6" spans="1:98" s="20" customFormat="1" x14ac:dyDescent="0.25">
      <c r="A6" s="16" t="s">
        <v>273</v>
      </c>
      <c r="B6" s="16" t="s">
        <v>243</v>
      </c>
      <c r="C6" s="16" t="s">
        <v>379</v>
      </c>
      <c r="D6" s="16" t="s">
        <v>380</v>
      </c>
      <c r="E6" s="17">
        <v>1422</v>
      </c>
      <c r="F6" s="16" t="s">
        <v>272</v>
      </c>
      <c r="G6" s="17">
        <v>3627105</v>
      </c>
      <c r="H6" s="16" t="s">
        <v>386</v>
      </c>
      <c r="I6" s="18">
        <v>44690</v>
      </c>
      <c r="J6" s="19">
        <v>0.31939814814814815</v>
      </c>
      <c r="K6" s="18">
        <v>44691</v>
      </c>
      <c r="L6" s="16" t="s">
        <v>356</v>
      </c>
      <c r="M6" s="16" t="s">
        <v>1222</v>
      </c>
      <c r="N6" s="16" t="s">
        <v>1223</v>
      </c>
      <c r="O6" s="16" t="s">
        <v>1224</v>
      </c>
      <c r="P6" s="16" t="s">
        <v>1225</v>
      </c>
      <c r="R6" s="16" t="s">
        <v>277</v>
      </c>
      <c r="S6" s="16" t="s">
        <v>327</v>
      </c>
      <c r="T6" s="21">
        <v>44690.319374999999</v>
      </c>
      <c r="U6" s="16" t="s">
        <v>335</v>
      </c>
      <c r="V6" s="16" t="s">
        <v>329</v>
      </c>
      <c r="W6" s="16" t="s">
        <v>796</v>
      </c>
      <c r="X6" s="16" t="s">
        <v>383</v>
      </c>
      <c r="Y6" s="16" t="s">
        <v>281</v>
      </c>
      <c r="Z6" s="16" t="s">
        <v>795</v>
      </c>
      <c r="AA6" s="17">
        <v>3627104</v>
      </c>
      <c r="AB6" s="55">
        <v>-18.75</v>
      </c>
      <c r="AC6" s="55">
        <v>1</v>
      </c>
      <c r="AD6" s="55">
        <v>-18.75</v>
      </c>
      <c r="AE6" s="16" t="s">
        <v>282</v>
      </c>
      <c r="AG6" s="16" t="s">
        <v>283</v>
      </c>
      <c r="AI6" s="55">
        <v>1256.5</v>
      </c>
      <c r="AJ6" s="55">
        <v>1256.5</v>
      </c>
      <c r="AL6" s="55">
        <v>0</v>
      </c>
      <c r="AM6" s="16" t="s">
        <v>284</v>
      </c>
      <c r="AN6" s="16" t="s">
        <v>284</v>
      </c>
      <c r="AO6" s="16" t="s">
        <v>387</v>
      </c>
      <c r="AP6" s="16" t="s">
        <v>332</v>
      </c>
      <c r="AQ6" s="16" t="s">
        <v>332</v>
      </c>
      <c r="AR6" s="16" t="s">
        <v>333</v>
      </c>
      <c r="AS6" s="16" t="s">
        <v>334</v>
      </c>
      <c r="AT6" s="16" t="s">
        <v>1226</v>
      </c>
      <c r="AU6" s="16" t="s">
        <v>1227</v>
      </c>
      <c r="AW6" s="16" t="s">
        <v>385</v>
      </c>
      <c r="AY6" s="18">
        <v>45688</v>
      </c>
      <c r="BA6" s="55">
        <v>18.75</v>
      </c>
      <c r="BB6" s="55">
        <v>0</v>
      </c>
      <c r="BD6" s="16" t="s">
        <v>282</v>
      </c>
      <c r="BE6" s="55">
        <v>1</v>
      </c>
      <c r="BK6" s="56" t="s">
        <v>1228</v>
      </c>
      <c r="BL6" s="16" t="s">
        <v>187</v>
      </c>
      <c r="BP6" s="56" t="s">
        <v>329</v>
      </c>
      <c r="BU6" s="56" t="s">
        <v>281</v>
      </c>
      <c r="BX6" s="56" t="s">
        <v>287</v>
      </c>
      <c r="BY6" s="56" t="s">
        <v>288</v>
      </c>
      <c r="BZ6" s="56" t="s">
        <v>287</v>
      </c>
      <c r="CA6" s="56" t="s">
        <v>288</v>
      </c>
      <c r="CC6" s="24">
        <v>1002</v>
      </c>
      <c r="CD6" s="16" t="s">
        <v>337</v>
      </c>
      <c r="CE6" s="16" t="s">
        <v>187</v>
      </c>
      <c r="CF6" s="16" t="s">
        <v>338</v>
      </c>
      <c r="CG6" s="16" t="s">
        <v>339</v>
      </c>
      <c r="CH6" s="16" t="s">
        <v>337</v>
      </c>
    </row>
    <row r="7" spans="1:98" s="20" customFormat="1" x14ac:dyDescent="0.25">
      <c r="A7" s="16" t="s">
        <v>273</v>
      </c>
      <c r="B7" s="16" t="s">
        <v>243</v>
      </c>
      <c r="C7" s="16" t="s">
        <v>379</v>
      </c>
      <c r="D7" s="16" t="s">
        <v>380</v>
      </c>
      <c r="E7" s="17">
        <v>1422</v>
      </c>
      <c r="F7" s="16" t="s">
        <v>272</v>
      </c>
      <c r="G7" s="17">
        <v>3627123</v>
      </c>
      <c r="H7" s="16" t="s">
        <v>386</v>
      </c>
      <c r="I7" s="18">
        <v>44690</v>
      </c>
      <c r="J7" s="19">
        <v>0.32557870370370373</v>
      </c>
      <c r="K7" s="18">
        <v>44691</v>
      </c>
      <c r="L7" s="16" t="s">
        <v>356</v>
      </c>
      <c r="M7" s="16" t="s">
        <v>1222</v>
      </c>
      <c r="N7" s="16" t="s">
        <v>1223</v>
      </c>
      <c r="O7" s="16" t="s">
        <v>1224</v>
      </c>
      <c r="P7" s="16" t="s">
        <v>1225</v>
      </c>
      <c r="R7" s="16" t="s">
        <v>277</v>
      </c>
      <c r="S7" s="16" t="s">
        <v>327</v>
      </c>
      <c r="T7" s="21">
        <v>44690.325555555559</v>
      </c>
      <c r="U7" s="16" t="s">
        <v>335</v>
      </c>
      <c r="V7" s="16" t="s">
        <v>329</v>
      </c>
      <c r="W7" s="16" t="s">
        <v>796</v>
      </c>
      <c r="X7" s="16" t="s">
        <v>383</v>
      </c>
      <c r="Y7" s="16" t="s">
        <v>281</v>
      </c>
      <c r="Z7" s="16" t="s">
        <v>798</v>
      </c>
      <c r="AA7" s="17">
        <v>3627122</v>
      </c>
      <c r="AB7" s="55">
        <v>-18.75</v>
      </c>
      <c r="AC7" s="55">
        <v>1</v>
      </c>
      <c r="AD7" s="55">
        <v>-18.75</v>
      </c>
      <c r="AE7" s="16" t="s">
        <v>282</v>
      </c>
      <c r="AG7" s="16" t="s">
        <v>283</v>
      </c>
      <c r="AI7" s="55">
        <v>737.75</v>
      </c>
      <c r="AJ7" s="55">
        <v>737.75</v>
      </c>
      <c r="AL7" s="55">
        <v>0</v>
      </c>
      <c r="AM7" s="16" t="s">
        <v>284</v>
      </c>
      <c r="AN7" s="16" t="s">
        <v>284</v>
      </c>
      <c r="AO7" s="16" t="s">
        <v>387</v>
      </c>
      <c r="AP7" s="16" t="s">
        <v>332</v>
      </c>
      <c r="AQ7" s="16" t="s">
        <v>332</v>
      </c>
      <c r="AR7" s="16" t="s">
        <v>333</v>
      </c>
      <c r="AS7" s="16" t="s">
        <v>334</v>
      </c>
      <c r="AT7" s="16" t="s">
        <v>1229</v>
      </c>
      <c r="AU7" s="16" t="s">
        <v>1230</v>
      </c>
      <c r="AW7" s="16" t="s">
        <v>385</v>
      </c>
      <c r="AY7" s="18">
        <v>45688</v>
      </c>
      <c r="BA7" s="55">
        <v>18.75</v>
      </c>
      <c r="BB7" s="55">
        <v>0</v>
      </c>
      <c r="BD7" s="16" t="s">
        <v>282</v>
      </c>
      <c r="BE7" s="55">
        <v>1</v>
      </c>
      <c r="BK7" s="56" t="s">
        <v>1231</v>
      </c>
      <c r="BL7" s="16" t="s">
        <v>187</v>
      </c>
      <c r="BP7" s="56" t="s">
        <v>329</v>
      </c>
      <c r="BU7" s="56" t="s">
        <v>281</v>
      </c>
      <c r="BX7" s="56" t="s">
        <v>287</v>
      </c>
      <c r="BY7" s="56" t="s">
        <v>288</v>
      </c>
      <c r="BZ7" s="56" t="s">
        <v>287</v>
      </c>
      <c r="CA7" s="56" t="s">
        <v>288</v>
      </c>
      <c r="CC7" s="24">
        <v>1002</v>
      </c>
      <c r="CD7" s="16" t="s">
        <v>337</v>
      </c>
      <c r="CE7" s="16" t="s">
        <v>187</v>
      </c>
      <c r="CF7" s="16" t="s">
        <v>338</v>
      </c>
      <c r="CG7" s="16" t="s">
        <v>339</v>
      </c>
      <c r="CH7" s="16" t="s">
        <v>337</v>
      </c>
    </row>
    <row r="8" spans="1:98" s="20" customFormat="1" x14ac:dyDescent="0.25">
      <c r="A8" s="16" t="s">
        <v>273</v>
      </c>
      <c r="B8" s="16" t="s">
        <v>243</v>
      </c>
      <c r="C8" s="16" t="s">
        <v>379</v>
      </c>
      <c r="D8" s="16" t="s">
        <v>380</v>
      </c>
      <c r="E8" s="17">
        <v>1422</v>
      </c>
      <c r="F8" s="16" t="s">
        <v>272</v>
      </c>
      <c r="G8" s="17">
        <v>3628788</v>
      </c>
      <c r="H8" s="16" t="s">
        <v>386</v>
      </c>
      <c r="I8" s="18">
        <v>44690</v>
      </c>
      <c r="J8" s="19">
        <v>0.69810185185185181</v>
      </c>
      <c r="K8" s="18">
        <v>44691</v>
      </c>
      <c r="L8" s="16" t="s">
        <v>356</v>
      </c>
      <c r="M8" s="16" t="s">
        <v>1222</v>
      </c>
      <c r="N8" s="16" t="s">
        <v>1223</v>
      </c>
      <c r="O8" s="16" t="s">
        <v>1224</v>
      </c>
      <c r="P8" s="16" t="s">
        <v>1225</v>
      </c>
      <c r="R8" s="16" t="s">
        <v>277</v>
      </c>
      <c r="S8" s="16" t="s">
        <v>327</v>
      </c>
      <c r="T8" s="21">
        <v>44690.69809027778</v>
      </c>
      <c r="U8" s="16" t="s">
        <v>335</v>
      </c>
      <c r="V8" s="16" t="s">
        <v>329</v>
      </c>
      <c r="W8" s="16" t="s">
        <v>796</v>
      </c>
      <c r="X8" s="16" t="s">
        <v>383</v>
      </c>
      <c r="Y8" s="16" t="s">
        <v>281</v>
      </c>
      <c r="Z8" s="16" t="s">
        <v>800</v>
      </c>
      <c r="AA8" s="17">
        <v>3628787</v>
      </c>
      <c r="AB8" s="55">
        <v>-18.75</v>
      </c>
      <c r="AC8" s="55">
        <v>1</v>
      </c>
      <c r="AD8" s="55">
        <v>-18.75</v>
      </c>
      <c r="AE8" s="16" t="s">
        <v>282</v>
      </c>
      <c r="AG8" s="16" t="s">
        <v>283</v>
      </c>
      <c r="AI8" s="55">
        <v>219</v>
      </c>
      <c r="AJ8" s="55">
        <v>219</v>
      </c>
      <c r="AL8" s="55">
        <v>0</v>
      </c>
      <c r="AM8" s="16" t="s">
        <v>284</v>
      </c>
      <c r="AN8" s="16" t="s">
        <v>284</v>
      </c>
      <c r="AO8" s="16" t="s">
        <v>387</v>
      </c>
      <c r="AP8" s="16" t="s">
        <v>332</v>
      </c>
      <c r="AQ8" s="16" t="s">
        <v>332</v>
      </c>
      <c r="AR8" s="16" t="s">
        <v>333</v>
      </c>
      <c r="AS8" s="16" t="s">
        <v>334</v>
      </c>
      <c r="AT8" s="16" t="s">
        <v>1232</v>
      </c>
      <c r="AU8" s="16" t="s">
        <v>1233</v>
      </c>
      <c r="AW8" s="16" t="s">
        <v>385</v>
      </c>
      <c r="AY8" s="18">
        <v>45688</v>
      </c>
      <c r="BA8" s="55">
        <v>18.75</v>
      </c>
      <c r="BB8" s="55">
        <v>0</v>
      </c>
      <c r="BD8" s="16" t="s">
        <v>282</v>
      </c>
      <c r="BE8" s="55">
        <v>1</v>
      </c>
      <c r="BK8" s="56" t="s">
        <v>1234</v>
      </c>
      <c r="BL8" s="16" t="s">
        <v>187</v>
      </c>
      <c r="BP8" s="56" t="s">
        <v>329</v>
      </c>
      <c r="BU8" s="56" t="s">
        <v>281</v>
      </c>
      <c r="BX8" s="56" t="s">
        <v>287</v>
      </c>
      <c r="BY8" s="56" t="s">
        <v>288</v>
      </c>
      <c r="BZ8" s="56" t="s">
        <v>287</v>
      </c>
      <c r="CA8" s="56" t="s">
        <v>288</v>
      </c>
      <c r="CC8" s="24">
        <v>1002</v>
      </c>
      <c r="CD8" s="16" t="s">
        <v>337</v>
      </c>
      <c r="CE8" s="16" t="s">
        <v>187</v>
      </c>
      <c r="CF8" s="16" t="s">
        <v>338</v>
      </c>
      <c r="CG8" s="16" t="s">
        <v>339</v>
      </c>
      <c r="CH8" s="16" t="s">
        <v>337</v>
      </c>
    </row>
    <row r="9" spans="1:98" s="20" customFormat="1" x14ac:dyDescent="0.25">
      <c r="A9" s="16" t="s">
        <v>273</v>
      </c>
      <c r="B9" s="16" t="s">
        <v>243</v>
      </c>
      <c r="C9" s="16" t="s">
        <v>1170</v>
      </c>
      <c r="D9" s="16" t="s">
        <v>1171</v>
      </c>
      <c r="E9" s="17">
        <v>2153</v>
      </c>
      <c r="F9" s="16" t="s">
        <v>729</v>
      </c>
      <c r="G9" s="17">
        <v>3629212</v>
      </c>
      <c r="H9" s="16" t="s">
        <v>386</v>
      </c>
      <c r="I9" s="18">
        <v>44690</v>
      </c>
      <c r="J9" s="19">
        <v>0.82981481481481478</v>
      </c>
      <c r="K9" s="18">
        <v>44691</v>
      </c>
      <c r="L9" s="16" t="s">
        <v>801</v>
      </c>
      <c r="M9" s="16" t="s">
        <v>1235</v>
      </c>
      <c r="N9" s="16" t="s">
        <v>1236</v>
      </c>
      <c r="O9" s="16" t="s">
        <v>1237</v>
      </c>
      <c r="P9" s="16" t="s">
        <v>1238</v>
      </c>
      <c r="R9" s="16" t="s">
        <v>277</v>
      </c>
      <c r="S9" s="16" t="s">
        <v>327</v>
      </c>
      <c r="T9" s="21">
        <v>44690.829791666663</v>
      </c>
      <c r="U9" s="16" t="s">
        <v>335</v>
      </c>
      <c r="V9" s="16" t="s">
        <v>329</v>
      </c>
      <c r="W9" s="16" t="s">
        <v>1239</v>
      </c>
      <c r="X9" s="16" t="s">
        <v>383</v>
      </c>
      <c r="Y9" s="16" t="s">
        <v>281</v>
      </c>
      <c r="Z9" s="16" t="s">
        <v>804</v>
      </c>
      <c r="AA9" s="17">
        <v>3629211</v>
      </c>
      <c r="AB9" s="55">
        <v>-18.75</v>
      </c>
      <c r="AC9" s="55">
        <v>1</v>
      </c>
      <c r="AD9" s="55">
        <v>-18.75</v>
      </c>
      <c r="AE9" s="16" t="s">
        <v>282</v>
      </c>
      <c r="AG9" s="16" t="s">
        <v>283</v>
      </c>
      <c r="AI9" s="55">
        <v>46.25</v>
      </c>
      <c r="AJ9" s="55">
        <v>46.25</v>
      </c>
      <c r="AL9" s="55">
        <v>0</v>
      </c>
      <c r="AM9" s="16" t="s">
        <v>284</v>
      </c>
      <c r="AN9" s="16" t="s">
        <v>284</v>
      </c>
      <c r="AO9" s="16" t="s">
        <v>387</v>
      </c>
      <c r="AP9" s="16" t="s">
        <v>332</v>
      </c>
      <c r="AQ9" s="16" t="s">
        <v>332</v>
      </c>
      <c r="AR9" s="16" t="s">
        <v>333</v>
      </c>
      <c r="AS9" s="16" t="s">
        <v>334</v>
      </c>
      <c r="AT9" s="16" t="s">
        <v>1240</v>
      </c>
      <c r="AU9" s="16" t="s">
        <v>1241</v>
      </c>
      <c r="AW9" s="16" t="s">
        <v>385</v>
      </c>
      <c r="AY9" s="18">
        <v>45716</v>
      </c>
      <c r="BA9" s="55">
        <v>18.75</v>
      </c>
      <c r="BB9" s="55">
        <v>0</v>
      </c>
      <c r="BD9" s="16" t="s">
        <v>282</v>
      </c>
      <c r="BE9" s="55">
        <v>1</v>
      </c>
      <c r="BK9" s="56" t="s">
        <v>1242</v>
      </c>
      <c r="BL9" s="16" t="s">
        <v>1243</v>
      </c>
      <c r="BP9" s="56" t="s">
        <v>329</v>
      </c>
      <c r="BU9" s="56" t="s">
        <v>281</v>
      </c>
      <c r="BX9" s="56" t="s">
        <v>287</v>
      </c>
      <c r="BY9" s="56" t="s">
        <v>288</v>
      </c>
      <c r="BZ9" s="56" t="s">
        <v>287</v>
      </c>
      <c r="CA9" s="56" t="s">
        <v>288</v>
      </c>
      <c r="CC9" s="24">
        <v>1002</v>
      </c>
      <c r="CD9" s="16" t="s">
        <v>337</v>
      </c>
      <c r="CE9" s="16" t="s">
        <v>187</v>
      </c>
      <c r="CF9" s="16" t="s">
        <v>338</v>
      </c>
      <c r="CG9" s="16" t="s">
        <v>339</v>
      </c>
      <c r="CH9" s="16" t="s">
        <v>337</v>
      </c>
    </row>
    <row r="10" spans="1:98" s="20" customFormat="1" x14ac:dyDescent="0.25">
      <c r="A10" s="16" t="s">
        <v>301</v>
      </c>
      <c r="B10" s="16" t="s">
        <v>243</v>
      </c>
      <c r="C10" s="16" t="s">
        <v>1244</v>
      </c>
      <c r="D10" s="16" t="s">
        <v>1245</v>
      </c>
      <c r="E10" s="17">
        <v>251</v>
      </c>
      <c r="F10" s="16" t="s">
        <v>1246</v>
      </c>
      <c r="G10" s="17">
        <v>3629550</v>
      </c>
      <c r="H10" s="16" t="s">
        <v>386</v>
      </c>
      <c r="I10" s="18">
        <v>44690</v>
      </c>
      <c r="J10" s="19">
        <v>0.90971064814814817</v>
      </c>
      <c r="K10" s="18">
        <v>44691</v>
      </c>
      <c r="L10" s="16" t="s">
        <v>381</v>
      </c>
      <c r="M10" s="16" t="s">
        <v>1247</v>
      </c>
      <c r="N10" s="16" t="s">
        <v>1248</v>
      </c>
      <c r="O10" s="16" t="s">
        <v>1249</v>
      </c>
      <c r="P10" s="16" t="s">
        <v>382</v>
      </c>
      <c r="R10" s="16" t="s">
        <v>277</v>
      </c>
      <c r="S10" s="16" t="s">
        <v>327</v>
      </c>
      <c r="T10" s="21">
        <v>44690.909687500003</v>
      </c>
      <c r="U10" s="16" t="s">
        <v>335</v>
      </c>
      <c r="V10" s="16" t="s">
        <v>329</v>
      </c>
      <c r="W10" s="16" t="s">
        <v>809</v>
      </c>
      <c r="X10" s="16" t="s">
        <v>383</v>
      </c>
      <c r="Y10" s="16" t="s">
        <v>281</v>
      </c>
      <c r="Z10" s="16" t="s">
        <v>808</v>
      </c>
      <c r="AA10" s="17">
        <v>3629549</v>
      </c>
      <c r="AB10" s="55">
        <v>-18.75</v>
      </c>
      <c r="AC10" s="55">
        <v>1</v>
      </c>
      <c r="AD10" s="55">
        <v>-18.75</v>
      </c>
      <c r="AE10" s="16" t="s">
        <v>282</v>
      </c>
      <c r="AG10" s="16" t="s">
        <v>283</v>
      </c>
      <c r="AI10" s="55">
        <v>17107.11</v>
      </c>
      <c r="AJ10" s="55">
        <v>19938.11</v>
      </c>
      <c r="AL10" s="55">
        <v>0</v>
      </c>
      <c r="AM10" s="16" t="s">
        <v>284</v>
      </c>
      <c r="AN10" s="16" t="s">
        <v>284</v>
      </c>
      <c r="AO10" s="16" t="s">
        <v>387</v>
      </c>
      <c r="AP10" s="16" t="s">
        <v>332</v>
      </c>
      <c r="AQ10" s="16" t="s">
        <v>332</v>
      </c>
      <c r="AR10" s="16" t="s">
        <v>333</v>
      </c>
      <c r="AS10" s="16" t="s">
        <v>334</v>
      </c>
      <c r="AT10" s="16" t="s">
        <v>1250</v>
      </c>
      <c r="AU10" s="16" t="s">
        <v>1251</v>
      </c>
      <c r="AW10" s="16" t="s">
        <v>385</v>
      </c>
      <c r="AY10" s="18">
        <v>45596</v>
      </c>
      <c r="BA10" s="55">
        <v>18.75</v>
      </c>
      <c r="BB10" s="55">
        <v>0</v>
      </c>
      <c r="BD10" s="16" t="s">
        <v>282</v>
      </c>
      <c r="BE10" s="55">
        <v>1</v>
      </c>
      <c r="BK10" s="56" t="s">
        <v>1252</v>
      </c>
      <c r="BL10" s="16" t="s">
        <v>187</v>
      </c>
      <c r="BP10" s="56" t="s">
        <v>329</v>
      </c>
      <c r="BU10" s="56" t="s">
        <v>281</v>
      </c>
      <c r="BX10" s="56" t="s">
        <v>287</v>
      </c>
      <c r="BY10" s="56" t="s">
        <v>288</v>
      </c>
      <c r="BZ10" s="56" t="s">
        <v>287</v>
      </c>
      <c r="CA10" s="56" t="s">
        <v>288</v>
      </c>
      <c r="CC10" s="24">
        <v>1002</v>
      </c>
      <c r="CD10" s="16" t="s">
        <v>337</v>
      </c>
      <c r="CE10" s="16" t="s">
        <v>187</v>
      </c>
      <c r="CF10" s="16" t="s">
        <v>338</v>
      </c>
      <c r="CG10" s="16" t="s">
        <v>339</v>
      </c>
      <c r="CH10" s="16" t="s">
        <v>337</v>
      </c>
    </row>
    <row r="11" spans="1:98" s="20" customFormat="1" x14ac:dyDescent="0.25">
      <c r="A11" s="16" t="s">
        <v>273</v>
      </c>
      <c r="B11" s="16" t="s">
        <v>243</v>
      </c>
      <c r="C11" s="16" t="s">
        <v>295</v>
      </c>
      <c r="D11" s="16" t="s">
        <v>296</v>
      </c>
      <c r="E11" s="17">
        <v>7467</v>
      </c>
      <c r="F11" s="16" t="s">
        <v>248</v>
      </c>
      <c r="G11" s="17">
        <v>3629864</v>
      </c>
      <c r="H11" s="16" t="s">
        <v>386</v>
      </c>
      <c r="I11" s="18">
        <v>44690</v>
      </c>
      <c r="J11" s="19">
        <v>0.94874999999999998</v>
      </c>
      <c r="K11" s="18">
        <v>44691</v>
      </c>
      <c r="L11" s="16" t="s">
        <v>1253</v>
      </c>
      <c r="M11" s="16" t="s">
        <v>1254</v>
      </c>
      <c r="N11" s="16" t="s">
        <v>812</v>
      </c>
      <c r="O11" s="16" t="s">
        <v>1255</v>
      </c>
      <c r="P11" s="16" t="s">
        <v>382</v>
      </c>
      <c r="R11" s="16" t="s">
        <v>277</v>
      </c>
      <c r="S11" s="16" t="s">
        <v>327</v>
      </c>
      <c r="T11" s="21">
        <v>44690.948738425926</v>
      </c>
      <c r="U11" s="16" t="s">
        <v>335</v>
      </c>
      <c r="V11" s="16" t="s">
        <v>329</v>
      </c>
      <c r="W11" s="16" t="s">
        <v>812</v>
      </c>
      <c r="X11" s="16" t="s">
        <v>383</v>
      </c>
      <c r="Y11" s="16" t="s">
        <v>281</v>
      </c>
      <c r="Z11" s="16" t="s">
        <v>811</v>
      </c>
      <c r="AA11" s="17">
        <v>3629863</v>
      </c>
      <c r="AB11" s="55">
        <v>-18.75</v>
      </c>
      <c r="AC11" s="55">
        <v>1</v>
      </c>
      <c r="AD11" s="55">
        <v>-18.75</v>
      </c>
      <c r="AE11" s="16" t="s">
        <v>282</v>
      </c>
      <c r="AG11" s="16" t="s">
        <v>283</v>
      </c>
      <c r="AI11" s="55">
        <v>1.68</v>
      </c>
      <c r="AJ11" s="55">
        <v>1.68</v>
      </c>
      <c r="AL11" s="55">
        <v>0</v>
      </c>
      <c r="AM11" s="16" t="s">
        <v>284</v>
      </c>
      <c r="AN11" s="16" t="s">
        <v>284</v>
      </c>
      <c r="AO11" s="16" t="s">
        <v>387</v>
      </c>
      <c r="AP11" s="16" t="s">
        <v>332</v>
      </c>
      <c r="AQ11" s="16" t="s">
        <v>332</v>
      </c>
      <c r="AR11" s="16" t="s">
        <v>333</v>
      </c>
      <c r="AS11" s="16" t="s">
        <v>334</v>
      </c>
      <c r="AT11" s="16" t="s">
        <v>1256</v>
      </c>
      <c r="AU11" s="16" t="s">
        <v>1257</v>
      </c>
      <c r="AW11" s="16" t="s">
        <v>385</v>
      </c>
      <c r="AY11" s="18">
        <v>45777</v>
      </c>
      <c r="BA11" s="55">
        <v>18.75</v>
      </c>
      <c r="BB11" s="55">
        <v>0</v>
      </c>
      <c r="BD11" s="16" t="s">
        <v>282</v>
      </c>
      <c r="BE11" s="55">
        <v>1</v>
      </c>
      <c r="BK11" s="56" t="s">
        <v>1258</v>
      </c>
      <c r="BL11" s="16" t="s">
        <v>187</v>
      </c>
      <c r="BP11" s="56" t="s">
        <v>329</v>
      </c>
      <c r="BU11" s="56" t="s">
        <v>281</v>
      </c>
      <c r="BX11" s="56" t="s">
        <v>287</v>
      </c>
      <c r="BY11" s="56" t="s">
        <v>288</v>
      </c>
      <c r="BZ11" s="56" t="s">
        <v>287</v>
      </c>
      <c r="CA11" s="56" t="s">
        <v>288</v>
      </c>
      <c r="CC11" s="24">
        <v>1002</v>
      </c>
      <c r="CD11" s="16" t="s">
        <v>337</v>
      </c>
      <c r="CE11" s="16" t="s">
        <v>187</v>
      </c>
      <c r="CF11" s="16" t="s">
        <v>338</v>
      </c>
      <c r="CG11" s="16" t="s">
        <v>339</v>
      </c>
      <c r="CH11" s="16" t="s">
        <v>337</v>
      </c>
    </row>
    <row r="12" spans="1:98" s="20" customFormat="1" x14ac:dyDescent="0.25">
      <c r="A12" s="85"/>
      <c r="B12" s="85"/>
      <c r="C12" s="85"/>
      <c r="D12" s="85"/>
      <c r="E12" s="86"/>
      <c r="F12" s="85"/>
      <c r="G12" s="86"/>
      <c r="H12" s="85"/>
      <c r="I12" s="87"/>
      <c r="J12" s="88"/>
      <c r="K12" s="87"/>
      <c r="L12" s="85"/>
      <c r="M12" s="85"/>
      <c r="O12" s="85"/>
      <c r="P12" s="85"/>
      <c r="R12" s="85"/>
      <c r="S12" s="85"/>
      <c r="T12" s="89"/>
      <c r="U12" s="85"/>
      <c r="V12" s="85"/>
      <c r="W12" s="85"/>
      <c r="X12" s="85"/>
      <c r="Y12" s="85"/>
      <c r="Z12" s="85"/>
      <c r="AA12" s="86"/>
      <c r="AB12" s="90"/>
      <c r="AC12" s="90"/>
      <c r="AD12" s="90"/>
      <c r="AE12" s="85"/>
      <c r="AG12" s="85"/>
      <c r="AI12" s="90"/>
      <c r="AJ12" s="90"/>
      <c r="AL12" s="90"/>
      <c r="AM12" s="85"/>
      <c r="AN12" s="85"/>
      <c r="AO12" s="85"/>
      <c r="AP12" s="85"/>
      <c r="AQ12" s="85"/>
      <c r="AR12" s="85"/>
      <c r="AS12" s="85"/>
      <c r="AT12" s="85"/>
      <c r="AU12" s="85"/>
      <c r="AW12" s="85"/>
      <c r="AY12" s="87"/>
      <c r="BA12" s="90"/>
      <c r="BB12" s="90"/>
      <c r="BD12" s="85"/>
      <c r="BE12" s="90"/>
      <c r="BK12" s="91"/>
      <c r="BL12" s="85"/>
      <c r="BP12" s="91"/>
      <c r="BU12" s="91"/>
      <c r="BX12" s="91"/>
      <c r="BY12" s="91"/>
      <c r="BZ12" s="91"/>
      <c r="CA12" s="91"/>
      <c r="CC12" s="92"/>
      <c r="CD12" s="85"/>
      <c r="CE12" s="85"/>
      <c r="CF12" s="85"/>
      <c r="CG12" s="85"/>
      <c r="CH12" s="85"/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8" priority="7"/>
    <cfRule type="duplicateValues" dxfId="7" priority="8"/>
    <cfRule type="duplicateValues" dxfId="6" priority="9"/>
  </conditionalFormatting>
  <conditionalFormatting sqref="Z493:Z1211">
    <cfRule type="duplicateValues" dxfId="5" priority="10"/>
    <cfRule type="duplicateValues" dxfId="4" priority="11"/>
  </conditionalFormatting>
  <conditionalFormatting sqref="Z238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workbookViewId="0">
      <selection activeCell="A4" sqref="A4"/>
    </sheetView>
  </sheetViews>
  <sheetFormatPr defaultRowHeight="15" x14ac:dyDescent="0.25"/>
  <cols>
    <col min="1" max="1" width="28" style="5" bestFit="1" customWidth="1"/>
    <col min="2" max="2" width="15.140625" style="5" bestFit="1" customWidth="1"/>
    <col min="3" max="3" width="15.7109375" style="5" bestFit="1" customWidth="1"/>
    <col min="4" max="4" width="10.42578125" style="5" bestFit="1" customWidth="1"/>
    <col min="5" max="5" width="12.7109375" style="5" bestFit="1" customWidth="1"/>
    <col min="6" max="6" width="17.28515625" style="5" bestFit="1" customWidth="1"/>
    <col min="7" max="7" width="12.42578125" style="5" bestFit="1" customWidth="1"/>
    <col min="8" max="8" width="15" style="5" bestFit="1" customWidth="1"/>
    <col min="9" max="9" width="5.140625" style="5" bestFit="1" customWidth="1"/>
    <col min="10" max="11" width="7" style="5" bestFit="1" customWidth="1"/>
    <col min="12" max="12" width="8.85546875" style="5" bestFit="1" customWidth="1"/>
    <col min="13" max="13" width="18.28515625" style="5" bestFit="1" customWidth="1"/>
    <col min="14" max="14" width="16.140625" style="5" bestFit="1" customWidth="1"/>
    <col min="15" max="15" width="24.28515625" style="5" bestFit="1" customWidth="1"/>
    <col min="16" max="16" width="21.7109375" style="5" bestFit="1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5" t="s">
        <v>181</v>
      </c>
      <c r="B4" s="5" t="s">
        <v>182</v>
      </c>
      <c r="C4" s="5" t="s">
        <v>580</v>
      </c>
      <c r="D4" s="5" t="s">
        <v>243</v>
      </c>
      <c r="E4" s="5" t="s">
        <v>218</v>
      </c>
      <c r="F4" s="5" t="s">
        <v>789</v>
      </c>
      <c r="G4" s="5">
        <v>0</v>
      </c>
      <c r="H4" s="100">
        <v>2.5</v>
      </c>
      <c r="I4" s="5" t="s">
        <v>518</v>
      </c>
      <c r="J4" s="5" t="s">
        <v>813</v>
      </c>
      <c r="K4" s="5" t="s">
        <v>814</v>
      </c>
      <c r="L4" s="5" t="s">
        <v>792</v>
      </c>
      <c r="M4" s="5" t="s">
        <v>185</v>
      </c>
      <c r="N4" s="5" t="s">
        <v>185</v>
      </c>
      <c r="O4" s="5" t="s">
        <v>202</v>
      </c>
      <c r="P4" s="5" t="s">
        <v>185</v>
      </c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topLeftCell="A2" workbookViewId="0">
      <selection activeCell="A4" sqref="A4:XFD4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273</v>
      </c>
      <c r="B4" s="16" t="s">
        <v>243</v>
      </c>
      <c r="C4" s="16" t="s">
        <v>1212</v>
      </c>
      <c r="D4" s="16" t="s">
        <v>1213</v>
      </c>
      <c r="E4" s="17">
        <v>3715</v>
      </c>
      <c r="F4" s="16" t="s">
        <v>1214</v>
      </c>
      <c r="G4" s="17">
        <v>3625978</v>
      </c>
      <c r="H4" s="16" t="s">
        <v>386</v>
      </c>
      <c r="I4" s="18">
        <v>44689</v>
      </c>
      <c r="J4" s="19">
        <v>0.90194444444444444</v>
      </c>
      <c r="K4" s="18">
        <v>44690</v>
      </c>
      <c r="L4" s="16" t="s">
        <v>356</v>
      </c>
      <c r="M4" s="16" t="s">
        <v>1215</v>
      </c>
      <c r="N4" s="16" t="s">
        <v>1216</v>
      </c>
      <c r="O4" s="16" t="s">
        <v>1217</v>
      </c>
      <c r="P4" s="16" t="s">
        <v>382</v>
      </c>
      <c r="R4" s="16" t="s">
        <v>277</v>
      </c>
      <c r="S4" s="16" t="s">
        <v>327</v>
      </c>
      <c r="T4" s="21">
        <v>44689.901921296296</v>
      </c>
      <c r="U4" s="16" t="s">
        <v>388</v>
      </c>
      <c r="V4" s="16" t="s">
        <v>329</v>
      </c>
      <c r="W4" s="16" t="s">
        <v>792</v>
      </c>
      <c r="X4" s="16" t="s">
        <v>389</v>
      </c>
      <c r="Y4" s="16" t="s">
        <v>281</v>
      </c>
      <c r="Z4" s="16" t="s">
        <v>814</v>
      </c>
      <c r="AA4" s="17">
        <v>3625977</v>
      </c>
      <c r="AB4" s="55">
        <v>-2.5</v>
      </c>
      <c r="AC4" s="55">
        <v>1</v>
      </c>
      <c r="AD4" s="55">
        <v>-2.5</v>
      </c>
      <c r="AE4" s="16" t="s">
        <v>282</v>
      </c>
      <c r="AG4" s="16" t="s">
        <v>283</v>
      </c>
      <c r="AI4" s="55">
        <v>2903.75</v>
      </c>
      <c r="AJ4" s="55">
        <v>2903.75</v>
      </c>
      <c r="AL4" s="55">
        <v>0</v>
      </c>
      <c r="AM4" s="16" t="s">
        <v>284</v>
      </c>
      <c r="AN4" s="16" t="s">
        <v>284</v>
      </c>
      <c r="AO4" s="16" t="s">
        <v>390</v>
      </c>
      <c r="AP4" s="16" t="s">
        <v>332</v>
      </c>
      <c r="AQ4" s="16" t="s">
        <v>332</v>
      </c>
      <c r="AR4" s="16" t="s">
        <v>333</v>
      </c>
      <c r="AS4" s="16" t="s">
        <v>334</v>
      </c>
      <c r="AT4" s="16" t="s">
        <v>1259</v>
      </c>
      <c r="AU4" s="16" t="s">
        <v>1260</v>
      </c>
      <c r="AW4" s="16" t="s">
        <v>1220</v>
      </c>
      <c r="AY4" s="18">
        <v>45716</v>
      </c>
      <c r="BA4" s="55">
        <v>2.5</v>
      </c>
      <c r="BB4" s="55">
        <v>0</v>
      </c>
      <c r="BD4" s="16" t="s">
        <v>282</v>
      </c>
      <c r="BE4" s="55">
        <v>1</v>
      </c>
      <c r="BK4" s="56" t="s">
        <v>1261</v>
      </c>
      <c r="BL4" s="16" t="s">
        <v>187</v>
      </c>
      <c r="BP4" s="56" t="s">
        <v>329</v>
      </c>
      <c r="BU4" s="56" t="s">
        <v>281</v>
      </c>
      <c r="BX4" s="56" t="s">
        <v>287</v>
      </c>
      <c r="BY4" s="56" t="s">
        <v>288</v>
      </c>
      <c r="BZ4" s="56" t="s">
        <v>287</v>
      </c>
      <c r="CA4" s="56" t="s">
        <v>288</v>
      </c>
      <c r="CC4" s="24">
        <v>1002</v>
      </c>
      <c r="CD4" s="16" t="s">
        <v>337</v>
      </c>
      <c r="CE4" s="16" t="s">
        <v>187</v>
      </c>
      <c r="CF4" s="16" t="s">
        <v>338</v>
      </c>
      <c r="CG4" s="16" t="s">
        <v>339</v>
      </c>
      <c r="CH4" s="16" t="s">
        <v>337</v>
      </c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1" priority="6"/>
  </conditionalFormatting>
  <conditionalFormatting sqref="Z3">
    <cfRule type="duplicateValues" dxfId="0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D13" sqref="D13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94" t="str">
        <f>"1-Link Settlement Set Dt: "&amp;'SETTLEMENT STATEMENT'!$D$1</f>
        <v>1-Link Settlement Set Dt: 07 TO 10 MAY 2022</v>
      </c>
      <c r="B1" s="94"/>
      <c r="C1" s="94"/>
      <c r="D1" s="94"/>
      <c r="E1" s="94"/>
      <c r="F1" s="94"/>
    </row>
    <row r="2" spans="1:6" x14ac:dyDescent="0.25">
      <c r="A2" s="95"/>
      <c r="B2" s="95"/>
      <c r="C2" s="95"/>
      <c r="D2" s="95"/>
      <c r="E2" s="95"/>
      <c r="F2" s="95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41126</v>
      </c>
      <c r="D4" s="14">
        <f>SUM('1-LINK IBFT ISS'!G:G)</f>
        <v>41126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07 TO 10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-41126</v>
      </c>
      <c r="D5" s="14">
        <f>-D4</f>
        <v>-41126</v>
      </c>
      <c r="E5" s="14">
        <f t="shared" ref="E5:E21" si="0">D5-C5</f>
        <v>0</v>
      </c>
      <c r="F5" s="12" t="str">
        <f>"IBFT Transaction 1link - TAG as a Issuer. SETT DT: "&amp;'SETTLEMENT STATEMENT'!$D$1</f>
        <v>IBFT Transaction 1link - TAG as a Issuer. SETT DT: 07 TO 10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-43</v>
      </c>
      <c r="E6" s="14">
        <f t="shared" si="0"/>
        <v>-43</v>
      </c>
      <c r="F6" s="12" t="str">
        <f>"Switch Fee - IBFT Transaction 1link- TAG as an Issuer  SETT DT: "&amp;'SETTLEMENT STATEMENT'!$D$1</f>
        <v>Switch Fee - IBFT Transaction 1link- TAG as an Issuer  SETT DT: 07 TO 10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43</v>
      </c>
      <c r="E7" s="14">
        <f t="shared" si="0"/>
        <v>43</v>
      </c>
      <c r="F7" s="12" t="str">
        <f>"Switch Fee - IBFT Transaction 1link- TAG as an Issuer SETT DT: "&amp;'SETTLEMENT STATEMENT'!$D$1</f>
        <v>Switch Fee - IBFT Transaction 1link- TAG as an Issuer SETT DT: 07 TO 10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-5.59</v>
      </c>
      <c r="E8" s="14">
        <f t="shared" si="0"/>
        <v>-5.59</v>
      </c>
      <c r="F8" s="12" t="str">
        <f>"GST 13% on IBFT Fee to 1link- TAG  as a Sender SETT DT: "&amp;'SETTLEMENT STATEMENT'!$D$1</f>
        <v>GST 13% on IBFT Fee to 1link- TAG  as a Sender SETT DT: 07 TO 10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5.59</v>
      </c>
      <c r="E9" s="14">
        <f t="shared" si="0"/>
        <v>5.59</v>
      </c>
      <c r="F9" s="12" t="str">
        <f>"GST 13% on IBFT Fee to 1link- TAG as a Sender  SETT DT:"&amp;'SETTLEMENT STATEMENT'!$D$1</f>
        <v>GST 13% on IBFT Fee to 1link- TAG as a Sender  SETT DT:07 TO 10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-82333</v>
      </c>
      <c r="D10" s="14">
        <f>-SUM('1-LINK IBFT ACQ'!G:G)</f>
        <v>-82333</v>
      </c>
      <c r="E10" s="14">
        <f>D10-C10</f>
        <v>0</v>
      </c>
      <c r="F10" s="12" t="str">
        <f>"IBFT Transaction 1Link - TAG as beneficiary. SETT DT: "&amp;'SETTLEMENT STATEMENT'!$D$1</f>
        <v>IBFT Transaction 1Link - TAG as beneficiary. SETT DT: 07 TO 10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82333</v>
      </c>
      <c r="D11" s="14">
        <f>-D10</f>
        <v>82333</v>
      </c>
      <c r="E11" s="14">
        <f>D11-C11</f>
        <v>0</v>
      </c>
      <c r="F11" s="12" t="str">
        <f>"IBFT Transaction 1Link - TAG as beneficiary. SETT DT: "&amp;'SETTLEMENT STATEMENT'!$D$1</f>
        <v>IBFT Transaction 1Link - TAG as beneficiary. SETT DT: 07 TO 10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-41.125999999999998</v>
      </c>
      <c r="D12" s="14">
        <f>-D4*0.1%</f>
        <v>-41.125999999999998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DT:07 TO 10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41.125999999999998</v>
      </c>
      <c r="D13" s="14">
        <f>-D12</f>
        <v>41.125999999999998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DT:07 TO 10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-24500</v>
      </c>
      <c r="D14" s="14">
        <f>-SUM('1-LINK CASH'!G:G)</f>
        <v>-24500</v>
      </c>
      <c r="E14" s="14">
        <f t="shared" si="0"/>
        <v>0</v>
      </c>
      <c r="F14" s="12" t="str">
        <f>"Cash Withdrawal Transaction 1link - TAG as an Issuer. SETT DT: "&amp;'SETTLEMENT STATEMENT'!$D$1</f>
        <v>Cash Withdrawal Transaction 1link - TAG as an Issuer. SETT DT: 07 TO 10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24500</v>
      </c>
      <c r="D15" s="14">
        <f>-D14</f>
        <v>24500</v>
      </c>
      <c r="E15" s="14">
        <f t="shared" si="0"/>
        <v>0</v>
      </c>
      <c r="F15" s="12" t="str">
        <f>"Cash Withdrawal Transaction 1link - TAG as an Issuer. SETT DT: "&amp;'SETTLEMENT STATEMENT'!$D$1</f>
        <v>Cash Withdrawal Transaction 1link - TAG as an Issuer. SETT DT: 07 TO 10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-150</v>
      </c>
      <c r="D16" s="14">
        <f>-SUM('1-LINK CASH'!H:H)</f>
        <v>-155</v>
      </c>
      <c r="E16" s="14">
        <f t="shared" si="0"/>
        <v>-5</v>
      </c>
      <c r="F16" s="12" t="str">
        <f>"Switch Fee - Cash Withdrawal Transaction 1link- TAG as an Issuer. SETT DT: "&amp;'SETTLEMENT STATEMENT'!$D$1</f>
        <v>Switch Fee - Cash Withdrawal Transaction 1link- TAG as an Issuer. SETT DT: 07 TO 10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150</v>
      </c>
      <c r="D17" s="14">
        <f>-D16</f>
        <v>155</v>
      </c>
      <c r="E17" s="14">
        <f t="shared" si="0"/>
        <v>5</v>
      </c>
      <c r="F17" s="12" t="str">
        <f>"Switch Fee - Cash Withdrawal Transaction 1link- TAG as an Issuer. SETT DT: "&amp;'SETTLEMENT STATEMENT'!$D$1</f>
        <v>Switch Fee - Cash Withdrawal Transaction 1link- TAG as an Issuer. SETT DT: 07 TO 10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07 TO 10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>D19-C19</f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07 TO 10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-2.5</v>
      </c>
      <c r="D20" s="14">
        <f>-SUM('1-LINK BALANCE INQ'!H:H)</f>
        <v>-2.5</v>
      </c>
      <c r="E20" s="14">
        <f t="shared" si="0"/>
        <v>0</v>
      </c>
      <c r="F20" s="12" t="str">
        <f>"Switch Fee - Balance Inquiry Transactions on 1Link ATM. SETT DT: "&amp;'SETTLEMENT STATEMENT'!$D$1</f>
        <v>Switch Fee - Balance Inquiry Transactions on 1Link ATM. SETT DT: 07 TO 10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2.5</v>
      </c>
      <c r="D21" s="14">
        <f>-D20</f>
        <v>2.5</v>
      </c>
      <c r="E21" s="14">
        <f t="shared" si="0"/>
        <v>0</v>
      </c>
      <c r="F21" s="12" t="str">
        <f>"Switch Fee - Balance Inquiry Transactions on 1Link ATM. SETT DT "&amp;'SETTLEMENT STATEMENT'!$D$1</f>
        <v>Switch Fee - Balance Inquiry Transactions on 1Link ATM. SETT DT 07 TO 10 MAY 2022</v>
      </c>
    </row>
    <row r="22" spans="1:6" s="8" customFormat="1" x14ac:dyDescent="0.25">
      <c r="A22" s="12" t="s">
        <v>35</v>
      </c>
      <c r="B22" s="13" t="s">
        <v>3</v>
      </c>
      <c r="C22" s="15"/>
      <c r="D22" s="14">
        <f>-11</f>
        <v>-11</v>
      </c>
      <c r="E22" s="14">
        <f>D22</f>
        <v>-11</v>
      </c>
      <c r="F22" s="12" t="str">
        <f>"1LINK TITLE FETCH FEE INCOME dated:  "&amp;'SETTLEMENT STATEMENT'!$D$1</f>
        <v>1LINK TITLE FETCH FEE INCOME dated:  07 TO 10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11</v>
      </c>
      <c r="E23" s="14">
        <f>D23</f>
        <v>11</v>
      </c>
      <c r="F23" s="12" t="str">
        <f>"1LINK TITLE FETCH FEE INCOME dated:  "&amp;'SETTLEMENT STATEMENT'!$D$1</f>
        <v>1LINK TITLE FETCH FEE INCOME dated:  07 TO 10 MAY 2022</v>
      </c>
    </row>
    <row r="24" spans="1:6" s="8" customFormat="1" x14ac:dyDescent="0.25">
      <c r="A24" s="12" t="s">
        <v>46</v>
      </c>
      <c r="B24" s="13" t="s">
        <v>3</v>
      </c>
      <c r="C24" s="15"/>
      <c r="D24" s="14">
        <v>-143.78</v>
      </c>
      <c r="E24" s="14">
        <f>D24</f>
        <v>-143.78</v>
      </c>
      <c r="F24" s="12" t="str">
        <f>"1LINK TITLE FETCH FEE  dated:  "&amp;'SETTLEMENT STATEMENT'!$D$1</f>
        <v>1LINK TITLE FETCH FEE  dated:  07 TO 10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143.78</v>
      </c>
      <c r="E25" s="14">
        <f>D25</f>
        <v>143.78</v>
      </c>
      <c r="F25" s="12" t="str">
        <f>"1LINK TITLE FETCH FEE  dated:  "&amp;'SETTLEMENT STATEMENT'!$D$1</f>
        <v>1LINK TITLE FETCH FEE  dated:  07 TO 10 MAY 2022</v>
      </c>
    </row>
    <row r="26" spans="1:6" s="8" customFormat="1" hidden="1" x14ac:dyDescent="0.25">
      <c r="A26" s="12" t="s">
        <v>35</v>
      </c>
      <c r="B26" s="13" t="s">
        <v>3</v>
      </c>
      <c r="C26" s="15"/>
      <c r="D26" s="14"/>
      <c r="E26" s="14"/>
      <c r="F26" s="12" t="str">
        <f>"IBFT Adjustment Transaction 1Link SETT DT: "&amp;'SETTLEMENT STATEMENT'!$D$1</f>
        <v>IBFT Adjustment Transaction 1Link SETT DT: 07 TO 10 MAY 2022</v>
      </c>
    </row>
    <row r="27" spans="1:6" s="8" customFormat="1" hidden="1" x14ac:dyDescent="0.25">
      <c r="A27" s="12" t="s">
        <v>37</v>
      </c>
      <c r="B27" s="13" t="s">
        <v>2</v>
      </c>
      <c r="C27" s="15">
        <f>-C26</f>
        <v>0</v>
      </c>
      <c r="D27" s="14">
        <f>-D26</f>
        <v>0</v>
      </c>
      <c r="E27" s="14">
        <f>-E26</f>
        <v>0</v>
      </c>
      <c r="F27" s="12" t="str">
        <f>"IBFT Adjustment Transaction 1Link SETT DT: "&amp;'SETTLEMENT STATEMENT'!$D$1</f>
        <v>IBFT Adjustment Transaction 1Link SETT DT: 07 TO 10 MAY 2022</v>
      </c>
    </row>
    <row r="28" spans="1:6" s="8" customFormat="1" hidden="1" x14ac:dyDescent="0.25">
      <c r="A28" s="12" t="s">
        <v>35</v>
      </c>
      <c r="B28" s="13" t="s">
        <v>3</v>
      </c>
      <c r="C28" s="15"/>
      <c r="D28" s="14"/>
      <c r="E28" s="14"/>
      <c r="F28" s="12" t="str">
        <f>"Switch Fee - IBFT Transaction 1link- TAG as an Issuer SETT DT:"&amp;'SETTLEMENT STATEMENT'!$D$1</f>
        <v>Switch Fee - IBFT Transaction 1link- TAG as an Issuer SETT DT:07 TO 10 MAY 2022</v>
      </c>
    </row>
    <row r="29" spans="1:6" s="8" customFormat="1" hidden="1" x14ac:dyDescent="0.25">
      <c r="A29" s="12" t="s">
        <v>39</v>
      </c>
      <c r="B29" s="13" t="s">
        <v>2</v>
      </c>
      <c r="C29" s="15"/>
      <c r="D29" s="14">
        <f>-D28</f>
        <v>0</v>
      </c>
      <c r="E29" s="14">
        <f>-E28</f>
        <v>0</v>
      </c>
      <c r="F29" s="12" t="str">
        <f>"Switch Fee - IBFT Transaction 1link- TAG as an Issuer SETT DT:"&amp;'SETTLEMENT STATEMENT'!$D$1</f>
        <v>Switch Fee - IBFT Transaction 1link- TAG as an Issuer SETT DT:07 TO 10 MAY 2022</v>
      </c>
    </row>
    <row r="30" spans="1:6" s="8" customFormat="1" hidden="1" x14ac:dyDescent="0.25">
      <c r="A30" s="12" t="s">
        <v>35</v>
      </c>
      <c r="B30" s="13" t="s">
        <v>3</v>
      </c>
      <c r="C30" s="15"/>
      <c r="D30" s="14">
        <f>D28*13%</f>
        <v>0</v>
      </c>
      <c r="E30" s="14">
        <f>E28*13%</f>
        <v>0</v>
      </c>
      <c r="F30" s="12" t="str">
        <f>"GST 13% on IBFT Fee to 1link- TAG as a Sender  SETT DT: "&amp;'SETTLEMENT STATEMENT'!$D$1</f>
        <v>GST 13% on IBFT Fee to 1link- TAG as a Sender  SETT DT: 07 TO 10 MAY 2022</v>
      </c>
    </row>
    <row r="31" spans="1:6" s="8" customFormat="1" hidden="1" x14ac:dyDescent="0.25">
      <c r="A31" s="12" t="s">
        <v>42</v>
      </c>
      <c r="B31" s="13" t="s">
        <v>2</v>
      </c>
      <c r="C31" s="15"/>
      <c r="D31" s="14">
        <f>-D30</f>
        <v>0</v>
      </c>
      <c r="E31" s="14">
        <f>-E30</f>
        <v>0</v>
      </c>
      <c r="F31" s="12" t="str">
        <f>"GST 13% on IBFT Fee to 1link- TAG as a Sender  SETT DT: "&amp;'SETTLEMENT STATEMENT'!$D$1</f>
        <v>GST 13% on IBFT Fee to 1link- TAG as a Sender  SETT DT: 07 TO 10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07 TO 10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07 TO 10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96" t="s">
        <v>111</v>
      </c>
      <c r="B37" s="97"/>
      <c r="C37" s="97"/>
      <c r="D37" s="97"/>
      <c r="E37" s="97"/>
      <c r="F37" s="98"/>
    </row>
    <row r="38" spans="1:6" x14ac:dyDescent="0.25">
      <c r="A38" s="32" t="s">
        <v>35</v>
      </c>
      <c r="B38" s="2" t="str">
        <f>IF(D38&gt;0,"Cr","Dr")</f>
        <v>Cr</v>
      </c>
      <c r="C38" s="2"/>
      <c r="D38" s="31">
        <f>-SUMIF($A$4:$A$33,"TAG",$D$4:$D$33)</f>
        <v>16327.004000000006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-15490.880000000005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836.12400000000162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D2" sqref="D2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99" t="s">
        <v>44</v>
      </c>
      <c r="B1" s="99"/>
      <c r="C1" s="99"/>
      <c r="D1" s="7" t="s">
        <v>1262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>
        <v>44809</v>
      </c>
      <c r="B4" s="84">
        <v>44809</v>
      </c>
      <c r="C4" t="s">
        <v>51</v>
      </c>
      <c r="D4" t="s">
        <v>391</v>
      </c>
      <c r="E4" s="9">
        <v>8000</v>
      </c>
      <c r="F4" s="9" t="s">
        <v>51</v>
      </c>
      <c r="G4" s="9">
        <v>3312415.91</v>
      </c>
      <c r="H4" t="s">
        <v>128</v>
      </c>
    </row>
    <row r="5" spans="1:10" customFormat="1" x14ac:dyDescent="0.25">
      <c r="A5" s="84">
        <v>44809</v>
      </c>
      <c r="B5" s="84">
        <v>44809</v>
      </c>
      <c r="C5" t="s">
        <v>51</v>
      </c>
      <c r="D5" t="s">
        <v>392</v>
      </c>
      <c r="E5" s="9">
        <v>37.5</v>
      </c>
      <c r="F5" s="9" t="s">
        <v>51</v>
      </c>
      <c r="G5" s="9">
        <v>3312378.41</v>
      </c>
      <c r="H5" t="s">
        <v>123</v>
      </c>
    </row>
    <row r="6" spans="1:10" customFormat="1" x14ac:dyDescent="0.25">
      <c r="A6" s="84">
        <v>44809</v>
      </c>
      <c r="B6" s="84">
        <v>44809</v>
      </c>
      <c r="C6" t="s">
        <v>51</v>
      </c>
      <c r="D6" t="s">
        <v>393</v>
      </c>
      <c r="E6" s="9">
        <v>2.5</v>
      </c>
      <c r="F6" s="9" t="s">
        <v>51</v>
      </c>
      <c r="G6" s="9">
        <v>3312375.91</v>
      </c>
      <c r="H6" t="s">
        <v>127</v>
      </c>
    </row>
    <row r="7" spans="1:10" customFormat="1" x14ac:dyDescent="0.25">
      <c r="A7" s="84">
        <v>44809</v>
      </c>
      <c r="B7" s="84">
        <v>44809</v>
      </c>
      <c r="C7" t="s">
        <v>51</v>
      </c>
      <c r="D7" t="s">
        <v>394</v>
      </c>
      <c r="E7" s="9">
        <v>24558</v>
      </c>
      <c r="F7" s="9" t="s">
        <v>51</v>
      </c>
      <c r="G7" s="9">
        <v>3287817.91</v>
      </c>
      <c r="H7" t="s">
        <v>124</v>
      </c>
    </row>
    <row r="8" spans="1:10" customFormat="1" x14ac:dyDescent="0.25">
      <c r="A8" s="84">
        <v>44809</v>
      </c>
      <c r="B8" s="84">
        <v>44809</v>
      </c>
      <c r="C8" t="s">
        <v>51</v>
      </c>
      <c r="D8" t="s">
        <v>395</v>
      </c>
      <c r="E8" s="9">
        <v>33.9</v>
      </c>
      <c r="F8" s="9" t="s">
        <v>51</v>
      </c>
      <c r="G8" s="9">
        <v>3287784.01</v>
      </c>
      <c r="H8" t="s">
        <v>125</v>
      </c>
    </row>
    <row r="9" spans="1:10" customFormat="1" x14ac:dyDescent="0.25">
      <c r="A9" s="84">
        <v>44809</v>
      </c>
      <c r="B9" s="84">
        <v>44809</v>
      </c>
      <c r="C9" t="s">
        <v>51</v>
      </c>
      <c r="D9" t="s">
        <v>396</v>
      </c>
      <c r="E9" s="9" t="s">
        <v>51</v>
      </c>
      <c r="F9" s="9">
        <v>50665</v>
      </c>
      <c r="G9" s="9">
        <v>3338449.01</v>
      </c>
      <c r="H9" t="s">
        <v>129</v>
      </c>
    </row>
    <row r="10" spans="1:10" customFormat="1" x14ac:dyDescent="0.25">
      <c r="A10" s="84">
        <v>44809</v>
      </c>
      <c r="B10" s="84">
        <v>44809</v>
      </c>
      <c r="C10" t="s">
        <v>51</v>
      </c>
      <c r="D10" t="s">
        <v>397</v>
      </c>
      <c r="E10" s="9">
        <v>24.56</v>
      </c>
      <c r="F10" s="9" t="s">
        <v>51</v>
      </c>
      <c r="G10" s="9">
        <v>3338424.45</v>
      </c>
      <c r="H10" t="s">
        <v>126</v>
      </c>
    </row>
    <row r="11" spans="1:10" customFormat="1" x14ac:dyDescent="0.25">
      <c r="A11" s="84">
        <v>44809</v>
      </c>
      <c r="B11" s="84">
        <v>44809</v>
      </c>
      <c r="C11" t="s">
        <v>51</v>
      </c>
      <c r="D11" t="s">
        <v>398</v>
      </c>
      <c r="E11" s="9">
        <v>106.5</v>
      </c>
      <c r="F11" s="9" t="s">
        <v>51</v>
      </c>
      <c r="G11" s="9">
        <v>3338317.95</v>
      </c>
      <c r="H11" t="s">
        <v>121</v>
      </c>
    </row>
    <row r="12" spans="1:10" customFormat="1" x14ac:dyDescent="0.25">
      <c r="A12" s="84">
        <v>44839</v>
      </c>
      <c r="B12" s="84">
        <v>44839</v>
      </c>
      <c r="C12" t="s">
        <v>51</v>
      </c>
      <c r="D12" t="s">
        <v>399</v>
      </c>
      <c r="E12" s="9">
        <v>16500</v>
      </c>
      <c r="F12" s="9" t="s">
        <v>51</v>
      </c>
      <c r="G12" s="9">
        <v>3321817.95</v>
      </c>
      <c r="H12" t="s">
        <v>128</v>
      </c>
    </row>
    <row r="13" spans="1:10" customFormat="1" x14ac:dyDescent="0.25">
      <c r="A13" s="84">
        <v>44839</v>
      </c>
      <c r="B13" s="84">
        <v>44839</v>
      </c>
      <c r="C13" t="s">
        <v>51</v>
      </c>
      <c r="D13" t="s">
        <v>400</v>
      </c>
      <c r="E13" s="9">
        <v>117.5</v>
      </c>
      <c r="F13" s="9" t="s">
        <v>51</v>
      </c>
      <c r="G13" s="9">
        <v>3321700.45</v>
      </c>
      <c r="H13" t="s">
        <v>123</v>
      </c>
    </row>
    <row r="14" spans="1:10" customFormat="1" x14ac:dyDescent="0.25">
      <c r="A14" s="84">
        <v>44839</v>
      </c>
      <c r="B14" s="84">
        <v>44839</v>
      </c>
      <c r="C14" t="s">
        <v>51</v>
      </c>
      <c r="D14" t="s">
        <v>401</v>
      </c>
      <c r="E14" s="9">
        <v>16.57</v>
      </c>
      <c r="F14" s="9" t="s">
        <v>51</v>
      </c>
      <c r="G14" s="9">
        <v>3321683.88</v>
      </c>
      <c r="H14" t="s">
        <v>126</v>
      </c>
    </row>
    <row r="15" spans="1:10" customFormat="1" x14ac:dyDescent="0.25">
      <c r="A15" s="84">
        <v>44839</v>
      </c>
      <c r="B15" s="84">
        <v>44839</v>
      </c>
      <c r="C15" t="s">
        <v>51</v>
      </c>
      <c r="D15" t="s">
        <v>402</v>
      </c>
      <c r="E15" s="9">
        <v>14.69</v>
      </c>
      <c r="F15" s="9" t="s">
        <v>51</v>
      </c>
      <c r="G15" s="9">
        <v>3321669.19</v>
      </c>
      <c r="H15" t="s">
        <v>125</v>
      </c>
    </row>
    <row r="16" spans="1:10" customFormat="1" x14ac:dyDescent="0.25">
      <c r="A16" s="84">
        <v>44839</v>
      </c>
      <c r="B16" s="84">
        <v>44839</v>
      </c>
      <c r="C16" t="s">
        <v>51</v>
      </c>
      <c r="D16" t="s">
        <v>403</v>
      </c>
      <c r="E16" s="9" t="s">
        <v>51</v>
      </c>
      <c r="F16" s="9">
        <v>31668</v>
      </c>
      <c r="G16" s="9">
        <v>3353337.19</v>
      </c>
      <c r="H16" t="s">
        <v>129</v>
      </c>
    </row>
    <row r="17" spans="1:8" customFormat="1" x14ac:dyDescent="0.25">
      <c r="A17" s="84">
        <v>44839</v>
      </c>
      <c r="B17" s="84">
        <v>44839</v>
      </c>
      <c r="C17" t="s">
        <v>51</v>
      </c>
      <c r="D17" t="s">
        <v>404</v>
      </c>
      <c r="E17" s="9">
        <v>37.28</v>
      </c>
      <c r="F17" s="9" t="s">
        <v>51</v>
      </c>
      <c r="G17" s="9">
        <v>3353299.91</v>
      </c>
      <c r="H17" t="s">
        <v>121</v>
      </c>
    </row>
    <row r="18" spans="1:8" customFormat="1" x14ac:dyDescent="0.25">
      <c r="A18" s="84">
        <v>44839</v>
      </c>
      <c r="B18" s="84">
        <v>44839</v>
      </c>
      <c r="C18" t="s">
        <v>51</v>
      </c>
      <c r="D18" t="s">
        <v>405</v>
      </c>
      <c r="E18" s="9">
        <v>16568</v>
      </c>
      <c r="F18" s="9" t="s">
        <v>51</v>
      </c>
      <c r="G18" s="9">
        <v>3336731.91</v>
      </c>
      <c r="H18" t="s">
        <v>124</v>
      </c>
    </row>
    <row r="19" spans="1:8" customFormat="1" x14ac:dyDescent="0.25">
      <c r="A19" s="84">
        <v>44839</v>
      </c>
      <c r="B19" s="84" t="s">
        <v>406</v>
      </c>
      <c r="C19" t="s">
        <v>51</v>
      </c>
      <c r="D19" t="s">
        <v>407</v>
      </c>
      <c r="E19" s="9">
        <v>836.12</v>
      </c>
      <c r="F19" s="9" t="s">
        <v>51</v>
      </c>
      <c r="G19" s="9">
        <v>3335895.79</v>
      </c>
      <c r="H19" s="9" t="s">
        <v>409</v>
      </c>
    </row>
    <row r="20" spans="1:8" customFormat="1" x14ac:dyDescent="0.25">
      <c r="A20" s="84">
        <v>44839</v>
      </c>
      <c r="B20" s="84">
        <v>44809</v>
      </c>
      <c r="C20" t="s">
        <v>51</v>
      </c>
      <c r="D20" t="s">
        <v>408</v>
      </c>
      <c r="E20" s="9" t="s">
        <v>51</v>
      </c>
      <c r="F20" s="9">
        <v>5.5</v>
      </c>
      <c r="G20" s="9">
        <v>3335901.29</v>
      </c>
      <c r="H20" t="s">
        <v>178</v>
      </c>
    </row>
    <row r="21" spans="1:8" customFormat="1" x14ac:dyDescent="0.25">
      <c r="A21" s="84">
        <v>44839</v>
      </c>
      <c r="B21" s="84">
        <v>44809</v>
      </c>
      <c r="C21" t="s">
        <v>51</v>
      </c>
      <c r="D21" t="s">
        <v>408</v>
      </c>
      <c r="E21" s="9" t="s">
        <v>51</v>
      </c>
      <c r="F21" s="9">
        <v>1.5</v>
      </c>
      <c r="G21" s="9">
        <v>3335902.79</v>
      </c>
      <c r="H21" t="s">
        <v>178</v>
      </c>
    </row>
    <row r="22" spans="1:8" customFormat="1" x14ac:dyDescent="0.25">
      <c r="A22" s="84">
        <v>44839</v>
      </c>
      <c r="B22" s="84">
        <v>44809</v>
      </c>
      <c r="C22" t="s">
        <v>51</v>
      </c>
      <c r="D22" t="s">
        <v>408</v>
      </c>
      <c r="E22" s="9" t="s">
        <v>51</v>
      </c>
      <c r="F22" s="9">
        <v>4</v>
      </c>
      <c r="G22" s="9">
        <v>3335906.79</v>
      </c>
      <c r="H22" t="s">
        <v>178</v>
      </c>
    </row>
    <row r="23" spans="1:8" customFormat="1" x14ac:dyDescent="0.25">
      <c r="A23" s="84"/>
      <c r="B23" s="84"/>
      <c r="E23" s="9"/>
      <c r="F23" s="9"/>
      <c r="G23" s="9"/>
    </row>
    <row r="24" spans="1:8" customFormat="1" x14ac:dyDescent="0.25">
      <c r="A24" s="84"/>
      <c r="B24" s="84"/>
      <c r="E24" s="9"/>
      <c r="F24" s="9"/>
      <c r="G24" s="9"/>
    </row>
    <row r="25" spans="1:8" customFormat="1" x14ac:dyDescent="0.25"/>
    <row r="26" spans="1:8" customFormat="1" x14ac:dyDescent="0.25"/>
    <row r="27" spans="1:8" customFormat="1" x14ac:dyDescent="0.25"/>
    <row r="28" spans="1:8" customFormat="1" x14ac:dyDescent="0.25"/>
    <row r="29" spans="1:8" customFormat="1" x14ac:dyDescent="0.25"/>
    <row r="30" spans="1:8" customFormat="1" x14ac:dyDescent="0.25"/>
    <row r="31" spans="1:8" customFormat="1" x14ac:dyDescent="0.25"/>
    <row r="32" spans="1:8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x14ac:dyDescent="0.25">
      <c r="A47" s="76"/>
      <c r="B47" s="76"/>
      <c r="D47" s="37"/>
      <c r="G47" s="26"/>
      <c r="H47"/>
      <c r="J47" s="80"/>
    </row>
    <row r="48" spans="1:10" x14ac:dyDescent="0.25">
      <c r="H48"/>
    </row>
    <row r="49" spans="7:9" x14ac:dyDescent="0.25">
      <c r="H49"/>
    </row>
    <row r="50" spans="7:9" x14ac:dyDescent="0.25">
      <c r="H50" s="27"/>
      <c r="I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  <c r="H73"/>
    </row>
    <row r="74" spans="7:8" x14ac:dyDescent="0.25">
      <c r="G74"/>
    </row>
    <row r="75" spans="7:8" x14ac:dyDescent="0.25">
      <c r="G75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workbookViewId="0">
      <pane ySplit="4" topLeftCell="A14" activePane="bottomLeft" state="frozen"/>
      <selection pane="bottomLeft" activeCell="C47" sqref="C47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bestFit="1" customWidth="1"/>
    <col min="7" max="7" width="8" style="6" customWidth="1"/>
    <col min="8" max="8" width="4" style="6" customWidth="1"/>
    <col min="9" max="9" width="5" customWidth="1"/>
    <col min="10" max="11" width="7" customWidth="1"/>
    <col min="12" max="12" width="10.140625" customWidth="1"/>
    <col min="13" max="13" width="21.140625" customWidth="1"/>
    <col min="14" max="14" width="15.140625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 t="s">
        <v>194</v>
      </c>
      <c r="B5" s="4" t="s">
        <v>182</v>
      </c>
      <c r="C5" s="4" t="s">
        <v>410</v>
      </c>
      <c r="D5" s="11" t="s">
        <v>184</v>
      </c>
      <c r="E5" s="4" t="s">
        <v>184</v>
      </c>
      <c r="F5" s="4" t="s">
        <v>423</v>
      </c>
      <c r="G5" s="79">
        <v>150</v>
      </c>
      <c r="H5" s="79">
        <v>1</v>
      </c>
      <c r="I5" s="4" t="s">
        <v>269</v>
      </c>
      <c r="J5" s="4" t="s">
        <v>424</v>
      </c>
      <c r="K5" s="4" t="s">
        <v>425</v>
      </c>
      <c r="L5" s="4" t="s">
        <v>189</v>
      </c>
      <c r="M5" s="4" t="s">
        <v>426</v>
      </c>
      <c r="N5" s="4" t="s">
        <v>426</v>
      </c>
      <c r="O5" s="4" t="s">
        <v>190</v>
      </c>
      <c r="P5" s="4" t="s">
        <v>185</v>
      </c>
      <c r="Q5" s="4" t="s">
        <v>186</v>
      </c>
      <c r="R5" s="4" t="s">
        <v>187</v>
      </c>
    </row>
    <row r="6" spans="1:25" x14ac:dyDescent="0.25">
      <c r="A6" s="4" t="s">
        <v>197</v>
      </c>
      <c r="B6" s="4" t="s">
        <v>182</v>
      </c>
      <c r="C6" s="4" t="s">
        <v>410</v>
      </c>
      <c r="D6" s="11" t="s">
        <v>184</v>
      </c>
      <c r="E6" s="4" t="s">
        <v>184</v>
      </c>
      <c r="F6" s="4" t="s">
        <v>432</v>
      </c>
      <c r="G6" s="79">
        <v>100</v>
      </c>
      <c r="H6" s="79">
        <v>1</v>
      </c>
      <c r="I6" s="4" t="s">
        <v>269</v>
      </c>
      <c r="J6" s="4" t="s">
        <v>433</v>
      </c>
      <c r="K6" s="4" t="s">
        <v>434</v>
      </c>
      <c r="L6" s="4" t="s">
        <v>189</v>
      </c>
      <c r="M6" s="4" t="s">
        <v>420</v>
      </c>
      <c r="N6" s="4" t="s">
        <v>420</v>
      </c>
      <c r="O6" s="4" t="s">
        <v>200</v>
      </c>
      <c r="P6" s="4" t="s">
        <v>185</v>
      </c>
      <c r="Q6" s="4" t="s">
        <v>186</v>
      </c>
      <c r="R6" s="4" t="s">
        <v>196</v>
      </c>
    </row>
    <row r="7" spans="1:25" x14ac:dyDescent="0.25">
      <c r="A7" s="4" t="s">
        <v>206</v>
      </c>
      <c r="B7" s="4" t="s">
        <v>182</v>
      </c>
      <c r="C7" s="4" t="s">
        <v>410</v>
      </c>
      <c r="D7" s="11" t="s">
        <v>184</v>
      </c>
      <c r="E7" s="4" t="s">
        <v>184</v>
      </c>
      <c r="F7" s="4" t="s">
        <v>450</v>
      </c>
      <c r="G7" s="79">
        <v>5</v>
      </c>
      <c r="H7" s="79">
        <v>1</v>
      </c>
      <c r="I7" s="4" t="s">
        <v>269</v>
      </c>
      <c r="J7" s="4" t="s">
        <v>451</v>
      </c>
      <c r="K7" s="4" t="s">
        <v>452</v>
      </c>
      <c r="L7" s="4" t="s">
        <v>189</v>
      </c>
      <c r="M7" s="4" t="s">
        <v>453</v>
      </c>
      <c r="N7" s="4" t="s">
        <v>454</v>
      </c>
      <c r="O7" s="4" t="s">
        <v>200</v>
      </c>
      <c r="P7" s="4" t="s">
        <v>185</v>
      </c>
      <c r="Q7" s="4" t="s">
        <v>186</v>
      </c>
      <c r="R7" s="4" t="s">
        <v>196</v>
      </c>
    </row>
    <row r="8" spans="1:25" x14ac:dyDescent="0.25">
      <c r="A8" s="4" t="s">
        <v>207</v>
      </c>
      <c r="B8" s="4" t="s">
        <v>182</v>
      </c>
      <c r="C8" s="4" t="s">
        <v>410</v>
      </c>
      <c r="D8" s="11" t="s">
        <v>184</v>
      </c>
      <c r="E8" s="4" t="s">
        <v>184</v>
      </c>
      <c r="F8" s="4" t="s">
        <v>455</v>
      </c>
      <c r="G8" s="79">
        <v>5000</v>
      </c>
      <c r="H8" s="79">
        <v>1</v>
      </c>
      <c r="I8" s="4" t="s">
        <v>269</v>
      </c>
      <c r="J8" s="4" t="s">
        <v>456</v>
      </c>
      <c r="K8" s="4" t="s">
        <v>457</v>
      </c>
      <c r="L8" s="4" t="s">
        <v>189</v>
      </c>
      <c r="M8" s="4" t="s">
        <v>265</v>
      </c>
      <c r="N8" s="4" t="s">
        <v>265</v>
      </c>
      <c r="O8" s="4" t="s">
        <v>183</v>
      </c>
      <c r="P8" s="4" t="s">
        <v>185</v>
      </c>
      <c r="Q8" s="4" t="s">
        <v>202</v>
      </c>
      <c r="R8" s="4" t="s">
        <v>185</v>
      </c>
    </row>
    <row r="9" spans="1:25" x14ac:dyDescent="0.25">
      <c r="A9" s="4" t="s">
        <v>209</v>
      </c>
      <c r="B9" s="4" t="s">
        <v>182</v>
      </c>
      <c r="C9" s="4" t="s">
        <v>410</v>
      </c>
      <c r="D9" s="11" t="s">
        <v>184</v>
      </c>
      <c r="E9" s="4" t="s">
        <v>184</v>
      </c>
      <c r="F9" s="4" t="s">
        <v>458</v>
      </c>
      <c r="G9" s="79">
        <v>200</v>
      </c>
      <c r="H9" s="79">
        <v>1</v>
      </c>
      <c r="I9" s="4" t="s">
        <v>269</v>
      </c>
      <c r="J9" s="4" t="s">
        <v>459</v>
      </c>
      <c r="K9" s="4" t="s">
        <v>460</v>
      </c>
      <c r="L9" s="4" t="s">
        <v>189</v>
      </c>
      <c r="M9" s="4" t="s">
        <v>419</v>
      </c>
      <c r="N9" s="4" t="s">
        <v>419</v>
      </c>
      <c r="O9" s="4" t="s">
        <v>190</v>
      </c>
      <c r="P9" s="4" t="s">
        <v>185</v>
      </c>
      <c r="Q9" s="4" t="s">
        <v>202</v>
      </c>
      <c r="R9" s="4" t="s">
        <v>185</v>
      </c>
    </row>
    <row r="10" spans="1:25" x14ac:dyDescent="0.25">
      <c r="A10" s="4" t="s">
        <v>213</v>
      </c>
      <c r="B10" s="4" t="s">
        <v>182</v>
      </c>
      <c r="C10" s="4" t="s">
        <v>410</v>
      </c>
      <c r="D10" s="11" t="s">
        <v>184</v>
      </c>
      <c r="E10" s="4" t="s">
        <v>184</v>
      </c>
      <c r="F10" s="4" t="s">
        <v>470</v>
      </c>
      <c r="G10" s="79">
        <v>499</v>
      </c>
      <c r="H10" s="79">
        <v>1</v>
      </c>
      <c r="I10" s="4" t="s">
        <v>269</v>
      </c>
      <c r="J10" s="4" t="s">
        <v>471</v>
      </c>
      <c r="K10" s="4" t="s">
        <v>472</v>
      </c>
      <c r="L10" s="4" t="s">
        <v>189</v>
      </c>
      <c r="M10" s="4" t="s">
        <v>464</v>
      </c>
      <c r="N10" s="4" t="s">
        <v>473</v>
      </c>
      <c r="O10" s="4" t="s">
        <v>218</v>
      </c>
      <c r="P10" s="4" t="s">
        <v>185</v>
      </c>
      <c r="Q10" s="4" t="s">
        <v>202</v>
      </c>
      <c r="R10" s="4" t="s">
        <v>185</v>
      </c>
    </row>
    <row r="11" spans="1:25" x14ac:dyDescent="0.25">
      <c r="A11" s="4" t="s">
        <v>217</v>
      </c>
      <c r="B11" s="4" t="s">
        <v>182</v>
      </c>
      <c r="C11" s="4" t="s">
        <v>410</v>
      </c>
      <c r="D11" s="11" t="s">
        <v>184</v>
      </c>
      <c r="E11" s="4" t="s">
        <v>184</v>
      </c>
      <c r="F11" s="4" t="s">
        <v>476</v>
      </c>
      <c r="G11" s="79">
        <v>200</v>
      </c>
      <c r="H11" s="79">
        <v>1</v>
      </c>
      <c r="I11" s="4" t="s">
        <v>269</v>
      </c>
      <c r="J11" s="4" t="s">
        <v>477</v>
      </c>
      <c r="K11" s="4" t="s">
        <v>478</v>
      </c>
      <c r="L11" s="4" t="s">
        <v>189</v>
      </c>
      <c r="M11" s="4" t="s">
        <v>267</v>
      </c>
      <c r="N11" s="4" t="s">
        <v>267</v>
      </c>
      <c r="O11" s="4" t="s">
        <v>190</v>
      </c>
      <c r="P11" s="4" t="s">
        <v>185</v>
      </c>
      <c r="Q11" s="4" t="s">
        <v>202</v>
      </c>
      <c r="R11" s="4" t="s">
        <v>185</v>
      </c>
    </row>
    <row r="12" spans="1:25" x14ac:dyDescent="0.25">
      <c r="A12" s="4" t="s">
        <v>228</v>
      </c>
      <c r="B12" s="4" t="s">
        <v>182</v>
      </c>
      <c r="C12" s="4" t="s">
        <v>410</v>
      </c>
      <c r="D12" s="11" t="s">
        <v>184</v>
      </c>
      <c r="E12" s="4" t="s">
        <v>184</v>
      </c>
      <c r="F12" s="4" t="s">
        <v>514</v>
      </c>
      <c r="G12" s="79">
        <v>1500</v>
      </c>
      <c r="H12" s="79">
        <v>1</v>
      </c>
      <c r="I12" s="4" t="s">
        <v>269</v>
      </c>
      <c r="J12" s="4" t="s">
        <v>515</v>
      </c>
      <c r="K12" s="4" t="s">
        <v>516</v>
      </c>
      <c r="L12" s="4" t="s">
        <v>189</v>
      </c>
      <c r="M12" s="4" t="s">
        <v>517</v>
      </c>
      <c r="N12" s="4" t="s">
        <v>517</v>
      </c>
      <c r="O12" s="4" t="s">
        <v>183</v>
      </c>
      <c r="P12" s="4" t="s">
        <v>185</v>
      </c>
      <c r="Q12" s="4" t="s">
        <v>202</v>
      </c>
      <c r="R12" s="4" t="s">
        <v>185</v>
      </c>
    </row>
    <row r="13" spans="1:25" x14ac:dyDescent="0.25">
      <c r="A13" s="4" t="s">
        <v>191</v>
      </c>
      <c r="B13" s="4" t="s">
        <v>182</v>
      </c>
      <c r="C13" s="4" t="s">
        <v>518</v>
      </c>
      <c r="D13" s="11" t="s">
        <v>184</v>
      </c>
      <c r="E13" s="4" t="s">
        <v>184</v>
      </c>
      <c r="F13" s="4" t="s">
        <v>523</v>
      </c>
      <c r="G13" s="79">
        <v>800</v>
      </c>
      <c r="H13" s="79">
        <v>1</v>
      </c>
      <c r="I13" s="4" t="s">
        <v>410</v>
      </c>
      <c r="J13" s="4" t="s">
        <v>524</v>
      </c>
      <c r="K13" s="4" t="s">
        <v>525</v>
      </c>
      <c r="L13" s="4" t="s">
        <v>189</v>
      </c>
      <c r="M13" s="4" t="s">
        <v>205</v>
      </c>
      <c r="N13" s="4" t="s">
        <v>205</v>
      </c>
      <c r="O13" s="4" t="s">
        <v>200</v>
      </c>
      <c r="P13" s="4" t="s">
        <v>185</v>
      </c>
      <c r="Q13" s="4" t="s">
        <v>186</v>
      </c>
      <c r="R13" s="4" t="s">
        <v>187</v>
      </c>
    </row>
    <row r="14" spans="1:25" x14ac:dyDescent="0.25">
      <c r="A14" s="4" t="s">
        <v>195</v>
      </c>
      <c r="B14" s="4" t="s">
        <v>182</v>
      </c>
      <c r="C14" s="4" t="s">
        <v>518</v>
      </c>
      <c r="D14" s="11" t="s">
        <v>184</v>
      </c>
      <c r="E14" s="4" t="s">
        <v>184</v>
      </c>
      <c r="F14" s="4" t="s">
        <v>528</v>
      </c>
      <c r="G14" s="79">
        <v>5</v>
      </c>
      <c r="H14" s="79">
        <v>1</v>
      </c>
      <c r="I14" s="4" t="s">
        <v>410</v>
      </c>
      <c r="J14" s="4" t="s">
        <v>529</v>
      </c>
      <c r="K14" s="4" t="s">
        <v>530</v>
      </c>
      <c r="L14" s="4" t="s">
        <v>189</v>
      </c>
      <c r="M14" s="4" t="s">
        <v>270</v>
      </c>
      <c r="N14" s="4" t="s">
        <v>270</v>
      </c>
      <c r="O14" s="4" t="s">
        <v>183</v>
      </c>
      <c r="P14" s="4" t="s">
        <v>185</v>
      </c>
      <c r="Q14" s="4" t="s">
        <v>186</v>
      </c>
      <c r="R14" s="4" t="s">
        <v>187</v>
      </c>
    </row>
    <row r="15" spans="1:25" x14ac:dyDescent="0.25">
      <c r="A15" s="4" t="s">
        <v>199</v>
      </c>
      <c r="B15" s="4" t="s">
        <v>182</v>
      </c>
      <c r="C15" s="4" t="s">
        <v>518</v>
      </c>
      <c r="D15" s="11" t="s">
        <v>184</v>
      </c>
      <c r="E15" s="4" t="s">
        <v>184</v>
      </c>
      <c r="F15" s="4" t="s">
        <v>540</v>
      </c>
      <c r="G15" s="79">
        <v>200</v>
      </c>
      <c r="H15" s="79">
        <v>1</v>
      </c>
      <c r="I15" s="4" t="s">
        <v>410</v>
      </c>
      <c r="J15" s="4" t="s">
        <v>541</v>
      </c>
      <c r="K15" s="4" t="s">
        <v>542</v>
      </c>
      <c r="L15" s="4" t="s">
        <v>189</v>
      </c>
      <c r="M15" s="4" t="s">
        <v>249</v>
      </c>
      <c r="N15" s="4" t="s">
        <v>249</v>
      </c>
      <c r="O15" s="4" t="s">
        <v>200</v>
      </c>
      <c r="P15" s="4" t="s">
        <v>185</v>
      </c>
      <c r="Q15" s="4" t="s">
        <v>186</v>
      </c>
      <c r="R15" s="4" t="s">
        <v>196</v>
      </c>
    </row>
    <row r="16" spans="1:25" x14ac:dyDescent="0.25">
      <c r="A16" s="4" t="s">
        <v>207</v>
      </c>
      <c r="B16" s="4" t="s">
        <v>182</v>
      </c>
      <c r="C16" s="4" t="s">
        <v>518</v>
      </c>
      <c r="D16" s="11" t="s">
        <v>184</v>
      </c>
      <c r="E16" s="4" t="s">
        <v>184</v>
      </c>
      <c r="F16" s="4" t="s">
        <v>550</v>
      </c>
      <c r="G16" s="79">
        <v>1</v>
      </c>
      <c r="H16" s="79">
        <v>1</v>
      </c>
      <c r="I16" s="4" t="s">
        <v>410</v>
      </c>
      <c r="J16" s="4" t="s">
        <v>551</v>
      </c>
      <c r="K16" s="4" t="s">
        <v>552</v>
      </c>
      <c r="L16" s="4" t="s">
        <v>189</v>
      </c>
      <c r="M16" s="4" t="s">
        <v>553</v>
      </c>
      <c r="N16" s="4" t="s">
        <v>553</v>
      </c>
      <c r="O16" s="4" t="s">
        <v>183</v>
      </c>
      <c r="P16" s="4" t="s">
        <v>185</v>
      </c>
      <c r="Q16" s="4" t="s">
        <v>186</v>
      </c>
      <c r="R16" s="4" t="s">
        <v>196</v>
      </c>
    </row>
    <row r="17" spans="1:18" x14ac:dyDescent="0.25">
      <c r="A17" s="4" t="s">
        <v>210</v>
      </c>
      <c r="B17" s="4" t="s">
        <v>182</v>
      </c>
      <c r="C17" s="4" t="s">
        <v>518</v>
      </c>
      <c r="D17" s="11" t="s">
        <v>184</v>
      </c>
      <c r="E17" s="4" t="s">
        <v>184</v>
      </c>
      <c r="F17" s="4" t="s">
        <v>559</v>
      </c>
      <c r="G17" s="79">
        <v>10</v>
      </c>
      <c r="H17" s="79">
        <v>1</v>
      </c>
      <c r="I17" s="4" t="s">
        <v>410</v>
      </c>
      <c r="J17" s="4" t="s">
        <v>560</v>
      </c>
      <c r="K17" s="4" t="s">
        <v>561</v>
      </c>
      <c r="L17" s="4" t="s">
        <v>189</v>
      </c>
      <c r="M17" s="4" t="s">
        <v>558</v>
      </c>
      <c r="N17" s="4" t="s">
        <v>558</v>
      </c>
      <c r="O17" s="4" t="s">
        <v>200</v>
      </c>
      <c r="P17" s="4" t="s">
        <v>185</v>
      </c>
      <c r="Q17" s="4" t="s">
        <v>202</v>
      </c>
      <c r="R17" s="4" t="s">
        <v>185</v>
      </c>
    </row>
    <row r="18" spans="1:18" x14ac:dyDescent="0.25">
      <c r="A18" s="4" t="s">
        <v>211</v>
      </c>
      <c r="B18" s="4" t="s">
        <v>182</v>
      </c>
      <c r="C18" s="4" t="s">
        <v>518</v>
      </c>
      <c r="D18" s="11" t="s">
        <v>184</v>
      </c>
      <c r="E18" s="4" t="s">
        <v>184</v>
      </c>
      <c r="F18" s="4" t="s">
        <v>562</v>
      </c>
      <c r="G18" s="79">
        <v>10000</v>
      </c>
      <c r="H18" s="79">
        <v>1</v>
      </c>
      <c r="I18" s="4" t="s">
        <v>410</v>
      </c>
      <c r="J18" s="4" t="s">
        <v>563</v>
      </c>
      <c r="K18" s="4" t="s">
        <v>564</v>
      </c>
      <c r="L18" s="4" t="s">
        <v>189</v>
      </c>
      <c r="M18" s="4" t="s">
        <v>565</v>
      </c>
      <c r="N18" s="4" t="s">
        <v>565</v>
      </c>
      <c r="O18" s="4" t="s">
        <v>183</v>
      </c>
      <c r="P18" s="4" t="s">
        <v>185</v>
      </c>
      <c r="Q18" s="4" t="s">
        <v>202</v>
      </c>
      <c r="R18" s="4" t="s">
        <v>185</v>
      </c>
    </row>
    <row r="19" spans="1:18" x14ac:dyDescent="0.25">
      <c r="A19" s="4" t="s">
        <v>217</v>
      </c>
      <c r="B19" s="4" t="s">
        <v>182</v>
      </c>
      <c r="C19" s="4" t="s">
        <v>518</v>
      </c>
      <c r="D19" s="11" t="s">
        <v>184</v>
      </c>
      <c r="E19" s="4" t="s">
        <v>184</v>
      </c>
      <c r="F19" s="4" t="s">
        <v>574</v>
      </c>
      <c r="G19" s="79">
        <v>160</v>
      </c>
      <c r="H19" s="79">
        <v>1</v>
      </c>
      <c r="I19" s="4" t="s">
        <v>410</v>
      </c>
      <c r="J19" s="4" t="s">
        <v>575</v>
      </c>
      <c r="K19" s="4" t="s">
        <v>576</v>
      </c>
      <c r="L19" s="4" t="s">
        <v>189</v>
      </c>
      <c r="M19" s="4" t="s">
        <v>419</v>
      </c>
      <c r="N19" s="4" t="s">
        <v>419</v>
      </c>
      <c r="O19" s="4" t="s">
        <v>190</v>
      </c>
      <c r="P19" s="4" t="s">
        <v>185</v>
      </c>
      <c r="Q19" s="4" t="s">
        <v>202</v>
      </c>
      <c r="R19" s="4" t="s">
        <v>185</v>
      </c>
    </row>
    <row r="20" spans="1:18" x14ac:dyDescent="0.25">
      <c r="A20" s="4" t="s">
        <v>220</v>
      </c>
      <c r="B20" s="4" t="s">
        <v>182</v>
      </c>
      <c r="C20" s="4" t="s">
        <v>518</v>
      </c>
      <c r="D20" s="11" t="s">
        <v>184</v>
      </c>
      <c r="E20" s="4" t="s">
        <v>184</v>
      </c>
      <c r="F20" s="4" t="s">
        <v>577</v>
      </c>
      <c r="G20" s="79">
        <v>618</v>
      </c>
      <c r="H20" s="79">
        <v>1</v>
      </c>
      <c r="I20" s="4" t="s">
        <v>410</v>
      </c>
      <c r="J20" s="4" t="s">
        <v>578</v>
      </c>
      <c r="K20" s="4" t="s">
        <v>579</v>
      </c>
      <c r="L20" s="4" t="s">
        <v>189</v>
      </c>
      <c r="M20" s="4" t="s">
        <v>247</v>
      </c>
      <c r="N20" s="4" t="s">
        <v>247</v>
      </c>
      <c r="O20" s="4" t="s">
        <v>200</v>
      </c>
      <c r="P20" s="4" t="s">
        <v>185</v>
      </c>
      <c r="Q20" s="4" t="s">
        <v>202</v>
      </c>
      <c r="R20" s="4" t="s">
        <v>185</v>
      </c>
    </row>
    <row r="21" spans="1:18" x14ac:dyDescent="0.25">
      <c r="A21" s="4" t="s">
        <v>191</v>
      </c>
      <c r="B21" s="4" t="s">
        <v>182</v>
      </c>
      <c r="C21" s="4" t="s">
        <v>580</v>
      </c>
      <c r="D21" s="11" t="s">
        <v>184</v>
      </c>
      <c r="E21" s="4" t="s">
        <v>184</v>
      </c>
      <c r="F21" s="4" t="s">
        <v>585</v>
      </c>
      <c r="G21" s="79">
        <v>26</v>
      </c>
      <c r="H21" s="79">
        <v>1</v>
      </c>
      <c r="I21" s="4" t="s">
        <v>518</v>
      </c>
      <c r="J21" s="4" t="s">
        <v>586</v>
      </c>
      <c r="K21" s="4" t="s">
        <v>587</v>
      </c>
      <c r="L21" s="4" t="s">
        <v>189</v>
      </c>
      <c r="M21" s="4" t="s">
        <v>588</v>
      </c>
      <c r="N21" s="4" t="s">
        <v>588</v>
      </c>
      <c r="O21" s="4" t="s">
        <v>190</v>
      </c>
      <c r="P21" s="4" t="s">
        <v>185</v>
      </c>
      <c r="Q21" s="4" t="s">
        <v>202</v>
      </c>
      <c r="R21" s="4" t="s">
        <v>185</v>
      </c>
    </row>
    <row r="22" spans="1:18" x14ac:dyDescent="0.25">
      <c r="A22" s="4" t="s">
        <v>194</v>
      </c>
      <c r="B22" s="4" t="s">
        <v>182</v>
      </c>
      <c r="C22" s="4" t="s">
        <v>580</v>
      </c>
      <c r="D22" s="11" t="s">
        <v>184</v>
      </c>
      <c r="E22" s="4" t="s">
        <v>184</v>
      </c>
      <c r="F22" s="4" t="s">
        <v>589</v>
      </c>
      <c r="G22" s="79">
        <v>339</v>
      </c>
      <c r="H22" s="79">
        <v>1</v>
      </c>
      <c r="I22" s="4" t="s">
        <v>518</v>
      </c>
      <c r="J22" s="4" t="s">
        <v>590</v>
      </c>
      <c r="K22" s="4" t="s">
        <v>591</v>
      </c>
      <c r="L22" s="4" t="s">
        <v>189</v>
      </c>
      <c r="M22" s="4" t="s">
        <v>242</v>
      </c>
      <c r="N22" s="4" t="s">
        <v>242</v>
      </c>
      <c r="O22" s="4" t="s">
        <v>212</v>
      </c>
      <c r="P22" s="4" t="s">
        <v>185</v>
      </c>
      <c r="Q22" s="4" t="s">
        <v>202</v>
      </c>
      <c r="R22" s="4" t="s">
        <v>185</v>
      </c>
    </row>
    <row r="23" spans="1:18" x14ac:dyDescent="0.25">
      <c r="A23" s="4" t="s">
        <v>195</v>
      </c>
      <c r="B23" s="4" t="s">
        <v>182</v>
      </c>
      <c r="C23" s="4" t="s">
        <v>580</v>
      </c>
      <c r="D23" s="11" t="s">
        <v>184</v>
      </c>
      <c r="E23" s="4" t="s">
        <v>184</v>
      </c>
      <c r="F23" s="4" t="s">
        <v>592</v>
      </c>
      <c r="G23" s="79">
        <v>339</v>
      </c>
      <c r="H23" s="79">
        <v>1</v>
      </c>
      <c r="I23" s="4" t="s">
        <v>518</v>
      </c>
      <c r="J23" s="4" t="s">
        <v>593</v>
      </c>
      <c r="K23" s="4" t="s">
        <v>594</v>
      </c>
      <c r="L23" s="4" t="s">
        <v>189</v>
      </c>
      <c r="M23" s="4" t="s">
        <v>242</v>
      </c>
      <c r="N23" s="4" t="s">
        <v>242</v>
      </c>
      <c r="O23" s="4" t="s">
        <v>212</v>
      </c>
      <c r="P23" s="4" t="s">
        <v>185</v>
      </c>
      <c r="Q23" s="4" t="s">
        <v>202</v>
      </c>
      <c r="R23" s="4" t="s">
        <v>185</v>
      </c>
    </row>
    <row r="24" spans="1:18" x14ac:dyDescent="0.25">
      <c r="A24" s="4" t="s">
        <v>197</v>
      </c>
      <c r="B24" s="4" t="s">
        <v>182</v>
      </c>
      <c r="C24" s="4" t="s">
        <v>580</v>
      </c>
      <c r="D24" s="11" t="s">
        <v>184</v>
      </c>
      <c r="E24" s="4" t="s">
        <v>184</v>
      </c>
      <c r="F24" s="4" t="s">
        <v>595</v>
      </c>
      <c r="G24" s="79">
        <v>611</v>
      </c>
      <c r="H24" s="79">
        <v>1</v>
      </c>
      <c r="I24" s="4" t="s">
        <v>518</v>
      </c>
      <c r="J24" s="4" t="s">
        <v>596</v>
      </c>
      <c r="K24" s="4" t="s">
        <v>597</v>
      </c>
      <c r="L24" s="4" t="s">
        <v>189</v>
      </c>
      <c r="M24" s="4" t="s">
        <v>242</v>
      </c>
      <c r="N24" s="4" t="s">
        <v>242</v>
      </c>
      <c r="O24" s="4" t="s">
        <v>200</v>
      </c>
      <c r="P24" s="4" t="s">
        <v>185</v>
      </c>
      <c r="Q24" s="4" t="s">
        <v>202</v>
      </c>
      <c r="R24" s="4" t="s">
        <v>185</v>
      </c>
    </row>
    <row r="25" spans="1:18" x14ac:dyDescent="0.25">
      <c r="A25" s="4" t="s">
        <v>203</v>
      </c>
      <c r="B25" s="4" t="s">
        <v>182</v>
      </c>
      <c r="C25" s="4" t="s">
        <v>580</v>
      </c>
      <c r="D25" s="11" t="s">
        <v>184</v>
      </c>
      <c r="E25" s="4" t="s">
        <v>184</v>
      </c>
      <c r="F25" s="4" t="s">
        <v>602</v>
      </c>
      <c r="G25" s="79">
        <v>40</v>
      </c>
      <c r="H25" s="79">
        <v>1</v>
      </c>
      <c r="I25" s="4" t="s">
        <v>518</v>
      </c>
      <c r="J25" s="4" t="s">
        <v>603</v>
      </c>
      <c r="K25" s="4" t="s">
        <v>604</v>
      </c>
      <c r="L25" s="4" t="s">
        <v>189</v>
      </c>
      <c r="M25" s="4" t="s">
        <v>605</v>
      </c>
      <c r="N25" s="4" t="s">
        <v>605</v>
      </c>
      <c r="O25" s="4" t="s">
        <v>183</v>
      </c>
      <c r="P25" s="4" t="s">
        <v>185</v>
      </c>
      <c r="Q25" s="4" t="s">
        <v>202</v>
      </c>
      <c r="R25" s="4" t="s">
        <v>185</v>
      </c>
    </row>
    <row r="26" spans="1:18" x14ac:dyDescent="0.25">
      <c r="A26" s="4" t="s">
        <v>206</v>
      </c>
      <c r="B26" s="4" t="s">
        <v>182</v>
      </c>
      <c r="C26" s="4" t="s">
        <v>580</v>
      </c>
      <c r="D26" s="11" t="s">
        <v>184</v>
      </c>
      <c r="E26" s="4" t="s">
        <v>184</v>
      </c>
      <c r="F26" s="4" t="s">
        <v>610</v>
      </c>
      <c r="G26" s="79">
        <v>15</v>
      </c>
      <c r="H26" s="79">
        <v>1</v>
      </c>
      <c r="I26" s="4" t="s">
        <v>518</v>
      </c>
      <c r="J26" s="4" t="s">
        <v>611</v>
      </c>
      <c r="K26" s="4" t="s">
        <v>612</v>
      </c>
      <c r="L26" s="4" t="s">
        <v>189</v>
      </c>
      <c r="M26" s="4" t="s">
        <v>245</v>
      </c>
      <c r="N26" s="4" t="s">
        <v>613</v>
      </c>
      <c r="O26" s="4" t="s">
        <v>212</v>
      </c>
      <c r="P26" s="4" t="s">
        <v>185</v>
      </c>
      <c r="Q26" s="4" t="s">
        <v>202</v>
      </c>
      <c r="R26" s="4" t="s">
        <v>185</v>
      </c>
    </row>
    <row r="27" spans="1:18" x14ac:dyDescent="0.25">
      <c r="A27" s="4" t="s">
        <v>207</v>
      </c>
      <c r="B27" s="4" t="s">
        <v>182</v>
      </c>
      <c r="C27" s="4" t="s">
        <v>580</v>
      </c>
      <c r="D27" s="11" t="s">
        <v>184</v>
      </c>
      <c r="E27" s="4" t="s">
        <v>184</v>
      </c>
      <c r="F27" s="4" t="s">
        <v>614</v>
      </c>
      <c r="G27" s="79">
        <v>1200</v>
      </c>
      <c r="H27" s="79">
        <v>1</v>
      </c>
      <c r="I27" s="4" t="s">
        <v>518</v>
      </c>
      <c r="J27" s="4" t="s">
        <v>615</v>
      </c>
      <c r="K27" s="4" t="s">
        <v>616</v>
      </c>
      <c r="L27" s="4" t="s">
        <v>189</v>
      </c>
      <c r="M27" s="4" t="s">
        <v>268</v>
      </c>
      <c r="N27" s="4" t="s">
        <v>268</v>
      </c>
      <c r="O27" s="4" t="s">
        <v>183</v>
      </c>
      <c r="P27" s="4" t="s">
        <v>185</v>
      </c>
      <c r="Q27" s="4" t="s">
        <v>202</v>
      </c>
      <c r="R27" s="4" t="s">
        <v>185</v>
      </c>
    </row>
    <row r="28" spans="1:18" x14ac:dyDescent="0.25">
      <c r="A28" s="4" t="s">
        <v>209</v>
      </c>
      <c r="B28" s="4" t="s">
        <v>182</v>
      </c>
      <c r="C28" s="4" t="s">
        <v>580</v>
      </c>
      <c r="D28" s="11" t="s">
        <v>184</v>
      </c>
      <c r="E28" s="4" t="s">
        <v>184</v>
      </c>
      <c r="F28" s="4" t="s">
        <v>617</v>
      </c>
      <c r="G28" s="79">
        <v>500</v>
      </c>
      <c r="H28" s="79">
        <v>1</v>
      </c>
      <c r="I28" s="4" t="s">
        <v>518</v>
      </c>
      <c r="J28" s="4" t="s">
        <v>618</v>
      </c>
      <c r="K28" s="4" t="s">
        <v>619</v>
      </c>
      <c r="L28" s="4" t="s">
        <v>189</v>
      </c>
      <c r="M28" s="4" t="s">
        <v>492</v>
      </c>
      <c r="N28" s="4" t="s">
        <v>620</v>
      </c>
      <c r="O28" s="4" t="s">
        <v>183</v>
      </c>
      <c r="P28" s="4" t="s">
        <v>185</v>
      </c>
      <c r="Q28" s="4" t="s">
        <v>202</v>
      </c>
      <c r="R28" s="4" t="s">
        <v>185</v>
      </c>
    </row>
    <row r="29" spans="1:18" x14ac:dyDescent="0.25">
      <c r="A29" s="4" t="s">
        <v>210</v>
      </c>
      <c r="B29" s="4" t="s">
        <v>182</v>
      </c>
      <c r="C29" s="4" t="s">
        <v>580</v>
      </c>
      <c r="D29" s="11" t="s">
        <v>184</v>
      </c>
      <c r="E29" s="4" t="s">
        <v>184</v>
      </c>
      <c r="F29" s="4" t="s">
        <v>621</v>
      </c>
      <c r="G29" s="79">
        <v>200</v>
      </c>
      <c r="H29" s="79">
        <v>1</v>
      </c>
      <c r="I29" s="4" t="s">
        <v>518</v>
      </c>
      <c r="J29" s="4" t="s">
        <v>622</v>
      </c>
      <c r="K29" s="4" t="s">
        <v>623</v>
      </c>
      <c r="L29" s="4" t="s">
        <v>189</v>
      </c>
      <c r="M29" s="4" t="s">
        <v>266</v>
      </c>
      <c r="N29" s="4" t="s">
        <v>266</v>
      </c>
      <c r="O29" s="4" t="s">
        <v>200</v>
      </c>
      <c r="P29" s="4" t="s">
        <v>185</v>
      </c>
      <c r="Q29" s="4" t="s">
        <v>202</v>
      </c>
      <c r="R29" s="4" t="s">
        <v>185</v>
      </c>
    </row>
    <row r="30" spans="1:18" x14ac:dyDescent="0.25">
      <c r="A30" s="4" t="s">
        <v>220</v>
      </c>
      <c r="B30" s="4" t="s">
        <v>182</v>
      </c>
      <c r="C30" s="4" t="s">
        <v>580</v>
      </c>
      <c r="D30" s="11" t="s">
        <v>184</v>
      </c>
      <c r="E30" s="4" t="s">
        <v>184</v>
      </c>
      <c r="F30" s="4" t="s">
        <v>632</v>
      </c>
      <c r="G30" s="79">
        <v>10</v>
      </c>
      <c r="H30" s="79">
        <v>1</v>
      </c>
      <c r="I30" s="4" t="s">
        <v>518</v>
      </c>
      <c r="J30" s="4" t="s">
        <v>633</v>
      </c>
      <c r="K30" s="4" t="s">
        <v>634</v>
      </c>
      <c r="L30" s="4" t="s">
        <v>189</v>
      </c>
      <c r="M30" s="4" t="s">
        <v>635</v>
      </c>
      <c r="N30" s="4" t="s">
        <v>636</v>
      </c>
      <c r="O30" s="4" t="s">
        <v>183</v>
      </c>
      <c r="P30" s="4" t="s">
        <v>185</v>
      </c>
      <c r="Q30" s="4" t="s">
        <v>202</v>
      </c>
      <c r="R30" s="4" t="s">
        <v>185</v>
      </c>
    </row>
    <row r="31" spans="1:18" x14ac:dyDescent="0.25">
      <c r="A31" s="4" t="s">
        <v>222</v>
      </c>
      <c r="B31" s="4" t="s">
        <v>182</v>
      </c>
      <c r="C31" s="4" t="s">
        <v>580</v>
      </c>
      <c r="D31" s="11" t="s">
        <v>184</v>
      </c>
      <c r="E31" s="4" t="s">
        <v>184</v>
      </c>
      <c r="F31" s="4" t="s">
        <v>641</v>
      </c>
      <c r="G31" s="79">
        <v>500</v>
      </c>
      <c r="H31" s="79">
        <v>1</v>
      </c>
      <c r="I31" s="4" t="s">
        <v>518</v>
      </c>
      <c r="J31" s="4" t="s">
        <v>642</v>
      </c>
      <c r="K31" s="4" t="s">
        <v>643</v>
      </c>
      <c r="L31" s="4" t="s">
        <v>189</v>
      </c>
      <c r="M31" s="4" t="s">
        <v>464</v>
      </c>
      <c r="N31" s="4" t="s">
        <v>464</v>
      </c>
      <c r="O31" s="4" t="s">
        <v>218</v>
      </c>
      <c r="P31" s="4" t="s">
        <v>185</v>
      </c>
      <c r="Q31" s="4" t="s">
        <v>202</v>
      </c>
      <c r="R31" s="4" t="s">
        <v>185</v>
      </c>
    </row>
    <row r="32" spans="1:18" x14ac:dyDescent="0.25">
      <c r="A32" s="4" t="s">
        <v>224</v>
      </c>
      <c r="B32" s="4" t="s">
        <v>182</v>
      </c>
      <c r="C32" s="4" t="s">
        <v>580</v>
      </c>
      <c r="D32" s="11" t="s">
        <v>184</v>
      </c>
      <c r="E32" s="4" t="s">
        <v>184</v>
      </c>
      <c r="F32" s="4" t="s">
        <v>648</v>
      </c>
      <c r="G32" s="79">
        <v>30</v>
      </c>
      <c r="H32" s="79">
        <v>1</v>
      </c>
      <c r="I32" s="4" t="s">
        <v>518</v>
      </c>
      <c r="J32" s="4" t="s">
        <v>649</v>
      </c>
      <c r="K32" s="4" t="s">
        <v>650</v>
      </c>
      <c r="L32" s="4" t="s">
        <v>189</v>
      </c>
      <c r="M32" s="4" t="s">
        <v>651</v>
      </c>
      <c r="N32" s="4" t="s">
        <v>651</v>
      </c>
      <c r="O32" s="4" t="s">
        <v>200</v>
      </c>
      <c r="P32" s="4" t="s">
        <v>185</v>
      </c>
      <c r="Q32" s="4" t="s">
        <v>202</v>
      </c>
      <c r="R32" s="4" t="s">
        <v>185</v>
      </c>
    </row>
    <row r="33" spans="1:18" x14ac:dyDescent="0.25">
      <c r="A33" s="4" t="s">
        <v>226</v>
      </c>
      <c r="B33" s="4" t="s">
        <v>182</v>
      </c>
      <c r="C33" s="4" t="s">
        <v>580</v>
      </c>
      <c r="D33" s="11" t="s">
        <v>184</v>
      </c>
      <c r="E33" s="4" t="s">
        <v>184</v>
      </c>
      <c r="F33" s="4" t="s">
        <v>656</v>
      </c>
      <c r="G33" s="79">
        <v>300</v>
      </c>
      <c r="H33" s="79">
        <v>1</v>
      </c>
      <c r="I33" s="4" t="s">
        <v>518</v>
      </c>
      <c r="J33" s="4" t="s">
        <v>657</v>
      </c>
      <c r="K33" s="4" t="s">
        <v>658</v>
      </c>
      <c r="L33" s="4" t="s">
        <v>189</v>
      </c>
      <c r="M33" s="4" t="s">
        <v>628</v>
      </c>
      <c r="N33" s="4" t="s">
        <v>628</v>
      </c>
      <c r="O33" s="4" t="s">
        <v>200</v>
      </c>
      <c r="P33" s="4" t="s">
        <v>185</v>
      </c>
      <c r="Q33" s="4" t="s">
        <v>202</v>
      </c>
      <c r="R33" s="4" t="s">
        <v>185</v>
      </c>
    </row>
    <row r="34" spans="1:18" x14ac:dyDescent="0.25">
      <c r="A34" s="4" t="s">
        <v>227</v>
      </c>
      <c r="B34" s="4" t="s">
        <v>182</v>
      </c>
      <c r="C34" s="4" t="s">
        <v>580</v>
      </c>
      <c r="D34" s="11" t="s">
        <v>184</v>
      </c>
      <c r="E34" s="4" t="s">
        <v>184</v>
      </c>
      <c r="F34" s="4" t="s">
        <v>659</v>
      </c>
      <c r="G34" s="79">
        <v>1000</v>
      </c>
      <c r="H34" s="79">
        <v>1</v>
      </c>
      <c r="I34" s="4" t="s">
        <v>518</v>
      </c>
      <c r="J34" s="4" t="s">
        <v>660</v>
      </c>
      <c r="K34" s="4" t="s">
        <v>661</v>
      </c>
      <c r="L34" s="4" t="s">
        <v>189</v>
      </c>
      <c r="M34" s="4" t="s">
        <v>628</v>
      </c>
      <c r="N34" s="4" t="s">
        <v>662</v>
      </c>
      <c r="O34" s="4" t="s">
        <v>183</v>
      </c>
      <c r="P34" s="4" t="s">
        <v>185</v>
      </c>
      <c r="Q34" s="4" t="s">
        <v>202</v>
      </c>
      <c r="R34" s="4" t="s">
        <v>185</v>
      </c>
    </row>
    <row r="35" spans="1:18" x14ac:dyDescent="0.25">
      <c r="A35" s="4" t="s">
        <v>195</v>
      </c>
      <c r="B35" s="4" t="s">
        <v>182</v>
      </c>
      <c r="C35" s="4" t="s">
        <v>668</v>
      </c>
      <c r="D35" s="11" t="s">
        <v>184</v>
      </c>
      <c r="E35" s="4" t="s">
        <v>184</v>
      </c>
      <c r="F35" s="4" t="s">
        <v>681</v>
      </c>
      <c r="G35" s="79">
        <v>200</v>
      </c>
      <c r="H35" s="79">
        <v>1</v>
      </c>
      <c r="I35" s="4" t="s">
        <v>580</v>
      </c>
      <c r="J35" s="4" t="s">
        <v>682</v>
      </c>
      <c r="K35" s="4" t="s">
        <v>683</v>
      </c>
      <c r="L35" s="4" t="s">
        <v>189</v>
      </c>
      <c r="M35" s="4" t="s">
        <v>272</v>
      </c>
      <c r="N35" s="4" t="s">
        <v>684</v>
      </c>
      <c r="O35" s="4" t="s">
        <v>200</v>
      </c>
      <c r="P35" s="4" t="s">
        <v>185</v>
      </c>
      <c r="Q35" s="4" t="s">
        <v>186</v>
      </c>
      <c r="R35" s="4" t="s">
        <v>187</v>
      </c>
    </row>
    <row r="36" spans="1:18" x14ac:dyDescent="0.25">
      <c r="A36" s="4" t="s">
        <v>199</v>
      </c>
      <c r="B36" s="4" t="s">
        <v>182</v>
      </c>
      <c r="C36" s="4" t="s">
        <v>668</v>
      </c>
      <c r="D36" s="11" t="s">
        <v>184</v>
      </c>
      <c r="E36" s="4" t="s">
        <v>184</v>
      </c>
      <c r="F36" s="4" t="s">
        <v>693</v>
      </c>
      <c r="G36" s="79">
        <v>540</v>
      </c>
      <c r="H36" s="79">
        <v>1</v>
      </c>
      <c r="I36" s="4" t="s">
        <v>580</v>
      </c>
      <c r="J36" s="4" t="s">
        <v>694</v>
      </c>
      <c r="K36" s="4" t="s">
        <v>695</v>
      </c>
      <c r="L36" s="4" t="s">
        <v>189</v>
      </c>
      <c r="M36" s="4" t="s">
        <v>268</v>
      </c>
      <c r="N36" s="4" t="s">
        <v>268</v>
      </c>
      <c r="O36" s="4" t="s">
        <v>183</v>
      </c>
      <c r="P36" s="4" t="s">
        <v>185</v>
      </c>
      <c r="Q36" s="4" t="s">
        <v>186</v>
      </c>
      <c r="R36" s="4" t="s">
        <v>196</v>
      </c>
    </row>
    <row r="37" spans="1:18" x14ac:dyDescent="0.25">
      <c r="A37" s="4" t="s">
        <v>204</v>
      </c>
      <c r="B37" s="4" t="s">
        <v>182</v>
      </c>
      <c r="C37" s="4" t="s">
        <v>668</v>
      </c>
      <c r="D37" s="11" t="s">
        <v>184</v>
      </c>
      <c r="E37" s="4" t="s">
        <v>184</v>
      </c>
      <c r="F37" s="4" t="s">
        <v>701</v>
      </c>
      <c r="G37" s="79">
        <v>6</v>
      </c>
      <c r="H37" s="79">
        <v>1</v>
      </c>
      <c r="I37" s="4" t="s">
        <v>580</v>
      </c>
      <c r="J37" s="4" t="s">
        <v>702</v>
      </c>
      <c r="K37" s="4" t="s">
        <v>703</v>
      </c>
      <c r="L37" s="4" t="s">
        <v>189</v>
      </c>
      <c r="M37" s="4" t="s">
        <v>205</v>
      </c>
      <c r="N37" s="4" t="s">
        <v>704</v>
      </c>
      <c r="O37" s="4" t="s">
        <v>190</v>
      </c>
      <c r="P37" s="4" t="s">
        <v>185</v>
      </c>
      <c r="Q37" s="4" t="s">
        <v>186</v>
      </c>
      <c r="R37" s="4" t="s">
        <v>196</v>
      </c>
    </row>
    <row r="38" spans="1:18" x14ac:dyDescent="0.25">
      <c r="A38" s="4" t="s">
        <v>207</v>
      </c>
      <c r="B38" s="4" t="s">
        <v>182</v>
      </c>
      <c r="C38" s="4" t="s">
        <v>668</v>
      </c>
      <c r="D38" s="11" t="s">
        <v>184</v>
      </c>
      <c r="E38" s="4" t="s">
        <v>184</v>
      </c>
      <c r="F38" s="4" t="s">
        <v>707</v>
      </c>
      <c r="G38" s="79">
        <v>100</v>
      </c>
      <c r="H38" s="79">
        <v>1</v>
      </c>
      <c r="I38" s="4" t="s">
        <v>580</v>
      </c>
      <c r="J38" s="4" t="s">
        <v>708</v>
      </c>
      <c r="K38" s="4" t="s">
        <v>709</v>
      </c>
      <c r="L38" s="4" t="s">
        <v>189</v>
      </c>
      <c r="M38" s="4" t="s">
        <v>252</v>
      </c>
      <c r="N38" s="4" t="s">
        <v>253</v>
      </c>
      <c r="O38" s="4" t="s">
        <v>183</v>
      </c>
      <c r="P38" s="4" t="s">
        <v>185</v>
      </c>
      <c r="Q38" s="4" t="s">
        <v>186</v>
      </c>
      <c r="R38" s="4" t="s">
        <v>196</v>
      </c>
    </row>
    <row r="39" spans="1:18" x14ac:dyDescent="0.25">
      <c r="A39" s="4" t="s">
        <v>209</v>
      </c>
      <c r="B39" s="4" t="s">
        <v>182</v>
      </c>
      <c r="C39" s="4" t="s">
        <v>668</v>
      </c>
      <c r="D39" s="11" t="s">
        <v>184</v>
      </c>
      <c r="E39" s="4" t="s">
        <v>184</v>
      </c>
      <c r="F39" s="4" t="s">
        <v>710</v>
      </c>
      <c r="G39" s="79">
        <v>1</v>
      </c>
      <c r="H39" s="79">
        <v>1</v>
      </c>
      <c r="I39" s="4" t="s">
        <v>580</v>
      </c>
      <c r="J39" s="4" t="s">
        <v>711</v>
      </c>
      <c r="K39" s="4" t="s">
        <v>712</v>
      </c>
      <c r="L39" s="4" t="s">
        <v>189</v>
      </c>
      <c r="M39" s="4" t="s">
        <v>713</v>
      </c>
      <c r="N39" s="4" t="s">
        <v>714</v>
      </c>
      <c r="O39" s="4" t="s">
        <v>183</v>
      </c>
      <c r="P39" s="4" t="s">
        <v>185</v>
      </c>
      <c r="Q39" s="4" t="s">
        <v>186</v>
      </c>
      <c r="R39" s="4" t="s">
        <v>196</v>
      </c>
    </row>
    <row r="40" spans="1:18" x14ac:dyDescent="0.25">
      <c r="A40" s="4" t="s">
        <v>210</v>
      </c>
      <c r="B40" s="4" t="s">
        <v>182</v>
      </c>
      <c r="C40" s="4" t="s">
        <v>668</v>
      </c>
      <c r="D40" s="11" t="s">
        <v>184</v>
      </c>
      <c r="E40" s="4" t="s">
        <v>184</v>
      </c>
      <c r="F40" s="4" t="s">
        <v>715</v>
      </c>
      <c r="G40" s="79">
        <v>2000</v>
      </c>
      <c r="H40" s="79">
        <v>1</v>
      </c>
      <c r="I40" s="4" t="s">
        <v>580</v>
      </c>
      <c r="J40" s="4" t="s">
        <v>716</v>
      </c>
      <c r="K40" s="4" t="s">
        <v>717</v>
      </c>
      <c r="L40" s="4" t="s">
        <v>189</v>
      </c>
      <c r="M40" s="4" t="s">
        <v>685</v>
      </c>
      <c r="N40" s="4" t="s">
        <v>685</v>
      </c>
      <c r="O40" s="4" t="s">
        <v>200</v>
      </c>
      <c r="P40" s="4" t="s">
        <v>185</v>
      </c>
      <c r="Q40" s="4" t="s">
        <v>186</v>
      </c>
      <c r="R40" s="4" t="s">
        <v>196</v>
      </c>
    </row>
    <row r="41" spans="1:18" x14ac:dyDescent="0.25">
      <c r="A41" s="4" t="s">
        <v>213</v>
      </c>
      <c r="B41" s="4" t="s">
        <v>182</v>
      </c>
      <c r="C41" s="4" t="s">
        <v>668</v>
      </c>
      <c r="D41" s="11" t="s">
        <v>184</v>
      </c>
      <c r="E41" s="4" t="s">
        <v>184</v>
      </c>
      <c r="F41" s="4" t="s">
        <v>720</v>
      </c>
      <c r="G41" s="79">
        <v>20</v>
      </c>
      <c r="H41" s="79">
        <v>1</v>
      </c>
      <c r="I41" s="4" t="s">
        <v>580</v>
      </c>
      <c r="J41" s="4" t="s">
        <v>721</v>
      </c>
      <c r="K41" s="4" t="s">
        <v>722</v>
      </c>
      <c r="L41" s="4" t="s">
        <v>189</v>
      </c>
      <c r="M41" s="4" t="s">
        <v>250</v>
      </c>
      <c r="N41" s="4" t="s">
        <v>250</v>
      </c>
      <c r="O41" s="4" t="s">
        <v>244</v>
      </c>
      <c r="P41" s="4" t="s">
        <v>185</v>
      </c>
      <c r="Q41" s="4" t="s">
        <v>186</v>
      </c>
      <c r="R41" s="4" t="s">
        <v>196</v>
      </c>
    </row>
    <row r="42" spans="1:18" x14ac:dyDescent="0.25">
      <c r="A42" s="4" t="s">
        <v>214</v>
      </c>
      <c r="B42" s="4" t="s">
        <v>182</v>
      </c>
      <c r="C42" s="4" t="s">
        <v>668</v>
      </c>
      <c r="D42" s="11" t="s">
        <v>184</v>
      </c>
      <c r="E42" s="4" t="s">
        <v>184</v>
      </c>
      <c r="F42" s="4" t="s">
        <v>723</v>
      </c>
      <c r="G42" s="79">
        <v>550</v>
      </c>
      <c r="H42" s="79">
        <v>1</v>
      </c>
      <c r="I42" s="4" t="s">
        <v>580</v>
      </c>
      <c r="J42" s="4" t="s">
        <v>724</v>
      </c>
      <c r="K42" s="4" t="s">
        <v>725</v>
      </c>
      <c r="L42" s="4" t="s">
        <v>189</v>
      </c>
      <c r="M42" s="4" t="s">
        <v>268</v>
      </c>
      <c r="N42" s="4" t="s">
        <v>268</v>
      </c>
      <c r="O42" s="4" t="s">
        <v>183</v>
      </c>
      <c r="P42" s="4" t="s">
        <v>185</v>
      </c>
      <c r="Q42" s="4" t="s">
        <v>186</v>
      </c>
      <c r="R42" s="4" t="s">
        <v>196</v>
      </c>
    </row>
    <row r="43" spans="1:18" x14ac:dyDescent="0.25">
      <c r="A43" s="4" t="s">
        <v>220</v>
      </c>
      <c r="B43" s="4" t="s">
        <v>182</v>
      </c>
      <c r="C43" s="4" t="s">
        <v>668</v>
      </c>
      <c r="D43" s="11" t="s">
        <v>184</v>
      </c>
      <c r="E43" s="4" t="s">
        <v>184</v>
      </c>
      <c r="F43" s="4" t="s">
        <v>730</v>
      </c>
      <c r="G43" s="79">
        <v>150</v>
      </c>
      <c r="H43" s="79">
        <v>1</v>
      </c>
      <c r="I43" s="4" t="s">
        <v>580</v>
      </c>
      <c r="J43" s="4" t="s">
        <v>731</v>
      </c>
      <c r="K43" s="4" t="s">
        <v>732</v>
      </c>
      <c r="L43" s="4" t="s">
        <v>189</v>
      </c>
      <c r="M43" s="4" t="s">
        <v>628</v>
      </c>
      <c r="N43" s="4" t="s">
        <v>628</v>
      </c>
      <c r="O43" s="4" t="s">
        <v>200</v>
      </c>
      <c r="P43" s="4" t="s">
        <v>185</v>
      </c>
      <c r="Q43" s="4" t="s">
        <v>202</v>
      </c>
      <c r="R43" s="4" t="s">
        <v>185</v>
      </c>
    </row>
    <row r="44" spans="1:18" x14ac:dyDescent="0.25">
      <c r="A44" s="4" t="s">
        <v>224</v>
      </c>
      <c r="B44" s="4" t="s">
        <v>182</v>
      </c>
      <c r="C44" s="4" t="s">
        <v>668</v>
      </c>
      <c r="D44" s="11" t="s">
        <v>184</v>
      </c>
      <c r="E44" s="4" t="s">
        <v>184</v>
      </c>
      <c r="F44" s="4" t="s">
        <v>741</v>
      </c>
      <c r="G44" s="79">
        <v>1</v>
      </c>
      <c r="H44" s="79">
        <v>1</v>
      </c>
      <c r="I44" s="4" t="s">
        <v>580</v>
      </c>
      <c r="J44" s="4" t="s">
        <v>742</v>
      </c>
      <c r="K44" s="4" t="s">
        <v>743</v>
      </c>
      <c r="L44" s="4" t="s">
        <v>189</v>
      </c>
      <c r="M44" s="4" t="s">
        <v>453</v>
      </c>
      <c r="N44" s="4" t="s">
        <v>453</v>
      </c>
      <c r="O44" s="4" t="s">
        <v>183</v>
      </c>
      <c r="P44" s="4" t="s">
        <v>185</v>
      </c>
      <c r="Q44" s="4" t="s">
        <v>202</v>
      </c>
      <c r="R44" s="4" t="s">
        <v>185</v>
      </c>
    </row>
    <row r="45" spans="1:18" x14ac:dyDescent="0.25">
      <c r="A45" s="4" t="s">
        <v>229</v>
      </c>
      <c r="B45" s="4" t="s">
        <v>182</v>
      </c>
      <c r="C45" s="4" t="s">
        <v>668</v>
      </c>
      <c r="D45" s="11" t="s">
        <v>184</v>
      </c>
      <c r="E45" s="4" t="s">
        <v>184</v>
      </c>
      <c r="F45" s="4" t="s">
        <v>762</v>
      </c>
      <c r="G45" s="79">
        <v>6500</v>
      </c>
      <c r="H45" s="79">
        <v>1</v>
      </c>
      <c r="I45" s="4" t="s">
        <v>580</v>
      </c>
      <c r="J45" s="4" t="s">
        <v>763</v>
      </c>
      <c r="K45" s="4" t="s">
        <v>764</v>
      </c>
      <c r="L45" s="4" t="s">
        <v>189</v>
      </c>
      <c r="M45" s="4" t="s">
        <v>761</v>
      </c>
      <c r="N45" s="4" t="s">
        <v>761</v>
      </c>
      <c r="O45" s="4" t="s">
        <v>200</v>
      </c>
      <c r="P45" s="4" t="s">
        <v>185</v>
      </c>
      <c r="Q45" s="4" t="s">
        <v>202</v>
      </c>
      <c r="R45" s="4" t="s">
        <v>185</v>
      </c>
    </row>
    <row r="46" spans="1:18" x14ac:dyDescent="0.25">
      <c r="A46" s="4" t="s">
        <v>230</v>
      </c>
      <c r="B46" s="4" t="s">
        <v>182</v>
      </c>
      <c r="C46" s="4" t="s">
        <v>668</v>
      </c>
      <c r="D46" s="11" t="s">
        <v>184</v>
      </c>
      <c r="E46" s="4" t="s">
        <v>184</v>
      </c>
      <c r="F46" s="4" t="s">
        <v>765</v>
      </c>
      <c r="G46" s="79">
        <v>5000</v>
      </c>
      <c r="H46" s="79">
        <v>1</v>
      </c>
      <c r="I46" s="4" t="s">
        <v>580</v>
      </c>
      <c r="J46" s="4" t="s">
        <v>766</v>
      </c>
      <c r="K46" s="4" t="s">
        <v>767</v>
      </c>
      <c r="L46" s="4" t="s">
        <v>189</v>
      </c>
      <c r="M46" s="4" t="s">
        <v>761</v>
      </c>
      <c r="N46" s="4" t="s">
        <v>761</v>
      </c>
      <c r="O46" s="4" t="s">
        <v>200</v>
      </c>
      <c r="P46" s="4" t="s">
        <v>185</v>
      </c>
      <c r="Q46" s="4" t="s">
        <v>202</v>
      </c>
      <c r="R46" s="4" t="s">
        <v>185</v>
      </c>
    </row>
    <row r="47" spans="1:18" x14ac:dyDescent="0.25">
      <c r="A47" s="4" t="s">
        <v>231</v>
      </c>
      <c r="B47" s="4" t="s">
        <v>182</v>
      </c>
      <c r="C47" s="4" t="s">
        <v>668</v>
      </c>
      <c r="D47" s="11" t="s">
        <v>184</v>
      </c>
      <c r="E47" s="4" t="s">
        <v>184</v>
      </c>
      <c r="F47" s="4" t="s">
        <v>768</v>
      </c>
      <c r="G47" s="79">
        <v>1500</v>
      </c>
      <c r="H47" s="79">
        <v>1</v>
      </c>
      <c r="I47" s="4" t="s">
        <v>580</v>
      </c>
      <c r="J47" s="4" t="s">
        <v>769</v>
      </c>
      <c r="K47" s="4" t="s">
        <v>770</v>
      </c>
      <c r="L47" s="4" t="s">
        <v>189</v>
      </c>
      <c r="M47" s="4" t="s">
        <v>761</v>
      </c>
      <c r="N47" s="4" t="s">
        <v>761</v>
      </c>
      <c r="O47" s="4" t="s">
        <v>200</v>
      </c>
      <c r="P47" s="4" t="s">
        <v>185</v>
      </c>
      <c r="Q47" s="4" t="s">
        <v>202</v>
      </c>
      <c r="R47" s="4" t="s">
        <v>185</v>
      </c>
    </row>
    <row r="48" spans="1:18" x14ac:dyDescent="0.25">
      <c r="B48" s="4"/>
      <c r="C48" s="4"/>
      <c r="D48" s="11"/>
      <c r="E48" s="4"/>
      <c r="L48" s="4"/>
      <c r="P48" s="4"/>
      <c r="Q48" s="4"/>
      <c r="R48" s="4"/>
    </row>
    <row r="49" spans="2:18" x14ac:dyDescent="0.25">
      <c r="B49" s="4"/>
      <c r="C49" s="4"/>
      <c r="D49" s="11"/>
      <c r="E49" s="4"/>
      <c r="L49" s="4"/>
      <c r="P49" s="4"/>
      <c r="Q49" s="4"/>
      <c r="R49" s="4"/>
    </row>
    <row r="50" spans="2:18" x14ac:dyDescent="0.25">
      <c r="B50" s="4"/>
      <c r="C50" s="4"/>
      <c r="D50" s="11"/>
      <c r="E50" s="4"/>
      <c r="L50" s="4"/>
      <c r="P50" s="4"/>
      <c r="Q50" s="4"/>
      <c r="R50" s="4"/>
    </row>
    <row r="51" spans="2:18" x14ac:dyDescent="0.25">
      <c r="B51" s="4"/>
      <c r="C51" s="4"/>
      <c r="D51" s="11"/>
      <c r="E51" s="4"/>
      <c r="L51" s="4"/>
      <c r="P51" s="4"/>
      <c r="Q51" s="4"/>
      <c r="R51" s="4"/>
    </row>
    <row r="52" spans="2:18" x14ac:dyDescent="0.25">
      <c r="B52" s="4"/>
      <c r="C52" s="4"/>
      <c r="D52" s="11"/>
      <c r="E52" s="4"/>
      <c r="L52" s="4"/>
      <c r="P52" s="4"/>
      <c r="Q52" s="4"/>
      <c r="R52" s="4"/>
    </row>
    <row r="53" spans="2:18" x14ac:dyDescent="0.25">
      <c r="B53" s="4"/>
      <c r="C53" s="4"/>
      <c r="D53" s="11"/>
      <c r="E53" s="4"/>
      <c r="L53" s="4"/>
      <c r="P53" s="4"/>
      <c r="Q53" s="4"/>
      <c r="R53" s="4"/>
    </row>
  </sheetData>
  <conditionalFormatting sqref="X13:X1048576 X5:X11 K4">
    <cfRule type="duplicateValues" dxfId="130" priority="144"/>
  </conditionalFormatting>
  <conditionalFormatting sqref="X12">
    <cfRule type="duplicateValues" dxfId="129" priority="1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workbookViewId="0">
      <selection activeCell="A5" sqref="A5:XFD47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273</v>
      </c>
      <c r="B5" s="16" t="s">
        <v>243</v>
      </c>
      <c r="C5" s="16" t="s">
        <v>815</v>
      </c>
      <c r="D5" s="16" t="s">
        <v>816</v>
      </c>
      <c r="E5" s="17">
        <v>2862</v>
      </c>
      <c r="F5" s="16" t="s">
        <v>426</v>
      </c>
      <c r="G5" s="17">
        <v>3598958</v>
      </c>
      <c r="H5" s="16" t="s">
        <v>274</v>
      </c>
      <c r="I5" s="18">
        <v>44687</v>
      </c>
      <c r="J5" s="19">
        <v>0.26121527777777775</v>
      </c>
      <c r="K5" s="18">
        <v>44687</v>
      </c>
      <c r="L5" s="16" t="s">
        <v>184</v>
      </c>
      <c r="N5" s="16" t="s">
        <v>275</v>
      </c>
      <c r="O5" s="16" t="s">
        <v>276</v>
      </c>
      <c r="R5" s="16" t="s">
        <v>277</v>
      </c>
      <c r="S5" s="16" t="s">
        <v>185</v>
      </c>
      <c r="T5" s="21">
        <v>44687.261203703703</v>
      </c>
      <c r="U5" s="16" t="s">
        <v>278</v>
      </c>
      <c r="V5" s="16" t="s">
        <v>279</v>
      </c>
      <c r="W5" s="16" t="s">
        <v>189</v>
      </c>
      <c r="X5" s="16" t="s">
        <v>280</v>
      </c>
      <c r="Y5" s="16" t="s">
        <v>281</v>
      </c>
      <c r="Z5" s="16" t="s">
        <v>425</v>
      </c>
      <c r="AA5" s="17">
        <v>3598958</v>
      </c>
      <c r="AB5" s="55">
        <v>-150</v>
      </c>
      <c r="AC5" s="55">
        <v>1</v>
      </c>
      <c r="AD5" s="55">
        <v>-150</v>
      </c>
      <c r="AE5" s="16" t="s">
        <v>282</v>
      </c>
      <c r="AF5" s="55">
        <v>-150</v>
      </c>
      <c r="AG5" s="16" t="s">
        <v>283</v>
      </c>
      <c r="AI5" s="55">
        <v>62</v>
      </c>
      <c r="AJ5" s="55">
        <v>62</v>
      </c>
      <c r="AL5" s="55">
        <v>0</v>
      </c>
      <c r="AM5" s="16" t="s">
        <v>284</v>
      </c>
      <c r="AN5" s="16" t="s">
        <v>284</v>
      </c>
      <c r="AO5" s="16" t="s">
        <v>817</v>
      </c>
      <c r="AP5" s="16" t="s">
        <v>285</v>
      </c>
      <c r="AQ5" s="16" t="s">
        <v>285</v>
      </c>
      <c r="AR5" s="16" t="s">
        <v>285</v>
      </c>
      <c r="AS5" s="16" t="s">
        <v>286</v>
      </c>
      <c r="AT5" s="16" t="s">
        <v>818</v>
      </c>
      <c r="AU5" s="16" t="s">
        <v>819</v>
      </c>
      <c r="AY5" s="18">
        <v>45657</v>
      </c>
      <c r="BA5" s="55">
        <v>0</v>
      </c>
      <c r="BB5" s="55">
        <v>0</v>
      </c>
      <c r="BC5" s="55">
        <v>1</v>
      </c>
      <c r="BD5" s="16" t="s">
        <v>282</v>
      </c>
      <c r="BE5" s="55">
        <v>1</v>
      </c>
      <c r="BK5" s="56" t="s">
        <v>820</v>
      </c>
      <c r="BV5" s="17">
        <v>3598958</v>
      </c>
      <c r="BX5" s="56" t="s">
        <v>287</v>
      </c>
      <c r="BY5" s="56" t="s">
        <v>288</v>
      </c>
      <c r="BZ5" s="56" t="s">
        <v>288</v>
      </c>
      <c r="CA5" s="56" t="s">
        <v>288</v>
      </c>
      <c r="CC5" s="24">
        <v>1002</v>
      </c>
      <c r="CI5" s="16" t="s">
        <v>426</v>
      </c>
      <c r="CL5" s="83">
        <v>-1</v>
      </c>
    </row>
    <row r="6" spans="1:96" s="20" customFormat="1" x14ac:dyDescent="0.25">
      <c r="A6" s="16" t="s">
        <v>273</v>
      </c>
      <c r="B6" s="16" t="s">
        <v>243</v>
      </c>
      <c r="C6" s="16" t="s">
        <v>821</v>
      </c>
      <c r="D6" s="16" t="s">
        <v>822</v>
      </c>
      <c r="E6" s="17">
        <v>7297</v>
      </c>
      <c r="F6" s="16" t="s">
        <v>420</v>
      </c>
      <c r="G6" s="17">
        <v>3599377</v>
      </c>
      <c r="H6" s="16" t="s">
        <v>274</v>
      </c>
      <c r="I6" s="18">
        <v>44687</v>
      </c>
      <c r="J6" s="19">
        <v>0.44851851851851854</v>
      </c>
      <c r="K6" s="18">
        <v>44687</v>
      </c>
      <c r="L6" s="16" t="s">
        <v>184</v>
      </c>
      <c r="N6" s="16" t="s">
        <v>275</v>
      </c>
      <c r="O6" s="16" t="s">
        <v>276</v>
      </c>
      <c r="R6" s="16" t="s">
        <v>277</v>
      </c>
      <c r="S6" s="16" t="s">
        <v>185</v>
      </c>
      <c r="T6" s="21">
        <v>44687.448506944442</v>
      </c>
      <c r="U6" s="16" t="s">
        <v>278</v>
      </c>
      <c r="V6" s="16" t="s">
        <v>279</v>
      </c>
      <c r="W6" s="16" t="s">
        <v>189</v>
      </c>
      <c r="X6" s="16" t="s">
        <v>280</v>
      </c>
      <c r="Y6" s="16" t="s">
        <v>281</v>
      </c>
      <c r="Z6" s="16" t="s">
        <v>434</v>
      </c>
      <c r="AA6" s="17">
        <v>3599377</v>
      </c>
      <c r="AB6" s="55">
        <v>-100</v>
      </c>
      <c r="AC6" s="55">
        <v>1</v>
      </c>
      <c r="AD6" s="55">
        <v>-100</v>
      </c>
      <c r="AE6" s="16" t="s">
        <v>282</v>
      </c>
      <c r="AF6" s="55">
        <v>-100</v>
      </c>
      <c r="AG6" s="16" t="s">
        <v>283</v>
      </c>
      <c r="AI6" s="55">
        <v>0</v>
      </c>
      <c r="AJ6" s="55">
        <v>0</v>
      </c>
      <c r="AL6" s="55">
        <v>0</v>
      </c>
      <c r="AM6" s="16" t="s">
        <v>284</v>
      </c>
      <c r="AN6" s="16" t="s">
        <v>284</v>
      </c>
      <c r="AO6" s="16" t="s">
        <v>823</v>
      </c>
      <c r="AP6" s="16" t="s">
        <v>285</v>
      </c>
      <c r="AQ6" s="16" t="s">
        <v>285</v>
      </c>
      <c r="AR6" s="16" t="s">
        <v>285</v>
      </c>
      <c r="AS6" s="16" t="s">
        <v>286</v>
      </c>
      <c r="AT6" s="16" t="s">
        <v>824</v>
      </c>
      <c r="AU6" s="16" t="s">
        <v>825</v>
      </c>
      <c r="AY6" s="18">
        <v>45777</v>
      </c>
      <c r="BA6" s="55">
        <v>0</v>
      </c>
      <c r="BB6" s="55">
        <v>0</v>
      </c>
      <c r="BC6" s="55">
        <v>1</v>
      </c>
      <c r="BD6" s="16" t="s">
        <v>282</v>
      </c>
      <c r="BE6" s="55">
        <v>1</v>
      </c>
      <c r="BK6" s="56" t="s">
        <v>826</v>
      </c>
      <c r="BV6" s="17">
        <v>3599377</v>
      </c>
      <c r="BX6" s="56" t="s">
        <v>287</v>
      </c>
      <c r="BY6" s="56" t="s">
        <v>288</v>
      </c>
      <c r="BZ6" s="56" t="s">
        <v>288</v>
      </c>
      <c r="CA6" s="56" t="s">
        <v>288</v>
      </c>
      <c r="CC6" s="24">
        <v>1002</v>
      </c>
      <c r="CI6" s="16" t="s">
        <v>420</v>
      </c>
      <c r="CL6" s="83">
        <v>-1</v>
      </c>
    </row>
    <row r="7" spans="1:96" s="20" customFormat="1" x14ac:dyDescent="0.25">
      <c r="A7" s="16" t="s">
        <v>273</v>
      </c>
      <c r="B7" s="16" t="s">
        <v>243</v>
      </c>
      <c r="C7" s="16" t="s">
        <v>827</v>
      </c>
      <c r="D7" s="16" t="s">
        <v>828</v>
      </c>
      <c r="E7" s="17">
        <v>514</v>
      </c>
      <c r="F7" s="16" t="s">
        <v>453</v>
      </c>
      <c r="G7" s="17">
        <v>3602220</v>
      </c>
      <c r="H7" s="16" t="s">
        <v>274</v>
      </c>
      <c r="I7" s="18">
        <v>44687</v>
      </c>
      <c r="J7" s="19">
        <v>0.62555555555555553</v>
      </c>
      <c r="K7" s="18">
        <v>44687</v>
      </c>
      <c r="L7" s="16" t="s">
        <v>184</v>
      </c>
      <c r="N7" s="16" t="s">
        <v>275</v>
      </c>
      <c r="O7" s="16" t="s">
        <v>276</v>
      </c>
      <c r="R7" s="16" t="s">
        <v>277</v>
      </c>
      <c r="S7" s="16" t="s">
        <v>185</v>
      </c>
      <c r="T7" s="21">
        <v>44687.625555555554</v>
      </c>
      <c r="U7" s="16" t="s">
        <v>278</v>
      </c>
      <c r="V7" s="16" t="s">
        <v>279</v>
      </c>
      <c r="W7" s="16" t="s">
        <v>189</v>
      </c>
      <c r="X7" s="16" t="s">
        <v>280</v>
      </c>
      <c r="Y7" s="16" t="s">
        <v>281</v>
      </c>
      <c r="Z7" s="16" t="s">
        <v>452</v>
      </c>
      <c r="AA7" s="17">
        <v>3602220</v>
      </c>
      <c r="AB7" s="55">
        <v>-5</v>
      </c>
      <c r="AC7" s="55">
        <v>1</v>
      </c>
      <c r="AD7" s="55">
        <v>-5</v>
      </c>
      <c r="AE7" s="16" t="s">
        <v>282</v>
      </c>
      <c r="AF7" s="55">
        <v>-5</v>
      </c>
      <c r="AG7" s="16" t="s">
        <v>283</v>
      </c>
      <c r="AI7" s="55">
        <v>5</v>
      </c>
      <c r="AJ7" s="55">
        <v>5</v>
      </c>
      <c r="AL7" s="55">
        <v>0</v>
      </c>
      <c r="AM7" s="16" t="s">
        <v>284</v>
      </c>
      <c r="AN7" s="16" t="s">
        <v>284</v>
      </c>
      <c r="AO7" s="16" t="s">
        <v>829</v>
      </c>
      <c r="AP7" s="16" t="s">
        <v>285</v>
      </c>
      <c r="AQ7" s="16" t="s">
        <v>285</v>
      </c>
      <c r="AR7" s="16" t="s">
        <v>285</v>
      </c>
      <c r="AS7" s="16" t="s">
        <v>286</v>
      </c>
      <c r="AT7" s="16" t="s">
        <v>830</v>
      </c>
      <c r="AU7" s="16" t="s">
        <v>831</v>
      </c>
      <c r="AY7" s="18">
        <v>45626</v>
      </c>
      <c r="BA7" s="55">
        <v>0</v>
      </c>
      <c r="BB7" s="55">
        <v>0</v>
      </c>
      <c r="BC7" s="55">
        <v>1</v>
      </c>
      <c r="BD7" s="16" t="s">
        <v>282</v>
      </c>
      <c r="BE7" s="55">
        <v>1</v>
      </c>
      <c r="BK7" s="56" t="s">
        <v>832</v>
      </c>
      <c r="BV7" s="17">
        <v>3602220</v>
      </c>
      <c r="BX7" s="56" t="s">
        <v>287</v>
      </c>
      <c r="BY7" s="56" t="s">
        <v>288</v>
      </c>
      <c r="BZ7" s="56" t="s">
        <v>288</v>
      </c>
      <c r="CA7" s="56" t="s">
        <v>288</v>
      </c>
      <c r="CC7" s="24">
        <v>1002</v>
      </c>
      <c r="CI7" s="16" t="s">
        <v>453</v>
      </c>
      <c r="CL7" s="83">
        <v>-1</v>
      </c>
    </row>
    <row r="8" spans="1:96" s="20" customFormat="1" x14ac:dyDescent="0.25">
      <c r="A8" s="16" t="s">
        <v>273</v>
      </c>
      <c r="B8" s="16" t="s">
        <v>243</v>
      </c>
      <c r="C8" s="16" t="s">
        <v>373</v>
      </c>
      <c r="D8" s="16" t="s">
        <v>374</v>
      </c>
      <c r="E8" s="17">
        <v>4278</v>
      </c>
      <c r="F8" s="16" t="s">
        <v>265</v>
      </c>
      <c r="G8" s="17">
        <v>3602773</v>
      </c>
      <c r="H8" s="16" t="s">
        <v>274</v>
      </c>
      <c r="I8" s="18">
        <v>44687</v>
      </c>
      <c r="J8" s="19">
        <v>0.66843750000000002</v>
      </c>
      <c r="K8" s="18">
        <v>44687</v>
      </c>
      <c r="L8" s="16" t="s">
        <v>184</v>
      </c>
      <c r="N8" s="16" t="s">
        <v>275</v>
      </c>
      <c r="O8" s="16" t="s">
        <v>276</v>
      </c>
      <c r="R8" s="16" t="s">
        <v>277</v>
      </c>
      <c r="S8" s="16" t="s">
        <v>185</v>
      </c>
      <c r="T8" s="21">
        <v>44687.668437499997</v>
      </c>
      <c r="U8" s="16" t="s">
        <v>278</v>
      </c>
      <c r="V8" s="16" t="s">
        <v>279</v>
      </c>
      <c r="W8" s="16" t="s">
        <v>189</v>
      </c>
      <c r="X8" s="16" t="s">
        <v>280</v>
      </c>
      <c r="Y8" s="16" t="s">
        <v>281</v>
      </c>
      <c r="Z8" s="16" t="s">
        <v>457</v>
      </c>
      <c r="AA8" s="17">
        <v>3602773</v>
      </c>
      <c r="AB8" s="55">
        <v>-5000</v>
      </c>
      <c r="AC8" s="55">
        <v>1</v>
      </c>
      <c r="AD8" s="55">
        <v>-5000</v>
      </c>
      <c r="AE8" s="16" t="s">
        <v>282</v>
      </c>
      <c r="AF8" s="55">
        <v>-5000</v>
      </c>
      <c r="AG8" s="16" t="s">
        <v>283</v>
      </c>
      <c r="AI8" s="55">
        <v>1779.92</v>
      </c>
      <c r="AJ8" s="55">
        <v>1779.92</v>
      </c>
      <c r="AL8" s="55">
        <v>0</v>
      </c>
      <c r="AM8" s="16" t="s">
        <v>284</v>
      </c>
      <c r="AN8" s="16" t="s">
        <v>284</v>
      </c>
      <c r="AO8" s="16" t="s">
        <v>833</v>
      </c>
      <c r="AP8" s="16" t="s">
        <v>285</v>
      </c>
      <c r="AQ8" s="16" t="s">
        <v>285</v>
      </c>
      <c r="AR8" s="16" t="s">
        <v>285</v>
      </c>
      <c r="AS8" s="16" t="s">
        <v>286</v>
      </c>
      <c r="AT8" s="16" t="s">
        <v>834</v>
      </c>
      <c r="AU8" s="16" t="s">
        <v>835</v>
      </c>
      <c r="AY8" s="18">
        <v>45716</v>
      </c>
      <c r="BA8" s="55">
        <v>0</v>
      </c>
      <c r="BB8" s="55">
        <v>0</v>
      </c>
      <c r="BC8" s="55">
        <v>1</v>
      </c>
      <c r="BD8" s="16" t="s">
        <v>282</v>
      </c>
      <c r="BE8" s="55">
        <v>1</v>
      </c>
      <c r="BK8" s="56" t="s">
        <v>836</v>
      </c>
      <c r="BV8" s="17">
        <v>3602773</v>
      </c>
      <c r="BX8" s="56" t="s">
        <v>287</v>
      </c>
      <c r="BY8" s="56" t="s">
        <v>288</v>
      </c>
      <c r="BZ8" s="56" t="s">
        <v>288</v>
      </c>
      <c r="CA8" s="56" t="s">
        <v>288</v>
      </c>
      <c r="CC8" s="24">
        <v>1002</v>
      </c>
      <c r="CI8" s="16" t="s">
        <v>265</v>
      </c>
      <c r="CL8" s="83">
        <v>-1</v>
      </c>
    </row>
    <row r="9" spans="1:96" s="20" customFormat="1" x14ac:dyDescent="0.25">
      <c r="A9" s="16" t="s">
        <v>273</v>
      </c>
      <c r="B9" s="16" t="s">
        <v>243</v>
      </c>
      <c r="C9" s="16" t="s">
        <v>837</v>
      </c>
      <c r="D9" s="16" t="s">
        <v>838</v>
      </c>
      <c r="E9" s="17">
        <v>2439</v>
      </c>
      <c r="F9" s="16" t="s">
        <v>419</v>
      </c>
      <c r="G9" s="17">
        <v>3602836</v>
      </c>
      <c r="H9" s="16" t="s">
        <v>274</v>
      </c>
      <c r="I9" s="18">
        <v>44687</v>
      </c>
      <c r="J9" s="19">
        <v>0.67034722222222221</v>
      </c>
      <c r="K9" s="18">
        <v>44687</v>
      </c>
      <c r="L9" s="16" t="s">
        <v>184</v>
      </c>
      <c r="N9" s="16" t="s">
        <v>275</v>
      </c>
      <c r="O9" s="16" t="s">
        <v>276</v>
      </c>
      <c r="R9" s="16" t="s">
        <v>277</v>
      </c>
      <c r="S9" s="16" t="s">
        <v>185</v>
      </c>
      <c r="T9" s="21">
        <v>44687.670347222222</v>
      </c>
      <c r="U9" s="16" t="s">
        <v>278</v>
      </c>
      <c r="V9" s="16" t="s">
        <v>279</v>
      </c>
      <c r="W9" s="16" t="s">
        <v>189</v>
      </c>
      <c r="X9" s="16" t="s">
        <v>280</v>
      </c>
      <c r="Y9" s="16" t="s">
        <v>281</v>
      </c>
      <c r="Z9" s="16" t="s">
        <v>460</v>
      </c>
      <c r="AA9" s="17">
        <v>3602836</v>
      </c>
      <c r="AB9" s="55">
        <v>-200</v>
      </c>
      <c r="AC9" s="55">
        <v>1</v>
      </c>
      <c r="AD9" s="55">
        <v>-200</v>
      </c>
      <c r="AE9" s="16" t="s">
        <v>282</v>
      </c>
      <c r="AF9" s="55">
        <v>-200</v>
      </c>
      <c r="AG9" s="16" t="s">
        <v>283</v>
      </c>
      <c r="AI9" s="55">
        <v>0</v>
      </c>
      <c r="AJ9" s="55">
        <v>0</v>
      </c>
      <c r="AL9" s="55">
        <v>0</v>
      </c>
      <c r="AM9" s="16" t="s">
        <v>284</v>
      </c>
      <c r="AN9" s="16" t="s">
        <v>284</v>
      </c>
      <c r="AO9" s="16" t="s">
        <v>839</v>
      </c>
      <c r="AP9" s="16" t="s">
        <v>285</v>
      </c>
      <c r="AQ9" s="16" t="s">
        <v>285</v>
      </c>
      <c r="AR9" s="16" t="s">
        <v>285</v>
      </c>
      <c r="AS9" s="16" t="s">
        <v>286</v>
      </c>
      <c r="AT9" s="16" t="s">
        <v>840</v>
      </c>
      <c r="AU9" s="16" t="s">
        <v>841</v>
      </c>
      <c r="AY9" s="18">
        <v>45688</v>
      </c>
      <c r="BA9" s="55">
        <v>0</v>
      </c>
      <c r="BB9" s="55">
        <v>0</v>
      </c>
      <c r="BC9" s="55">
        <v>1</v>
      </c>
      <c r="BD9" s="16" t="s">
        <v>282</v>
      </c>
      <c r="BE9" s="55">
        <v>1</v>
      </c>
      <c r="BK9" s="56" t="s">
        <v>842</v>
      </c>
      <c r="BV9" s="17">
        <v>3602836</v>
      </c>
      <c r="BX9" s="56" t="s">
        <v>287</v>
      </c>
      <c r="BY9" s="56" t="s">
        <v>288</v>
      </c>
      <c r="BZ9" s="56" t="s">
        <v>288</v>
      </c>
      <c r="CA9" s="56" t="s">
        <v>288</v>
      </c>
      <c r="CC9" s="24">
        <v>1002</v>
      </c>
      <c r="CI9" s="16" t="s">
        <v>419</v>
      </c>
      <c r="CL9" s="83">
        <v>-1</v>
      </c>
    </row>
    <row r="10" spans="1:96" s="20" customFormat="1" x14ac:dyDescent="0.25">
      <c r="A10" s="16" t="s">
        <v>273</v>
      </c>
      <c r="B10" s="16" t="s">
        <v>243</v>
      </c>
      <c r="C10" s="16" t="s">
        <v>843</v>
      </c>
      <c r="D10" s="16" t="s">
        <v>844</v>
      </c>
      <c r="E10" s="17">
        <v>385</v>
      </c>
      <c r="F10" s="16" t="s">
        <v>464</v>
      </c>
      <c r="G10" s="17">
        <v>3603038</v>
      </c>
      <c r="H10" s="16" t="s">
        <v>274</v>
      </c>
      <c r="I10" s="18">
        <v>44687</v>
      </c>
      <c r="J10" s="19">
        <v>0.68965277777777778</v>
      </c>
      <c r="K10" s="18">
        <v>44687</v>
      </c>
      <c r="L10" s="16" t="s">
        <v>184</v>
      </c>
      <c r="N10" s="16" t="s">
        <v>275</v>
      </c>
      <c r="O10" s="16" t="s">
        <v>276</v>
      </c>
      <c r="R10" s="16" t="s">
        <v>277</v>
      </c>
      <c r="S10" s="16" t="s">
        <v>185</v>
      </c>
      <c r="T10" s="21">
        <v>44687.689652777779</v>
      </c>
      <c r="U10" s="16" t="s">
        <v>278</v>
      </c>
      <c r="V10" s="16" t="s">
        <v>279</v>
      </c>
      <c r="W10" s="16" t="s">
        <v>189</v>
      </c>
      <c r="X10" s="16" t="s">
        <v>280</v>
      </c>
      <c r="Y10" s="16" t="s">
        <v>281</v>
      </c>
      <c r="Z10" s="16" t="s">
        <v>472</v>
      </c>
      <c r="AA10" s="17">
        <v>3603038</v>
      </c>
      <c r="AB10" s="55">
        <v>-499</v>
      </c>
      <c r="AC10" s="55">
        <v>1</v>
      </c>
      <c r="AD10" s="55">
        <v>-499</v>
      </c>
      <c r="AE10" s="16" t="s">
        <v>282</v>
      </c>
      <c r="AF10" s="55">
        <v>-499</v>
      </c>
      <c r="AG10" s="16" t="s">
        <v>283</v>
      </c>
      <c r="AI10" s="55">
        <v>0</v>
      </c>
      <c r="AJ10" s="55">
        <v>0</v>
      </c>
      <c r="AL10" s="55">
        <v>0</v>
      </c>
      <c r="AM10" s="16" t="s">
        <v>284</v>
      </c>
      <c r="AN10" s="16" t="s">
        <v>284</v>
      </c>
      <c r="AO10" s="16" t="s">
        <v>845</v>
      </c>
      <c r="AP10" s="16" t="s">
        <v>285</v>
      </c>
      <c r="AQ10" s="16" t="s">
        <v>285</v>
      </c>
      <c r="AR10" s="16" t="s">
        <v>285</v>
      </c>
      <c r="AS10" s="16" t="s">
        <v>286</v>
      </c>
      <c r="AT10" s="16" t="s">
        <v>846</v>
      </c>
      <c r="AU10" s="16" t="s">
        <v>847</v>
      </c>
      <c r="AY10" s="18">
        <v>45656</v>
      </c>
      <c r="BA10" s="55">
        <v>0</v>
      </c>
      <c r="BB10" s="55">
        <v>0</v>
      </c>
      <c r="BC10" s="55">
        <v>1</v>
      </c>
      <c r="BD10" s="16" t="s">
        <v>282</v>
      </c>
      <c r="BE10" s="55">
        <v>1</v>
      </c>
      <c r="BK10" s="56" t="s">
        <v>848</v>
      </c>
      <c r="BV10" s="17">
        <v>3603038</v>
      </c>
      <c r="BX10" s="56" t="s">
        <v>287</v>
      </c>
      <c r="BY10" s="56" t="s">
        <v>288</v>
      </c>
      <c r="BZ10" s="56" t="s">
        <v>288</v>
      </c>
      <c r="CA10" s="56" t="s">
        <v>288</v>
      </c>
      <c r="CC10" s="24">
        <v>1002</v>
      </c>
      <c r="CI10" s="16" t="s">
        <v>464</v>
      </c>
      <c r="CL10" s="83">
        <v>-1</v>
      </c>
    </row>
    <row r="11" spans="1:96" s="20" customFormat="1" x14ac:dyDescent="0.25">
      <c r="A11" s="16" t="s">
        <v>273</v>
      </c>
      <c r="B11" s="16" t="s">
        <v>243</v>
      </c>
      <c r="C11" s="16" t="s">
        <v>318</v>
      </c>
      <c r="D11" s="16" t="s">
        <v>319</v>
      </c>
      <c r="E11" s="17">
        <v>7187</v>
      </c>
      <c r="F11" s="16" t="s">
        <v>267</v>
      </c>
      <c r="G11" s="17">
        <v>3603722</v>
      </c>
      <c r="H11" s="16" t="s">
        <v>274</v>
      </c>
      <c r="I11" s="18">
        <v>44687</v>
      </c>
      <c r="J11" s="19">
        <v>0.76472222222222219</v>
      </c>
      <c r="K11" s="18">
        <v>44687</v>
      </c>
      <c r="L11" s="16" t="s">
        <v>184</v>
      </c>
      <c r="N11" s="16" t="s">
        <v>275</v>
      </c>
      <c r="O11" s="16" t="s">
        <v>276</v>
      </c>
      <c r="R11" s="16" t="s">
        <v>277</v>
      </c>
      <c r="S11" s="16" t="s">
        <v>185</v>
      </c>
      <c r="T11" s="21">
        <v>44687.764710648145</v>
      </c>
      <c r="U11" s="16" t="s">
        <v>278</v>
      </c>
      <c r="V11" s="16" t="s">
        <v>279</v>
      </c>
      <c r="W11" s="16" t="s">
        <v>189</v>
      </c>
      <c r="X11" s="16" t="s">
        <v>280</v>
      </c>
      <c r="Y11" s="16" t="s">
        <v>281</v>
      </c>
      <c r="Z11" s="16" t="s">
        <v>478</v>
      </c>
      <c r="AA11" s="17">
        <v>3603722</v>
      </c>
      <c r="AB11" s="55">
        <v>-200</v>
      </c>
      <c r="AC11" s="55">
        <v>1</v>
      </c>
      <c r="AD11" s="55">
        <v>-200</v>
      </c>
      <c r="AE11" s="16" t="s">
        <v>282</v>
      </c>
      <c r="AF11" s="55">
        <v>-200</v>
      </c>
      <c r="AG11" s="16" t="s">
        <v>283</v>
      </c>
      <c r="AI11" s="55">
        <v>0</v>
      </c>
      <c r="AJ11" s="55">
        <v>0</v>
      </c>
      <c r="AL11" s="55">
        <v>0</v>
      </c>
      <c r="AM11" s="16" t="s">
        <v>284</v>
      </c>
      <c r="AN11" s="16" t="s">
        <v>284</v>
      </c>
      <c r="AO11" s="16" t="s">
        <v>849</v>
      </c>
      <c r="AP11" s="16" t="s">
        <v>285</v>
      </c>
      <c r="AQ11" s="16" t="s">
        <v>285</v>
      </c>
      <c r="AR11" s="16" t="s">
        <v>285</v>
      </c>
      <c r="AS11" s="16" t="s">
        <v>286</v>
      </c>
      <c r="AT11" s="16" t="s">
        <v>850</v>
      </c>
      <c r="AU11" s="16" t="s">
        <v>851</v>
      </c>
      <c r="AY11" s="18">
        <v>45777</v>
      </c>
      <c r="BA11" s="55">
        <v>0</v>
      </c>
      <c r="BB11" s="55">
        <v>0</v>
      </c>
      <c r="BC11" s="55">
        <v>1</v>
      </c>
      <c r="BD11" s="16" t="s">
        <v>282</v>
      </c>
      <c r="BE11" s="55">
        <v>1</v>
      </c>
      <c r="BK11" s="56" t="s">
        <v>852</v>
      </c>
      <c r="BV11" s="17">
        <v>3603722</v>
      </c>
      <c r="BX11" s="56" t="s">
        <v>287</v>
      </c>
      <c r="BY11" s="56" t="s">
        <v>288</v>
      </c>
      <c r="BZ11" s="56" t="s">
        <v>288</v>
      </c>
      <c r="CA11" s="56" t="s">
        <v>288</v>
      </c>
      <c r="CC11" s="24">
        <v>1002</v>
      </c>
      <c r="CI11" s="16" t="s">
        <v>267</v>
      </c>
      <c r="CL11" s="83">
        <v>-1</v>
      </c>
    </row>
    <row r="12" spans="1:96" s="20" customFormat="1" x14ac:dyDescent="0.25">
      <c r="A12" s="16" t="s">
        <v>301</v>
      </c>
      <c r="B12" s="16" t="s">
        <v>243</v>
      </c>
      <c r="C12" s="16" t="s">
        <v>853</v>
      </c>
      <c r="D12" s="16" t="s">
        <v>854</v>
      </c>
      <c r="E12" s="17">
        <v>244</v>
      </c>
      <c r="F12" s="16" t="s">
        <v>517</v>
      </c>
      <c r="G12" s="17">
        <v>3605261</v>
      </c>
      <c r="H12" s="16" t="s">
        <v>274</v>
      </c>
      <c r="I12" s="18">
        <v>44687</v>
      </c>
      <c r="J12" s="19">
        <v>0.97083333333333333</v>
      </c>
      <c r="K12" s="18">
        <v>44687</v>
      </c>
      <c r="L12" s="16" t="s">
        <v>184</v>
      </c>
      <c r="N12" s="16" t="s">
        <v>275</v>
      </c>
      <c r="O12" s="16" t="s">
        <v>276</v>
      </c>
      <c r="R12" s="16" t="s">
        <v>277</v>
      </c>
      <c r="S12" s="16" t="s">
        <v>185</v>
      </c>
      <c r="T12" s="21">
        <v>44687.970833333333</v>
      </c>
      <c r="U12" s="16" t="s">
        <v>278</v>
      </c>
      <c r="V12" s="16" t="s">
        <v>279</v>
      </c>
      <c r="W12" s="16" t="s">
        <v>189</v>
      </c>
      <c r="X12" s="16" t="s">
        <v>280</v>
      </c>
      <c r="Y12" s="16" t="s">
        <v>281</v>
      </c>
      <c r="Z12" s="16" t="s">
        <v>516</v>
      </c>
      <c r="AA12" s="17">
        <v>3605261</v>
      </c>
      <c r="AB12" s="55">
        <v>-1500</v>
      </c>
      <c r="AC12" s="55">
        <v>1</v>
      </c>
      <c r="AD12" s="55">
        <v>-1500</v>
      </c>
      <c r="AE12" s="16" t="s">
        <v>282</v>
      </c>
      <c r="AF12" s="55">
        <v>-1500</v>
      </c>
      <c r="AG12" s="16" t="s">
        <v>283</v>
      </c>
      <c r="AI12" s="55">
        <v>1911.4</v>
      </c>
      <c r="AJ12" s="55">
        <v>1911.4</v>
      </c>
      <c r="AL12" s="55">
        <v>0</v>
      </c>
      <c r="AM12" s="16" t="s">
        <v>284</v>
      </c>
      <c r="AN12" s="16" t="s">
        <v>284</v>
      </c>
      <c r="AO12" s="16" t="s">
        <v>855</v>
      </c>
      <c r="AP12" s="16" t="s">
        <v>285</v>
      </c>
      <c r="AQ12" s="16" t="s">
        <v>285</v>
      </c>
      <c r="AR12" s="16" t="s">
        <v>285</v>
      </c>
      <c r="AS12" s="16" t="s">
        <v>286</v>
      </c>
      <c r="AT12" s="16" t="s">
        <v>856</v>
      </c>
      <c r="AU12" s="16" t="s">
        <v>857</v>
      </c>
      <c r="AY12" s="18">
        <v>45596</v>
      </c>
      <c r="BA12" s="55">
        <v>0</v>
      </c>
      <c r="BB12" s="55">
        <v>0</v>
      </c>
      <c r="BC12" s="55">
        <v>1</v>
      </c>
      <c r="BD12" s="16" t="s">
        <v>282</v>
      </c>
      <c r="BE12" s="55">
        <v>1</v>
      </c>
      <c r="BK12" s="56" t="s">
        <v>858</v>
      </c>
      <c r="BV12" s="17">
        <v>3605261</v>
      </c>
      <c r="BX12" s="56" t="s">
        <v>287</v>
      </c>
      <c r="BY12" s="56" t="s">
        <v>288</v>
      </c>
      <c r="BZ12" s="56" t="s">
        <v>288</v>
      </c>
      <c r="CA12" s="56" t="s">
        <v>288</v>
      </c>
      <c r="CC12" s="24">
        <v>1002</v>
      </c>
      <c r="CI12" s="16" t="s">
        <v>517</v>
      </c>
      <c r="CL12" s="83">
        <v>-1</v>
      </c>
    </row>
    <row r="13" spans="1:96" s="20" customFormat="1" x14ac:dyDescent="0.25">
      <c r="A13" s="16" t="s">
        <v>301</v>
      </c>
      <c r="B13" s="16" t="s">
        <v>243</v>
      </c>
      <c r="C13" s="16" t="s">
        <v>302</v>
      </c>
      <c r="D13" s="16" t="s">
        <v>303</v>
      </c>
      <c r="E13" s="17">
        <v>7237</v>
      </c>
      <c r="F13" s="16" t="s">
        <v>205</v>
      </c>
      <c r="G13" s="17">
        <v>3605975</v>
      </c>
      <c r="H13" s="16" t="s">
        <v>274</v>
      </c>
      <c r="I13" s="18">
        <v>44688</v>
      </c>
      <c r="J13" s="19">
        <v>0.28244212962962961</v>
      </c>
      <c r="K13" s="18">
        <v>44688</v>
      </c>
      <c r="L13" s="16" t="s">
        <v>184</v>
      </c>
      <c r="N13" s="16" t="s">
        <v>275</v>
      </c>
      <c r="O13" s="16" t="s">
        <v>276</v>
      </c>
      <c r="R13" s="16" t="s">
        <v>277</v>
      </c>
      <c r="S13" s="16" t="s">
        <v>185</v>
      </c>
      <c r="T13" s="21">
        <v>44688.282430555555</v>
      </c>
      <c r="U13" s="16" t="s">
        <v>278</v>
      </c>
      <c r="V13" s="16" t="s">
        <v>279</v>
      </c>
      <c r="W13" s="16" t="s">
        <v>189</v>
      </c>
      <c r="X13" s="16" t="s">
        <v>280</v>
      </c>
      <c r="Y13" s="16" t="s">
        <v>281</v>
      </c>
      <c r="Z13" s="16" t="s">
        <v>525</v>
      </c>
      <c r="AA13" s="17">
        <v>3605975</v>
      </c>
      <c r="AB13" s="55">
        <v>-800</v>
      </c>
      <c r="AC13" s="55">
        <v>1</v>
      </c>
      <c r="AD13" s="55">
        <v>-800</v>
      </c>
      <c r="AE13" s="16" t="s">
        <v>282</v>
      </c>
      <c r="AF13" s="55">
        <v>-800</v>
      </c>
      <c r="AG13" s="16" t="s">
        <v>283</v>
      </c>
      <c r="AI13" s="55">
        <v>5</v>
      </c>
      <c r="AJ13" s="55">
        <v>120</v>
      </c>
      <c r="AL13" s="55">
        <v>0</v>
      </c>
      <c r="AM13" s="16" t="s">
        <v>284</v>
      </c>
      <c r="AN13" s="16" t="s">
        <v>284</v>
      </c>
      <c r="AO13" s="16" t="s">
        <v>304</v>
      </c>
      <c r="AP13" s="16" t="s">
        <v>285</v>
      </c>
      <c r="AQ13" s="16" t="s">
        <v>285</v>
      </c>
      <c r="AR13" s="16" t="s">
        <v>285</v>
      </c>
      <c r="AS13" s="16" t="s">
        <v>286</v>
      </c>
      <c r="AT13" s="16" t="s">
        <v>859</v>
      </c>
      <c r="AU13" s="16" t="s">
        <v>860</v>
      </c>
      <c r="AY13" s="18">
        <v>45777</v>
      </c>
      <c r="BA13" s="55">
        <v>0</v>
      </c>
      <c r="BB13" s="55">
        <v>0</v>
      </c>
      <c r="BC13" s="55">
        <v>1</v>
      </c>
      <c r="BD13" s="16" t="s">
        <v>282</v>
      </c>
      <c r="BE13" s="55">
        <v>1</v>
      </c>
      <c r="BK13" s="56" t="s">
        <v>861</v>
      </c>
      <c r="BV13" s="17">
        <v>3605975</v>
      </c>
      <c r="BX13" s="56" t="s">
        <v>287</v>
      </c>
      <c r="BY13" s="56" t="s">
        <v>288</v>
      </c>
      <c r="BZ13" s="56" t="s">
        <v>288</v>
      </c>
      <c r="CA13" s="56" t="s">
        <v>288</v>
      </c>
      <c r="CC13" s="24">
        <v>1002</v>
      </c>
      <c r="CI13" s="16" t="s">
        <v>205</v>
      </c>
      <c r="CL13" s="83">
        <v>-1</v>
      </c>
    </row>
    <row r="14" spans="1:96" s="20" customFormat="1" x14ac:dyDescent="0.25">
      <c r="A14" s="16" t="s">
        <v>273</v>
      </c>
      <c r="B14" s="16" t="s">
        <v>243</v>
      </c>
      <c r="C14" s="16" t="s">
        <v>320</v>
      </c>
      <c r="D14" s="16" t="s">
        <v>321</v>
      </c>
      <c r="E14" s="17">
        <v>6334</v>
      </c>
      <c r="F14" s="16" t="s">
        <v>270</v>
      </c>
      <c r="G14" s="17">
        <v>3606111</v>
      </c>
      <c r="H14" s="16" t="s">
        <v>274</v>
      </c>
      <c r="I14" s="18">
        <v>44688</v>
      </c>
      <c r="J14" s="19">
        <v>0.34091435185185187</v>
      </c>
      <c r="K14" s="18">
        <v>44688</v>
      </c>
      <c r="L14" s="16" t="s">
        <v>184</v>
      </c>
      <c r="N14" s="16" t="s">
        <v>275</v>
      </c>
      <c r="O14" s="16" t="s">
        <v>276</v>
      </c>
      <c r="R14" s="16" t="s">
        <v>277</v>
      </c>
      <c r="S14" s="16" t="s">
        <v>185</v>
      </c>
      <c r="T14" s="21">
        <v>44688.340914351851</v>
      </c>
      <c r="U14" s="16" t="s">
        <v>278</v>
      </c>
      <c r="V14" s="16" t="s">
        <v>279</v>
      </c>
      <c r="W14" s="16" t="s">
        <v>189</v>
      </c>
      <c r="X14" s="16" t="s">
        <v>280</v>
      </c>
      <c r="Y14" s="16" t="s">
        <v>281</v>
      </c>
      <c r="Z14" s="16" t="s">
        <v>530</v>
      </c>
      <c r="AA14" s="17">
        <v>3606111</v>
      </c>
      <c r="AB14" s="55">
        <v>-5</v>
      </c>
      <c r="AC14" s="55">
        <v>1</v>
      </c>
      <c r="AD14" s="55">
        <v>-5</v>
      </c>
      <c r="AE14" s="16" t="s">
        <v>282</v>
      </c>
      <c r="AF14" s="55">
        <v>-5</v>
      </c>
      <c r="AG14" s="16" t="s">
        <v>283</v>
      </c>
      <c r="AI14" s="55">
        <v>0</v>
      </c>
      <c r="AJ14" s="55">
        <v>0</v>
      </c>
      <c r="AL14" s="55">
        <v>0</v>
      </c>
      <c r="AM14" s="16" t="s">
        <v>284</v>
      </c>
      <c r="AN14" s="16" t="s">
        <v>284</v>
      </c>
      <c r="AO14" s="16" t="s">
        <v>322</v>
      </c>
      <c r="AP14" s="16" t="s">
        <v>285</v>
      </c>
      <c r="AQ14" s="16" t="s">
        <v>285</v>
      </c>
      <c r="AR14" s="16" t="s">
        <v>285</v>
      </c>
      <c r="AS14" s="16" t="s">
        <v>286</v>
      </c>
      <c r="AT14" s="16" t="s">
        <v>862</v>
      </c>
      <c r="AU14" s="16" t="s">
        <v>863</v>
      </c>
      <c r="AY14" s="18">
        <v>45744</v>
      </c>
      <c r="BA14" s="55">
        <v>0</v>
      </c>
      <c r="BB14" s="55">
        <v>0</v>
      </c>
      <c r="BC14" s="55">
        <v>1</v>
      </c>
      <c r="BD14" s="16" t="s">
        <v>282</v>
      </c>
      <c r="BE14" s="55">
        <v>1</v>
      </c>
      <c r="BK14" s="56" t="s">
        <v>864</v>
      </c>
      <c r="BV14" s="17">
        <v>3606111</v>
      </c>
      <c r="BX14" s="56" t="s">
        <v>287</v>
      </c>
      <c r="BY14" s="56" t="s">
        <v>288</v>
      </c>
      <c r="BZ14" s="56" t="s">
        <v>288</v>
      </c>
      <c r="CA14" s="56" t="s">
        <v>288</v>
      </c>
      <c r="CC14" s="24">
        <v>1002</v>
      </c>
      <c r="CI14" s="16" t="s">
        <v>270</v>
      </c>
      <c r="CL14" s="83">
        <v>-1</v>
      </c>
    </row>
    <row r="15" spans="1:96" s="20" customFormat="1" x14ac:dyDescent="0.25">
      <c r="A15" s="16" t="s">
        <v>273</v>
      </c>
      <c r="B15" s="16" t="s">
        <v>243</v>
      </c>
      <c r="C15" s="16" t="s">
        <v>299</v>
      </c>
      <c r="D15" s="16" t="s">
        <v>300</v>
      </c>
      <c r="E15" s="17">
        <v>415</v>
      </c>
      <c r="F15" s="16" t="s">
        <v>249</v>
      </c>
      <c r="G15" s="17">
        <v>3606664</v>
      </c>
      <c r="H15" s="16" t="s">
        <v>274</v>
      </c>
      <c r="I15" s="18">
        <v>44688</v>
      </c>
      <c r="J15" s="19">
        <v>0.5353472222222222</v>
      </c>
      <c r="K15" s="18">
        <v>44688</v>
      </c>
      <c r="L15" s="16" t="s">
        <v>184</v>
      </c>
      <c r="N15" s="16" t="s">
        <v>275</v>
      </c>
      <c r="O15" s="16" t="s">
        <v>276</v>
      </c>
      <c r="R15" s="16" t="s">
        <v>277</v>
      </c>
      <c r="S15" s="16" t="s">
        <v>185</v>
      </c>
      <c r="T15" s="21">
        <v>44688.53533564815</v>
      </c>
      <c r="U15" s="16" t="s">
        <v>278</v>
      </c>
      <c r="V15" s="16" t="s">
        <v>279</v>
      </c>
      <c r="W15" s="16" t="s">
        <v>189</v>
      </c>
      <c r="X15" s="16" t="s">
        <v>280</v>
      </c>
      <c r="Y15" s="16" t="s">
        <v>281</v>
      </c>
      <c r="Z15" s="16" t="s">
        <v>542</v>
      </c>
      <c r="AA15" s="17">
        <v>3606664</v>
      </c>
      <c r="AB15" s="55">
        <v>-200</v>
      </c>
      <c r="AC15" s="55">
        <v>1</v>
      </c>
      <c r="AD15" s="55">
        <v>-200</v>
      </c>
      <c r="AE15" s="16" t="s">
        <v>282</v>
      </c>
      <c r="AF15" s="55">
        <v>-200</v>
      </c>
      <c r="AG15" s="16" t="s">
        <v>283</v>
      </c>
      <c r="AI15" s="55">
        <v>3</v>
      </c>
      <c r="AJ15" s="55">
        <v>3</v>
      </c>
      <c r="AL15" s="55">
        <v>0</v>
      </c>
      <c r="AM15" s="16" t="s">
        <v>284</v>
      </c>
      <c r="AN15" s="16" t="s">
        <v>284</v>
      </c>
      <c r="AO15" s="16" t="s">
        <v>865</v>
      </c>
      <c r="AP15" s="16" t="s">
        <v>285</v>
      </c>
      <c r="AQ15" s="16" t="s">
        <v>285</v>
      </c>
      <c r="AR15" s="16" t="s">
        <v>285</v>
      </c>
      <c r="AS15" s="16" t="s">
        <v>286</v>
      </c>
      <c r="AT15" s="16" t="s">
        <v>866</v>
      </c>
      <c r="AU15" s="16" t="s">
        <v>867</v>
      </c>
      <c r="AY15" s="18">
        <v>45626</v>
      </c>
      <c r="BA15" s="55">
        <v>0</v>
      </c>
      <c r="BB15" s="55">
        <v>0</v>
      </c>
      <c r="BC15" s="55">
        <v>1</v>
      </c>
      <c r="BD15" s="16" t="s">
        <v>282</v>
      </c>
      <c r="BE15" s="55">
        <v>1</v>
      </c>
      <c r="BK15" s="56" t="s">
        <v>868</v>
      </c>
      <c r="BV15" s="17">
        <v>3606664</v>
      </c>
      <c r="BX15" s="56" t="s">
        <v>287</v>
      </c>
      <c r="BY15" s="56" t="s">
        <v>288</v>
      </c>
      <c r="BZ15" s="56" t="s">
        <v>288</v>
      </c>
      <c r="CA15" s="56" t="s">
        <v>288</v>
      </c>
      <c r="CC15" s="24">
        <v>1002</v>
      </c>
      <c r="CI15" s="16" t="s">
        <v>249</v>
      </c>
      <c r="CL15" s="83">
        <v>-1</v>
      </c>
    </row>
    <row r="16" spans="1:96" s="20" customFormat="1" x14ac:dyDescent="0.25">
      <c r="A16" s="16" t="s">
        <v>273</v>
      </c>
      <c r="B16" s="16" t="s">
        <v>243</v>
      </c>
      <c r="C16" s="16" t="s">
        <v>869</v>
      </c>
      <c r="D16" s="16" t="s">
        <v>870</v>
      </c>
      <c r="E16" s="17">
        <v>1663</v>
      </c>
      <c r="F16" s="16" t="s">
        <v>553</v>
      </c>
      <c r="G16" s="17">
        <v>3609852</v>
      </c>
      <c r="H16" s="16" t="s">
        <v>274</v>
      </c>
      <c r="I16" s="18">
        <v>44688</v>
      </c>
      <c r="J16" s="19">
        <v>0.65739583333333329</v>
      </c>
      <c r="K16" s="18">
        <v>44688</v>
      </c>
      <c r="L16" s="16" t="s">
        <v>184</v>
      </c>
      <c r="N16" s="16" t="s">
        <v>275</v>
      </c>
      <c r="O16" s="16" t="s">
        <v>276</v>
      </c>
      <c r="R16" s="16" t="s">
        <v>277</v>
      </c>
      <c r="S16" s="16" t="s">
        <v>185</v>
      </c>
      <c r="T16" s="21">
        <v>44688.657395833332</v>
      </c>
      <c r="U16" s="16" t="s">
        <v>278</v>
      </c>
      <c r="V16" s="16" t="s">
        <v>279</v>
      </c>
      <c r="W16" s="16" t="s">
        <v>189</v>
      </c>
      <c r="X16" s="16" t="s">
        <v>280</v>
      </c>
      <c r="Y16" s="16" t="s">
        <v>281</v>
      </c>
      <c r="Z16" s="16" t="s">
        <v>552</v>
      </c>
      <c r="AA16" s="17">
        <v>3609852</v>
      </c>
      <c r="AB16" s="55">
        <v>-1</v>
      </c>
      <c r="AC16" s="55">
        <v>1</v>
      </c>
      <c r="AD16" s="55">
        <v>-1</v>
      </c>
      <c r="AE16" s="16" t="s">
        <v>282</v>
      </c>
      <c r="AF16" s="55">
        <v>-1</v>
      </c>
      <c r="AG16" s="16" t="s">
        <v>283</v>
      </c>
      <c r="AI16" s="55">
        <v>9</v>
      </c>
      <c r="AJ16" s="55">
        <v>9</v>
      </c>
      <c r="AL16" s="55">
        <v>0</v>
      </c>
      <c r="AM16" s="16" t="s">
        <v>284</v>
      </c>
      <c r="AN16" s="16" t="s">
        <v>284</v>
      </c>
      <c r="AO16" s="16" t="s">
        <v>871</v>
      </c>
      <c r="AP16" s="16" t="s">
        <v>285</v>
      </c>
      <c r="AQ16" s="16" t="s">
        <v>285</v>
      </c>
      <c r="AR16" s="16" t="s">
        <v>285</v>
      </c>
      <c r="AS16" s="16" t="s">
        <v>286</v>
      </c>
      <c r="AT16" s="16" t="s">
        <v>872</v>
      </c>
      <c r="AU16" s="16" t="s">
        <v>873</v>
      </c>
      <c r="AY16" s="18">
        <v>45688</v>
      </c>
      <c r="BA16" s="55">
        <v>0</v>
      </c>
      <c r="BB16" s="55">
        <v>0</v>
      </c>
      <c r="BC16" s="55">
        <v>1</v>
      </c>
      <c r="BD16" s="16" t="s">
        <v>282</v>
      </c>
      <c r="BE16" s="55">
        <v>1</v>
      </c>
      <c r="BK16" s="56" t="s">
        <v>874</v>
      </c>
      <c r="BV16" s="17">
        <v>3609852</v>
      </c>
      <c r="BX16" s="56" t="s">
        <v>287</v>
      </c>
      <c r="BY16" s="56" t="s">
        <v>288</v>
      </c>
      <c r="BZ16" s="56" t="s">
        <v>288</v>
      </c>
      <c r="CA16" s="56" t="s">
        <v>288</v>
      </c>
      <c r="CC16" s="24">
        <v>1002</v>
      </c>
      <c r="CI16" s="16" t="s">
        <v>553</v>
      </c>
      <c r="CL16" s="83">
        <v>-1</v>
      </c>
    </row>
    <row r="17" spans="1:90" s="20" customFormat="1" x14ac:dyDescent="0.25">
      <c r="A17" s="16" t="s">
        <v>273</v>
      </c>
      <c r="B17" s="16" t="s">
        <v>243</v>
      </c>
      <c r="C17" s="16" t="s">
        <v>875</v>
      </c>
      <c r="D17" s="16" t="s">
        <v>876</v>
      </c>
      <c r="E17" s="17">
        <v>1904</v>
      </c>
      <c r="F17" s="16" t="s">
        <v>558</v>
      </c>
      <c r="G17" s="17">
        <v>3612178</v>
      </c>
      <c r="H17" s="16" t="s">
        <v>274</v>
      </c>
      <c r="I17" s="18">
        <v>44688</v>
      </c>
      <c r="J17" s="19">
        <v>0.68739583333333332</v>
      </c>
      <c r="K17" s="18">
        <v>44688</v>
      </c>
      <c r="L17" s="16" t="s">
        <v>184</v>
      </c>
      <c r="N17" s="16" t="s">
        <v>275</v>
      </c>
      <c r="O17" s="16" t="s">
        <v>276</v>
      </c>
      <c r="R17" s="16" t="s">
        <v>277</v>
      </c>
      <c r="S17" s="16" t="s">
        <v>185</v>
      </c>
      <c r="T17" s="21">
        <v>44688.687395833331</v>
      </c>
      <c r="U17" s="16" t="s">
        <v>278</v>
      </c>
      <c r="V17" s="16" t="s">
        <v>279</v>
      </c>
      <c r="W17" s="16" t="s">
        <v>189</v>
      </c>
      <c r="X17" s="16" t="s">
        <v>280</v>
      </c>
      <c r="Y17" s="16" t="s">
        <v>281</v>
      </c>
      <c r="Z17" s="16" t="s">
        <v>561</v>
      </c>
      <c r="AA17" s="17">
        <v>3612178</v>
      </c>
      <c r="AB17" s="55">
        <v>-10</v>
      </c>
      <c r="AC17" s="55">
        <v>1</v>
      </c>
      <c r="AD17" s="55">
        <v>-10</v>
      </c>
      <c r="AE17" s="16" t="s">
        <v>282</v>
      </c>
      <c r="AF17" s="55">
        <v>-10</v>
      </c>
      <c r="AG17" s="16" t="s">
        <v>283</v>
      </c>
      <c r="AI17" s="55">
        <v>20</v>
      </c>
      <c r="AJ17" s="55">
        <v>20</v>
      </c>
      <c r="AL17" s="55">
        <v>0</v>
      </c>
      <c r="AM17" s="16" t="s">
        <v>284</v>
      </c>
      <c r="AN17" s="16" t="s">
        <v>284</v>
      </c>
      <c r="AO17" s="16" t="s">
        <v>877</v>
      </c>
      <c r="AP17" s="16" t="s">
        <v>285</v>
      </c>
      <c r="AQ17" s="16" t="s">
        <v>285</v>
      </c>
      <c r="AR17" s="16" t="s">
        <v>285</v>
      </c>
      <c r="AS17" s="16" t="s">
        <v>286</v>
      </c>
      <c r="AT17" s="16" t="s">
        <v>878</v>
      </c>
      <c r="AU17" s="16" t="s">
        <v>879</v>
      </c>
      <c r="AY17" s="18">
        <v>45688</v>
      </c>
      <c r="BA17" s="55">
        <v>0</v>
      </c>
      <c r="BB17" s="55">
        <v>0</v>
      </c>
      <c r="BC17" s="55">
        <v>1</v>
      </c>
      <c r="BD17" s="16" t="s">
        <v>282</v>
      </c>
      <c r="BE17" s="55">
        <v>1</v>
      </c>
      <c r="BK17" s="56" t="s">
        <v>880</v>
      </c>
      <c r="BV17" s="17">
        <v>3612178</v>
      </c>
      <c r="BX17" s="56" t="s">
        <v>287</v>
      </c>
      <c r="BY17" s="56" t="s">
        <v>288</v>
      </c>
      <c r="BZ17" s="56" t="s">
        <v>288</v>
      </c>
      <c r="CA17" s="56" t="s">
        <v>288</v>
      </c>
      <c r="CC17" s="24">
        <v>1002</v>
      </c>
      <c r="CI17" s="16" t="s">
        <v>558</v>
      </c>
      <c r="CL17" s="83">
        <v>-1</v>
      </c>
    </row>
    <row r="18" spans="1:90" s="20" customFormat="1" x14ac:dyDescent="0.25">
      <c r="A18" s="16" t="s">
        <v>273</v>
      </c>
      <c r="B18" s="16" t="s">
        <v>243</v>
      </c>
      <c r="C18" s="16" t="s">
        <v>881</v>
      </c>
      <c r="D18" s="16" t="s">
        <v>882</v>
      </c>
      <c r="E18" s="17">
        <v>6558</v>
      </c>
      <c r="F18" s="16" t="s">
        <v>565</v>
      </c>
      <c r="G18" s="17">
        <v>3615007</v>
      </c>
      <c r="H18" s="16" t="s">
        <v>274</v>
      </c>
      <c r="I18" s="18">
        <v>44688</v>
      </c>
      <c r="J18" s="19">
        <v>0.71373842592592596</v>
      </c>
      <c r="K18" s="18">
        <v>44688</v>
      </c>
      <c r="L18" s="16" t="s">
        <v>184</v>
      </c>
      <c r="N18" s="16" t="s">
        <v>275</v>
      </c>
      <c r="O18" s="16" t="s">
        <v>276</v>
      </c>
      <c r="R18" s="16" t="s">
        <v>277</v>
      </c>
      <c r="S18" s="16" t="s">
        <v>185</v>
      </c>
      <c r="T18" s="21">
        <v>44688.713738425926</v>
      </c>
      <c r="U18" s="16" t="s">
        <v>278</v>
      </c>
      <c r="V18" s="16" t="s">
        <v>279</v>
      </c>
      <c r="W18" s="16" t="s">
        <v>189</v>
      </c>
      <c r="X18" s="16" t="s">
        <v>280</v>
      </c>
      <c r="Y18" s="16" t="s">
        <v>281</v>
      </c>
      <c r="Z18" s="16" t="s">
        <v>564</v>
      </c>
      <c r="AA18" s="17">
        <v>3615007</v>
      </c>
      <c r="AB18" s="55">
        <v>-10000</v>
      </c>
      <c r="AC18" s="55">
        <v>1</v>
      </c>
      <c r="AD18" s="55">
        <v>-10000</v>
      </c>
      <c r="AE18" s="16" t="s">
        <v>282</v>
      </c>
      <c r="AF18" s="55">
        <v>-10000</v>
      </c>
      <c r="AG18" s="16" t="s">
        <v>283</v>
      </c>
      <c r="AI18" s="55">
        <v>3714</v>
      </c>
      <c r="AJ18" s="55">
        <v>3714</v>
      </c>
      <c r="AL18" s="55">
        <v>0</v>
      </c>
      <c r="AM18" s="16" t="s">
        <v>284</v>
      </c>
      <c r="AN18" s="16" t="s">
        <v>284</v>
      </c>
      <c r="AO18" s="16" t="s">
        <v>883</v>
      </c>
      <c r="AP18" s="16" t="s">
        <v>285</v>
      </c>
      <c r="AQ18" s="16" t="s">
        <v>285</v>
      </c>
      <c r="AR18" s="16" t="s">
        <v>285</v>
      </c>
      <c r="AS18" s="16" t="s">
        <v>286</v>
      </c>
      <c r="AT18" s="16" t="s">
        <v>884</v>
      </c>
      <c r="AU18" s="16" t="s">
        <v>885</v>
      </c>
      <c r="AY18" s="18">
        <v>45716</v>
      </c>
      <c r="BA18" s="55">
        <v>0</v>
      </c>
      <c r="BB18" s="55">
        <v>0</v>
      </c>
      <c r="BC18" s="55">
        <v>1</v>
      </c>
      <c r="BD18" s="16" t="s">
        <v>282</v>
      </c>
      <c r="BE18" s="55">
        <v>1</v>
      </c>
      <c r="BK18" s="56" t="s">
        <v>886</v>
      </c>
      <c r="BV18" s="17">
        <v>3615007</v>
      </c>
      <c r="BX18" s="56" t="s">
        <v>287</v>
      </c>
      <c r="BY18" s="56" t="s">
        <v>288</v>
      </c>
      <c r="BZ18" s="56" t="s">
        <v>288</v>
      </c>
      <c r="CA18" s="56" t="s">
        <v>288</v>
      </c>
      <c r="CC18" s="24">
        <v>1002</v>
      </c>
      <c r="CI18" s="16" t="s">
        <v>565</v>
      </c>
      <c r="CL18" s="83">
        <v>-1</v>
      </c>
    </row>
    <row r="19" spans="1:90" s="20" customFormat="1" x14ac:dyDescent="0.25">
      <c r="A19" s="16" t="s">
        <v>273</v>
      </c>
      <c r="B19" s="16" t="s">
        <v>243</v>
      </c>
      <c r="C19" s="16" t="s">
        <v>837</v>
      </c>
      <c r="D19" s="16" t="s">
        <v>838</v>
      </c>
      <c r="E19" s="17">
        <v>2439</v>
      </c>
      <c r="F19" s="16" t="s">
        <v>419</v>
      </c>
      <c r="G19" s="17">
        <v>3618930</v>
      </c>
      <c r="H19" s="16" t="s">
        <v>274</v>
      </c>
      <c r="I19" s="18">
        <v>44688</v>
      </c>
      <c r="J19" s="19">
        <v>0.75699074074074069</v>
      </c>
      <c r="K19" s="18">
        <v>44688</v>
      </c>
      <c r="L19" s="16" t="s">
        <v>184</v>
      </c>
      <c r="N19" s="16" t="s">
        <v>275</v>
      </c>
      <c r="O19" s="16" t="s">
        <v>276</v>
      </c>
      <c r="R19" s="16" t="s">
        <v>277</v>
      </c>
      <c r="S19" s="16" t="s">
        <v>185</v>
      </c>
      <c r="T19" s="21">
        <v>44688.756979166668</v>
      </c>
      <c r="U19" s="16" t="s">
        <v>278</v>
      </c>
      <c r="V19" s="16" t="s">
        <v>279</v>
      </c>
      <c r="W19" s="16" t="s">
        <v>189</v>
      </c>
      <c r="X19" s="16" t="s">
        <v>280</v>
      </c>
      <c r="Y19" s="16" t="s">
        <v>281</v>
      </c>
      <c r="Z19" s="16" t="s">
        <v>576</v>
      </c>
      <c r="AA19" s="17">
        <v>3618930</v>
      </c>
      <c r="AB19" s="55">
        <v>-160</v>
      </c>
      <c r="AC19" s="55">
        <v>1</v>
      </c>
      <c r="AD19" s="55">
        <v>-160</v>
      </c>
      <c r="AE19" s="16" t="s">
        <v>282</v>
      </c>
      <c r="AF19" s="55">
        <v>-160</v>
      </c>
      <c r="AG19" s="16" t="s">
        <v>283</v>
      </c>
      <c r="AI19" s="55">
        <v>0</v>
      </c>
      <c r="AJ19" s="55">
        <v>0</v>
      </c>
      <c r="AL19" s="55">
        <v>0</v>
      </c>
      <c r="AM19" s="16" t="s">
        <v>284</v>
      </c>
      <c r="AN19" s="16" t="s">
        <v>284</v>
      </c>
      <c r="AO19" s="16" t="s">
        <v>839</v>
      </c>
      <c r="AP19" s="16" t="s">
        <v>285</v>
      </c>
      <c r="AQ19" s="16" t="s">
        <v>285</v>
      </c>
      <c r="AR19" s="16" t="s">
        <v>285</v>
      </c>
      <c r="AS19" s="16" t="s">
        <v>286</v>
      </c>
      <c r="AT19" s="16" t="s">
        <v>576</v>
      </c>
      <c r="AU19" s="16" t="s">
        <v>887</v>
      </c>
      <c r="AY19" s="18">
        <v>45688</v>
      </c>
      <c r="BA19" s="55">
        <v>0</v>
      </c>
      <c r="BB19" s="55">
        <v>0</v>
      </c>
      <c r="BC19" s="55">
        <v>1</v>
      </c>
      <c r="BD19" s="16" t="s">
        <v>282</v>
      </c>
      <c r="BE19" s="55">
        <v>1</v>
      </c>
      <c r="BK19" s="56" t="s">
        <v>888</v>
      </c>
      <c r="BV19" s="17">
        <v>3618930</v>
      </c>
      <c r="BX19" s="56" t="s">
        <v>287</v>
      </c>
      <c r="BY19" s="56" t="s">
        <v>288</v>
      </c>
      <c r="BZ19" s="56" t="s">
        <v>288</v>
      </c>
      <c r="CA19" s="56" t="s">
        <v>288</v>
      </c>
      <c r="CC19" s="24">
        <v>1002</v>
      </c>
      <c r="CI19" s="16" t="s">
        <v>419</v>
      </c>
      <c r="CL19" s="83">
        <v>-1</v>
      </c>
    </row>
    <row r="20" spans="1:90" s="20" customFormat="1" x14ac:dyDescent="0.25">
      <c r="A20" s="16" t="s">
        <v>273</v>
      </c>
      <c r="B20" s="16" t="s">
        <v>243</v>
      </c>
      <c r="C20" s="16" t="s">
        <v>311</v>
      </c>
      <c r="D20" s="16" t="s">
        <v>312</v>
      </c>
      <c r="E20" s="17">
        <v>2865</v>
      </c>
      <c r="F20" s="16" t="s">
        <v>247</v>
      </c>
      <c r="G20" s="17">
        <v>3621459</v>
      </c>
      <c r="H20" s="16" t="s">
        <v>274</v>
      </c>
      <c r="I20" s="18">
        <v>44688</v>
      </c>
      <c r="J20" s="19">
        <v>0.99254629629629632</v>
      </c>
      <c r="K20" s="18">
        <v>44688</v>
      </c>
      <c r="L20" s="16" t="s">
        <v>184</v>
      </c>
      <c r="N20" s="16" t="s">
        <v>275</v>
      </c>
      <c r="O20" s="16" t="s">
        <v>276</v>
      </c>
      <c r="R20" s="16" t="s">
        <v>277</v>
      </c>
      <c r="S20" s="16" t="s">
        <v>185</v>
      </c>
      <c r="T20" s="21">
        <v>44688.992534722223</v>
      </c>
      <c r="U20" s="16" t="s">
        <v>278</v>
      </c>
      <c r="V20" s="16" t="s">
        <v>279</v>
      </c>
      <c r="W20" s="16" t="s">
        <v>189</v>
      </c>
      <c r="X20" s="16" t="s">
        <v>280</v>
      </c>
      <c r="Y20" s="16" t="s">
        <v>281</v>
      </c>
      <c r="Z20" s="16" t="s">
        <v>579</v>
      </c>
      <c r="AA20" s="17">
        <v>3621459</v>
      </c>
      <c r="AB20" s="55">
        <v>-618</v>
      </c>
      <c r="AC20" s="55">
        <v>1</v>
      </c>
      <c r="AD20" s="55">
        <v>-618</v>
      </c>
      <c r="AE20" s="16" t="s">
        <v>282</v>
      </c>
      <c r="AF20" s="55">
        <v>-618</v>
      </c>
      <c r="AG20" s="16" t="s">
        <v>283</v>
      </c>
      <c r="AI20" s="55">
        <v>122.25</v>
      </c>
      <c r="AJ20" s="55">
        <v>122.25</v>
      </c>
      <c r="AL20" s="55">
        <v>0</v>
      </c>
      <c r="AM20" s="16" t="s">
        <v>284</v>
      </c>
      <c r="AN20" s="16" t="s">
        <v>284</v>
      </c>
      <c r="AO20" s="16" t="s">
        <v>313</v>
      </c>
      <c r="AP20" s="16" t="s">
        <v>285</v>
      </c>
      <c r="AQ20" s="16" t="s">
        <v>285</v>
      </c>
      <c r="AR20" s="16" t="s">
        <v>285</v>
      </c>
      <c r="AS20" s="16" t="s">
        <v>286</v>
      </c>
      <c r="AT20" s="16" t="s">
        <v>889</v>
      </c>
      <c r="AU20" s="16" t="s">
        <v>890</v>
      </c>
      <c r="AY20" s="18">
        <v>45688</v>
      </c>
      <c r="BA20" s="55">
        <v>0</v>
      </c>
      <c r="BB20" s="55">
        <v>0</v>
      </c>
      <c r="BC20" s="55">
        <v>1</v>
      </c>
      <c r="BD20" s="16" t="s">
        <v>282</v>
      </c>
      <c r="BE20" s="55">
        <v>1</v>
      </c>
      <c r="BK20" s="56" t="s">
        <v>891</v>
      </c>
      <c r="BV20" s="17">
        <v>3621459</v>
      </c>
      <c r="BX20" s="56" t="s">
        <v>287</v>
      </c>
      <c r="BY20" s="56" t="s">
        <v>288</v>
      </c>
      <c r="BZ20" s="56" t="s">
        <v>288</v>
      </c>
      <c r="CA20" s="56" t="s">
        <v>288</v>
      </c>
      <c r="CC20" s="24">
        <v>1002</v>
      </c>
      <c r="CI20" s="16" t="s">
        <v>247</v>
      </c>
      <c r="CL20" s="83">
        <v>-1</v>
      </c>
    </row>
    <row r="21" spans="1:90" s="20" customFormat="1" x14ac:dyDescent="0.25">
      <c r="A21" s="16" t="s">
        <v>273</v>
      </c>
      <c r="B21" s="16" t="s">
        <v>243</v>
      </c>
      <c r="C21" s="16" t="s">
        <v>892</v>
      </c>
      <c r="D21" s="16" t="s">
        <v>893</v>
      </c>
      <c r="E21" s="17">
        <v>2792</v>
      </c>
      <c r="F21" s="16" t="s">
        <v>588</v>
      </c>
      <c r="G21" s="17">
        <v>3621587</v>
      </c>
      <c r="H21" s="16" t="s">
        <v>274</v>
      </c>
      <c r="I21" s="18">
        <v>44689</v>
      </c>
      <c r="J21" s="19">
        <v>2.525462962962963E-2</v>
      </c>
      <c r="K21" s="18">
        <v>44689</v>
      </c>
      <c r="L21" s="16" t="s">
        <v>184</v>
      </c>
      <c r="N21" s="16" t="s">
        <v>275</v>
      </c>
      <c r="O21" s="16" t="s">
        <v>276</v>
      </c>
      <c r="R21" s="16" t="s">
        <v>277</v>
      </c>
      <c r="S21" s="16" t="s">
        <v>185</v>
      </c>
      <c r="T21" s="21">
        <v>44689.025266203702</v>
      </c>
      <c r="U21" s="16" t="s">
        <v>278</v>
      </c>
      <c r="V21" s="16" t="s">
        <v>279</v>
      </c>
      <c r="W21" s="16" t="s">
        <v>189</v>
      </c>
      <c r="X21" s="16" t="s">
        <v>280</v>
      </c>
      <c r="Y21" s="16" t="s">
        <v>281</v>
      </c>
      <c r="Z21" s="16" t="s">
        <v>587</v>
      </c>
      <c r="AA21" s="17">
        <v>3621587</v>
      </c>
      <c r="AB21" s="55">
        <v>-26</v>
      </c>
      <c r="AC21" s="55">
        <v>1</v>
      </c>
      <c r="AD21" s="55">
        <v>-26</v>
      </c>
      <c r="AE21" s="16" t="s">
        <v>282</v>
      </c>
      <c r="AF21" s="55">
        <v>-26</v>
      </c>
      <c r="AG21" s="16" t="s">
        <v>283</v>
      </c>
      <c r="AI21" s="55">
        <v>0</v>
      </c>
      <c r="AJ21" s="55">
        <v>0</v>
      </c>
      <c r="AL21" s="55">
        <v>0</v>
      </c>
      <c r="AM21" s="16" t="s">
        <v>284</v>
      </c>
      <c r="AN21" s="16" t="s">
        <v>284</v>
      </c>
      <c r="AO21" s="16" t="s">
        <v>894</v>
      </c>
      <c r="AP21" s="16" t="s">
        <v>285</v>
      </c>
      <c r="AQ21" s="16" t="s">
        <v>285</v>
      </c>
      <c r="AR21" s="16" t="s">
        <v>285</v>
      </c>
      <c r="AS21" s="16" t="s">
        <v>286</v>
      </c>
      <c r="AT21" s="16" t="s">
        <v>895</v>
      </c>
      <c r="AU21" s="16" t="s">
        <v>896</v>
      </c>
      <c r="AY21" s="18">
        <v>45716</v>
      </c>
      <c r="BA21" s="55">
        <v>0</v>
      </c>
      <c r="BB21" s="55">
        <v>0</v>
      </c>
      <c r="BC21" s="55">
        <v>1</v>
      </c>
      <c r="BD21" s="16" t="s">
        <v>282</v>
      </c>
      <c r="BE21" s="55">
        <v>1</v>
      </c>
      <c r="BK21" s="56" t="s">
        <v>897</v>
      </c>
      <c r="BV21" s="17">
        <v>3621587</v>
      </c>
      <c r="BX21" s="56" t="s">
        <v>287</v>
      </c>
      <c r="BY21" s="56" t="s">
        <v>288</v>
      </c>
      <c r="BZ21" s="56" t="s">
        <v>288</v>
      </c>
      <c r="CA21" s="56" t="s">
        <v>288</v>
      </c>
      <c r="CC21" s="24">
        <v>1002</v>
      </c>
      <c r="CI21" s="16" t="s">
        <v>588</v>
      </c>
      <c r="CL21" s="83">
        <v>-1</v>
      </c>
    </row>
    <row r="22" spans="1:90" s="20" customFormat="1" x14ac:dyDescent="0.25">
      <c r="A22" s="16" t="s">
        <v>273</v>
      </c>
      <c r="B22" s="16" t="s">
        <v>243</v>
      </c>
      <c r="C22" s="16" t="s">
        <v>314</v>
      </c>
      <c r="D22" s="16" t="s">
        <v>315</v>
      </c>
      <c r="E22" s="17">
        <v>1731</v>
      </c>
      <c r="F22" s="16" t="s">
        <v>242</v>
      </c>
      <c r="G22" s="17">
        <v>3621617</v>
      </c>
      <c r="H22" s="16" t="s">
        <v>274</v>
      </c>
      <c r="I22" s="18">
        <v>44689</v>
      </c>
      <c r="J22" s="19">
        <v>2.8287037037037038E-2</v>
      </c>
      <c r="K22" s="18">
        <v>44689</v>
      </c>
      <c r="L22" s="16" t="s">
        <v>184</v>
      </c>
      <c r="N22" s="16" t="s">
        <v>275</v>
      </c>
      <c r="O22" s="16" t="s">
        <v>276</v>
      </c>
      <c r="R22" s="16" t="s">
        <v>277</v>
      </c>
      <c r="S22" s="16" t="s">
        <v>185</v>
      </c>
      <c r="T22" s="21">
        <v>44689.028275462966</v>
      </c>
      <c r="U22" s="16" t="s">
        <v>278</v>
      </c>
      <c r="V22" s="16" t="s">
        <v>279</v>
      </c>
      <c r="W22" s="16" t="s">
        <v>189</v>
      </c>
      <c r="X22" s="16" t="s">
        <v>280</v>
      </c>
      <c r="Y22" s="16" t="s">
        <v>281</v>
      </c>
      <c r="Z22" s="16" t="s">
        <v>591</v>
      </c>
      <c r="AA22" s="17">
        <v>3621617</v>
      </c>
      <c r="AB22" s="55">
        <v>-339</v>
      </c>
      <c r="AC22" s="55">
        <v>1</v>
      </c>
      <c r="AD22" s="55">
        <v>-339</v>
      </c>
      <c r="AE22" s="16" t="s">
        <v>282</v>
      </c>
      <c r="AF22" s="55">
        <v>-339</v>
      </c>
      <c r="AG22" s="16" t="s">
        <v>283</v>
      </c>
      <c r="AI22" s="55">
        <v>1661</v>
      </c>
      <c r="AJ22" s="55">
        <v>1661</v>
      </c>
      <c r="AL22" s="55">
        <v>0</v>
      </c>
      <c r="AM22" s="16" t="s">
        <v>284</v>
      </c>
      <c r="AN22" s="16" t="s">
        <v>284</v>
      </c>
      <c r="AO22" s="16" t="s">
        <v>898</v>
      </c>
      <c r="AP22" s="16" t="s">
        <v>285</v>
      </c>
      <c r="AQ22" s="16" t="s">
        <v>285</v>
      </c>
      <c r="AR22" s="16" t="s">
        <v>285</v>
      </c>
      <c r="AS22" s="16" t="s">
        <v>286</v>
      </c>
      <c r="AT22" s="16" t="s">
        <v>899</v>
      </c>
      <c r="AU22" s="16" t="s">
        <v>900</v>
      </c>
      <c r="AY22" s="18">
        <v>45688</v>
      </c>
      <c r="BA22" s="55">
        <v>0</v>
      </c>
      <c r="BB22" s="55">
        <v>0</v>
      </c>
      <c r="BC22" s="55">
        <v>1</v>
      </c>
      <c r="BD22" s="16" t="s">
        <v>282</v>
      </c>
      <c r="BE22" s="55">
        <v>1</v>
      </c>
      <c r="BK22" s="56" t="s">
        <v>901</v>
      </c>
      <c r="BV22" s="17">
        <v>3621617</v>
      </c>
      <c r="BX22" s="56" t="s">
        <v>287</v>
      </c>
      <c r="BY22" s="56" t="s">
        <v>288</v>
      </c>
      <c r="BZ22" s="56" t="s">
        <v>288</v>
      </c>
      <c r="CA22" s="56" t="s">
        <v>288</v>
      </c>
      <c r="CC22" s="24">
        <v>1002</v>
      </c>
      <c r="CI22" s="16" t="s">
        <v>242</v>
      </c>
      <c r="CL22" s="83">
        <v>-1</v>
      </c>
    </row>
    <row r="23" spans="1:90" s="20" customFormat="1" x14ac:dyDescent="0.25">
      <c r="A23" s="16" t="s">
        <v>273</v>
      </c>
      <c r="B23" s="16" t="s">
        <v>243</v>
      </c>
      <c r="C23" s="16" t="s">
        <v>314</v>
      </c>
      <c r="D23" s="16" t="s">
        <v>315</v>
      </c>
      <c r="E23" s="17">
        <v>1731</v>
      </c>
      <c r="F23" s="16" t="s">
        <v>242</v>
      </c>
      <c r="G23" s="17">
        <v>3621622</v>
      </c>
      <c r="H23" s="16" t="s">
        <v>274</v>
      </c>
      <c r="I23" s="18">
        <v>44689</v>
      </c>
      <c r="J23" s="19">
        <v>2.8726851851851851E-2</v>
      </c>
      <c r="K23" s="18">
        <v>44689</v>
      </c>
      <c r="L23" s="16" t="s">
        <v>184</v>
      </c>
      <c r="N23" s="16" t="s">
        <v>275</v>
      </c>
      <c r="O23" s="16" t="s">
        <v>276</v>
      </c>
      <c r="R23" s="16" t="s">
        <v>277</v>
      </c>
      <c r="S23" s="16" t="s">
        <v>185</v>
      </c>
      <c r="T23" s="21">
        <v>44689.028726851851</v>
      </c>
      <c r="U23" s="16" t="s">
        <v>278</v>
      </c>
      <c r="V23" s="16" t="s">
        <v>279</v>
      </c>
      <c r="W23" s="16" t="s">
        <v>189</v>
      </c>
      <c r="X23" s="16" t="s">
        <v>280</v>
      </c>
      <c r="Y23" s="16" t="s">
        <v>281</v>
      </c>
      <c r="Z23" s="16" t="s">
        <v>594</v>
      </c>
      <c r="AA23" s="17">
        <v>3621622</v>
      </c>
      <c r="AB23" s="55">
        <v>-339</v>
      </c>
      <c r="AC23" s="55">
        <v>1</v>
      </c>
      <c r="AD23" s="55">
        <v>-339</v>
      </c>
      <c r="AE23" s="16" t="s">
        <v>282</v>
      </c>
      <c r="AF23" s="55">
        <v>-339</v>
      </c>
      <c r="AG23" s="16" t="s">
        <v>283</v>
      </c>
      <c r="AI23" s="55">
        <v>1322</v>
      </c>
      <c r="AJ23" s="55">
        <v>1322</v>
      </c>
      <c r="AL23" s="55">
        <v>0</v>
      </c>
      <c r="AM23" s="16" t="s">
        <v>284</v>
      </c>
      <c r="AN23" s="16" t="s">
        <v>284</v>
      </c>
      <c r="AO23" s="16" t="s">
        <v>898</v>
      </c>
      <c r="AP23" s="16" t="s">
        <v>285</v>
      </c>
      <c r="AQ23" s="16" t="s">
        <v>285</v>
      </c>
      <c r="AR23" s="16" t="s">
        <v>285</v>
      </c>
      <c r="AS23" s="16" t="s">
        <v>286</v>
      </c>
      <c r="AT23" s="16" t="s">
        <v>902</v>
      </c>
      <c r="AU23" s="16" t="s">
        <v>903</v>
      </c>
      <c r="AY23" s="18">
        <v>45688</v>
      </c>
      <c r="BA23" s="55">
        <v>0</v>
      </c>
      <c r="BB23" s="55">
        <v>0</v>
      </c>
      <c r="BC23" s="55">
        <v>1</v>
      </c>
      <c r="BD23" s="16" t="s">
        <v>282</v>
      </c>
      <c r="BE23" s="55">
        <v>1</v>
      </c>
      <c r="BK23" s="56" t="s">
        <v>904</v>
      </c>
      <c r="BV23" s="17">
        <v>3621622</v>
      </c>
      <c r="BX23" s="56" t="s">
        <v>287</v>
      </c>
      <c r="BY23" s="56" t="s">
        <v>288</v>
      </c>
      <c r="BZ23" s="56" t="s">
        <v>288</v>
      </c>
      <c r="CA23" s="56" t="s">
        <v>288</v>
      </c>
      <c r="CC23" s="24">
        <v>1002</v>
      </c>
      <c r="CI23" s="16" t="s">
        <v>242</v>
      </c>
      <c r="CL23" s="83">
        <v>-1</v>
      </c>
    </row>
    <row r="24" spans="1:90" s="20" customFormat="1" x14ac:dyDescent="0.25">
      <c r="A24" s="16" t="s">
        <v>273</v>
      </c>
      <c r="B24" s="16" t="s">
        <v>243</v>
      </c>
      <c r="C24" s="16" t="s">
        <v>314</v>
      </c>
      <c r="D24" s="16" t="s">
        <v>315</v>
      </c>
      <c r="E24" s="17">
        <v>1731</v>
      </c>
      <c r="F24" s="16" t="s">
        <v>242</v>
      </c>
      <c r="G24" s="17">
        <v>3621635</v>
      </c>
      <c r="H24" s="16" t="s">
        <v>274</v>
      </c>
      <c r="I24" s="18">
        <v>44689</v>
      </c>
      <c r="J24" s="19">
        <v>2.914351851851852E-2</v>
      </c>
      <c r="K24" s="18">
        <v>44689</v>
      </c>
      <c r="L24" s="16" t="s">
        <v>184</v>
      </c>
      <c r="N24" s="16" t="s">
        <v>275</v>
      </c>
      <c r="O24" s="16" t="s">
        <v>276</v>
      </c>
      <c r="R24" s="16" t="s">
        <v>277</v>
      </c>
      <c r="S24" s="16" t="s">
        <v>185</v>
      </c>
      <c r="T24" s="21">
        <v>44689.029131944444</v>
      </c>
      <c r="U24" s="16" t="s">
        <v>278</v>
      </c>
      <c r="V24" s="16" t="s">
        <v>279</v>
      </c>
      <c r="W24" s="16" t="s">
        <v>189</v>
      </c>
      <c r="X24" s="16" t="s">
        <v>280</v>
      </c>
      <c r="Y24" s="16" t="s">
        <v>281</v>
      </c>
      <c r="Z24" s="16" t="s">
        <v>597</v>
      </c>
      <c r="AA24" s="17">
        <v>3621635</v>
      </c>
      <c r="AB24" s="55">
        <v>-611</v>
      </c>
      <c r="AC24" s="55">
        <v>1</v>
      </c>
      <c r="AD24" s="55">
        <v>-611</v>
      </c>
      <c r="AE24" s="16" t="s">
        <v>282</v>
      </c>
      <c r="AF24" s="55">
        <v>-611</v>
      </c>
      <c r="AG24" s="16" t="s">
        <v>283</v>
      </c>
      <c r="AI24" s="55">
        <v>711</v>
      </c>
      <c r="AJ24" s="55">
        <v>711</v>
      </c>
      <c r="AL24" s="55">
        <v>0</v>
      </c>
      <c r="AM24" s="16" t="s">
        <v>284</v>
      </c>
      <c r="AN24" s="16" t="s">
        <v>284</v>
      </c>
      <c r="AO24" s="16" t="s">
        <v>905</v>
      </c>
      <c r="AP24" s="16" t="s">
        <v>285</v>
      </c>
      <c r="AQ24" s="16" t="s">
        <v>285</v>
      </c>
      <c r="AR24" s="16" t="s">
        <v>285</v>
      </c>
      <c r="AS24" s="16" t="s">
        <v>286</v>
      </c>
      <c r="AT24" s="16" t="s">
        <v>906</v>
      </c>
      <c r="AU24" s="16" t="s">
        <v>907</v>
      </c>
      <c r="AY24" s="18">
        <v>45688</v>
      </c>
      <c r="BA24" s="55">
        <v>0</v>
      </c>
      <c r="BB24" s="55">
        <v>0</v>
      </c>
      <c r="BC24" s="55">
        <v>1</v>
      </c>
      <c r="BD24" s="16" t="s">
        <v>282</v>
      </c>
      <c r="BE24" s="55">
        <v>1</v>
      </c>
      <c r="BK24" s="56" t="s">
        <v>908</v>
      </c>
      <c r="BV24" s="17">
        <v>3621635</v>
      </c>
      <c r="BX24" s="56" t="s">
        <v>287</v>
      </c>
      <c r="BY24" s="56" t="s">
        <v>288</v>
      </c>
      <c r="BZ24" s="56" t="s">
        <v>288</v>
      </c>
      <c r="CA24" s="56" t="s">
        <v>288</v>
      </c>
      <c r="CC24" s="24">
        <v>1002</v>
      </c>
      <c r="CI24" s="16" t="s">
        <v>242</v>
      </c>
      <c r="CL24" s="83">
        <v>-1</v>
      </c>
    </row>
    <row r="25" spans="1:90" s="20" customFormat="1" x14ac:dyDescent="0.25">
      <c r="A25" s="16" t="s">
        <v>273</v>
      </c>
      <c r="B25" s="16" t="s">
        <v>243</v>
      </c>
      <c r="C25" s="16" t="s">
        <v>909</v>
      </c>
      <c r="D25" s="16" t="s">
        <v>910</v>
      </c>
      <c r="E25" s="17">
        <v>3283</v>
      </c>
      <c r="F25" s="16" t="s">
        <v>605</v>
      </c>
      <c r="G25" s="17">
        <v>3621910</v>
      </c>
      <c r="H25" s="16" t="s">
        <v>274</v>
      </c>
      <c r="I25" s="18">
        <v>44689</v>
      </c>
      <c r="J25" s="19">
        <v>0.24092592592592593</v>
      </c>
      <c r="K25" s="18">
        <v>44689</v>
      </c>
      <c r="L25" s="16" t="s">
        <v>184</v>
      </c>
      <c r="N25" s="16" t="s">
        <v>275</v>
      </c>
      <c r="O25" s="16" t="s">
        <v>276</v>
      </c>
      <c r="R25" s="16" t="s">
        <v>277</v>
      </c>
      <c r="S25" s="16" t="s">
        <v>185</v>
      </c>
      <c r="T25" s="21">
        <v>44689.240925925929</v>
      </c>
      <c r="U25" s="16" t="s">
        <v>278</v>
      </c>
      <c r="V25" s="16" t="s">
        <v>279</v>
      </c>
      <c r="W25" s="16" t="s">
        <v>189</v>
      </c>
      <c r="X25" s="16" t="s">
        <v>280</v>
      </c>
      <c r="Y25" s="16" t="s">
        <v>281</v>
      </c>
      <c r="Z25" s="16" t="s">
        <v>604</v>
      </c>
      <c r="AA25" s="17">
        <v>3621910</v>
      </c>
      <c r="AB25" s="55">
        <v>-40</v>
      </c>
      <c r="AC25" s="55">
        <v>1</v>
      </c>
      <c r="AD25" s="55">
        <v>-40</v>
      </c>
      <c r="AE25" s="16" t="s">
        <v>282</v>
      </c>
      <c r="AF25" s="55">
        <v>-40</v>
      </c>
      <c r="AG25" s="16" t="s">
        <v>283</v>
      </c>
      <c r="AI25" s="55">
        <v>2</v>
      </c>
      <c r="AJ25" s="55">
        <v>2</v>
      </c>
      <c r="AL25" s="55">
        <v>0</v>
      </c>
      <c r="AM25" s="16" t="s">
        <v>284</v>
      </c>
      <c r="AN25" s="16" t="s">
        <v>284</v>
      </c>
      <c r="AO25" s="16" t="s">
        <v>911</v>
      </c>
      <c r="AP25" s="16" t="s">
        <v>285</v>
      </c>
      <c r="AQ25" s="16" t="s">
        <v>285</v>
      </c>
      <c r="AR25" s="16" t="s">
        <v>285</v>
      </c>
      <c r="AS25" s="16" t="s">
        <v>286</v>
      </c>
      <c r="AT25" s="16" t="s">
        <v>912</v>
      </c>
      <c r="AU25" s="16" t="s">
        <v>913</v>
      </c>
      <c r="AY25" s="18">
        <v>45716</v>
      </c>
      <c r="BA25" s="55">
        <v>0</v>
      </c>
      <c r="BB25" s="55">
        <v>0</v>
      </c>
      <c r="BC25" s="55">
        <v>1</v>
      </c>
      <c r="BD25" s="16" t="s">
        <v>282</v>
      </c>
      <c r="BE25" s="55">
        <v>1</v>
      </c>
      <c r="BK25" s="56" t="s">
        <v>914</v>
      </c>
      <c r="BV25" s="17">
        <v>3621910</v>
      </c>
      <c r="BX25" s="56" t="s">
        <v>287</v>
      </c>
      <c r="BY25" s="56" t="s">
        <v>288</v>
      </c>
      <c r="BZ25" s="56" t="s">
        <v>288</v>
      </c>
      <c r="CA25" s="56" t="s">
        <v>288</v>
      </c>
      <c r="CC25" s="24">
        <v>1002</v>
      </c>
      <c r="CI25" s="16" t="s">
        <v>605</v>
      </c>
      <c r="CL25" s="83">
        <v>-1</v>
      </c>
    </row>
    <row r="26" spans="1:90" s="20" customFormat="1" x14ac:dyDescent="0.25">
      <c r="A26" s="16" t="s">
        <v>273</v>
      </c>
      <c r="B26" s="16" t="s">
        <v>243</v>
      </c>
      <c r="C26" s="16" t="s">
        <v>297</v>
      </c>
      <c r="D26" s="16" t="s">
        <v>298</v>
      </c>
      <c r="E26" s="17">
        <v>2265</v>
      </c>
      <c r="F26" s="16" t="s">
        <v>245</v>
      </c>
      <c r="G26" s="17">
        <v>3622103</v>
      </c>
      <c r="H26" s="16" t="s">
        <v>274</v>
      </c>
      <c r="I26" s="18">
        <v>44689</v>
      </c>
      <c r="J26" s="19">
        <v>0.36960648148148151</v>
      </c>
      <c r="K26" s="18">
        <v>44689</v>
      </c>
      <c r="L26" s="16" t="s">
        <v>184</v>
      </c>
      <c r="N26" s="16" t="s">
        <v>275</v>
      </c>
      <c r="O26" s="16" t="s">
        <v>276</v>
      </c>
      <c r="R26" s="16" t="s">
        <v>277</v>
      </c>
      <c r="S26" s="16" t="s">
        <v>185</v>
      </c>
      <c r="T26" s="21">
        <v>44689.369606481479</v>
      </c>
      <c r="U26" s="16" t="s">
        <v>278</v>
      </c>
      <c r="V26" s="16" t="s">
        <v>279</v>
      </c>
      <c r="W26" s="16" t="s">
        <v>189</v>
      </c>
      <c r="X26" s="16" t="s">
        <v>280</v>
      </c>
      <c r="Y26" s="16" t="s">
        <v>281</v>
      </c>
      <c r="Z26" s="16" t="s">
        <v>612</v>
      </c>
      <c r="AA26" s="17">
        <v>3622103</v>
      </c>
      <c r="AB26" s="55">
        <v>-15</v>
      </c>
      <c r="AC26" s="55">
        <v>1</v>
      </c>
      <c r="AD26" s="55">
        <v>-15</v>
      </c>
      <c r="AE26" s="16" t="s">
        <v>282</v>
      </c>
      <c r="AF26" s="55">
        <v>-15</v>
      </c>
      <c r="AG26" s="16" t="s">
        <v>283</v>
      </c>
      <c r="AI26" s="55">
        <v>45.5</v>
      </c>
      <c r="AJ26" s="55">
        <v>45.5</v>
      </c>
      <c r="AL26" s="55">
        <v>0</v>
      </c>
      <c r="AM26" s="16" t="s">
        <v>284</v>
      </c>
      <c r="AN26" s="16" t="s">
        <v>284</v>
      </c>
      <c r="AO26" s="16" t="s">
        <v>915</v>
      </c>
      <c r="AP26" s="16" t="s">
        <v>285</v>
      </c>
      <c r="AQ26" s="16" t="s">
        <v>285</v>
      </c>
      <c r="AR26" s="16" t="s">
        <v>285</v>
      </c>
      <c r="AS26" s="16" t="s">
        <v>286</v>
      </c>
      <c r="AT26" s="16" t="s">
        <v>916</v>
      </c>
      <c r="AU26" s="16" t="s">
        <v>917</v>
      </c>
      <c r="AY26" s="18">
        <v>45688</v>
      </c>
      <c r="BA26" s="55">
        <v>0</v>
      </c>
      <c r="BB26" s="55">
        <v>0</v>
      </c>
      <c r="BC26" s="55">
        <v>1</v>
      </c>
      <c r="BD26" s="16" t="s">
        <v>282</v>
      </c>
      <c r="BE26" s="55">
        <v>1</v>
      </c>
      <c r="BK26" s="56" t="s">
        <v>918</v>
      </c>
      <c r="BV26" s="17">
        <v>3622103</v>
      </c>
      <c r="BX26" s="56" t="s">
        <v>287</v>
      </c>
      <c r="BY26" s="56" t="s">
        <v>288</v>
      </c>
      <c r="BZ26" s="56" t="s">
        <v>288</v>
      </c>
      <c r="CA26" s="56" t="s">
        <v>288</v>
      </c>
      <c r="CC26" s="24">
        <v>1002</v>
      </c>
      <c r="CI26" s="16" t="s">
        <v>245</v>
      </c>
      <c r="CL26" s="83">
        <v>-1</v>
      </c>
    </row>
    <row r="27" spans="1:90" s="20" customFormat="1" x14ac:dyDescent="0.25">
      <c r="A27" s="16" t="s">
        <v>273</v>
      </c>
      <c r="B27" s="16" t="s">
        <v>243</v>
      </c>
      <c r="C27" s="16" t="s">
        <v>375</v>
      </c>
      <c r="D27" s="16" t="s">
        <v>376</v>
      </c>
      <c r="E27" s="17">
        <v>711</v>
      </c>
      <c r="F27" s="16" t="s">
        <v>268</v>
      </c>
      <c r="G27" s="17">
        <v>3623572</v>
      </c>
      <c r="H27" s="16" t="s">
        <v>274</v>
      </c>
      <c r="I27" s="18">
        <v>44689</v>
      </c>
      <c r="J27" s="19">
        <v>0.57650462962962967</v>
      </c>
      <c r="K27" s="18">
        <v>44689</v>
      </c>
      <c r="L27" s="16" t="s">
        <v>184</v>
      </c>
      <c r="N27" s="16" t="s">
        <v>275</v>
      </c>
      <c r="O27" s="16" t="s">
        <v>276</v>
      </c>
      <c r="R27" s="16" t="s">
        <v>277</v>
      </c>
      <c r="S27" s="16" t="s">
        <v>185</v>
      </c>
      <c r="T27" s="21">
        <v>44689.576504629629</v>
      </c>
      <c r="U27" s="16" t="s">
        <v>278</v>
      </c>
      <c r="V27" s="16" t="s">
        <v>279</v>
      </c>
      <c r="W27" s="16" t="s">
        <v>189</v>
      </c>
      <c r="X27" s="16" t="s">
        <v>280</v>
      </c>
      <c r="Y27" s="16" t="s">
        <v>281</v>
      </c>
      <c r="Z27" s="16" t="s">
        <v>616</v>
      </c>
      <c r="AA27" s="17">
        <v>3623572</v>
      </c>
      <c r="AB27" s="55">
        <v>-1200</v>
      </c>
      <c r="AC27" s="55">
        <v>1</v>
      </c>
      <c r="AD27" s="55">
        <v>-1200</v>
      </c>
      <c r="AE27" s="16" t="s">
        <v>282</v>
      </c>
      <c r="AF27" s="55">
        <v>-1200</v>
      </c>
      <c r="AG27" s="16" t="s">
        <v>283</v>
      </c>
      <c r="AI27" s="55">
        <v>2361</v>
      </c>
      <c r="AJ27" s="55">
        <v>2361</v>
      </c>
      <c r="AL27" s="55">
        <v>0</v>
      </c>
      <c r="AM27" s="16" t="s">
        <v>284</v>
      </c>
      <c r="AN27" s="16" t="s">
        <v>284</v>
      </c>
      <c r="AO27" s="16" t="s">
        <v>919</v>
      </c>
      <c r="AP27" s="16" t="s">
        <v>285</v>
      </c>
      <c r="AQ27" s="16" t="s">
        <v>285</v>
      </c>
      <c r="AR27" s="16" t="s">
        <v>285</v>
      </c>
      <c r="AS27" s="16" t="s">
        <v>286</v>
      </c>
      <c r="AT27" s="16" t="s">
        <v>920</v>
      </c>
      <c r="AU27" s="16" t="s">
        <v>921</v>
      </c>
      <c r="AY27" s="18">
        <v>45656</v>
      </c>
      <c r="BA27" s="55">
        <v>0</v>
      </c>
      <c r="BB27" s="55">
        <v>0</v>
      </c>
      <c r="BC27" s="55">
        <v>1</v>
      </c>
      <c r="BD27" s="16" t="s">
        <v>282</v>
      </c>
      <c r="BE27" s="55">
        <v>1</v>
      </c>
      <c r="BK27" s="56" t="s">
        <v>922</v>
      </c>
      <c r="BV27" s="17">
        <v>3623572</v>
      </c>
      <c r="BX27" s="56" t="s">
        <v>287</v>
      </c>
      <c r="BY27" s="56" t="s">
        <v>288</v>
      </c>
      <c r="BZ27" s="56" t="s">
        <v>288</v>
      </c>
      <c r="CA27" s="56" t="s">
        <v>288</v>
      </c>
      <c r="CC27" s="24">
        <v>1002</v>
      </c>
      <c r="CI27" s="16" t="s">
        <v>268</v>
      </c>
      <c r="CL27" s="83">
        <v>-1</v>
      </c>
    </row>
    <row r="28" spans="1:90" s="20" customFormat="1" x14ac:dyDescent="0.25">
      <c r="A28" s="16" t="s">
        <v>273</v>
      </c>
      <c r="B28" s="16" t="s">
        <v>243</v>
      </c>
      <c r="C28" s="16" t="s">
        <v>923</v>
      </c>
      <c r="D28" s="16" t="s">
        <v>924</v>
      </c>
      <c r="E28" s="17">
        <v>1478</v>
      </c>
      <c r="F28" s="16" t="s">
        <v>492</v>
      </c>
      <c r="G28" s="17">
        <v>3625166</v>
      </c>
      <c r="H28" s="16" t="s">
        <v>274</v>
      </c>
      <c r="I28" s="18">
        <v>44689</v>
      </c>
      <c r="J28" s="19">
        <v>0.65902777777777777</v>
      </c>
      <c r="K28" s="18">
        <v>44689</v>
      </c>
      <c r="L28" s="16" t="s">
        <v>184</v>
      </c>
      <c r="N28" s="16" t="s">
        <v>275</v>
      </c>
      <c r="O28" s="16" t="s">
        <v>276</v>
      </c>
      <c r="R28" s="16" t="s">
        <v>277</v>
      </c>
      <c r="S28" s="16" t="s">
        <v>185</v>
      </c>
      <c r="T28" s="21">
        <v>44689.65902777778</v>
      </c>
      <c r="U28" s="16" t="s">
        <v>278</v>
      </c>
      <c r="V28" s="16" t="s">
        <v>279</v>
      </c>
      <c r="W28" s="16" t="s">
        <v>189</v>
      </c>
      <c r="X28" s="16" t="s">
        <v>280</v>
      </c>
      <c r="Y28" s="16" t="s">
        <v>281</v>
      </c>
      <c r="Z28" s="16" t="s">
        <v>619</v>
      </c>
      <c r="AA28" s="17">
        <v>3625166</v>
      </c>
      <c r="AB28" s="55">
        <v>-500</v>
      </c>
      <c r="AC28" s="55">
        <v>1</v>
      </c>
      <c r="AD28" s="55">
        <v>-500</v>
      </c>
      <c r="AE28" s="16" t="s">
        <v>282</v>
      </c>
      <c r="AF28" s="55">
        <v>-500</v>
      </c>
      <c r="AG28" s="16" t="s">
        <v>283</v>
      </c>
      <c r="AI28" s="55">
        <v>7585</v>
      </c>
      <c r="AJ28" s="55">
        <v>7585</v>
      </c>
      <c r="AL28" s="55">
        <v>0</v>
      </c>
      <c r="AM28" s="16" t="s">
        <v>284</v>
      </c>
      <c r="AN28" s="16" t="s">
        <v>284</v>
      </c>
      <c r="AO28" s="16" t="s">
        <v>925</v>
      </c>
      <c r="AP28" s="16" t="s">
        <v>285</v>
      </c>
      <c r="AQ28" s="16" t="s">
        <v>285</v>
      </c>
      <c r="AR28" s="16" t="s">
        <v>285</v>
      </c>
      <c r="AS28" s="16" t="s">
        <v>286</v>
      </c>
      <c r="AT28" s="16" t="s">
        <v>926</v>
      </c>
      <c r="AU28" s="16" t="s">
        <v>927</v>
      </c>
      <c r="AY28" s="18">
        <v>45656</v>
      </c>
      <c r="BA28" s="55">
        <v>0</v>
      </c>
      <c r="BB28" s="55">
        <v>0</v>
      </c>
      <c r="BC28" s="55">
        <v>1</v>
      </c>
      <c r="BD28" s="16" t="s">
        <v>282</v>
      </c>
      <c r="BE28" s="55">
        <v>1</v>
      </c>
      <c r="BK28" s="56" t="s">
        <v>928</v>
      </c>
      <c r="BV28" s="17">
        <v>3625166</v>
      </c>
      <c r="BX28" s="56" t="s">
        <v>287</v>
      </c>
      <c r="BY28" s="56" t="s">
        <v>288</v>
      </c>
      <c r="BZ28" s="56" t="s">
        <v>288</v>
      </c>
      <c r="CA28" s="56" t="s">
        <v>288</v>
      </c>
      <c r="CC28" s="24">
        <v>1002</v>
      </c>
      <c r="CI28" s="16" t="s">
        <v>492</v>
      </c>
      <c r="CL28" s="83">
        <v>-1</v>
      </c>
    </row>
    <row r="29" spans="1:90" s="20" customFormat="1" x14ac:dyDescent="0.25">
      <c r="A29" s="16" t="s">
        <v>273</v>
      </c>
      <c r="B29" s="16" t="s">
        <v>243</v>
      </c>
      <c r="C29" s="16" t="s">
        <v>316</v>
      </c>
      <c r="D29" s="16" t="s">
        <v>317</v>
      </c>
      <c r="E29" s="17">
        <v>7325</v>
      </c>
      <c r="F29" s="16" t="s">
        <v>266</v>
      </c>
      <c r="G29" s="17">
        <v>3625278</v>
      </c>
      <c r="H29" s="16" t="s">
        <v>274</v>
      </c>
      <c r="I29" s="18">
        <v>44689</v>
      </c>
      <c r="J29" s="19">
        <v>0.69958333333333333</v>
      </c>
      <c r="K29" s="18">
        <v>44689</v>
      </c>
      <c r="L29" s="16" t="s">
        <v>184</v>
      </c>
      <c r="N29" s="16" t="s">
        <v>275</v>
      </c>
      <c r="O29" s="16" t="s">
        <v>276</v>
      </c>
      <c r="R29" s="16" t="s">
        <v>277</v>
      </c>
      <c r="S29" s="16" t="s">
        <v>185</v>
      </c>
      <c r="T29" s="21">
        <v>44689.699571759258</v>
      </c>
      <c r="U29" s="16" t="s">
        <v>278</v>
      </c>
      <c r="V29" s="16" t="s">
        <v>279</v>
      </c>
      <c r="W29" s="16" t="s">
        <v>189</v>
      </c>
      <c r="X29" s="16" t="s">
        <v>280</v>
      </c>
      <c r="Y29" s="16" t="s">
        <v>281</v>
      </c>
      <c r="Z29" s="16" t="s">
        <v>623</v>
      </c>
      <c r="AA29" s="17">
        <v>3625278</v>
      </c>
      <c r="AB29" s="55">
        <v>-200</v>
      </c>
      <c r="AC29" s="55">
        <v>1</v>
      </c>
      <c r="AD29" s="55">
        <v>-200</v>
      </c>
      <c r="AE29" s="16" t="s">
        <v>282</v>
      </c>
      <c r="AF29" s="55">
        <v>-200</v>
      </c>
      <c r="AG29" s="16" t="s">
        <v>283</v>
      </c>
      <c r="AI29" s="55">
        <v>0</v>
      </c>
      <c r="AJ29" s="55">
        <v>0</v>
      </c>
      <c r="AL29" s="55">
        <v>0</v>
      </c>
      <c r="AM29" s="16" t="s">
        <v>284</v>
      </c>
      <c r="AN29" s="16" t="s">
        <v>284</v>
      </c>
      <c r="AO29" s="16" t="s">
        <v>929</v>
      </c>
      <c r="AP29" s="16" t="s">
        <v>285</v>
      </c>
      <c r="AQ29" s="16" t="s">
        <v>285</v>
      </c>
      <c r="AR29" s="16" t="s">
        <v>285</v>
      </c>
      <c r="AS29" s="16" t="s">
        <v>286</v>
      </c>
      <c r="AT29" s="16" t="s">
        <v>930</v>
      </c>
      <c r="AU29" s="16" t="s">
        <v>931</v>
      </c>
      <c r="AY29" s="18">
        <v>45777</v>
      </c>
      <c r="BA29" s="55">
        <v>0</v>
      </c>
      <c r="BB29" s="55">
        <v>0</v>
      </c>
      <c r="BC29" s="55">
        <v>1</v>
      </c>
      <c r="BD29" s="16" t="s">
        <v>282</v>
      </c>
      <c r="BE29" s="55">
        <v>1</v>
      </c>
      <c r="BK29" s="56" t="s">
        <v>932</v>
      </c>
      <c r="BV29" s="17">
        <v>3625278</v>
      </c>
      <c r="BX29" s="56" t="s">
        <v>287</v>
      </c>
      <c r="BY29" s="56" t="s">
        <v>288</v>
      </c>
      <c r="BZ29" s="56" t="s">
        <v>288</v>
      </c>
      <c r="CA29" s="56" t="s">
        <v>288</v>
      </c>
      <c r="CC29" s="24">
        <v>1002</v>
      </c>
      <c r="CI29" s="16" t="s">
        <v>266</v>
      </c>
      <c r="CL29" s="83">
        <v>-1</v>
      </c>
    </row>
    <row r="30" spans="1:90" s="20" customFormat="1" x14ac:dyDescent="0.25">
      <c r="A30" s="16" t="s">
        <v>273</v>
      </c>
      <c r="B30" s="16" t="s">
        <v>243</v>
      </c>
      <c r="C30" s="16" t="s">
        <v>933</v>
      </c>
      <c r="D30" s="16" t="s">
        <v>934</v>
      </c>
      <c r="E30" s="17">
        <v>7471</v>
      </c>
      <c r="F30" s="16" t="s">
        <v>635</v>
      </c>
      <c r="G30" s="17">
        <v>3625914</v>
      </c>
      <c r="H30" s="16" t="s">
        <v>274</v>
      </c>
      <c r="I30" s="18">
        <v>44689</v>
      </c>
      <c r="J30" s="19">
        <v>0.88064814814814818</v>
      </c>
      <c r="K30" s="18">
        <v>44689</v>
      </c>
      <c r="L30" s="16" t="s">
        <v>184</v>
      </c>
      <c r="N30" s="16" t="s">
        <v>275</v>
      </c>
      <c r="O30" s="16" t="s">
        <v>276</v>
      </c>
      <c r="R30" s="16" t="s">
        <v>277</v>
      </c>
      <c r="S30" s="16" t="s">
        <v>185</v>
      </c>
      <c r="T30" s="21">
        <v>44689.880648148152</v>
      </c>
      <c r="U30" s="16" t="s">
        <v>278</v>
      </c>
      <c r="V30" s="16" t="s">
        <v>279</v>
      </c>
      <c r="W30" s="16" t="s">
        <v>189</v>
      </c>
      <c r="X30" s="16" t="s">
        <v>280</v>
      </c>
      <c r="Y30" s="16" t="s">
        <v>281</v>
      </c>
      <c r="Z30" s="16" t="s">
        <v>634</v>
      </c>
      <c r="AA30" s="17">
        <v>3625914</v>
      </c>
      <c r="AB30" s="55">
        <v>-10</v>
      </c>
      <c r="AC30" s="55">
        <v>1</v>
      </c>
      <c r="AD30" s="55">
        <v>-10</v>
      </c>
      <c r="AE30" s="16" t="s">
        <v>282</v>
      </c>
      <c r="AF30" s="55">
        <v>-10</v>
      </c>
      <c r="AG30" s="16" t="s">
        <v>283</v>
      </c>
      <c r="AI30" s="55">
        <v>0</v>
      </c>
      <c r="AJ30" s="55">
        <v>0</v>
      </c>
      <c r="AL30" s="55">
        <v>0</v>
      </c>
      <c r="AM30" s="16" t="s">
        <v>284</v>
      </c>
      <c r="AN30" s="16" t="s">
        <v>284</v>
      </c>
      <c r="AO30" s="16" t="s">
        <v>935</v>
      </c>
      <c r="AP30" s="16" t="s">
        <v>285</v>
      </c>
      <c r="AQ30" s="16" t="s">
        <v>285</v>
      </c>
      <c r="AR30" s="16" t="s">
        <v>285</v>
      </c>
      <c r="AS30" s="16" t="s">
        <v>286</v>
      </c>
      <c r="AT30" s="16" t="s">
        <v>936</v>
      </c>
      <c r="AU30" s="16" t="s">
        <v>937</v>
      </c>
      <c r="AY30" s="18">
        <v>45777</v>
      </c>
      <c r="BA30" s="55">
        <v>0</v>
      </c>
      <c r="BB30" s="55">
        <v>0</v>
      </c>
      <c r="BC30" s="55">
        <v>1</v>
      </c>
      <c r="BD30" s="16" t="s">
        <v>282</v>
      </c>
      <c r="BE30" s="55">
        <v>1</v>
      </c>
      <c r="BK30" s="56" t="s">
        <v>938</v>
      </c>
      <c r="BV30" s="17">
        <v>3625914</v>
      </c>
      <c r="BX30" s="56" t="s">
        <v>287</v>
      </c>
      <c r="BY30" s="56" t="s">
        <v>288</v>
      </c>
      <c r="BZ30" s="56" t="s">
        <v>288</v>
      </c>
      <c r="CA30" s="56" t="s">
        <v>288</v>
      </c>
      <c r="CC30" s="24">
        <v>1002</v>
      </c>
      <c r="CI30" s="16" t="s">
        <v>635</v>
      </c>
      <c r="CL30" s="83">
        <v>-1</v>
      </c>
    </row>
    <row r="31" spans="1:90" s="20" customFormat="1" x14ac:dyDescent="0.25">
      <c r="A31" s="16" t="s">
        <v>273</v>
      </c>
      <c r="B31" s="16" t="s">
        <v>243</v>
      </c>
      <c r="C31" s="16" t="s">
        <v>843</v>
      </c>
      <c r="D31" s="16" t="s">
        <v>844</v>
      </c>
      <c r="E31" s="17">
        <v>385</v>
      </c>
      <c r="F31" s="16" t="s">
        <v>464</v>
      </c>
      <c r="G31" s="17">
        <v>3626077</v>
      </c>
      <c r="H31" s="16" t="s">
        <v>274</v>
      </c>
      <c r="I31" s="18">
        <v>44689</v>
      </c>
      <c r="J31" s="19">
        <v>0.91328703703703706</v>
      </c>
      <c r="K31" s="18">
        <v>44689</v>
      </c>
      <c r="L31" s="16" t="s">
        <v>184</v>
      </c>
      <c r="N31" s="16" t="s">
        <v>275</v>
      </c>
      <c r="O31" s="16" t="s">
        <v>276</v>
      </c>
      <c r="R31" s="16" t="s">
        <v>277</v>
      </c>
      <c r="S31" s="16" t="s">
        <v>185</v>
      </c>
      <c r="T31" s="21">
        <v>44689.913275462961</v>
      </c>
      <c r="U31" s="16" t="s">
        <v>278</v>
      </c>
      <c r="V31" s="16" t="s">
        <v>279</v>
      </c>
      <c r="W31" s="16" t="s">
        <v>189</v>
      </c>
      <c r="X31" s="16" t="s">
        <v>280</v>
      </c>
      <c r="Y31" s="16" t="s">
        <v>281</v>
      </c>
      <c r="Z31" s="16" t="s">
        <v>643</v>
      </c>
      <c r="AA31" s="17">
        <v>3626077</v>
      </c>
      <c r="AB31" s="55">
        <v>-500</v>
      </c>
      <c r="AC31" s="55">
        <v>1</v>
      </c>
      <c r="AD31" s="55">
        <v>-500</v>
      </c>
      <c r="AE31" s="16" t="s">
        <v>282</v>
      </c>
      <c r="AF31" s="55">
        <v>-500</v>
      </c>
      <c r="AG31" s="16" t="s">
        <v>283</v>
      </c>
      <c r="AI31" s="55">
        <v>0</v>
      </c>
      <c r="AJ31" s="55">
        <v>0</v>
      </c>
      <c r="AL31" s="55">
        <v>0</v>
      </c>
      <c r="AM31" s="16" t="s">
        <v>284</v>
      </c>
      <c r="AN31" s="16" t="s">
        <v>284</v>
      </c>
      <c r="AO31" s="16" t="s">
        <v>939</v>
      </c>
      <c r="AP31" s="16" t="s">
        <v>285</v>
      </c>
      <c r="AQ31" s="16" t="s">
        <v>285</v>
      </c>
      <c r="AR31" s="16" t="s">
        <v>285</v>
      </c>
      <c r="AS31" s="16" t="s">
        <v>286</v>
      </c>
      <c r="AT31" s="16" t="s">
        <v>940</v>
      </c>
      <c r="AU31" s="16" t="s">
        <v>941</v>
      </c>
      <c r="AY31" s="18">
        <v>45656</v>
      </c>
      <c r="BA31" s="55">
        <v>0</v>
      </c>
      <c r="BB31" s="55">
        <v>0</v>
      </c>
      <c r="BC31" s="55">
        <v>1</v>
      </c>
      <c r="BD31" s="16" t="s">
        <v>282</v>
      </c>
      <c r="BE31" s="55">
        <v>1</v>
      </c>
      <c r="BK31" s="56" t="s">
        <v>942</v>
      </c>
      <c r="BV31" s="17">
        <v>3626077</v>
      </c>
      <c r="BX31" s="56" t="s">
        <v>287</v>
      </c>
      <c r="BY31" s="56" t="s">
        <v>288</v>
      </c>
      <c r="BZ31" s="56" t="s">
        <v>288</v>
      </c>
      <c r="CA31" s="56" t="s">
        <v>288</v>
      </c>
      <c r="CC31" s="24">
        <v>1002</v>
      </c>
      <c r="CI31" s="16" t="s">
        <v>464</v>
      </c>
      <c r="CL31" s="83">
        <v>-1</v>
      </c>
    </row>
    <row r="32" spans="1:90" s="20" customFormat="1" x14ac:dyDescent="0.25">
      <c r="A32" s="16" t="s">
        <v>273</v>
      </c>
      <c r="B32" s="16" t="s">
        <v>243</v>
      </c>
      <c r="C32" s="16" t="s">
        <v>943</v>
      </c>
      <c r="D32" s="16" t="s">
        <v>944</v>
      </c>
      <c r="E32" s="17">
        <v>7216</v>
      </c>
      <c r="F32" s="16" t="s">
        <v>651</v>
      </c>
      <c r="G32" s="17">
        <v>3626289</v>
      </c>
      <c r="H32" s="16" t="s">
        <v>274</v>
      </c>
      <c r="I32" s="18">
        <v>44689</v>
      </c>
      <c r="J32" s="19">
        <v>0.9558564814814815</v>
      </c>
      <c r="K32" s="18">
        <v>44689</v>
      </c>
      <c r="L32" s="16" t="s">
        <v>184</v>
      </c>
      <c r="N32" s="16" t="s">
        <v>275</v>
      </c>
      <c r="O32" s="16" t="s">
        <v>276</v>
      </c>
      <c r="R32" s="16" t="s">
        <v>277</v>
      </c>
      <c r="S32" s="16" t="s">
        <v>185</v>
      </c>
      <c r="T32" s="21">
        <v>44689.95584490741</v>
      </c>
      <c r="U32" s="16" t="s">
        <v>278</v>
      </c>
      <c r="V32" s="16" t="s">
        <v>279</v>
      </c>
      <c r="W32" s="16" t="s">
        <v>189</v>
      </c>
      <c r="X32" s="16" t="s">
        <v>280</v>
      </c>
      <c r="Y32" s="16" t="s">
        <v>281</v>
      </c>
      <c r="Z32" s="16" t="s">
        <v>650</v>
      </c>
      <c r="AA32" s="17">
        <v>3626289</v>
      </c>
      <c r="AB32" s="55">
        <v>-30</v>
      </c>
      <c r="AC32" s="55">
        <v>1</v>
      </c>
      <c r="AD32" s="55">
        <v>-30</v>
      </c>
      <c r="AE32" s="16" t="s">
        <v>282</v>
      </c>
      <c r="AF32" s="55">
        <v>-30</v>
      </c>
      <c r="AG32" s="16" t="s">
        <v>283</v>
      </c>
      <c r="AI32" s="55">
        <v>0</v>
      </c>
      <c r="AJ32" s="55">
        <v>0</v>
      </c>
      <c r="AL32" s="55">
        <v>0</v>
      </c>
      <c r="AM32" s="16" t="s">
        <v>284</v>
      </c>
      <c r="AN32" s="16" t="s">
        <v>284</v>
      </c>
      <c r="AO32" s="16" t="s">
        <v>945</v>
      </c>
      <c r="AP32" s="16" t="s">
        <v>285</v>
      </c>
      <c r="AQ32" s="16" t="s">
        <v>285</v>
      </c>
      <c r="AR32" s="16" t="s">
        <v>285</v>
      </c>
      <c r="AS32" s="16" t="s">
        <v>286</v>
      </c>
      <c r="AT32" s="16" t="s">
        <v>946</v>
      </c>
      <c r="AU32" s="16" t="s">
        <v>947</v>
      </c>
      <c r="AY32" s="18">
        <v>45777</v>
      </c>
      <c r="BA32" s="55">
        <v>0</v>
      </c>
      <c r="BB32" s="55">
        <v>0</v>
      </c>
      <c r="BC32" s="55">
        <v>1</v>
      </c>
      <c r="BD32" s="16" t="s">
        <v>282</v>
      </c>
      <c r="BE32" s="55">
        <v>1</v>
      </c>
      <c r="BK32" s="56" t="s">
        <v>948</v>
      </c>
      <c r="BV32" s="17">
        <v>3626289</v>
      </c>
      <c r="BX32" s="56" t="s">
        <v>287</v>
      </c>
      <c r="BY32" s="56" t="s">
        <v>288</v>
      </c>
      <c r="BZ32" s="56" t="s">
        <v>288</v>
      </c>
      <c r="CA32" s="56" t="s">
        <v>288</v>
      </c>
      <c r="CC32" s="24">
        <v>1002</v>
      </c>
      <c r="CI32" s="16" t="s">
        <v>651</v>
      </c>
      <c r="CL32" s="83">
        <v>-1</v>
      </c>
    </row>
    <row r="33" spans="1:90" s="20" customFormat="1" x14ac:dyDescent="0.25">
      <c r="A33" s="16" t="s">
        <v>273</v>
      </c>
      <c r="B33" s="16" t="s">
        <v>243</v>
      </c>
      <c r="C33" s="16" t="s">
        <v>949</v>
      </c>
      <c r="D33" s="16" t="s">
        <v>950</v>
      </c>
      <c r="E33" s="17">
        <v>6791</v>
      </c>
      <c r="F33" s="16" t="s">
        <v>628</v>
      </c>
      <c r="G33" s="17">
        <v>3626379</v>
      </c>
      <c r="H33" s="16" t="s">
        <v>274</v>
      </c>
      <c r="I33" s="18">
        <v>44689</v>
      </c>
      <c r="J33" s="19">
        <v>0.9731481481481481</v>
      </c>
      <c r="K33" s="18">
        <v>44689</v>
      </c>
      <c r="L33" s="16" t="s">
        <v>184</v>
      </c>
      <c r="N33" s="16" t="s">
        <v>275</v>
      </c>
      <c r="O33" s="16" t="s">
        <v>276</v>
      </c>
      <c r="R33" s="16" t="s">
        <v>277</v>
      </c>
      <c r="S33" s="16" t="s">
        <v>185</v>
      </c>
      <c r="T33" s="21">
        <v>44689.97314814815</v>
      </c>
      <c r="U33" s="16" t="s">
        <v>278</v>
      </c>
      <c r="V33" s="16" t="s">
        <v>279</v>
      </c>
      <c r="W33" s="16" t="s">
        <v>189</v>
      </c>
      <c r="X33" s="16" t="s">
        <v>280</v>
      </c>
      <c r="Y33" s="16" t="s">
        <v>281</v>
      </c>
      <c r="Z33" s="16" t="s">
        <v>658</v>
      </c>
      <c r="AA33" s="17">
        <v>3626379</v>
      </c>
      <c r="AB33" s="55">
        <v>-300</v>
      </c>
      <c r="AC33" s="55">
        <v>1</v>
      </c>
      <c r="AD33" s="55">
        <v>-300</v>
      </c>
      <c r="AE33" s="16" t="s">
        <v>282</v>
      </c>
      <c r="AF33" s="55">
        <v>-300</v>
      </c>
      <c r="AG33" s="16" t="s">
        <v>283</v>
      </c>
      <c r="AI33" s="55">
        <v>1500</v>
      </c>
      <c r="AJ33" s="55">
        <v>1500</v>
      </c>
      <c r="AL33" s="55">
        <v>0</v>
      </c>
      <c r="AM33" s="16" t="s">
        <v>284</v>
      </c>
      <c r="AN33" s="16" t="s">
        <v>284</v>
      </c>
      <c r="AO33" s="16" t="s">
        <v>951</v>
      </c>
      <c r="AP33" s="16" t="s">
        <v>285</v>
      </c>
      <c r="AQ33" s="16" t="s">
        <v>285</v>
      </c>
      <c r="AR33" s="16" t="s">
        <v>285</v>
      </c>
      <c r="AS33" s="16" t="s">
        <v>286</v>
      </c>
      <c r="AT33" s="16" t="s">
        <v>952</v>
      </c>
      <c r="AU33" s="16" t="s">
        <v>953</v>
      </c>
      <c r="AY33" s="18">
        <v>45747</v>
      </c>
      <c r="BA33" s="55">
        <v>0</v>
      </c>
      <c r="BB33" s="55">
        <v>0</v>
      </c>
      <c r="BC33" s="55">
        <v>1</v>
      </c>
      <c r="BD33" s="16" t="s">
        <v>282</v>
      </c>
      <c r="BE33" s="55">
        <v>1</v>
      </c>
      <c r="BK33" s="56" t="s">
        <v>954</v>
      </c>
      <c r="BV33" s="17">
        <v>3626379</v>
      </c>
      <c r="BX33" s="56" t="s">
        <v>287</v>
      </c>
      <c r="BY33" s="56" t="s">
        <v>288</v>
      </c>
      <c r="BZ33" s="56" t="s">
        <v>288</v>
      </c>
      <c r="CA33" s="56" t="s">
        <v>288</v>
      </c>
      <c r="CC33" s="24">
        <v>1002</v>
      </c>
      <c r="CI33" s="16" t="s">
        <v>628</v>
      </c>
      <c r="CL33" s="83">
        <v>-1</v>
      </c>
    </row>
    <row r="34" spans="1:90" s="20" customFormat="1" x14ac:dyDescent="0.25">
      <c r="A34" s="16" t="s">
        <v>273</v>
      </c>
      <c r="B34" s="16" t="s">
        <v>243</v>
      </c>
      <c r="C34" s="16" t="s">
        <v>949</v>
      </c>
      <c r="D34" s="16" t="s">
        <v>950</v>
      </c>
      <c r="E34" s="17">
        <v>6791</v>
      </c>
      <c r="F34" s="16" t="s">
        <v>628</v>
      </c>
      <c r="G34" s="17">
        <v>3626401</v>
      </c>
      <c r="H34" s="16" t="s">
        <v>274</v>
      </c>
      <c r="I34" s="18">
        <v>44689</v>
      </c>
      <c r="J34" s="19">
        <v>0.97440972222222222</v>
      </c>
      <c r="K34" s="18">
        <v>44689</v>
      </c>
      <c r="L34" s="16" t="s">
        <v>184</v>
      </c>
      <c r="N34" s="16" t="s">
        <v>275</v>
      </c>
      <c r="O34" s="16" t="s">
        <v>276</v>
      </c>
      <c r="R34" s="16" t="s">
        <v>277</v>
      </c>
      <c r="S34" s="16" t="s">
        <v>185</v>
      </c>
      <c r="T34" s="21">
        <v>44689.974409722221</v>
      </c>
      <c r="U34" s="16" t="s">
        <v>278</v>
      </c>
      <c r="V34" s="16" t="s">
        <v>279</v>
      </c>
      <c r="W34" s="16" t="s">
        <v>189</v>
      </c>
      <c r="X34" s="16" t="s">
        <v>280</v>
      </c>
      <c r="Y34" s="16" t="s">
        <v>281</v>
      </c>
      <c r="Z34" s="16" t="s">
        <v>661</v>
      </c>
      <c r="AA34" s="17">
        <v>3626401</v>
      </c>
      <c r="AB34" s="55">
        <v>-1000</v>
      </c>
      <c r="AC34" s="55">
        <v>1</v>
      </c>
      <c r="AD34" s="55">
        <v>-1000</v>
      </c>
      <c r="AE34" s="16" t="s">
        <v>282</v>
      </c>
      <c r="AF34" s="55">
        <v>-1000</v>
      </c>
      <c r="AG34" s="16" t="s">
        <v>283</v>
      </c>
      <c r="AI34" s="55">
        <v>500</v>
      </c>
      <c r="AJ34" s="55">
        <v>500</v>
      </c>
      <c r="AL34" s="55">
        <v>0</v>
      </c>
      <c r="AM34" s="16" t="s">
        <v>284</v>
      </c>
      <c r="AN34" s="16" t="s">
        <v>284</v>
      </c>
      <c r="AO34" s="16" t="s">
        <v>955</v>
      </c>
      <c r="AP34" s="16" t="s">
        <v>285</v>
      </c>
      <c r="AQ34" s="16" t="s">
        <v>285</v>
      </c>
      <c r="AR34" s="16" t="s">
        <v>285</v>
      </c>
      <c r="AS34" s="16" t="s">
        <v>286</v>
      </c>
      <c r="AT34" s="16" t="s">
        <v>956</v>
      </c>
      <c r="AU34" s="16" t="s">
        <v>957</v>
      </c>
      <c r="AY34" s="18">
        <v>45747</v>
      </c>
      <c r="BA34" s="55">
        <v>0</v>
      </c>
      <c r="BB34" s="55">
        <v>0</v>
      </c>
      <c r="BC34" s="55">
        <v>1</v>
      </c>
      <c r="BD34" s="16" t="s">
        <v>282</v>
      </c>
      <c r="BE34" s="55">
        <v>1</v>
      </c>
      <c r="BK34" s="56" t="s">
        <v>958</v>
      </c>
      <c r="BV34" s="17">
        <v>3626401</v>
      </c>
      <c r="BX34" s="56" t="s">
        <v>287</v>
      </c>
      <c r="BY34" s="56" t="s">
        <v>288</v>
      </c>
      <c r="BZ34" s="56" t="s">
        <v>288</v>
      </c>
      <c r="CA34" s="56" t="s">
        <v>288</v>
      </c>
      <c r="CC34" s="24">
        <v>1002</v>
      </c>
      <c r="CI34" s="16" t="s">
        <v>628</v>
      </c>
      <c r="CL34" s="83">
        <v>-1</v>
      </c>
    </row>
    <row r="35" spans="1:90" s="20" customFormat="1" x14ac:dyDescent="0.25">
      <c r="A35" s="16" t="s">
        <v>273</v>
      </c>
      <c r="B35" s="16" t="s">
        <v>243</v>
      </c>
      <c r="C35" s="16" t="s">
        <v>379</v>
      </c>
      <c r="D35" s="16" t="s">
        <v>380</v>
      </c>
      <c r="E35" s="17">
        <v>1422</v>
      </c>
      <c r="F35" s="16" t="s">
        <v>272</v>
      </c>
      <c r="G35" s="17">
        <v>3626916</v>
      </c>
      <c r="H35" s="16" t="s">
        <v>274</v>
      </c>
      <c r="I35" s="18">
        <v>44690</v>
      </c>
      <c r="J35" s="19">
        <v>0.23651620370370371</v>
      </c>
      <c r="K35" s="18">
        <v>44690</v>
      </c>
      <c r="L35" s="16" t="s">
        <v>184</v>
      </c>
      <c r="N35" s="16" t="s">
        <v>275</v>
      </c>
      <c r="O35" s="16" t="s">
        <v>276</v>
      </c>
      <c r="R35" s="16" t="s">
        <v>277</v>
      </c>
      <c r="S35" s="16" t="s">
        <v>185</v>
      </c>
      <c r="T35" s="21">
        <v>44690.236504629633</v>
      </c>
      <c r="U35" s="16" t="s">
        <v>278</v>
      </c>
      <c r="V35" s="16" t="s">
        <v>279</v>
      </c>
      <c r="W35" s="16" t="s">
        <v>189</v>
      </c>
      <c r="X35" s="16" t="s">
        <v>280</v>
      </c>
      <c r="Y35" s="16" t="s">
        <v>281</v>
      </c>
      <c r="Z35" s="16" t="s">
        <v>683</v>
      </c>
      <c r="AA35" s="17">
        <v>3626916</v>
      </c>
      <c r="AB35" s="55">
        <v>-200</v>
      </c>
      <c r="AC35" s="55">
        <v>1</v>
      </c>
      <c r="AD35" s="55">
        <v>-200</v>
      </c>
      <c r="AE35" s="16" t="s">
        <v>282</v>
      </c>
      <c r="AF35" s="55">
        <v>-200</v>
      </c>
      <c r="AG35" s="16" t="s">
        <v>283</v>
      </c>
      <c r="AI35" s="55">
        <v>3275.25</v>
      </c>
      <c r="AJ35" s="55">
        <v>3794.25</v>
      </c>
      <c r="AL35" s="55">
        <v>0</v>
      </c>
      <c r="AM35" s="16" t="s">
        <v>284</v>
      </c>
      <c r="AN35" s="16" t="s">
        <v>284</v>
      </c>
      <c r="AO35" s="16" t="s">
        <v>959</v>
      </c>
      <c r="AP35" s="16" t="s">
        <v>285</v>
      </c>
      <c r="AQ35" s="16" t="s">
        <v>285</v>
      </c>
      <c r="AR35" s="16" t="s">
        <v>285</v>
      </c>
      <c r="AS35" s="16" t="s">
        <v>286</v>
      </c>
      <c r="AT35" s="16" t="s">
        <v>960</v>
      </c>
      <c r="AU35" s="16" t="s">
        <v>961</v>
      </c>
      <c r="AY35" s="18">
        <v>45687</v>
      </c>
      <c r="BA35" s="55">
        <v>0</v>
      </c>
      <c r="BB35" s="55">
        <v>0</v>
      </c>
      <c r="BC35" s="55">
        <v>1</v>
      </c>
      <c r="BD35" s="16" t="s">
        <v>282</v>
      </c>
      <c r="BE35" s="55">
        <v>1</v>
      </c>
      <c r="BK35" s="56" t="s">
        <v>962</v>
      </c>
      <c r="BV35" s="17">
        <v>3626916</v>
      </c>
      <c r="BX35" s="56" t="s">
        <v>287</v>
      </c>
      <c r="BY35" s="56" t="s">
        <v>288</v>
      </c>
      <c r="BZ35" s="56" t="s">
        <v>288</v>
      </c>
      <c r="CA35" s="56" t="s">
        <v>288</v>
      </c>
      <c r="CC35" s="24">
        <v>1002</v>
      </c>
      <c r="CI35" s="16" t="s">
        <v>272</v>
      </c>
      <c r="CL35" s="83">
        <v>-1</v>
      </c>
    </row>
    <row r="36" spans="1:90" s="20" customFormat="1" x14ac:dyDescent="0.25">
      <c r="A36" s="16" t="s">
        <v>273</v>
      </c>
      <c r="B36" s="16" t="s">
        <v>243</v>
      </c>
      <c r="C36" s="16" t="s">
        <v>375</v>
      </c>
      <c r="D36" s="16" t="s">
        <v>376</v>
      </c>
      <c r="E36" s="17">
        <v>711</v>
      </c>
      <c r="F36" s="16" t="s">
        <v>268</v>
      </c>
      <c r="G36" s="17">
        <v>3627415</v>
      </c>
      <c r="H36" s="16" t="s">
        <v>274</v>
      </c>
      <c r="I36" s="18">
        <v>44690</v>
      </c>
      <c r="J36" s="19">
        <v>0.45597222222222222</v>
      </c>
      <c r="K36" s="18">
        <v>44690</v>
      </c>
      <c r="L36" s="16" t="s">
        <v>184</v>
      </c>
      <c r="N36" s="16" t="s">
        <v>275</v>
      </c>
      <c r="O36" s="16" t="s">
        <v>276</v>
      </c>
      <c r="R36" s="16" t="s">
        <v>277</v>
      </c>
      <c r="S36" s="16" t="s">
        <v>185</v>
      </c>
      <c r="T36" s="21">
        <v>44690.455972222226</v>
      </c>
      <c r="U36" s="16" t="s">
        <v>278</v>
      </c>
      <c r="V36" s="16" t="s">
        <v>279</v>
      </c>
      <c r="W36" s="16" t="s">
        <v>189</v>
      </c>
      <c r="X36" s="16" t="s">
        <v>280</v>
      </c>
      <c r="Y36" s="16" t="s">
        <v>281</v>
      </c>
      <c r="Z36" s="16" t="s">
        <v>695</v>
      </c>
      <c r="AA36" s="17">
        <v>3627415</v>
      </c>
      <c r="AB36" s="55">
        <v>-540</v>
      </c>
      <c r="AC36" s="55">
        <v>1</v>
      </c>
      <c r="AD36" s="55">
        <v>-540</v>
      </c>
      <c r="AE36" s="16" t="s">
        <v>282</v>
      </c>
      <c r="AF36" s="55">
        <v>-540</v>
      </c>
      <c r="AG36" s="16" t="s">
        <v>283</v>
      </c>
      <c r="AI36" s="55">
        <v>1821</v>
      </c>
      <c r="AJ36" s="55">
        <v>1821</v>
      </c>
      <c r="AL36" s="55">
        <v>0</v>
      </c>
      <c r="AM36" s="16" t="s">
        <v>284</v>
      </c>
      <c r="AN36" s="16" t="s">
        <v>284</v>
      </c>
      <c r="AO36" s="16" t="s">
        <v>919</v>
      </c>
      <c r="AP36" s="16" t="s">
        <v>285</v>
      </c>
      <c r="AQ36" s="16" t="s">
        <v>285</v>
      </c>
      <c r="AR36" s="16" t="s">
        <v>285</v>
      </c>
      <c r="AS36" s="16" t="s">
        <v>286</v>
      </c>
      <c r="AT36" s="16" t="s">
        <v>963</v>
      </c>
      <c r="AU36" s="16" t="s">
        <v>964</v>
      </c>
      <c r="AY36" s="18">
        <v>45656</v>
      </c>
      <c r="BA36" s="55">
        <v>0</v>
      </c>
      <c r="BB36" s="55">
        <v>0</v>
      </c>
      <c r="BC36" s="55">
        <v>1</v>
      </c>
      <c r="BD36" s="16" t="s">
        <v>282</v>
      </c>
      <c r="BE36" s="55">
        <v>1</v>
      </c>
      <c r="BK36" s="56" t="s">
        <v>965</v>
      </c>
      <c r="BV36" s="17">
        <v>3627415</v>
      </c>
      <c r="BX36" s="56" t="s">
        <v>287</v>
      </c>
      <c r="BY36" s="56" t="s">
        <v>288</v>
      </c>
      <c r="BZ36" s="56" t="s">
        <v>288</v>
      </c>
      <c r="CA36" s="56" t="s">
        <v>288</v>
      </c>
      <c r="CC36" s="24">
        <v>1002</v>
      </c>
      <c r="CI36" s="16" t="s">
        <v>268</v>
      </c>
      <c r="CL36" s="83">
        <v>-1</v>
      </c>
    </row>
    <row r="37" spans="1:90" s="20" customFormat="1" x14ac:dyDescent="0.25">
      <c r="A37" s="16" t="s">
        <v>301</v>
      </c>
      <c r="B37" s="16" t="s">
        <v>243</v>
      </c>
      <c r="C37" s="16" t="s">
        <v>302</v>
      </c>
      <c r="D37" s="16" t="s">
        <v>303</v>
      </c>
      <c r="E37" s="17">
        <v>7237</v>
      </c>
      <c r="F37" s="16" t="s">
        <v>205</v>
      </c>
      <c r="G37" s="17">
        <v>3627627</v>
      </c>
      <c r="H37" s="16" t="s">
        <v>274</v>
      </c>
      <c r="I37" s="18">
        <v>44690</v>
      </c>
      <c r="J37" s="19">
        <v>0.4840740740740741</v>
      </c>
      <c r="K37" s="18">
        <v>44690</v>
      </c>
      <c r="L37" s="16" t="s">
        <v>184</v>
      </c>
      <c r="N37" s="16" t="s">
        <v>275</v>
      </c>
      <c r="O37" s="16" t="s">
        <v>276</v>
      </c>
      <c r="R37" s="16" t="s">
        <v>277</v>
      </c>
      <c r="S37" s="16" t="s">
        <v>185</v>
      </c>
      <c r="T37" s="21">
        <v>44690.4840625</v>
      </c>
      <c r="U37" s="16" t="s">
        <v>278</v>
      </c>
      <c r="V37" s="16" t="s">
        <v>279</v>
      </c>
      <c r="W37" s="16" t="s">
        <v>189</v>
      </c>
      <c r="X37" s="16" t="s">
        <v>280</v>
      </c>
      <c r="Y37" s="16" t="s">
        <v>281</v>
      </c>
      <c r="Z37" s="16" t="s">
        <v>703</v>
      </c>
      <c r="AA37" s="17">
        <v>3627627</v>
      </c>
      <c r="AB37" s="55">
        <v>-6</v>
      </c>
      <c r="AC37" s="55">
        <v>1</v>
      </c>
      <c r="AD37" s="55">
        <v>-6</v>
      </c>
      <c r="AE37" s="16" t="s">
        <v>282</v>
      </c>
      <c r="AF37" s="55">
        <v>-6</v>
      </c>
      <c r="AG37" s="16" t="s">
        <v>283</v>
      </c>
      <c r="AI37" s="55">
        <v>4</v>
      </c>
      <c r="AJ37" s="55">
        <v>10</v>
      </c>
      <c r="AL37" s="55">
        <v>0</v>
      </c>
      <c r="AM37" s="16" t="s">
        <v>284</v>
      </c>
      <c r="AN37" s="16" t="s">
        <v>284</v>
      </c>
      <c r="AO37" s="16" t="s">
        <v>966</v>
      </c>
      <c r="AP37" s="16" t="s">
        <v>285</v>
      </c>
      <c r="AQ37" s="16" t="s">
        <v>285</v>
      </c>
      <c r="AR37" s="16" t="s">
        <v>285</v>
      </c>
      <c r="AS37" s="16" t="s">
        <v>286</v>
      </c>
      <c r="AT37" s="16" t="s">
        <v>967</v>
      </c>
      <c r="AU37" s="16" t="s">
        <v>968</v>
      </c>
      <c r="AY37" s="18">
        <v>45777</v>
      </c>
      <c r="BA37" s="55">
        <v>0</v>
      </c>
      <c r="BB37" s="55">
        <v>0</v>
      </c>
      <c r="BC37" s="55">
        <v>1</v>
      </c>
      <c r="BD37" s="16" t="s">
        <v>282</v>
      </c>
      <c r="BE37" s="55">
        <v>1</v>
      </c>
      <c r="BK37" s="56" t="s">
        <v>969</v>
      </c>
      <c r="BV37" s="17">
        <v>3627627</v>
      </c>
      <c r="BX37" s="56" t="s">
        <v>287</v>
      </c>
      <c r="BY37" s="56" t="s">
        <v>288</v>
      </c>
      <c r="BZ37" s="56" t="s">
        <v>288</v>
      </c>
      <c r="CA37" s="56" t="s">
        <v>288</v>
      </c>
      <c r="CC37" s="24">
        <v>1002</v>
      </c>
      <c r="CI37" s="16" t="s">
        <v>205</v>
      </c>
      <c r="CL37" s="83">
        <v>-1</v>
      </c>
    </row>
    <row r="38" spans="1:90" s="20" customFormat="1" x14ac:dyDescent="0.25">
      <c r="A38" s="16" t="s">
        <v>273</v>
      </c>
      <c r="B38" s="16" t="s">
        <v>243</v>
      </c>
      <c r="C38" s="16" t="s">
        <v>293</v>
      </c>
      <c r="D38" s="16" t="s">
        <v>294</v>
      </c>
      <c r="E38" s="17">
        <v>5925</v>
      </c>
      <c r="F38" s="16" t="s">
        <v>252</v>
      </c>
      <c r="G38" s="17">
        <v>3627796</v>
      </c>
      <c r="H38" s="16" t="s">
        <v>274</v>
      </c>
      <c r="I38" s="18">
        <v>44690</v>
      </c>
      <c r="J38" s="19">
        <v>0.5122106481481481</v>
      </c>
      <c r="K38" s="18">
        <v>44690</v>
      </c>
      <c r="L38" s="16" t="s">
        <v>184</v>
      </c>
      <c r="N38" s="16" t="s">
        <v>275</v>
      </c>
      <c r="O38" s="16" t="s">
        <v>276</v>
      </c>
      <c r="R38" s="16" t="s">
        <v>277</v>
      </c>
      <c r="S38" s="16" t="s">
        <v>185</v>
      </c>
      <c r="T38" s="21">
        <v>44690.51221064815</v>
      </c>
      <c r="U38" s="16" t="s">
        <v>278</v>
      </c>
      <c r="V38" s="16" t="s">
        <v>279</v>
      </c>
      <c r="W38" s="16" t="s">
        <v>189</v>
      </c>
      <c r="X38" s="16" t="s">
        <v>280</v>
      </c>
      <c r="Y38" s="16" t="s">
        <v>281</v>
      </c>
      <c r="Z38" s="16" t="s">
        <v>709</v>
      </c>
      <c r="AA38" s="17">
        <v>3627796</v>
      </c>
      <c r="AB38" s="55">
        <v>-100</v>
      </c>
      <c r="AC38" s="55">
        <v>1</v>
      </c>
      <c r="AD38" s="55">
        <v>-100</v>
      </c>
      <c r="AE38" s="16" t="s">
        <v>282</v>
      </c>
      <c r="AF38" s="55">
        <v>-100</v>
      </c>
      <c r="AG38" s="16" t="s">
        <v>283</v>
      </c>
      <c r="AI38" s="55">
        <v>201</v>
      </c>
      <c r="AJ38" s="55">
        <v>201</v>
      </c>
      <c r="AL38" s="55">
        <v>0</v>
      </c>
      <c r="AM38" s="16" t="s">
        <v>284</v>
      </c>
      <c r="AN38" s="16" t="s">
        <v>284</v>
      </c>
      <c r="AO38" s="16" t="s">
        <v>305</v>
      </c>
      <c r="AP38" s="16" t="s">
        <v>285</v>
      </c>
      <c r="AQ38" s="16" t="s">
        <v>285</v>
      </c>
      <c r="AR38" s="16" t="s">
        <v>285</v>
      </c>
      <c r="AS38" s="16" t="s">
        <v>286</v>
      </c>
      <c r="AT38" s="16" t="s">
        <v>970</v>
      </c>
      <c r="AU38" s="16" t="s">
        <v>971</v>
      </c>
      <c r="AY38" s="18">
        <v>45716</v>
      </c>
      <c r="BA38" s="55">
        <v>0</v>
      </c>
      <c r="BB38" s="55">
        <v>0</v>
      </c>
      <c r="BC38" s="55">
        <v>1</v>
      </c>
      <c r="BD38" s="16" t="s">
        <v>282</v>
      </c>
      <c r="BE38" s="55">
        <v>1</v>
      </c>
      <c r="BK38" s="56" t="s">
        <v>972</v>
      </c>
      <c r="BV38" s="17">
        <v>3627796</v>
      </c>
      <c r="BX38" s="56" t="s">
        <v>287</v>
      </c>
      <c r="BY38" s="56" t="s">
        <v>288</v>
      </c>
      <c r="BZ38" s="56" t="s">
        <v>288</v>
      </c>
      <c r="CA38" s="56" t="s">
        <v>288</v>
      </c>
      <c r="CC38" s="24">
        <v>1002</v>
      </c>
      <c r="CI38" s="16" t="s">
        <v>252</v>
      </c>
      <c r="CL38" s="83">
        <v>-1</v>
      </c>
    </row>
    <row r="39" spans="1:90" s="20" customFormat="1" x14ac:dyDescent="0.25">
      <c r="A39" s="16" t="s">
        <v>273</v>
      </c>
      <c r="B39" s="16" t="s">
        <v>243</v>
      </c>
      <c r="C39" s="16" t="s">
        <v>973</v>
      </c>
      <c r="D39" s="16" t="s">
        <v>974</v>
      </c>
      <c r="E39" s="17">
        <v>1005</v>
      </c>
      <c r="F39" s="16" t="s">
        <v>713</v>
      </c>
      <c r="G39" s="17">
        <v>3628232</v>
      </c>
      <c r="H39" s="16" t="s">
        <v>274</v>
      </c>
      <c r="I39" s="18">
        <v>44690</v>
      </c>
      <c r="J39" s="19">
        <v>0.60799768518518515</v>
      </c>
      <c r="K39" s="18">
        <v>44690</v>
      </c>
      <c r="L39" s="16" t="s">
        <v>184</v>
      </c>
      <c r="N39" s="16" t="s">
        <v>275</v>
      </c>
      <c r="O39" s="16" t="s">
        <v>276</v>
      </c>
      <c r="R39" s="16" t="s">
        <v>277</v>
      </c>
      <c r="S39" s="16" t="s">
        <v>185</v>
      </c>
      <c r="T39" s="21">
        <v>44690.607997685183</v>
      </c>
      <c r="U39" s="16" t="s">
        <v>278</v>
      </c>
      <c r="V39" s="16" t="s">
        <v>279</v>
      </c>
      <c r="W39" s="16" t="s">
        <v>189</v>
      </c>
      <c r="X39" s="16" t="s">
        <v>280</v>
      </c>
      <c r="Y39" s="16" t="s">
        <v>281</v>
      </c>
      <c r="Z39" s="16" t="s">
        <v>712</v>
      </c>
      <c r="AA39" s="17">
        <v>3628232</v>
      </c>
      <c r="AB39" s="55">
        <v>-1</v>
      </c>
      <c r="AC39" s="55">
        <v>1</v>
      </c>
      <c r="AD39" s="55">
        <v>-1</v>
      </c>
      <c r="AE39" s="16" t="s">
        <v>282</v>
      </c>
      <c r="AF39" s="55">
        <v>-1</v>
      </c>
      <c r="AG39" s="16" t="s">
        <v>283</v>
      </c>
      <c r="AI39" s="55">
        <v>0</v>
      </c>
      <c r="AJ39" s="55">
        <v>0</v>
      </c>
      <c r="AL39" s="55">
        <v>0</v>
      </c>
      <c r="AM39" s="16" t="s">
        <v>284</v>
      </c>
      <c r="AN39" s="16" t="s">
        <v>284</v>
      </c>
      <c r="AO39" s="16" t="s">
        <v>975</v>
      </c>
      <c r="AP39" s="16" t="s">
        <v>285</v>
      </c>
      <c r="AQ39" s="16" t="s">
        <v>285</v>
      </c>
      <c r="AR39" s="16" t="s">
        <v>285</v>
      </c>
      <c r="AS39" s="16" t="s">
        <v>286</v>
      </c>
      <c r="AT39" s="16" t="s">
        <v>976</v>
      </c>
      <c r="AU39" s="16" t="s">
        <v>977</v>
      </c>
      <c r="AY39" s="18">
        <v>45747</v>
      </c>
      <c r="BA39" s="55">
        <v>0</v>
      </c>
      <c r="BB39" s="55">
        <v>0</v>
      </c>
      <c r="BC39" s="55">
        <v>1</v>
      </c>
      <c r="BD39" s="16" t="s">
        <v>282</v>
      </c>
      <c r="BE39" s="55">
        <v>1</v>
      </c>
      <c r="BK39" s="56" t="s">
        <v>978</v>
      </c>
      <c r="BV39" s="17">
        <v>3628232</v>
      </c>
      <c r="BX39" s="56" t="s">
        <v>287</v>
      </c>
      <c r="BY39" s="56" t="s">
        <v>288</v>
      </c>
      <c r="BZ39" s="56" t="s">
        <v>288</v>
      </c>
      <c r="CA39" s="56" t="s">
        <v>288</v>
      </c>
      <c r="CC39" s="24">
        <v>1002</v>
      </c>
      <c r="CI39" s="16" t="s">
        <v>713</v>
      </c>
      <c r="CL39" s="83">
        <v>-1</v>
      </c>
    </row>
    <row r="40" spans="1:90" s="20" customFormat="1" x14ac:dyDescent="0.25">
      <c r="A40" s="16" t="s">
        <v>273</v>
      </c>
      <c r="B40" s="16" t="s">
        <v>243</v>
      </c>
      <c r="C40" s="16" t="s">
        <v>979</v>
      </c>
      <c r="D40" s="16" t="s">
        <v>980</v>
      </c>
      <c r="E40" s="17">
        <v>2355</v>
      </c>
      <c r="F40" s="16" t="s">
        <v>685</v>
      </c>
      <c r="G40" s="17">
        <v>3628349</v>
      </c>
      <c r="H40" s="16" t="s">
        <v>274</v>
      </c>
      <c r="I40" s="18">
        <v>44690</v>
      </c>
      <c r="J40" s="19">
        <v>0.61537037037037035</v>
      </c>
      <c r="K40" s="18">
        <v>44690</v>
      </c>
      <c r="L40" s="16" t="s">
        <v>184</v>
      </c>
      <c r="N40" s="16" t="s">
        <v>275</v>
      </c>
      <c r="O40" s="16" t="s">
        <v>276</v>
      </c>
      <c r="R40" s="16" t="s">
        <v>277</v>
      </c>
      <c r="S40" s="16" t="s">
        <v>185</v>
      </c>
      <c r="T40" s="21">
        <v>44690.615370370368</v>
      </c>
      <c r="U40" s="16" t="s">
        <v>278</v>
      </c>
      <c r="V40" s="16" t="s">
        <v>279</v>
      </c>
      <c r="W40" s="16" t="s">
        <v>189</v>
      </c>
      <c r="X40" s="16" t="s">
        <v>280</v>
      </c>
      <c r="Y40" s="16" t="s">
        <v>281</v>
      </c>
      <c r="Z40" s="16" t="s">
        <v>717</v>
      </c>
      <c r="AA40" s="17">
        <v>3628349</v>
      </c>
      <c r="AB40" s="55">
        <v>-2000</v>
      </c>
      <c r="AC40" s="55">
        <v>1</v>
      </c>
      <c r="AD40" s="55">
        <v>-2000</v>
      </c>
      <c r="AE40" s="16" t="s">
        <v>282</v>
      </c>
      <c r="AF40" s="55">
        <v>-2000</v>
      </c>
      <c r="AG40" s="16" t="s">
        <v>283</v>
      </c>
      <c r="AI40" s="55">
        <v>0</v>
      </c>
      <c r="AJ40" s="55">
        <v>0</v>
      </c>
      <c r="AL40" s="55">
        <v>0</v>
      </c>
      <c r="AM40" s="16" t="s">
        <v>284</v>
      </c>
      <c r="AN40" s="16" t="s">
        <v>284</v>
      </c>
      <c r="AO40" s="16" t="s">
        <v>981</v>
      </c>
      <c r="AP40" s="16" t="s">
        <v>285</v>
      </c>
      <c r="AQ40" s="16" t="s">
        <v>285</v>
      </c>
      <c r="AR40" s="16" t="s">
        <v>285</v>
      </c>
      <c r="AS40" s="16" t="s">
        <v>286</v>
      </c>
      <c r="AT40" s="16" t="s">
        <v>982</v>
      </c>
      <c r="AU40" s="16" t="s">
        <v>983</v>
      </c>
      <c r="AY40" s="18">
        <v>45688</v>
      </c>
      <c r="BA40" s="55">
        <v>0</v>
      </c>
      <c r="BB40" s="55">
        <v>0</v>
      </c>
      <c r="BC40" s="55">
        <v>1</v>
      </c>
      <c r="BD40" s="16" t="s">
        <v>282</v>
      </c>
      <c r="BE40" s="55">
        <v>1</v>
      </c>
      <c r="BK40" s="56" t="s">
        <v>984</v>
      </c>
      <c r="BV40" s="17">
        <v>3628349</v>
      </c>
      <c r="BX40" s="56" t="s">
        <v>287</v>
      </c>
      <c r="BY40" s="56" t="s">
        <v>288</v>
      </c>
      <c r="BZ40" s="56" t="s">
        <v>288</v>
      </c>
      <c r="CA40" s="56" t="s">
        <v>288</v>
      </c>
      <c r="CC40" s="24">
        <v>1002</v>
      </c>
      <c r="CI40" s="16" t="s">
        <v>685</v>
      </c>
      <c r="CL40" s="83">
        <v>-1</v>
      </c>
    </row>
    <row r="41" spans="1:90" s="20" customFormat="1" x14ac:dyDescent="0.25">
      <c r="A41" s="16" t="s">
        <v>273</v>
      </c>
      <c r="B41" s="16" t="s">
        <v>243</v>
      </c>
      <c r="C41" s="16" t="s">
        <v>361</v>
      </c>
      <c r="D41" s="16" t="s">
        <v>362</v>
      </c>
      <c r="E41" s="17">
        <v>1461</v>
      </c>
      <c r="F41" s="16" t="s">
        <v>250</v>
      </c>
      <c r="G41" s="17">
        <v>3628455</v>
      </c>
      <c r="H41" s="16" t="s">
        <v>274</v>
      </c>
      <c r="I41" s="18">
        <v>44690</v>
      </c>
      <c r="J41" s="19">
        <v>0.6431944444444444</v>
      </c>
      <c r="K41" s="18">
        <v>44690</v>
      </c>
      <c r="L41" s="16" t="s">
        <v>184</v>
      </c>
      <c r="N41" s="16" t="s">
        <v>275</v>
      </c>
      <c r="O41" s="16" t="s">
        <v>276</v>
      </c>
      <c r="R41" s="16" t="s">
        <v>277</v>
      </c>
      <c r="S41" s="16" t="s">
        <v>185</v>
      </c>
      <c r="T41" s="21">
        <v>44690.643182870372</v>
      </c>
      <c r="U41" s="16" t="s">
        <v>278</v>
      </c>
      <c r="V41" s="16" t="s">
        <v>279</v>
      </c>
      <c r="W41" s="16" t="s">
        <v>189</v>
      </c>
      <c r="X41" s="16" t="s">
        <v>280</v>
      </c>
      <c r="Y41" s="16" t="s">
        <v>281</v>
      </c>
      <c r="Z41" s="16" t="s">
        <v>722</v>
      </c>
      <c r="AA41" s="17">
        <v>3628455</v>
      </c>
      <c r="AB41" s="55">
        <v>-20</v>
      </c>
      <c r="AC41" s="55">
        <v>1</v>
      </c>
      <c r="AD41" s="55">
        <v>-20</v>
      </c>
      <c r="AE41" s="16" t="s">
        <v>282</v>
      </c>
      <c r="AF41" s="55">
        <v>-20</v>
      </c>
      <c r="AG41" s="16" t="s">
        <v>283</v>
      </c>
      <c r="AI41" s="55">
        <v>8021</v>
      </c>
      <c r="AJ41" s="55">
        <v>8021</v>
      </c>
      <c r="AL41" s="55">
        <v>0</v>
      </c>
      <c r="AM41" s="16" t="s">
        <v>284</v>
      </c>
      <c r="AN41" s="16" t="s">
        <v>284</v>
      </c>
      <c r="AO41" s="16" t="s">
        <v>985</v>
      </c>
      <c r="AP41" s="16" t="s">
        <v>285</v>
      </c>
      <c r="AQ41" s="16" t="s">
        <v>285</v>
      </c>
      <c r="AR41" s="16" t="s">
        <v>285</v>
      </c>
      <c r="AS41" s="16" t="s">
        <v>286</v>
      </c>
      <c r="AT41" s="16" t="s">
        <v>986</v>
      </c>
      <c r="AU41" s="16" t="s">
        <v>987</v>
      </c>
      <c r="AY41" s="18">
        <v>45656</v>
      </c>
      <c r="BA41" s="55">
        <v>0</v>
      </c>
      <c r="BB41" s="55">
        <v>0</v>
      </c>
      <c r="BC41" s="55">
        <v>1</v>
      </c>
      <c r="BD41" s="16" t="s">
        <v>282</v>
      </c>
      <c r="BE41" s="55">
        <v>1</v>
      </c>
      <c r="BK41" s="56" t="s">
        <v>988</v>
      </c>
      <c r="BV41" s="17">
        <v>3628455</v>
      </c>
      <c r="BX41" s="56" t="s">
        <v>287</v>
      </c>
      <c r="BY41" s="56" t="s">
        <v>288</v>
      </c>
      <c r="BZ41" s="56" t="s">
        <v>288</v>
      </c>
      <c r="CA41" s="56" t="s">
        <v>288</v>
      </c>
      <c r="CC41" s="24">
        <v>1002</v>
      </c>
      <c r="CI41" s="16" t="s">
        <v>250</v>
      </c>
      <c r="CL41" s="83">
        <v>-1</v>
      </c>
    </row>
    <row r="42" spans="1:90" s="20" customFormat="1" x14ac:dyDescent="0.25">
      <c r="A42" s="16" t="s">
        <v>273</v>
      </c>
      <c r="B42" s="16" t="s">
        <v>243</v>
      </c>
      <c r="C42" s="16" t="s">
        <v>375</v>
      </c>
      <c r="D42" s="16" t="s">
        <v>376</v>
      </c>
      <c r="E42" s="17">
        <v>711</v>
      </c>
      <c r="F42" s="16" t="s">
        <v>268</v>
      </c>
      <c r="G42" s="17">
        <v>3628518</v>
      </c>
      <c r="H42" s="16" t="s">
        <v>274</v>
      </c>
      <c r="I42" s="18">
        <v>44690</v>
      </c>
      <c r="J42" s="19">
        <v>0.6494212962962963</v>
      </c>
      <c r="K42" s="18">
        <v>44690</v>
      </c>
      <c r="L42" s="16" t="s">
        <v>184</v>
      </c>
      <c r="N42" s="16" t="s">
        <v>275</v>
      </c>
      <c r="O42" s="16" t="s">
        <v>276</v>
      </c>
      <c r="R42" s="16" t="s">
        <v>277</v>
      </c>
      <c r="S42" s="16" t="s">
        <v>185</v>
      </c>
      <c r="T42" s="21">
        <v>44690.649421296293</v>
      </c>
      <c r="U42" s="16" t="s">
        <v>278</v>
      </c>
      <c r="V42" s="16" t="s">
        <v>279</v>
      </c>
      <c r="W42" s="16" t="s">
        <v>189</v>
      </c>
      <c r="X42" s="16" t="s">
        <v>280</v>
      </c>
      <c r="Y42" s="16" t="s">
        <v>281</v>
      </c>
      <c r="Z42" s="16" t="s">
        <v>725</v>
      </c>
      <c r="AA42" s="17">
        <v>3628518</v>
      </c>
      <c r="AB42" s="55">
        <v>-550</v>
      </c>
      <c r="AC42" s="55">
        <v>1</v>
      </c>
      <c r="AD42" s="55">
        <v>-550</v>
      </c>
      <c r="AE42" s="16" t="s">
        <v>282</v>
      </c>
      <c r="AF42" s="55">
        <v>-550</v>
      </c>
      <c r="AG42" s="16" t="s">
        <v>283</v>
      </c>
      <c r="AI42" s="55">
        <v>1271</v>
      </c>
      <c r="AJ42" s="55">
        <v>1271</v>
      </c>
      <c r="AL42" s="55">
        <v>0</v>
      </c>
      <c r="AM42" s="16" t="s">
        <v>284</v>
      </c>
      <c r="AN42" s="16" t="s">
        <v>284</v>
      </c>
      <c r="AO42" s="16" t="s">
        <v>919</v>
      </c>
      <c r="AP42" s="16" t="s">
        <v>285</v>
      </c>
      <c r="AQ42" s="16" t="s">
        <v>285</v>
      </c>
      <c r="AR42" s="16" t="s">
        <v>285</v>
      </c>
      <c r="AS42" s="16" t="s">
        <v>286</v>
      </c>
      <c r="AT42" s="16" t="s">
        <v>989</v>
      </c>
      <c r="AU42" s="16" t="s">
        <v>990</v>
      </c>
      <c r="AY42" s="18">
        <v>45656</v>
      </c>
      <c r="BA42" s="55">
        <v>0</v>
      </c>
      <c r="BB42" s="55">
        <v>0</v>
      </c>
      <c r="BC42" s="55">
        <v>1</v>
      </c>
      <c r="BD42" s="16" t="s">
        <v>282</v>
      </c>
      <c r="BE42" s="55">
        <v>1</v>
      </c>
      <c r="BK42" s="56" t="s">
        <v>991</v>
      </c>
      <c r="BV42" s="17">
        <v>3628518</v>
      </c>
      <c r="BX42" s="56" t="s">
        <v>287</v>
      </c>
      <c r="BY42" s="56" t="s">
        <v>288</v>
      </c>
      <c r="BZ42" s="56" t="s">
        <v>288</v>
      </c>
      <c r="CA42" s="56" t="s">
        <v>288</v>
      </c>
      <c r="CC42" s="24">
        <v>1002</v>
      </c>
      <c r="CI42" s="16" t="s">
        <v>268</v>
      </c>
      <c r="CL42" s="83">
        <v>-1</v>
      </c>
    </row>
    <row r="43" spans="1:90" s="20" customFormat="1" x14ac:dyDescent="0.25">
      <c r="A43" s="16" t="s">
        <v>273</v>
      </c>
      <c r="B43" s="16" t="s">
        <v>243</v>
      </c>
      <c r="C43" s="16" t="s">
        <v>949</v>
      </c>
      <c r="D43" s="16" t="s">
        <v>950</v>
      </c>
      <c r="E43" s="17">
        <v>6791</v>
      </c>
      <c r="F43" s="16" t="s">
        <v>628</v>
      </c>
      <c r="G43" s="17">
        <v>3628775</v>
      </c>
      <c r="H43" s="16" t="s">
        <v>274</v>
      </c>
      <c r="I43" s="18">
        <v>44690</v>
      </c>
      <c r="J43" s="19">
        <v>0.69460648148148152</v>
      </c>
      <c r="K43" s="18">
        <v>44690</v>
      </c>
      <c r="L43" s="16" t="s">
        <v>184</v>
      </c>
      <c r="N43" s="16" t="s">
        <v>275</v>
      </c>
      <c r="O43" s="16" t="s">
        <v>276</v>
      </c>
      <c r="R43" s="16" t="s">
        <v>277</v>
      </c>
      <c r="S43" s="16" t="s">
        <v>185</v>
      </c>
      <c r="T43" s="21">
        <v>44690.694594907407</v>
      </c>
      <c r="U43" s="16" t="s">
        <v>278</v>
      </c>
      <c r="V43" s="16" t="s">
        <v>279</v>
      </c>
      <c r="W43" s="16" t="s">
        <v>189</v>
      </c>
      <c r="X43" s="16" t="s">
        <v>280</v>
      </c>
      <c r="Y43" s="16" t="s">
        <v>281</v>
      </c>
      <c r="Z43" s="16" t="s">
        <v>732</v>
      </c>
      <c r="AA43" s="17">
        <v>3628775</v>
      </c>
      <c r="AB43" s="55">
        <v>-150</v>
      </c>
      <c r="AC43" s="55">
        <v>1</v>
      </c>
      <c r="AD43" s="55">
        <v>-150</v>
      </c>
      <c r="AE43" s="16" t="s">
        <v>282</v>
      </c>
      <c r="AF43" s="55">
        <v>-150</v>
      </c>
      <c r="AG43" s="16" t="s">
        <v>283</v>
      </c>
      <c r="AI43" s="55">
        <v>0</v>
      </c>
      <c r="AJ43" s="55">
        <v>350</v>
      </c>
      <c r="AL43" s="55">
        <v>0</v>
      </c>
      <c r="AM43" s="16" t="s">
        <v>284</v>
      </c>
      <c r="AN43" s="16" t="s">
        <v>284</v>
      </c>
      <c r="AO43" s="16" t="s">
        <v>951</v>
      </c>
      <c r="AP43" s="16" t="s">
        <v>285</v>
      </c>
      <c r="AQ43" s="16" t="s">
        <v>285</v>
      </c>
      <c r="AR43" s="16" t="s">
        <v>285</v>
      </c>
      <c r="AS43" s="16" t="s">
        <v>286</v>
      </c>
      <c r="AT43" s="16" t="s">
        <v>992</v>
      </c>
      <c r="AU43" s="16" t="s">
        <v>993</v>
      </c>
      <c r="AY43" s="18">
        <v>45747</v>
      </c>
      <c r="BA43" s="55">
        <v>0</v>
      </c>
      <c r="BB43" s="55">
        <v>0</v>
      </c>
      <c r="BC43" s="55">
        <v>1</v>
      </c>
      <c r="BD43" s="16" t="s">
        <v>282</v>
      </c>
      <c r="BE43" s="55">
        <v>1</v>
      </c>
      <c r="BK43" s="56" t="s">
        <v>994</v>
      </c>
      <c r="BV43" s="17">
        <v>3628775</v>
      </c>
      <c r="BX43" s="56" t="s">
        <v>287</v>
      </c>
      <c r="BY43" s="56" t="s">
        <v>288</v>
      </c>
      <c r="BZ43" s="56" t="s">
        <v>288</v>
      </c>
      <c r="CA43" s="56" t="s">
        <v>288</v>
      </c>
      <c r="CC43" s="24">
        <v>1002</v>
      </c>
      <c r="CI43" s="16" t="s">
        <v>628</v>
      </c>
      <c r="CL43" s="83">
        <v>-1</v>
      </c>
    </row>
    <row r="44" spans="1:90" s="20" customFormat="1" x14ac:dyDescent="0.25">
      <c r="A44" s="16" t="s">
        <v>273</v>
      </c>
      <c r="B44" s="16" t="s">
        <v>243</v>
      </c>
      <c r="C44" s="16" t="s">
        <v>827</v>
      </c>
      <c r="D44" s="16" t="s">
        <v>828</v>
      </c>
      <c r="E44" s="17">
        <v>514</v>
      </c>
      <c r="F44" s="16" t="s">
        <v>453</v>
      </c>
      <c r="G44" s="17">
        <v>3629168</v>
      </c>
      <c r="H44" s="16" t="s">
        <v>274</v>
      </c>
      <c r="I44" s="18">
        <v>44690</v>
      </c>
      <c r="J44" s="19">
        <v>0.82017361111111109</v>
      </c>
      <c r="K44" s="18">
        <v>44690</v>
      </c>
      <c r="L44" s="16" t="s">
        <v>184</v>
      </c>
      <c r="N44" s="16" t="s">
        <v>275</v>
      </c>
      <c r="O44" s="16" t="s">
        <v>276</v>
      </c>
      <c r="R44" s="16" t="s">
        <v>277</v>
      </c>
      <c r="S44" s="16" t="s">
        <v>185</v>
      </c>
      <c r="T44" s="21">
        <v>44690.820173611108</v>
      </c>
      <c r="U44" s="16" t="s">
        <v>278</v>
      </c>
      <c r="V44" s="16" t="s">
        <v>279</v>
      </c>
      <c r="W44" s="16" t="s">
        <v>189</v>
      </c>
      <c r="X44" s="16" t="s">
        <v>280</v>
      </c>
      <c r="Y44" s="16" t="s">
        <v>281</v>
      </c>
      <c r="Z44" s="16" t="s">
        <v>743</v>
      </c>
      <c r="AA44" s="17">
        <v>3629168</v>
      </c>
      <c r="AB44" s="55">
        <v>-1</v>
      </c>
      <c r="AC44" s="55">
        <v>1</v>
      </c>
      <c r="AD44" s="55">
        <v>-1</v>
      </c>
      <c r="AE44" s="16" t="s">
        <v>282</v>
      </c>
      <c r="AF44" s="55">
        <v>-1</v>
      </c>
      <c r="AG44" s="16" t="s">
        <v>283</v>
      </c>
      <c r="AI44" s="55">
        <v>4</v>
      </c>
      <c r="AJ44" s="55">
        <v>4</v>
      </c>
      <c r="AL44" s="55">
        <v>0</v>
      </c>
      <c r="AM44" s="16" t="s">
        <v>284</v>
      </c>
      <c r="AN44" s="16" t="s">
        <v>284</v>
      </c>
      <c r="AO44" s="16" t="s">
        <v>995</v>
      </c>
      <c r="AP44" s="16" t="s">
        <v>285</v>
      </c>
      <c r="AQ44" s="16" t="s">
        <v>285</v>
      </c>
      <c r="AR44" s="16" t="s">
        <v>285</v>
      </c>
      <c r="AS44" s="16" t="s">
        <v>286</v>
      </c>
      <c r="AT44" s="16" t="s">
        <v>996</v>
      </c>
      <c r="AU44" s="16" t="s">
        <v>997</v>
      </c>
      <c r="AY44" s="18">
        <v>45626</v>
      </c>
      <c r="BA44" s="55">
        <v>0</v>
      </c>
      <c r="BB44" s="55">
        <v>0</v>
      </c>
      <c r="BC44" s="55">
        <v>1</v>
      </c>
      <c r="BD44" s="16" t="s">
        <v>282</v>
      </c>
      <c r="BE44" s="55">
        <v>1</v>
      </c>
      <c r="BK44" s="56" t="s">
        <v>998</v>
      </c>
      <c r="BV44" s="17">
        <v>3629168</v>
      </c>
      <c r="BX44" s="56" t="s">
        <v>287</v>
      </c>
      <c r="BY44" s="56" t="s">
        <v>288</v>
      </c>
      <c r="BZ44" s="56" t="s">
        <v>288</v>
      </c>
      <c r="CA44" s="56" t="s">
        <v>288</v>
      </c>
      <c r="CC44" s="24">
        <v>1002</v>
      </c>
      <c r="CI44" s="16" t="s">
        <v>453</v>
      </c>
      <c r="CL44" s="83">
        <v>-1</v>
      </c>
    </row>
    <row r="45" spans="1:90" s="20" customFormat="1" x14ac:dyDescent="0.25">
      <c r="A45" s="16" t="s">
        <v>273</v>
      </c>
      <c r="B45" s="16" t="s">
        <v>243</v>
      </c>
      <c r="C45" s="16" t="s">
        <v>999</v>
      </c>
      <c r="D45" s="16" t="s">
        <v>1000</v>
      </c>
      <c r="E45" s="17">
        <v>3084</v>
      </c>
      <c r="F45" s="16" t="s">
        <v>761</v>
      </c>
      <c r="G45" s="17">
        <v>3629421</v>
      </c>
      <c r="H45" s="16" t="s">
        <v>274</v>
      </c>
      <c r="I45" s="18">
        <v>44690</v>
      </c>
      <c r="J45" s="19">
        <v>0.88194444444444442</v>
      </c>
      <c r="K45" s="18">
        <v>44690</v>
      </c>
      <c r="L45" s="16" t="s">
        <v>184</v>
      </c>
      <c r="N45" s="16" t="s">
        <v>275</v>
      </c>
      <c r="O45" s="16" t="s">
        <v>276</v>
      </c>
      <c r="R45" s="16" t="s">
        <v>277</v>
      </c>
      <c r="S45" s="16" t="s">
        <v>185</v>
      </c>
      <c r="T45" s="21">
        <v>44690.881944444445</v>
      </c>
      <c r="U45" s="16" t="s">
        <v>278</v>
      </c>
      <c r="V45" s="16" t="s">
        <v>279</v>
      </c>
      <c r="W45" s="16" t="s">
        <v>189</v>
      </c>
      <c r="X45" s="16" t="s">
        <v>280</v>
      </c>
      <c r="Y45" s="16" t="s">
        <v>281</v>
      </c>
      <c r="Z45" s="16" t="s">
        <v>764</v>
      </c>
      <c r="AA45" s="17">
        <v>3629421</v>
      </c>
      <c r="AB45" s="55">
        <v>-6500</v>
      </c>
      <c r="AC45" s="55">
        <v>1</v>
      </c>
      <c r="AD45" s="55">
        <v>-6500</v>
      </c>
      <c r="AE45" s="16" t="s">
        <v>282</v>
      </c>
      <c r="AF45" s="55">
        <v>-6500</v>
      </c>
      <c r="AG45" s="16" t="s">
        <v>283</v>
      </c>
      <c r="AI45" s="55">
        <v>7000</v>
      </c>
      <c r="AJ45" s="55">
        <v>7000</v>
      </c>
      <c r="AL45" s="55">
        <v>0</v>
      </c>
      <c r="AM45" s="16" t="s">
        <v>284</v>
      </c>
      <c r="AN45" s="16" t="s">
        <v>284</v>
      </c>
      <c r="AO45" s="16" t="s">
        <v>1001</v>
      </c>
      <c r="AP45" s="16" t="s">
        <v>285</v>
      </c>
      <c r="AQ45" s="16" t="s">
        <v>285</v>
      </c>
      <c r="AR45" s="16" t="s">
        <v>285</v>
      </c>
      <c r="AS45" s="16" t="s">
        <v>286</v>
      </c>
      <c r="AT45" s="16" t="s">
        <v>1002</v>
      </c>
      <c r="AU45" s="16" t="s">
        <v>1003</v>
      </c>
      <c r="AY45" s="18">
        <v>45716</v>
      </c>
      <c r="BA45" s="55">
        <v>0</v>
      </c>
      <c r="BB45" s="55">
        <v>0</v>
      </c>
      <c r="BC45" s="55">
        <v>1</v>
      </c>
      <c r="BD45" s="16" t="s">
        <v>282</v>
      </c>
      <c r="BE45" s="55">
        <v>1</v>
      </c>
      <c r="BK45" s="56" t="s">
        <v>1004</v>
      </c>
      <c r="BV45" s="17">
        <v>3629421</v>
      </c>
      <c r="BX45" s="56" t="s">
        <v>287</v>
      </c>
      <c r="BY45" s="56" t="s">
        <v>288</v>
      </c>
      <c r="BZ45" s="56" t="s">
        <v>288</v>
      </c>
      <c r="CA45" s="56" t="s">
        <v>288</v>
      </c>
      <c r="CC45" s="24">
        <v>1002</v>
      </c>
      <c r="CI45" s="16" t="s">
        <v>761</v>
      </c>
      <c r="CL45" s="83">
        <v>-1</v>
      </c>
    </row>
    <row r="46" spans="1:90" s="20" customFormat="1" x14ac:dyDescent="0.25">
      <c r="A46" s="16" t="s">
        <v>273</v>
      </c>
      <c r="B46" s="16" t="s">
        <v>243</v>
      </c>
      <c r="C46" s="16" t="s">
        <v>999</v>
      </c>
      <c r="D46" s="16" t="s">
        <v>1000</v>
      </c>
      <c r="E46" s="17">
        <v>3084</v>
      </c>
      <c r="F46" s="16" t="s">
        <v>761</v>
      </c>
      <c r="G46" s="17">
        <v>3629435</v>
      </c>
      <c r="H46" s="16" t="s">
        <v>274</v>
      </c>
      <c r="I46" s="18">
        <v>44690</v>
      </c>
      <c r="J46" s="19">
        <v>0.88336805555555553</v>
      </c>
      <c r="K46" s="18">
        <v>44690</v>
      </c>
      <c r="L46" s="16" t="s">
        <v>184</v>
      </c>
      <c r="N46" s="16" t="s">
        <v>275</v>
      </c>
      <c r="O46" s="16" t="s">
        <v>276</v>
      </c>
      <c r="R46" s="16" t="s">
        <v>277</v>
      </c>
      <c r="S46" s="16" t="s">
        <v>185</v>
      </c>
      <c r="T46" s="21">
        <v>44690.883368055554</v>
      </c>
      <c r="U46" s="16" t="s">
        <v>278</v>
      </c>
      <c r="V46" s="16" t="s">
        <v>279</v>
      </c>
      <c r="W46" s="16" t="s">
        <v>189</v>
      </c>
      <c r="X46" s="16" t="s">
        <v>280</v>
      </c>
      <c r="Y46" s="16" t="s">
        <v>281</v>
      </c>
      <c r="Z46" s="16" t="s">
        <v>767</v>
      </c>
      <c r="AA46" s="17">
        <v>3629435</v>
      </c>
      <c r="AB46" s="55">
        <v>-5000</v>
      </c>
      <c r="AC46" s="55">
        <v>1</v>
      </c>
      <c r="AD46" s="55">
        <v>-5000</v>
      </c>
      <c r="AE46" s="16" t="s">
        <v>282</v>
      </c>
      <c r="AF46" s="55">
        <v>-5000</v>
      </c>
      <c r="AG46" s="16" t="s">
        <v>283</v>
      </c>
      <c r="AI46" s="55">
        <v>2000</v>
      </c>
      <c r="AJ46" s="55">
        <v>2000</v>
      </c>
      <c r="AL46" s="55">
        <v>0</v>
      </c>
      <c r="AM46" s="16" t="s">
        <v>284</v>
      </c>
      <c r="AN46" s="16" t="s">
        <v>284</v>
      </c>
      <c r="AO46" s="16" t="s">
        <v>1001</v>
      </c>
      <c r="AP46" s="16" t="s">
        <v>285</v>
      </c>
      <c r="AQ46" s="16" t="s">
        <v>285</v>
      </c>
      <c r="AR46" s="16" t="s">
        <v>285</v>
      </c>
      <c r="AS46" s="16" t="s">
        <v>286</v>
      </c>
      <c r="AT46" s="16" t="s">
        <v>1005</v>
      </c>
      <c r="AU46" s="16" t="s">
        <v>1006</v>
      </c>
      <c r="AY46" s="18">
        <v>45716</v>
      </c>
      <c r="BA46" s="55">
        <v>0</v>
      </c>
      <c r="BB46" s="55">
        <v>0</v>
      </c>
      <c r="BC46" s="55">
        <v>1</v>
      </c>
      <c r="BD46" s="16" t="s">
        <v>282</v>
      </c>
      <c r="BE46" s="55">
        <v>1</v>
      </c>
      <c r="BK46" s="56" t="s">
        <v>1007</v>
      </c>
      <c r="BV46" s="17">
        <v>3629435</v>
      </c>
      <c r="BX46" s="56" t="s">
        <v>287</v>
      </c>
      <c r="BY46" s="56" t="s">
        <v>288</v>
      </c>
      <c r="BZ46" s="56" t="s">
        <v>288</v>
      </c>
      <c r="CA46" s="56" t="s">
        <v>288</v>
      </c>
      <c r="CC46" s="24">
        <v>1002</v>
      </c>
      <c r="CI46" s="16" t="s">
        <v>761</v>
      </c>
      <c r="CL46" s="83">
        <v>-1</v>
      </c>
    </row>
    <row r="47" spans="1:90" s="20" customFormat="1" x14ac:dyDescent="0.25">
      <c r="A47" s="16" t="s">
        <v>273</v>
      </c>
      <c r="B47" s="16" t="s">
        <v>243</v>
      </c>
      <c r="C47" s="16" t="s">
        <v>999</v>
      </c>
      <c r="D47" s="16" t="s">
        <v>1000</v>
      </c>
      <c r="E47" s="17">
        <v>3084</v>
      </c>
      <c r="F47" s="16" t="s">
        <v>761</v>
      </c>
      <c r="G47" s="17">
        <v>3629476</v>
      </c>
      <c r="H47" s="16" t="s">
        <v>274</v>
      </c>
      <c r="I47" s="18">
        <v>44690</v>
      </c>
      <c r="J47" s="19">
        <v>0.88535879629629632</v>
      </c>
      <c r="K47" s="18">
        <v>44690</v>
      </c>
      <c r="L47" s="16" t="s">
        <v>184</v>
      </c>
      <c r="N47" s="16" t="s">
        <v>275</v>
      </c>
      <c r="O47" s="16" t="s">
        <v>276</v>
      </c>
      <c r="R47" s="16" t="s">
        <v>277</v>
      </c>
      <c r="S47" s="16" t="s">
        <v>185</v>
      </c>
      <c r="T47" s="21">
        <v>44690.885358796295</v>
      </c>
      <c r="U47" s="16" t="s">
        <v>278</v>
      </c>
      <c r="V47" s="16" t="s">
        <v>279</v>
      </c>
      <c r="W47" s="16" t="s">
        <v>189</v>
      </c>
      <c r="X47" s="16" t="s">
        <v>280</v>
      </c>
      <c r="Y47" s="16" t="s">
        <v>281</v>
      </c>
      <c r="Z47" s="16" t="s">
        <v>770</v>
      </c>
      <c r="AA47" s="17">
        <v>3629476</v>
      </c>
      <c r="AB47" s="55">
        <v>-1500</v>
      </c>
      <c r="AC47" s="55">
        <v>1</v>
      </c>
      <c r="AD47" s="55">
        <v>-1500</v>
      </c>
      <c r="AE47" s="16" t="s">
        <v>282</v>
      </c>
      <c r="AF47" s="55">
        <v>-1500</v>
      </c>
      <c r="AG47" s="16" t="s">
        <v>283</v>
      </c>
      <c r="AI47" s="55">
        <v>500</v>
      </c>
      <c r="AJ47" s="55">
        <v>500</v>
      </c>
      <c r="AL47" s="55">
        <v>0</v>
      </c>
      <c r="AM47" s="16" t="s">
        <v>284</v>
      </c>
      <c r="AN47" s="16" t="s">
        <v>284</v>
      </c>
      <c r="AO47" s="16" t="s">
        <v>1001</v>
      </c>
      <c r="AP47" s="16" t="s">
        <v>285</v>
      </c>
      <c r="AQ47" s="16" t="s">
        <v>285</v>
      </c>
      <c r="AR47" s="16" t="s">
        <v>285</v>
      </c>
      <c r="AS47" s="16" t="s">
        <v>286</v>
      </c>
      <c r="AT47" s="16" t="s">
        <v>1008</v>
      </c>
      <c r="AU47" s="16" t="s">
        <v>1009</v>
      </c>
      <c r="AY47" s="18">
        <v>45716</v>
      </c>
      <c r="BA47" s="55">
        <v>0</v>
      </c>
      <c r="BB47" s="55">
        <v>0</v>
      </c>
      <c r="BC47" s="55">
        <v>1</v>
      </c>
      <c r="BD47" s="16" t="s">
        <v>282</v>
      </c>
      <c r="BE47" s="55">
        <v>1</v>
      </c>
      <c r="BK47" s="56" t="s">
        <v>1010</v>
      </c>
      <c r="BV47" s="17">
        <v>3629476</v>
      </c>
      <c r="BX47" s="56" t="s">
        <v>287</v>
      </c>
      <c r="BY47" s="56" t="s">
        <v>288</v>
      </c>
      <c r="BZ47" s="56" t="s">
        <v>288</v>
      </c>
      <c r="CA47" s="56" t="s">
        <v>288</v>
      </c>
      <c r="CC47" s="24">
        <v>1002</v>
      </c>
      <c r="CI47" s="16" t="s">
        <v>761</v>
      </c>
      <c r="CL47" s="83">
        <v>-1</v>
      </c>
    </row>
    <row r="48" spans="1:90" s="20" customFormat="1" x14ac:dyDescent="0.25">
      <c r="A48" s="85"/>
      <c r="B48" s="85"/>
      <c r="C48" s="85"/>
      <c r="D48" s="85"/>
      <c r="E48" s="86"/>
      <c r="F48" s="85"/>
      <c r="G48" s="86"/>
      <c r="H48" s="85"/>
      <c r="I48" s="87"/>
      <c r="J48" s="88"/>
      <c r="K48" s="87"/>
      <c r="L48" s="85"/>
      <c r="N48" s="85"/>
      <c r="O48" s="85"/>
      <c r="R48" s="85"/>
      <c r="S48" s="85"/>
      <c r="T48" s="89"/>
      <c r="U48" s="85"/>
      <c r="V48" s="85"/>
      <c r="W48" s="85"/>
      <c r="X48" s="85"/>
      <c r="Y48" s="85"/>
      <c r="Z48" s="85"/>
      <c r="AA48" s="86"/>
      <c r="AB48" s="90"/>
      <c r="AC48" s="90"/>
      <c r="AD48" s="90"/>
      <c r="AE48" s="85"/>
      <c r="AF48" s="90"/>
      <c r="AG48" s="85"/>
      <c r="AI48" s="90"/>
      <c r="AJ48" s="90"/>
      <c r="AL48" s="90"/>
      <c r="AM48" s="85"/>
      <c r="AN48" s="85"/>
      <c r="AO48" s="85"/>
      <c r="AP48" s="85"/>
      <c r="AQ48" s="85"/>
      <c r="AR48" s="85"/>
      <c r="AS48" s="85"/>
      <c r="AT48" s="85"/>
      <c r="AU48" s="85"/>
      <c r="AY48" s="87"/>
      <c r="BA48" s="90"/>
      <c r="BB48" s="90"/>
      <c r="BC48" s="90"/>
      <c r="BD48" s="85"/>
      <c r="BE48" s="90"/>
      <c r="BK48" s="91"/>
      <c r="BV48" s="86"/>
      <c r="BX48" s="91"/>
      <c r="BY48" s="91"/>
      <c r="BZ48" s="91"/>
      <c r="CA48" s="91"/>
      <c r="CC48" s="92"/>
      <c r="CI48" s="85"/>
      <c r="CL48" s="93"/>
    </row>
    <row r="49" spans="1:90" s="20" customFormat="1" x14ac:dyDescent="0.25">
      <c r="A49" s="85"/>
      <c r="B49" s="85"/>
      <c r="C49" s="85"/>
      <c r="D49" s="85"/>
      <c r="E49" s="86"/>
      <c r="F49" s="85"/>
      <c r="G49" s="86"/>
      <c r="H49" s="85"/>
      <c r="I49" s="87"/>
      <c r="J49" s="88"/>
      <c r="K49" s="87"/>
      <c r="L49" s="85"/>
      <c r="N49" s="85"/>
      <c r="O49" s="85"/>
      <c r="R49" s="85"/>
      <c r="S49" s="85"/>
      <c r="T49" s="89"/>
      <c r="U49" s="85"/>
      <c r="V49" s="85"/>
      <c r="W49" s="85"/>
      <c r="X49" s="85"/>
      <c r="Y49" s="85"/>
      <c r="Z49" s="85"/>
      <c r="AA49" s="86"/>
      <c r="AB49" s="90"/>
      <c r="AC49" s="90"/>
      <c r="AD49" s="90"/>
      <c r="AE49" s="85"/>
      <c r="AF49" s="90"/>
      <c r="AG49" s="85"/>
      <c r="AI49" s="90"/>
      <c r="AJ49" s="90"/>
      <c r="AL49" s="90"/>
      <c r="AM49" s="85"/>
      <c r="AN49" s="85"/>
      <c r="AO49" s="85"/>
      <c r="AP49" s="85"/>
      <c r="AQ49" s="85"/>
      <c r="AR49" s="85"/>
      <c r="AS49" s="85"/>
      <c r="AT49" s="85"/>
      <c r="AU49" s="85"/>
      <c r="AY49" s="87"/>
      <c r="BA49" s="90"/>
      <c r="BB49" s="90"/>
      <c r="BC49" s="90"/>
      <c r="BD49" s="85"/>
      <c r="BE49" s="90"/>
      <c r="BK49" s="91"/>
      <c r="BV49" s="86"/>
      <c r="BX49" s="91"/>
      <c r="BY49" s="91"/>
      <c r="BZ49" s="91"/>
      <c r="CA49" s="91"/>
      <c r="CC49" s="92"/>
      <c r="CI49" s="85"/>
      <c r="CL49" s="93"/>
    </row>
    <row r="50" spans="1:90" s="20" customFormat="1" x14ac:dyDescent="0.25">
      <c r="A50" s="85"/>
      <c r="B50" s="85"/>
      <c r="C50" s="85"/>
      <c r="D50" s="85"/>
      <c r="E50" s="86"/>
      <c r="F50" s="85"/>
      <c r="G50" s="86"/>
      <c r="H50" s="85"/>
      <c r="I50" s="87"/>
      <c r="J50" s="88"/>
      <c r="K50" s="87"/>
      <c r="L50" s="85"/>
      <c r="N50" s="85"/>
      <c r="O50" s="85"/>
      <c r="R50" s="85"/>
      <c r="S50" s="85"/>
      <c r="T50" s="89"/>
      <c r="U50" s="85"/>
      <c r="V50" s="85"/>
      <c r="W50" s="85"/>
      <c r="X50" s="85"/>
      <c r="Y50" s="85"/>
      <c r="Z50" s="85"/>
      <c r="AA50" s="86"/>
      <c r="AB50" s="90"/>
      <c r="AC50" s="90"/>
      <c r="AD50" s="90"/>
      <c r="AE50" s="85"/>
      <c r="AF50" s="90"/>
      <c r="AG50" s="85"/>
      <c r="AI50" s="90"/>
      <c r="AJ50" s="90"/>
      <c r="AL50" s="90"/>
      <c r="AM50" s="85"/>
      <c r="AN50" s="85"/>
      <c r="AO50" s="85"/>
      <c r="AP50" s="85"/>
      <c r="AQ50" s="85"/>
      <c r="AR50" s="85"/>
      <c r="AS50" s="85"/>
      <c r="AT50" s="85"/>
      <c r="AU50" s="85"/>
      <c r="AY50" s="87"/>
      <c r="BA50" s="90"/>
      <c r="BB50" s="90"/>
      <c r="BC50" s="90"/>
      <c r="BD50" s="85"/>
      <c r="BE50" s="90"/>
      <c r="BK50" s="91"/>
      <c r="BV50" s="86"/>
      <c r="BX50" s="91"/>
      <c r="BY50" s="91"/>
      <c r="BZ50" s="91"/>
      <c r="CA50" s="91"/>
      <c r="CC50" s="92"/>
      <c r="CI50" s="85"/>
      <c r="CL50" s="93"/>
    </row>
    <row r="51" spans="1:90" s="20" customFormat="1" x14ac:dyDescent="0.25">
      <c r="A51" s="85"/>
      <c r="B51" s="85"/>
      <c r="C51" s="85"/>
      <c r="D51" s="85"/>
      <c r="E51" s="86"/>
      <c r="F51" s="85"/>
      <c r="G51" s="86"/>
      <c r="H51" s="85"/>
      <c r="I51" s="87"/>
      <c r="J51" s="88"/>
      <c r="K51" s="87"/>
      <c r="L51" s="85"/>
      <c r="N51" s="85"/>
      <c r="O51" s="85"/>
      <c r="R51" s="85"/>
      <c r="S51" s="85"/>
      <c r="T51" s="89"/>
      <c r="U51" s="85"/>
      <c r="V51" s="85"/>
      <c r="W51" s="85"/>
      <c r="X51" s="85"/>
      <c r="Y51" s="85"/>
      <c r="Z51" s="85"/>
      <c r="AA51" s="86"/>
      <c r="AB51" s="90"/>
      <c r="AC51" s="90"/>
      <c r="AD51" s="90"/>
      <c r="AE51" s="85"/>
      <c r="AF51" s="90"/>
      <c r="AG51" s="85"/>
      <c r="AI51" s="90"/>
      <c r="AJ51" s="90"/>
      <c r="AL51" s="90"/>
      <c r="AM51" s="85"/>
      <c r="AN51" s="85"/>
      <c r="AO51" s="85"/>
      <c r="AP51" s="85"/>
      <c r="AQ51" s="85"/>
      <c r="AR51" s="85"/>
      <c r="AS51" s="85"/>
      <c r="AT51" s="85"/>
      <c r="AU51" s="85"/>
      <c r="AY51" s="87"/>
      <c r="BA51" s="90"/>
      <c r="BB51" s="90"/>
      <c r="BC51" s="90"/>
      <c r="BD51" s="85"/>
      <c r="BE51" s="90"/>
      <c r="BK51" s="91"/>
      <c r="BV51" s="86"/>
      <c r="BX51" s="91"/>
      <c r="BY51" s="91"/>
      <c r="BZ51" s="91"/>
      <c r="CA51" s="91"/>
      <c r="CC51" s="92"/>
      <c r="CI51" s="85"/>
      <c r="CL51" s="93"/>
    </row>
    <row r="52" spans="1:90" s="20" customFormat="1" x14ac:dyDescent="0.25">
      <c r="A52" s="85"/>
      <c r="B52" s="85"/>
      <c r="C52" s="85"/>
      <c r="D52" s="85"/>
      <c r="E52" s="86"/>
      <c r="F52" s="85"/>
      <c r="G52" s="86"/>
      <c r="H52" s="85"/>
      <c r="I52" s="87"/>
      <c r="J52" s="88"/>
      <c r="K52" s="87"/>
      <c r="L52" s="85"/>
      <c r="N52" s="85"/>
      <c r="O52" s="85"/>
      <c r="R52" s="85"/>
      <c r="S52" s="85"/>
      <c r="T52" s="89"/>
      <c r="U52" s="85"/>
      <c r="V52" s="85"/>
      <c r="W52" s="85"/>
      <c r="X52" s="85"/>
      <c r="Y52" s="85"/>
      <c r="Z52" s="85"/>
      <c r="AA52" s="86"/>
      <c r="AB52" s="90"/>
      <c r="AC52" s="90"/>
      <c r="AD52" s="90"/>
      <c r="AE52" s="85"/>
      <c r="AF52" s="90"/>
      <c r="AG52" s="85"/>
      <c r="AI52" s="90"/>
      <c r="AJ52" s="90"/>
      <c r="AL52" s="90"/>
      <c r="AM52" s="85"/>
      <c r="AN52" s="85"/>
      <c r="AO52" s="85"/>
      <c r="AP52" s="85"/>
      <c r="AQ52" s="85"/>
      <c r="AR52" s="85"/>
      <c r="AS52" s="85"/>
      <c r="AT52" s="85"/>
      <c r="AU52" s="85"/>
      <c r="AY52" s="87"/>
      <c r="BA52" s="90"/>
      <c r="BB52" s="90"/>
      <c r="BC52" s="90"/>
      <c r="BD52" s="85"/>
      <c r="BE52" s="90"/>
      <c r="BK52" s="91"/>
      <c r="BV52" s="86"/>
      <c r="BX52" s="91"/>
      <c r="BY52" s="91"/>
      <c r="BZ52" s="91"/>
      <c r="CA52" s="91"/>
      <c r="CC52" s="92"/>
      <c r="CI52" s="85"/>
      <c r="CL52" s="93"/>
    </row>
    <row r="53" spans="1:90" s="20" customFormat="1" x14ac:dyDescent="0.25">
      <c r="A53" s="85"/>
      <c r="B53" s="85"/>
      <c r="C53" s="85"/>
      <c r="D53" s="85"/>
      <c r="E53" s="86"/>
      <c r="F53" s="85"/>
      <c r="G53" s="86"/>
      <c r="H53" s="85"/>
      <c r="I53" s="87"/>
      <c r="J53" s="88"/>
      <c r="K53" s="87"/>
      <c r="L53" s="85"/>
      <c r="N53" s="85"/>
      <c r="O53" s="85"/>
      <c r="R53" s="85"/>
      <c r="S53" s="85"/>
      <c r="T53" s="89"/>
      <c r="U53" s="85"/>
      <c r="V53" s="85"/>
      <c r="W53" s="85"/>
      <c r="X53" s="85"/>
      <c r="Y53" s="85"/>
      <c r="Z53" s="85"/>
      <c r="AA53" s="86"/>
      <c r="AB53" s="90"/>
      <c r="AC53" s="90"/>
      <c r="AD53" s="90"/>
      <c r="AE53" s="85"/>
      <c r="AF53" s="90"/>
      <c r="AG53" s="85"/>
      <c r="AI53" s="90"/>
      <c r="AJ53" s="90"/>
      <c r="AL53" s="90"/>
      <c r="AM53" s="85"/>
      <c r="AN53" s="85"/>
      <c r="AO53" s="85"/>
      <c r="AP53" s="85"/>
      <c r="AQ53" s="85"/>
      <c r="AR53" s="85"/>
      <c r="AS53" s="85"/>
      <c r="AT53" s="85"/>
      <c r="AU53" s="85"/>
      <c r="AY53" s="87"/>
      <c r="BA53" s="90"/>
      <c r="BB53" s="90"/>
      <c r="BC53" s="90"/>
      <c r="BD53" s="85"/>
      <c r="BE53" s="90"/>
      <c r="BK53" s="91"/>
      <c r="BV53" s="86"/>
      <c r="BX53" s="91"/>
      <c r="BY53" s="91"/>
      <c r="BZ53" s="91"/>
      <c r="CA53" s="91"/>
      <c r="CC53" s="92"/>
      <c r="CI53" s="85"/>
      <c r="CL53" s="93"/>
    </row>
    <row r="54" spans="1:90" s="20" customFormat="1" x14ac:dyDescent="0.25">
      <c r="A54" s="85"/>
      <c r="B54" s="85"/>
      <c r="C54" s="85"/>
      <c r="D54" s="85"/>
      <c r="E54" s="86"/>
      <c r="F54" s="85"/>
      <c r="G54" s="86"/>
      <c r="H54" s="85"/>
      <c r="I54" s="87"/>
      <c r="J54" s="88"/>
      <c r="K54" s="87"/>
      <c r="L54" s="85"/>
      <c r="N54" s="85"/>
      <c r="O54" s="85"/>
      <c r="R54" s="85"/>
      <c r="S54" s="85"/>
      <c r="T54" s="89"/>
      <c r="U54" s="85"/>
      <c r="V54" s="85"/>
      <c r="W54" s="85"/>
      <c r="X54" s="85"/>
      <c r="Y54" s="85"/>
      <c r="Z54" s="85"/>
      <c r="AA54" s="86"/>
      <c r="AB54" s="90"/>
      <c r="AC54" s="90"/>
      <c r="AD54" s="90"/>
      <c r="AE54" s="85"/>
      <c r="AF54" s="90"/>
      <c r="AG54" s="85"/>
      <c r="AI54" s="90"/>
      <c r="AJ54" s="90"/>
      <c r="AL54" s="90"/>
      <c r="AM54" s="85"/>
      <c r="AN54" s="85"/>
      <c r="AO54" s="85"/>
      <c r="AP54" s="85"/>
      <c r="AQ54" s="85"/>
      <c r="AR54" s="85"/>
      <c r="AS54" s="85"/>
      <c r="AT54" s="85"/>
      <c r="AU54" s="85"/>
      <c r="AY54" s="87"/>
      <c r="BA54" s="90"/>
      <c r="BB54" s="90"/>
      <c r="BC54" s="90"/>
      <c r="BD54" s="85"/>
      <c r="BE54" s="90"/>
      <c r="BK54" s="91"/>
      <c r="BV54" s="86"/>
      <c r="BX54" s="91"/>
      <c r="BY54" s="91"/>
      <c r="BZ54" s="91"/>
      <c r="CA54" s="91"/>
      <c r="CC54" s="92"/>
      <c r="CI54" s="85"/>
      <c r="CL54" s="93"/>
    </row>
    <row r="55" spans="1:90" s="20" customFormat="1" x14ac:dyDescent="0.25">
      <c r="A55" s="85"/>
      <c r="B55" s="85"/>
      <c r="C55" s="85"/>
      <c r="D55" s="85"/>
      <c r="E55" s="86"/>
      <c r="F55" s="85"/>
      <c r="G55" s="86"/>
      <c r="H55" s="85"/>
      <c r="I55" s="87"/>
      <c r="J55" s="88"/>
      <c r="K55" s="87"/>
      <c r="L55" s="85"/>
      <c r="N55" s="85"/>
      <c r="O55" s="85"/>
      <c r="R55" s="85"/>
      <c r="S55" s="85"/>
      <c r="T55" s="89"/>
      <c r="U55" s="85"/>
      <c r="V55" s="85"/>
      <c r="W55" s="85"/>
      <c r="X55" s="85"/>
      <c r="Y55" s="85"/>
      <c r="Z55" s="85"/>
      <c r="AA55" s="86"/>
      <c r="AB55" s="90"/>
      <c r="AC55" s="90"/>
      <c r="AD55" s="90"/>
      <c r="AE55" s="85"/>
      <c r="AF55" s="90"/>
      <c r="AG55" s="85"/>
      <c r="AI55" s="90"/>
      <c r="AJ55" s="90"/>
      <c r="AL55" s="90"/>
      <c r="AM55" s="85"/>
      <c r="AN55" s="85"/>
      <c r="AO55" s="85"/>
      <c r="AP55" s="85"/>
      <c r="AQ55" s="85"/>
      <c r="AR55" s="85"/>
      <c r="AS55" s="85"/>
      <c r="AT55" s="85"/>
      <c r="AU55" s="85"/>
      <c r="AY55" s="87"/>
      <c r="BA55" s="90"/>
      <c r="BB55" s="90"/>
      <c r="BC55" s="90"/>
      <c r="BD55" s="85"/>
      <c r="BE55" s="90"/>
      <c r="BK55" s="91"/>
      <c r="BV55" s="86"/>
      <c r="BX55" s="91"/>
      <c r="BY55" s="91"/>
      <c r="BZ55" s="91"/>
      <c r="CA55" s="91"/>
      <c r="CC55" s="92"/>
      <c r="CI55" s="85"/>
      <c r="CL55" s="93"/>
    </row>
    <row r="56" spans="1:90" s="20" customFormat="1" x14ac:dyDescent="0.25">
      <c r="A56" s="85"/>
      <c r="B56" s="85"/>
      <c r="C56" s="85"/>
      <c r="D56" s="85"/>
      <c r="E56" s="86"/>
      <c r="F56" s="85"/>
      <c r="G56" s="86"/>
      <c r="H56" s="85"/>
      <c r="I56" s="87"/>
      <c r="J56" s="88"/>
      <c r="K56" s="87"/>
      <c r="L56" s="85"/>
      <c r="N56" s="85"/>
      <c r="O56" s="85"/>
      <c r="R56" s="85"/>
      <c r="S56" s="85"/>
      <c r="T56" s="89"/>
      <c r="U56" s="85"/>
      <c r="V56" s="85"/>
      <c r="W56" s="85"/>
      <c r="X56" s="85"/>
      <c r="Y56" s="85"/>
      <c r="Z56" s="85"/>
      <c r="AA56" s="86"/>
      <c r="AB56" s="90"/>
      <c r="AC56" s="90"/>
      <c r="AD56" s="90"/>
      <c r="AE56" s="85"/>
      <c r="AF56" s="90"/>
      <c r="AG56" s="85"/>
      <c r="AI56" s="90"/>
      <c r="AJ56" s="90"/>
      <c r="AL56" s="90"/>
      <c r="AM56" s="85"/>
      <c r="AN56" s="85"/>
      <c r="AO56" s="85"/>
      <c r="AP56" s="85"/>
      <c r="AQ56" s="85"/>
      <c r="AR56" s="85"/>
      <c r="AS56" s="85"/>
      <c r="AT56" s="85"/>
      <c r="AU56" s="85"/>
      <c r="AY56" s="87"/>
      <c r="BA56" s="90"/>
      <c r="BB56" s="90"/>
      <c r="BC56" s="90"/>
      <c r="BD56" s="85"/>
      <c r="BE56" s="90"/>
      <c r="BK56" s="91"/>
      <c r="BV56" s="86"/>
      <c r="BX56" s="91"/>
      <c r="BY56" s="91"/>
      <c r="BZ56" s="91"/>
      <c r="CA56" s="91"/>
      <c r="CC56" s="92"/>
      <c r="CI56" s="85"/>
      <c r="CL56" s="93"/>
    </row>
    <row r="57" spans="1:90" s="20" customFormat="1" x14ac:dyDescent="0.25">
      <c r="A57" s="85"/>
      <c r="B57" s="85"/>
      <c r="C57" s="85"/>
      <c r="D57" s="85"/>
      <c r="E57" s="86"/>
      <c r="F57" s="85"/>
      <c r="G57" s="86"/>
      <c r="H57" s="85"/>
      <c r="I57" s="87"/>
      <c r="J57" s="88"/>
      <c r="K57" s="87"/>
      <c r="L57" s="85"/>
      <c r="N57" s="85"/>
      <c r="O57" s="85"/>
      <c r="R57" s="85"/>
      <c r="S57" s="85"/>
      <c r="T57" s="89"/>
      <c r="U57" s="85"/>
      <c r="V57" s="85"/>
      <c r="W57" s="85"/>
      <c r="X57" s="85"/>
      <c r="Y57" s="85"/>
      <c r="Z57" s="85"/>
      <c r="AA57" s="86"/>
      <c r="AB57" s="90"/>
      <c r="AC57" s="90"/>
      <c r="AD57" s="90"/>
      <c r="AE57" s="85"/>
      <c r="AF57" s="90"/>
      <c r="AG57" s="85"/>
      <c r="AI57" s="90"/>
      <c r="AJ57" s="90"/>
      <c r="AL57" s="90"/>
      <c r="AM57" s="85"/>
      <c r="AN57" s="85"/>
      <c r="AO57" s="85"/>
      <c r="AP57" s="85"/>
      <c r="AQ57" s="85"/>
      <c r="AR57" s="85"/>
      <c r="AS57" s="85"/>
      <c r="AT57" s="85"/>
      <c r="AU57" s="85"/>
      <c r="AY57" s="87"/>
      <c r="BA57" s="90"/>
      <c r="BB57" s="90"/>
      <c r="BC57" s="90"/>
      <c r="BD57" s="85"/>
      <c r="BE57" s="90"/>
      <c r="BK57" s="91"/>
      <c r="BV57" s="86"/>
      <c r="BX57" s="91"/>
      <c r="BY57" s="91"/>
      <c r="BZ57" s="91"/>
      <c r="CA57" s="91"/>
      <c r="CC57" s="92"/>
      <c r="CI57" s="85"/>
      <c r="CL57" s="93"/>
    </row>
    <row r="58" spans="1:90" s="20" customFormat="1" x14ac:dyDescent="0.25">
      <c r="A58" s="85"/>
      <c r="B58" s="85"/>
      <c r="C58" s="85"/>
      <c r="D58" s="85"/>
      <c r="E58" s="86"/>
      <c r="F58" s="85"/>
      <c r="G58" s="86"/>
      <c r="H58" s="85"/>
      <c r="I58" s="87"/>
      <c r="J58" s="88"/>
      <c r="K58" s="87"/>
      <c r="L58" s="85"/>
      <c r="N58" s="85"/>
      <c r="O58" s="85"/>
      <c r="R58" s="85"/>
      <c r="S58" s="85"/>
      <c r="T58" s="89"/>
      <c r="U58" s="85"/>
      <c r="V58" s="85"/>
      <c r="W58" s="85"/>
      <c r="X58" s="85"/>
      <c r="Y58" s="85"/>
      <c r="Z58" s="85"/>
      <c r="AA58" s="86"/>
      <c r="AB58" s="90"/>
      <c r="AC58" s="90"/>
      <c r="AD58" s="90"/>
      <c r="AE58" s="85"/>
      <c r="AF58" s="90"/>
      <c r="AG58" s="85"/>
      <c r="AI58" s="90"/>
      <c r="AJ58" s="90"/>
      <c r="AL58" s="90"/>
      <c r="AM58" s="85"/>
      <c r="AN58" s="85"/>
      <c r="AO58" s="85"/>
      <c r="AP58" s="85"/>
      <c r="AQ58" s="85"/>
      <c r="AR58" s="85"/>
      <c r="AS58" s="85"/>
      <c r="AT58" s="85"/>
      <c r="AU58" s="85"/>
      <c r="AY58" s="87"/>
      <c r="BA58" s="90"/>
      <c r="BB58" s="90"/>
      <c r="BC58" s="90"/>
      <c r="BD58" s="85"/>
      <c r="BE58" s="90"/>
      <c r="BK58" s="91"/>
      <c r="BV58" s="86"/>
      <c r="BX58" s="91"/>
      <c r="BY58" s="91"/>
      <c r="BZ58" s="91"/>
      <c r="CA58" s="91"/>
      <c r="CC58" s="92"/>
      <c r="CI58" s="85"/>
      <c r="CL58" s="93"/>
    </row>
    <row r="59" spans="1:90" s="20" customFormat="1" x14ac:dyDescent="0.25">
      <c r="A59" s="85"/>
      <c r="B59" s="85"/>
      <c r="C59" s="85"/>
      <c r="D59" s="85"/>
      <c r="E59" s="86"/>
      <c r="F59" s="85"/>
      <c r="G59" s="86"/>
      <c r="H59" s="85"/>
      <c r="I59" s="87"/>
      <c r="J59" s="88"/>
      <c r="K59" s="87"/>
      <c r="L59" s="85"/>
      <c r="N59" s="85"/>
      <c r="O59" s="85"/>
      <c r="R59" s="85"/>
      <c r="S59" s="85"/>
      <c r="T59" s="89"/>
      <c r="U59" s="85"/>
      <c r="V59" s="85"/>
      <c r="W59" s="85"/>
      <c r="X59" s="85"/>
      <c r="Y59" s="85"/>
      <c r="Z59" s="85"/>
      <c r="AA59" s="86"/>
      <c r="AB59" s="90"/>
      <c r="AC59" s="90"/>
      <c r="AD59" s="90"/>
      <c r="AE59" s="85"/>
      <c r="AF59" s="90"/>
      <c r="AG59" s="85"/>
      <c r="AI59" s="90"/>
      <c r="AJ59" s="90"/>
      <c r="AL59" s="90"/>
      <c r="AM59" s="85"/>
      <c r="AN59" s="85"/>
      <c r="AO59" s="85"/>
      <c r="AP59" s="85"/>
      <c r="AQ59" s="85"/>
      <c r="AR59" s="85"/>
      <c r="AS59" s="85"/>
      <c r="AT59" s="85"/>
      <c r="AU59" s="85"/>
      <c r="AY59" s="87"/>
      <c r="BA59" s="90"/>
      <c r="BB59" s="90"/>
      <c r="BC59" s="90"/>
      <c r="BD59" s="85"/>
      <c r="BE59" s="90"/>
      <c r="BK59" s="91"/>
      <c r="BV59" s="86"/>
      <c r="BX59" s="91"/>
      <c r="BY59" s="91"/>
      <c r="BZ59" s="91"/>
      <c r="CA59" s="91"/>
      <c r="CC59" s="92"/>
      <c r="CI59" s="85"/>
      <c r="CL59" s="93"/>
    </row>
    <row r="60" spans="1:90" s="20" customFormat="1" x14ac:dyDescent="0.25">
      <c r="A60" s="85"/>
      <c r="B60" s="85"/>
      <c r="C60" s="85"/>
      <c r="D60" s="85"/>
      <c r="E60" s="86"/>
      <c r="F60" s="85"/>
      <c r="G60" s="86"/>
      <c r="H60" s="85"/>
      <c r="I60" s="87"/>
      <c r="J60" s="88"/>
      <c r="K60" s="87"/>
      <c r="L60" s="85"/>
      <c r="N60" s="85"/>
      <c r="O60" s="85"/>
      <c r="R60" s="85"/>
      <c r="S60" s="85"/>
      <c r="T60" s="89"/>
      <c r="U60" s="85"/>
      <c r="V60" s="85"/>
      <c r="W60" s="85"/>
      <c r="X60" s="85"/>
      <c r="Y60" s="85"/>
      <c r="Z60" s="85"/>
      <c r="AA60" s="86"/>
      <c r="AB60" s="90"/>
      <c r="AC60" s="90"/>
      <c r="AD60" s="90"/>
      <c r="AE60" s="85"/>
      <c r="AF60" s="90"/>
      <c r="AG60" s="85"/>
      <c r="AI60" s="90"/>
      <c r="AJ60" s="90"/>
      <c r="AL60" s="90"/>
      <c r="AM60" s="85"/>
      <c r="AN60" s="85"/>
      <c r="AO60" s="85"/>
      <c r="AP60" s="85"/>
      <c r="AQ60" s="85"/>
      <c r="AR60" s="85"/>
      <c r="AS60" s="85"/>
      <c r="AT60" s="85"/>
      <c r="AU60" s="85"/>
      <c r="AY60" s="87"/>
      <c r="BA60" s="90"/>
      <c r="BB60" s="90"/>
      <c r="BC60" s="90"/>
      <c r="BD60" s="85"/>
      <c r="BE60" s="90"/>
      <c r="BK60" s="91"/>
      <c r="BV60" s="86"/>
      <c r="BX60" s="91"/>
      <c r="BY60" s="91"/>
      <c r="BZ60" s="91"/>
      <c r="CA60" s="91"/>
      <c r="CC60" s="92"/>
      <c r="CI60" s="85"/>
      <c r="CL60" s="93"/>
    </row>
    <row r="61" spans="1:90" s="20" customFormat="1" x14ac:dyDescent="0.25">
      <c r="A61" s="85"/>
      <c r="B61" s="85"/>
      <c r="C61" s="85"/>
      <c r="D61" s="85"/>
      <c r="E61" s="86"/>
      <c r="F61" s="85"/>
      <c r="G61" s="86"/>
      <c r="H61" s="85"/>
      <c r="I61" s="87"/>
      <c r="J61" s="88"/>
      <c r="K61" s="87"/>
      <c r="L61" s="85"/>
      <c r="N61" s="85"/>
      <c r="O61" s="85"/>
      <c r="R61" s="85"/>
      <c r="S61" s="85"/>
      <c r="T61" s="89"/>
      <c r="U61" s="85"/>
      <c r="V61" s="85"/>
      <c r="W61" s="85"/>
      <c r="X61" s="85"/>
      <c r="Y61" s="85"/>
      <c r="Z61" s="85"/>
      <c r="AA61" s="86"/>
      <c r="AB61" s="90"/>
      <c r="AC61" s="90"/>
      <c r="AD61" s="90"/>
      <c r="AE61" s="85"/>
      <c r="AF61" s="90"/>
      <c r="AG61" s="85"/>
      <c r="AI61" s="90"/>
      <c r="AJ61" s="90"/>
      <c r="AL61" s="90"/>
      <c r="AM61" s="85"/>
      <c r="AN61" s="85"/>
      <c r="AO61" s="85"/>
      <c r="AP61" s="85"/>
      <c r="AQ61" s="85"/>
      <c r="AR61" s="85"/>
      <c r="AS61" s="85"/>
      <c r="AT61" s="85"/>
      <c r="AU61" s="85"/>
      <c r="AY61" s="87"/>
      <c r="BA61" s="90"/>
      <c r="BB61" s="90"/>
      <c r="BC61" s="90"/>
      <c r="BD61" s="85"/>
      <c r="BE61" s="90"/>
      <c r="BK61" s="91"/>
      <c r="BV61" s="86"/>
      <c r="BX61" s="91"/>
      <c r="BY61" s="91"/>
      <c r="BZ61" s="91"/>
      <c r="CA61" s="91"/>
      <c r="CC61" s="92"/>
      <c r="CI61" s="85"/>
      <c r="CL61" s="93"/>
    </row>
    <row r="62" spans="1:90" s="20" customFormat="1" x14ac:dyDescent="0.25">
      <c r="A62" s="85"/>
      <c r="B62" s="85"/>
      <c r="C62" s="85"/>
      <c r="D62" s="85"/>
      <c r="E62" s="86"/>
      <c r="F62" s="85"/>
      <c r="G62" s="86"/>
      <c r="H62" s="85"/>
      <c r="I62" s="87"/>
      <c r="J62" s="88"/>
      <c r="K62" s="87"/>
      <c r="L62" s="85"/>
      <c r="N62" s="85"/>
      <c r="O62" s="85"/>
      <c r="R62" s="85"/>
      <c r="S62" s="85"/>
      <c r="T62" s="89"/>
      <c r="U62" s="85"/>
      <c r="V62" s="85"/>
      <c r="W62" s="85"/>
      <c r="X62" s="85"/>
      <c r="Y62" s="85"/>
      <c r="Z62" s="85"/>
      <c r="AA62" s="86"/>
      <c r="AB62" s="90"/>
      <c r="AC62" s="90"/>
      <c r="AD62" s="90"/>
      <c r="AE62" s="85"/>
      <c r="AF62" s="90"/>
      <c r="AG62" s="85"/>
      <c r="AI62" s="90"/>
      <c r="AJ62" s="90"/>
      <c r="AL62" s="90"/>
      <c r="AM62" s="85"/>
      <c r="AN62" s="85"/>
      <c r="AO62" s="85"/>
      <c r="AP62" s="85"/>
      <c r="AQ62" s="85"/>
      <c r="AR62" s="85"/>
      <c r="AS62" s="85"/>
      <c r="AT62" s="85"/>
      <c r="AU62" s="85"/>
      <c r="AY62" s="87"/>
      <c r="BA62" s="90"/>
      <c r="BB62" s="90"/>
      <c r="BC62" s="90"/>
      <c r="BD62" s="85"/>
      <c r="BE62" s="90"/>
      <c r="BK62" s="91"/>
      <c r="BV62" s="86"/>
      <c r="BX62" s="91"/>
      <c r="BY62" s="91"/>
      <c r="BZ62" s="91"/>
      <c r="CA62" s="91"/>
      <c r="CC62" s="92"/>
      <c r="CI62" s="85"/>
      <c r="CL62" s="93"/>
    </row>
    <row r="63" spans="1:90" s="20" customFormat="1" x14ac:dyDescent="0.25">
      <c r="A63" s="85"/>
      <c r="B63" s="85"/>
      <c r="C63" s="85"/>
      <c r="D63" s="85"/>
      <c r="E63" s="86"/>
      <c r="F63" s="85"/>
      <c r="G63" s="86"/>
      <c r="H63" s="85"/>
      <c r="I63" s="87"/>
      <c r="J63" s="88"/>
      <c r="K63" s="87"/>
      <c r="L63" s="85"/>
      <c r="N63" s="85"/>
      <c r="O63" s="85"/>
      <c r="R63" s="85"/>
      <c r="S63" s="85"/>
      <c r="T63" s="89"/>
      <c r="U63" s="85"/>
      <c r="V63" s="85"/>
      <c r="W63" s="85"/>
      <c r="X63" s="85"/>
      <c r="Y63" s="85"/>
      <c r="Z63" s="85"/>
      <c r="AA63" s="86"/>
      <c r="AB63" s="90"/>
      <c r="AC63" s="90"/>
      <c r="AD63" s="90"/>
      <c r="AE63" s="85"/>
      <c r="AF63" s="90"/>
      <c r="AG63" s="85"/>
      <c r="AI63" s="90"/>
      <c r="AJ63" s="90"/>
      <c r="AL63" s="90"/>
      <c r="AM63" s="85"/>
      <c r="AN63" s="85"/>
      <c r="AO63" s="85"/>
      <c r="AP63" s="85"/>
      <c r="AQ63" s="85"/>
      <c r="AR63" s="85"/>
      <c r="AS63" s="85"/>
      <c r="AT63" s="85"/>
      <c r="AU63" s="85"/>
      <c r="AY63" s="87"/>
      <c r="BA63" s="90"/>
      <c r="BB63" s="90"/>
      <c r="BC63" s="90"/>
      <c r="BD63" s="85"/>
      <c r="BE63" s="90"/>
      <c r="BK63" s="91"/>
      <c r="BV63" s="86"/>
      <c r="BX63" s="91"/>
      <c r="BY63" s="91"/>
      <c r="BZ63" s="91"/>
      <c r="CA63" s="91"/>
      <c r="CC63" s="92"/>
      <c r="CI63" s="85"/>
      <c r="CL63" s="93"/>
    </row>
    <row r="64" spans="1:90" s="20" customFormat="1" x14ac:dyDescent="0.25">
      <c r="A64" s="85"/>
      <c r="B64" s="85"/>
      <c r="C64" s="85"/>
      <c r="D64" s="85"/>
      <c r="E64" s="86"/>
      <c r="F64" s="85"/>
      <c r="G64" s="86"/>
      <c r="H64" s="85"/>
      <c r="I64" s="87"/>
      <c r="J64" s="88"/>
      <c r="K64" s="87"/>
      <c r="L64" s="85"/>
      <c r="N64" s="85"/>
      <c r="O64" s="85"/>
      <c r="R64" s="85"/>
      <c r="S64" s="85"/>
      <c r="T64" s="89"/>
      <c r="U64" s="85"/>
      <c r="V64" s="85"/>
      <c r="W64" s="85"/>
      <c r="X64" s="85"/>
      <c r="Y64" s="85"/>
      <c r="Z64" s="85"/>
      <c r="AA64" s="86"/>
      <c r="AB64" s="90"/>
      <c r="AC64" s="90"/>
      <c r="AD64" s="90"/>
      <c r="AE64" s="85"/>
      <c r="AF64" s="90"/>
      <c r="AG64" s="85"/>
      <c r="AI64" s="90"/>
      <c r="AJ64" s="90"/>
      <c r="AL64" s="90"/>
      <c r="AM64" s="85"/>
      <c r="AN64" s="85"/>
      <c r="AO64" s="85"/>
      <c r="AP64" s="85"/>
      <c r="AQ64" s="85"/>
      <c r="AR64" s="85"/>
      <c r="AS64" s="85"/>
      <c r="AT64" s="85"/>
      <c r="AU64" s="85"/>
      <c r="AY64" s="87"/>
      <c r="BA64" s="90"/>
      <c r="BB64" s="90"/>
      <c r="BC64" s="90"/>
      <c r="BD64" s="85"/>
      <c r="BE64" s="90"/>
      <c r="BK64" s="91"/>
      <c r="BV64" s="86"/>
      <c r="BX64" s="91"/>
      <c r="BY64" s="91"/>
      <c r="BZ64" s="91"/>
      <c r="CA64" s="91"/>
      <c r="CC64" s="92"/>
      <c r="CI64" s="85"/>
      <c r="CL64" s="93"/>
    </row>
    <row r="65" spans="1:90" s="20" customFormat="1" x14ac:dyDescent="0.25">
      <c r="A65" s="85"/>
      <c r="B65" s="85"/>
      <c r="C65" s="85"/>
      <c r="D65" s="85"/>
      <c r="E65" s="86"/>
      <c r="F65" s="85"/>
      <c r="G65" s="86"/>
      <c r="H65" s="85"/>
      <c r="I65" s="87"/>
      <c r="J65" s="88"/>
      <c r="K65" s="87"/>
      <c r="L65" s="85"/>
      <c r="N65" s="85"/>
      <c r="O65" s="85"/>
      <c r="R65" s="85"/>
      <c r="S65" s="85"/>
      <c r="T65" s="89"/>
      <c r="U65" s="85"/>
      <c r="V65" s="85"/>
      <c r="W65" s="85"/>
      <c r="X65" s="85"/>
      <c r="Y65" s="85"/>
      <c r="Z65" s="85"/>
      <c r="AA65" s="86"/>
      <c r="AB65" s="90"/>
      <c r="AC65" s="90"/>
      <c r="AD65" s="90"/>
      <c r="AE65" s="85"/>
      <c r="AF65" s="90"/>
      <c r="AG65" s="85"/>
      <c r="AI65" s="90"/>
      <c r="AJ65" s="90"/>
      <c r="AL65" s="90"/>
      <c r="AM65" s="85"/>
      <c r="AN65" s="85"/>
      <c r="AO65" s="85"/>
      <c r="AP65" s="85"/>
      <c r="AQ65" s="85"/>
      <c r="AR65" s="85"/>
      <c r="AS65" s="85"/>
      <c r="AT65" s="85"/>
      <c r="AU65" s="85"/>
      <c r="AY65" s="87"/>
      <c r="BA65" s="90"/>
      <c r="BB65" s="90"/>
      <c r="BC65" s="90"/>
      <c r="BD65" s="85"/>
      <c r="BE65" s="90"/>
      <c r="BK65" s="91"/>
      <c r="BV65" s="86"/>
      <c r="BX65" s="91"/>
      <c r="BY65" s="91"/>
      <c r="BZ65" s="91"/>
      <c r="CA65" s="91"/>
      <c r="CC65" s="92"/>
      <c r="CI65" s="85"/>
      <c r="CL65" s="93"/>
    </row>
    <row r="66" spans="1:90" s="20" customFormat="1" x14ac:dyDescent="0.25">
      <c r="A66" s="85"/>
      <c r="B66" s="85"/>
      <c r="C66" s="85"/>
      <c r="D66" s="85"/>
      <c r="E66" s="86"/>
      <c r="F66" s="85"/>
      <c r="G66" s="86"/>
      <c r="H66" s="85"/>
      <c r="I66" s="87"/>
      <c r="J66" s="88"/>
      <c r="K66" s="87"/>
      <c r="L66" s="85"/>
      <c r="N66" s="85"/>
      <c r="O66" s="85"/>
      <c r="R66" s="85"/>
      <c r="S66" s="85"/>
      <c r="T66" s="89"/>
      <c r="U66" s="85"/>
      <c r="V66" s="85"/>
      <c r="W66" s="85"/>
      <c r="X66" s="85"/>
      <c r="Y66" s="85"/>
      <c r="Z66" s="85"/>
      <c r="AA66" s="86"/>
      <c r="AB66" s="90"/>
      <c r="AC66" s="90"/>
      <c r="AD66" s="90"/>
      <c r="AE66" s="85"/>
      <c r="AF66" s="90"/>
      <c r="AG66" s="85"/>
      <c r="AI66" s="90"/>
      <c r="AJ66" s="90"/>
      <c r="AL66" s="90"/>
      <c r="AM66" s="85"/>
      <c r="AN66" s="85"/>
      <c r="AO66" s="85"/>
      <c r="AP66" s="85"/>
      <c r="AQ66" s="85"/>
      <c r="AR66" s="85"/>
      <c r="AS66" s="85"/>
      <c r="AT66" s="85"/>
      <c r="AU66" s="85"/>
      <c r="AY66" s="87"/>
      <c r="BA66" s="90"/>
      <c r="BB66" s="90"/>
      <c r="BC66" s="90"/>
      <c r="BD66" s="85"/>
      <c r="BE66" s="90"/>
      <c r="BK66" s="91"/>
      <c r="BV66" s="86"/>
      <c r="BX66" s="91"/>
      <c r="BY66" s="91"/>
      <c r="BZ66" s="91"/>
      <c r="CA66" s="91"/>
      <c r="CC66" s="92"/>
      <c r="CI66" s="85"/>
      <c r="CL66" s="93"/>
    </row>
    <row r="67" spans="1:90" s="20" customFormat="1" x14ac:dyDescent="0.25">
      <c r="A67" s="85"/>
      <c r="B67" s="85"/>
      <c r="C67" s="85"/>
      <c r="D67" s="85"/>
      <c r="E67" s="86"/>
      <c r="F67" s="85"/>
      <c r="G67" s="86"/>
      <c r="H67" s="85"/>
      <c r="I67" s="87"/>
      <c r="J67" s="88"/>
      <c r="K67" s="87"/>
      <c r="L67" s="85"/>
      <c r="N67" s="85"/>
      <c r="O67" s="85"/>
      <c r="R67" s="85"/>
      <c r="S67" s="85"/>
      <c r="T67" s="89"/>
      <c r="U67" s="85"/>
      <c r="V67" s="85"/>
      <c r="W67" s="85"/>
      <c r="X67" s="85"/>
      <c r="Y67" s="85"/>
      <c r="Z67" s="85"/>
      <c r="AA67" s="86"/>
      <c r="AB67" s="90"/>
      <c r="AC67" s="90"/>
      <c r="AD67" s="90"/>
      <c r="AE67" s="85"/>
      <c r="AF67" s="90"/>
      <c r="AG67" s="85"/>
      <c r="AI67" s="90"/>
      <c r="AJ67" s="90"/>
      <c r="AL67" s="90"/>
      <c r="AM67" s="85"/>
      <c r="AN67" s="85"/>
      <c r="AO67" s="85"/>
      <c r="AP67" s="85"/>
      <c r="AQ67" s="85"/>
      <c r="AR67" s="85"/>
      <c r="AS67" s="85"/>
      <c r="AT67" s="85"/>
      <c r="AU67" s="85"/>
      <c r="AY67" s="87"/>
      <c r="BA67" s="90"/>
      <c r="BB67" s="90"/>
      <c r="BC67" s="90"/>
      <c r="BD67" s="85"/>
      <c r="BE67" s="90"/>
      <c r="BK67" s="91"/>
      <c r="BV67" s="86"/>
      <c r="BX67" s="91"/>
      <c r="BY67" s="91"/>
      <c r="BZ67" s="91"/>
      <c r="CA67" s="91"/>
      <c r="CC67" s="92"/>
      <c r="CI67" s="85"/>
      <c r="CL67" s="93"/>
    </row>
    <row r="68" spans="1:90" s="20" customFormat="1" x14ac:dyDescent="0.25">
      <c r="A68" s="85"/>
      <c r="B68" s="85"/>
      <c r="C68" s="85"/>
      <c r="D68" s="85"/>
      <c r="E68" s="86"/>
      <c r="F68" s="85"/>
      <c r="G68" s="86"/>
      <c r="H68" s="85"/>
      <c r="I68" s="87"/>
      <c r="J68" s="88"/>
      <c r="K68" s="87"/>
      <c r="L68" s="85"/>
      <c r="N68" s="85"/>
      <c r="O68" s="85"/>
      <c r="R68" s="85"/>
      <c r="S68" s="85"/>
      <c r="T68" s="89"/>
      <c r="U68" s="85"/>
      <c r="V68" s="85"/>
      <c r="W68" s="85"/>
      <c r="X68" s="85"/>
      <c r="Y68" s="85"/>
      <c r="Z68" s="85"/>
      <c r="AA68" s="86"/>
      <c r="AB68" s="90"/>
      <c r="AC68" s="90"/>
      <c r="AD68" s="90"/>
      <c r="AE68" s="85"/>
      <c r="AF68" s="90"/>
      <c r="AG68" s="85"/>
      <c r="AI68" s="90"/>
      <c r="AJ68" s="90"/>
      <c r="AL68" s="90"/>
      <c r="AM68" s="85"/>
      <c r="AN68" s="85"/>
      <c r="AO68" s="85"/>
      <c r="AP68" s="85"/>
      <c r="AQ68" s="85"/>
      <c r="AR68" s="85"/>
      <c r="AS68" s="85"/>
      <c r="AT68" s="85"/>
      <c r="AU68" s="85"/>
      <c r="AY68" s="87"/>
      <c r="BA68" s="90"/>
      <c r="BB68" s="90"/>
      <c r="BC68" s="90"/>
      <c r="BD68" s="85"/>
      <c r="BE68" s="90"/>
      <c r="BK68" s="91"/>
      <c r="BV68" s="86"/>
      <c r="BX68" s="91"/>
      <c r="BY68" s="91"/>
      <c r="BZ68" s="91"/>
      <c r="CA68" s="91"/>
      <c r="CC68" s="92"/>
      <c r="CI68" s="85"/>
      <c r="CL68" s="93"/>
    </row>
    <row r="69" spans="1:90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N69" s="85"/>
      <c r="O69" s="85"/>
      <c r="R69" s="85"/>
      <c r="S69" s="85"/>
      <c r="T69" s="89"/>
      <c r="U69" s="85"/>
      <c r="V69" s="85"/>
      <c r="W69" s="85"/>
      <c r="X69" s="85"/>
      <c r="Y69" s="85"/>
      <c r="Z69" s="85"/>
      <c r="AA69" s="86"/>
      <c r="AB69" s="90"/>
      <c r="AC69" s="90"/>
      <c r="AD69" s="90"/>
      <c r="AE69" s="85"/>
      <c r="AF69" s="90"/>
      <c r="AG69" s="85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Y69" s="87"/>
      <c r="BA69" s="90"/>
      <c r="BB69" s="90"/>
      <c r="BC69" s="90"/>
      <c r="BD69" s="85"/>
      <c r="BE69" s="90"/>
      <c r="BK69" s="91"/>
      <c r="BV69" s="86"/>
      <c r="BX69" s="91"/>
      <c r="BY69" s="91"/>
      <c r="BZ69" s="91"/>
      <c r="CA69" s="91"/>
      <c r="CC69" s="92"/>
      <c r="CI69" s="85"/>
      <c r="CL69" s="93"/>
    </row>
    <row r="70" spans="1:90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N70" s="85"/>
      <c r="O70" s="85"/>
      <c r="R70" s="85"/>
      <c r="S70" s="85"/>
      <c r="T70" s="89"/>
      <c r="U70" s="85"/>
      <c r="V70" s="85"/>
      <c r="W70" s="85"/>
      <c r="X70" s="85"/>
      <c r="Y70" s="85"/>
      <c r="Z70" s="85"/>
      <c r="AA70" s="86"/>
      <c r="AB70" s="90"/>
      <c r="AC70" s="90"/>
      <c r="AD70" s="90"/>
      <c r="AE70" s="85"/>
      <c r="AF70" s="90"/>
      <c r="AG70" s="85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Y70" s="87"/>
      <c r="BA70" s="90"/>
      <c r="BB70" s="90"/>
      <c r="BC70" s="90"/>
      <c r="BD70" s="85"/>
      <c r="BE70" s="90"/>
      <c r="BK70" s="91"/>
      <c r="BV70" s="86"/>
      <c r="BX70" s="91"/>
      <c r="BY70" s="91"/>
      <c r="BZ70" s="91"/>
      <c r="CA70" s="91"/>
      <c r="CC70" s="92"/>
      <c r="CI70" s="85"/>
      <c r="CL70" s="93"/>
    </row>
    <row r="71" spans="1:90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N71" s="85"/>
      <c r="O71" s="85"/>
      <c r="R71" s="85"/>
      <c r="S71" s="85"/>
      <c r="T71" s="89"/>
      <c r="U71" s="85"/>
      <c r="V71" s="85"/>
      <c r="W71" s="85"/>
      <c r="X71" s="85"/>
      <c r="Y71" s="85"/>
      <c r="Z71" s="85"/>
      <c r="AA71" s="86"/>
      <c r="AB71" s="90"/>
      <c r="AC71" s="90"/>
      <c r="AD71" s="90"/>
      <c r="AE71" s="85"/>
      <c r="AF71" s="90"/>
      <c r="AG71" s="85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Y71" s="87"/>
      <c r="BA71" s="90"/>
      <c r="BB71" s="90"/>
      <c r="BC71" s="90"/>
      <c r="BD71" s="85"/>
      <c r="BE71" s="90"/>
      <c r="BK71" s="91"/>
      <c r="BV71" s="86"/>
      <c r="BX71" s="91"/>
      <c r="BY71" s="91"/>
      <c r="BZ71" s="91"/>
      <c r="CA71" s="91"/>
      <c r="CC71" s="92"/>
      <c r="CI71" s="85"/>
      <c r="CL71" s="93"/>
    </row>
    <row r="72" spans="1:90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N72" s="85"/>
      <c r="O72" s="85"/>
      <c r="R72" s="85"/>
      <c r="S72" s="85"/>
      <c r="T72" s="89"/>
      <c r="U72" s="85"/>
      <c r="V72" s="85"/>
      <c r="W72" s="85"/>
      <c r="X72" s="85"/>
      <c r="Y72" s="85"/>
      <c r="Z72" s="85"/>
      <c r="AA72" s="86"/>
      <c r="AB72" s="90"/>
      <c r="AC72" s="90"/>
      <c r="AD72" s="90"/>
      <c r="AE72" s="85"/>
      <c r="AF72" s="90"/>
      <c r="AG72" s="85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Y72" s="87"/>
      <c r="BA72" s="90"/>
      <c r="BB72" s="90"/>
      <c r="BC72" s="90"/>
      <c r="BD72" s="85"/>
      <c r="BE72" s="90"/>
      <c r="BK72" s="91"/>
      <c r="BV72" s="86"/>
      <c r="BX72" s="91"/>
      <c r="BY72" s="91"/>
      <c r="BZ72" s="91"/>
      <c r="CA72" s="91"/>
      <c r="CC72" s="92"/>
      <c r="CI72" s="85"/>
      <c r="CL72" s="93"/>
    </row>
    <row r="73" spans="1:90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N73" s="85"/>
      <c r="O73" s="85"/>
      <c r="R73" s="85"/>
      <c r="S73" s="85"/>
      <c r="T73" s="89"/>
      <c r="U73" s="85"/>
      <c r="V73" s="85"/>
      <c r="W73" s="85"/>
      <c r="X73" s="85"/>
      <c r="Y73" s="85"/>
      <c r="Z73" s="85"/>
      <c r="AA73" s="86"/>
      <c r="AB73" s="90"/>
      <c r="AC73" s="90"/>
      <c r="AD73" s="90"/>
      <c r="AE73" s="85"/>
      <c r="AF73" s="90"/>
      <c r="AG73" s="85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Y73" s="87"/>
      <c r="BA73" s="90"/>
      <c r="BB73" s="90"/>
      <c r="BC73" s="90"/>
      <c r="BD73" s="85"/>
      <c r="BE73" s="90"/>
      <c r="BK73" s="91"/>
      <c r="BV73" s="86"/>
      <c r="BX73" s="91"/>
      <c r="BY73" s="91"/>
      <c r="BZ73" s="91"/>
      <c r="CA73" s="91"/>
      <c r="CC73" s="92"/>
      <c r="CI73" s="85"/>
      <c r="CL73" s="93"/>
    </row>
    <row r="74" spans="1:90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N74" s="85"/>
      <c r="O74" s="85"/>
      <c r="R74" s="85"/>
      <c r="S74" s="85"/>
      <c r="T74" s="89"/>
      <c r="U74" s="85"/>
      <c r="V74" s="85"/>
      <c r="W74" s="85"/>
      <c r="X74" s="85"/>
      <c r="Y74" s="85"/>
      <c r="Z74" s="85"/>
      <c r="AA74" s="86"/>
      <c r="AB74" s="90"/>
      <c r="AC74" s="90"/>
      <c r="AD74" s="90"/>
      <c r="AE74" s="85"/>
      <c r="AF74" s="90"/>
      <c r="AG74" s="85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Y74" s="87"/>
      <c r="BA74" s="90"/>
      <c r="BB74" s="90"/>
      <c r="BC74" s="90"/>
      <c r="BD74" s="85"/>
      <c r="BE74" s="90"/>
      <c r="BK74" s="91"/>
      <c r="BV74" s="86"/>
      <c r="BX74" s="91"/>
      <c r="BY74" s="91"/>
      <c r="BZ74" s="91"/>
      <c r="CA74" s="91"/>
      <c r="CC74" s="92"/>
      <c r="CI74" s="85"/>
      <c r="CL74" s="93"/>
    </row>
    <row r="75" spans="1:90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N75" s="85"/>
      <c r="O75" s="85"/>
      <c r="R75" s="85"/>
      <c r="S75" s="85"/>
      <c r="T75" s="89"/>
      <c r="U75" s="85"/>
      <c r="V75" s="85"/>
      <c r="W75" s="85"/>
      <c r="X75" s="85"/>
      <c r="Y75" s="85"/>
      <c r="Z75" s="85"/>
      <c r="AA75" s="86"/>
      <c r="AB75" s="90"/>
      <c r="AC75" s="90"/>
      <c r="AD75" s="90"/>
      <c r="AE75" s="85"/>
      <c r="AF75" s="90"/>
      <c r="AG75" s="85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Y75" s="87"/>
      <c r="BA75" s="90"/>
      <c r="BB75" s="90"/>
      <c r="BC75" s="90"/>
      <c r="BD75" s="85"/>
      <c r="BE75" s="90"/>
      <c r="BK75" s="91"/>
      <c r="BV75" s="86"/>
      <c r="BX75" s="91"/>
      <c r="BY75" s="91"/>
      <c r="BZ75" s="91"/>
      <c r="CA75" s="91"/>
      <c r="CC75" s="92"/>
      <c r="CI75" s="85"/>
      <c r="CL75" s="93"/>
    </row>
    <row r="76" spans="1:90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N76" s="85"/>
      <c r="O76" s="85"/>
      <c r="R76" s="85"/>
      <c r="S76" s="85"/>
      <c r="T76" s="89"/>
      <c r="U76" s="85"/>
      <c r="V76" s="85"/>
      <c r="W76" s="85"/>
      <c r="X76" s="85"/>
      <c r="Y76" s="85"/>
      <c r="Z76" s="85"/>
      <c r="AA76" s="86"/>
      <c r="AB76" s="90"/>
      <c r="AC76" s="90"/>
      <c r="AD76" s="90"/>
      <c r="AE76" s="85"/>
      <c r="AF76" s="90"/>
      <c r="AG76" s="85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Y76" s="87"/>
      <c r="BA76" s="90"/>
      <c r="BB76" s="90"/>
      <c r="BC76" s="90"/>
      <c r="BD76" s="85"/>
      <c r="BE76" s="90"/>
      <c r="BK76" s="91"/>
      <c r="BV76" s="86"/>
      <c r="BX76" s="91"/>
      <c r="BY76" s="91"/>
      <c r="BZ76" s="91"/>
      <c r="CA76" s="91"/>
      <c r="CC76" s="92"/>
      <c r="CI76" s="85"/>
      <c r="CL76" s="93"/>
    </row>
    <row r="77" spans="1:90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N77" s="85"/>
      <c r="O77" s="85"/>
      <c r="R77" s="85"/>
      <c r="S77" s="85"/>
      <c r="T77" s="89"/>
      <c r="U77" s="85"/>
      <c r="V77" s="85"/>
      <c r="W77" s="85"/>
      <c r="X77" s="85"/>
      <c r="Y77" s="85"/>
      <c r="Z77" s="85"/>
      <c r="AA77" s="86"/>
      <c r="AB77" s="90"/>
      <c r="AC77" s="90"/>
      <c r="AD77" s="90"/>
      <c r="AE77" s="85"/>
      <c r="AF77" s="90"/>
      <c r="AG77" s="85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Y77" s="87"/>
      <c r="BA77" s="90"/>
      <c r="BB77" s="90"/>
      <c r="BC77" s="90"/>
      <c r="BD77" s="85"/>
      <c r="BE77" s="90"/>
      <c r="BK77" s="91"/>
      <c r="BV77" s="86"/>
      <c r="BX77" s="91"/>
      <c r="BY77" s="91"/>
      <c r="BZ77" s="91"/>
      <c r="CA77" s="91"/>
      <c r="CC77" s="92"/>
      <c r="CI77" s="85"/>
      <c r="CL77" s="93"/>
    </row>
    <row r="78" spans="1:90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N78" s="85"/>
      <c r="O78" s="85"/>
      <c r="R78" s="85"/>
      <c r="S78" s="85"/>
      <c r="T78" s="89"/>
      <c r="U78" s="85"/>
      <c r="V78" s="85"/>
      <c r="W78" s="85"/>
      <c r="X78" s="85"/>
      <c r="Y78" s="85"/>
      <c r="Z78" s="85"/>
      <c r="AA78" s="86"/>
      <c r="AB78" s="90"/>
      <c r="AC78" s="90"/>
      <c r="AD78" s="90"/>
      <c r="AE78" s="85"/>
      <c r="AF78" s="90"/>
      <c r="AG78" s="85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Y78" s="87"/>
      <c r="BA78" s="90"/>
      <c r="BB78" s="90"/>
      <c r="BC78" s="90"/>
      <c r="BD78" s="85"/>
      <c r="BE78" s="90"/>
      <c r="BK78" s="91"/>
      <c r="BV78" s="86"/>
      <c r="BX78" s="91"/>
      <c r="BY78" s="91"/>
      <c r="BZ78" s="91"/>
      <c r="CA78" s="91"/>
      <c r="CC78" s="92"/>
      <c r="CI78" s="85"/>
      <c r="CL78" s="93"/>
    </row>
    <row r="79" spans="1:90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N79" s="85"/>
      <c r="O79" s="85"/>
      <c r="R79" s="85"/>
      <c r="S79" s="85"/>
      <c r="T79" s="89"/>
      <c r="U79" s="85"/>
      <c r="V79" s="85"/>
      <c r="W79" s="85"/>
      <c r="X79" s="85"/>
      <c r="Y79" s="85"/>
      <c r="Z79" s="85"/>
      <c r="AA79" s="86"/>
      <c r="AB79" s="90"/>
      <c r="AC79" s="90"/>
      <c r="AD79" s="90"/>
      <c r="AE79" s="85"/>
      <c r="AF79" s="90"/>
      <c r="AG79" s="85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Y79" s="87"/>
      <c r="BA79" s="90"/>
      <c r="BB79" s="90"/>
      <c r="BC79" s="90"/>
      <c r="BD79" s="85"/>
      <c r="BE79" s="90"/>
      <c r="BK79" s="91"/>
      <c r="BV79" s="86"/>
      <c r="BX79" s="91"/>
      <c r="BY79" s="91"/>
      <c r="BZ79" s="91"/>
      <c r="CA79" s="91"/>
      <c r="CC79" s="92"/>
      <c r="CI79" s="85"/>
      <c r="CL79" s="93"/>
    </row>
    <row r="80" spans="1:90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N80" s="85"/>
      <c r="O80" s="85"/>
      <c r="R80" s="85"/>
      <c r="S80" s="85"/>
      <c r="T80" s="89"/>
      <c r="U80" s="85"/>
      <c r="V80" s="85"/>
      <c r="W80" s="85"/>
      <c r="X80" s="85"/>
      <c r="Y80" s="85"/>
      <c r="Z80" s="85"/>
      <c r="AA80" s="86"/>
      <c r="AB80" s="90"/>
      <c r="AC80" s="90"/>
      <c r="AD80" s="90"/>
      <c r="AE80" s="85"/>
      <c r="AF80" s="90"/>
      <c r="AG80" s="85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Y80" s="87"/>
      <c r="BA80" s="90"/>
      <c r="BB80" s="90"/>
      <c r="BC80" s="90"/>
      <c r="BD80" s="85"/>
      <c r="BE80" s="90"/>
      <c r="BK80" s="91"/>
      <c r="BV80" s="86"/>
      <c r="BX80" s="91"/>
      <c r="BY80" s="91"/>
      <c r="BZ80" s="91"/>
      <c r="CA80" s="91"/>
      <c r="CC80" s="92"/>
      <c r="CI80" s="85"/>
      <c r="CL80" s="93"/>
    </row>
    <row r="81" spans="1:90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N81" s="85"/>
      <c r="O81" s="85"/>
      <c r="R81" s="85"/>
      <c r="S81" s="85"/>
      <c r="T81" s="89"/>
      <c r="U81" s="85"/>
      <c r="V81" s="85"/>
      <c r="W81" s="85"/>
      <c r="X81" s="85"/>
      <c r="Y81" s="85"/>
      <c r="Z81" s="85"/>
      <c r="AA81" s="86"/>
      <c r="AB81" s="90"/>
      <c r="AC81" s="90"/>
      <c r="AD81" s="90"/>
      <c r="AE81" s="85"/>
      <c r="AF81" s="90"/>
      <c r="AG81" s="85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Y81" s="87"/>
      <c r="BA81" s="90"/>
      <c r="BB81" s="90"/>
      <c r="BC81" s="90"/>
      <c r="BD81" s="85"/>
      <c r="BE81" s="90"/>
      <c r="BK81" s="91"/>
      <c r="BV81" s="86"/>
      <c r="BX81" s="91"/>
      <c r="BY81" s="91"/>
      <c r="BZ81" s="91"/>
      <c r="CA81" s="91"/>
      <c r="CC81" s="92"/>
      <c r="CI81" s="85"/>
      <c r="CL81" s="93"/>
    </row>
    <row r="82" spans="1:90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N82" s="85"/>
      <c r="O82" s="85"/>
      <c r="R82" s="85"/>
      <c r="S82" s="85"/>
      <c r="T82" s="89"/>
      <c r="U82" s="85"/>
      <c r="V82" s="85"/>
      <c r="W82" s="85"/>
      <c r="X82" s="85"/>
      <c r="Y82" s="85"/>
      <c r="Z82" s="85"/>
      <c r="AA82" s="86"/>
      <c r="AB82" s="90"/>
      <c r="AC82" s="90"/>
      <c r="AD82" s="90"/>
      <c r="AE82" s="85"/>
      <c r="AF82" s="90"/>
      <c r="AG82" s="85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Y82" s="87"/>
      <c r="BA82" s="90"/>
      <c r="BB82" s="90"/>
      <c r="BC82" s="90"/>
      <c r="BD82" s="85"/>
      <c r="BE82" s="90"/>
      <c r="BK82" s="91"/>
      <c r="BV82" s="86"/>
      <c r="BX82" s="91"/>
      <c r="BY82" s="91"/>
      <c r="BZ82" s="91"/>
      <c r="CA82" s="91"/>
      <c r="CC82" s="92"/>
      <c r="CI82" s="85"/>
      <c r="CL82" s="93"/>
    </row>
    <row r="83" spans="1:90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N83" s="85"/>
      <c r="O83" s="85"/>
      <c r="R83" s="85"/>
      <c r="S83" s="85"/>
      <c r="T83" s="89"/>
      <c r="U83" s="85"/>
      <c r="V83" s="85"/>
      <c r="W83" s="85"/>
      <c r="X83" s="85"/>
      <c r="Y83" s="85"/>
      <c r="Z83" s="85"/>
      <c r="AA83" s="86"/>
      <c r="AB83" s="90"/>
      <c r="AC83" s="90"/>
      <c r="AD83" s="90"/>
      <c r="AE83" s="85"/>
      <c r="AF83" s="90"/>
      <c r="AG83" s="85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Y83" s="87"/>
      <c r="BA83" s="90"/>
      <c r="BB83" s="90"/>
      <c r="BC83" s="90"/>
      <c r="BD83" s="85"/>
      <c r="BE83" s="90"/>
      <c r="BK83" s="91"/>
      <c r="BV83" s="86"/>
      <c r="BX83" s="91"/>
      <c r="BY83" s="91"/>
      <c r="BZ83" s="91"/>
      <c r="CA83" s="91"/>
      <c r="CC83" s="92"/>
      <c r="CI83" s="85"/>
      <c r="CL83" s="93"/>
    </row>
    <row r="84" spans="1:90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N84" s="85"/>
      <c r="O84" s="85"/>
      <c r="R84" s="85"/>
      <c r="S84" s="85"/>
      <c r="T84" s="89"/>
      <c r="U84" s="85"/>
      <c r="V84" s="85"/>
      <c r="W84" s="85"/>
      <c r="X84" s="85"/>
      <c r="Y84" s="85"/>
      <c r="Z84" s="85"/>
      <c r="AA84" s="86"/>
      <c r="AB84" s="90"/>
      <c r="AC84" s="90"/>
      <c r="AD84" s="90"/>
      <c r="AE84" s="85"/>
      <c r="AF84" s="90"/>
      <c r="AG84" s="85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Y84" s="87"/>
      <c r="BA84" s="90"/>
      <c r="BB84" s="90"/>
      <c r="BC84" s="90"/>
      <c r="BD84" s="85"/>
      <c r="BE84" s="90"/>
      <c r="BK84" s="91"/>
      <c r="BV84" s="86"/>
      <c r="BX84" s="91"/>
      <c r="BY84" s="91"/>
      <c r="BZ84" s="91"/>
      <c r="CA84" s="91"/>
      <c r="CC84" s="92"/>
      <c r="CI84" s="85"/>
      <c r="CL84" s="93"/>
    </row>
    <row r="85" spans="1:90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N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A85" s="86"/>
      <c r="AB85" s="90"/>
      <c r="AC85" s="90"/>
      <c r="AD85" s="90"/>
      <c r="AE85" s="85"/>
      <c r="AF85" s="90"/>
      <c r="AG85" s="85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Y85" s="87"/>
      <c r="BA85" s="90"/>
      <c r="BB85" s="90"/>
      <c r="BC85" s="90"/>
      <c r="BD85" s="85"/>
      <c r="BE85" s="90"/>
      <c r="BK85" s="91"/>
      <c r="BV85" s="86"/>
      <c r="BX85" s="91"/>
      <c r="BY85" s="91"/>
      <c r="BZ85" s="91"/>
      <c r="CA85" s="91"/>
      <c r="CC85" s="92"/>
      <c r="CI85" s="85"/>
      <c r="CL85" s="93"/>
    </row>
    <row r="86" spans="1:90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N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A86" s="86"/>
      <c r="AB86" s="90"/>
      <c r="AC86" s="90"/>
      <c r="AD86" s="90"/>
      <c r="AE86" s="85"/>
      <c r="AF86" s="90"/>
      <c r="AG86" s="85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Y86" s="87"/>
      <c r="BA86" s="90"/>
      <c r="BB86" s="90"/>
      <c r="BC86" s="90"/>
      <c r="BD86" s="85"/>
      <c r="BE86" s="90"/>
      <c r="BK86" s="91"/>
      <c r="BV86" s="86"/>
      <c r="BX86" s="91"/>
      <c r="BY86" s="91"/>
      <c r="BZ86" s="91"/>
      <c r="CA86" s="91"/>
      <c r="CC86" s="92"/>
      <c r="CI86" s="85"/>
      <c r="CL86" s="93"/>
    </row>
    <row r="87" spans="1:90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N87" s="85"/>
      <c r="O87" s="85"/>
      <c r="R87" s="85"/>
      <c r="S87" s="85"/>
      <c r="T87" s="89"/>
      <c r="U87" s="85"/>
      <c r="V87" s="85"/>
      <c r="W87" s="85"/>
      <c r="X87" s="85"/>
      <c r="Y87" s="85"/>
      <c r="Z87" s="85"/>
      <c r="AA87" s="86"/>
      <c r="AB87" s="90"/>
      <c r="AC87" s="90"/>
      <c r="AD87" s="90"/>
      <c r="AE87" s="85"/>
      <c r="AF87" s="90"/>
      <c r="AG87" s="85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Y87" s="87"/>
      <c r="BA87" s="90"/>
      <c r="BB87" s="90"/>
      <c r="BC87" s="90"/>
      <c r="BD87" s="85"/>
      <c r="BE87" s="90"/>
      <c r="BK87" s="91"/>
      <c r="BV87" s="86"/>
      <c r="BX87" s="91"/>
      <c r="BY87" s="91"/>
      <c r="BZ87" s="91"/>
      <c r="CA87" s="91"/>
      <c r="CC87" s="92"/>
      <c r="CI87" s="85"/>
      <c r="CL87" s="93"/>
    </row>
    <row r="88" spans="1:90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N88" s="85"/>
      <c r="O88" s="85"/>
      <c r="R88" s="85"/>
      <c r="S88" s="85"/>
      <c r="T88" s="89"/>
      <c r="U88" s="85"/>
      <c r="V88" s="85"/>
      <c r="W88" s="85"/>
      <c r="X88" s="85"/>
      <c r="Y88" s="85"/>
      <c r="Z88" s="85"/>
      <c r="AA88" s="86"/>
      <c r="AB88" s="90"/>
      <c r="AC88" s="90"/>
      <c r="AD88" s="90"/>
      <c r="AE88" s="85"/>
      <c r="AF88" s="90"/>
      <c r="AG88" s="85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Y88" s="87"/>
      <c r="BA88" s="90"/>
      <c r="BB88" s="90"/>
      <c r="BC88" s="90"/>
      <c r="BD88" s="85"/>
      <c r="BE88" s="90"/>
      <c r="BK88" s="91"/>
      <c r="BV88" s="86"/>
      <c r="BX88" s="91"/>
      <c r="BY88" s="91"/>
      <c r="BZ88" s="91"/>
      <c r="CA88" s="91"/>
      <c r="CC88" s="92"/>
      <c r="CI88" s="85"/>
      <c r="CL88" s="93"/>
    </row>
    <row r="89" spans="1:90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N89" s="85"/>
      <c r="O89" s="85"/>
      <c r="R89" s="85"/>
      <c r="S89" s="85"/>
      <c r="T89" s="89"/>
      <c r="U89" s="85"/>
      <c r="V89" s="85"/>
      <c r="W89" s="85"/>
      <c r="X89" s="85"/>
      <c r="Y89" s="85"/>
      <c r="Z89" s="85"/>
      <c r="AA89" s="86"/>
      <c r="AB89" s="90"/>
      <c r="AC89" s="90"/>
      <c r="AD89" s="90"/>
      <c r="AE89" s="85"/>
      <c r="AF89" s="90"/>
      <c r="AG89" s="85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Y89" s="87"/>
      <c r="BA89" s="90"/>
      <c r="BB89" s="90"/>
      <c r="BC89" s="90"/>
      <c r="BD89" s="85"/>
      <c r="BE89" s="90"/>
      <c r="BK89" s="91"/>
      <c r="BV89" s="86"/>
      <c r="BX89" s="91"/>
      <c r="BY89" s="91"/>
      <c r="BZ89" s="91"/>
      <c r="CA89" s="91"/>
      <c r="CC89" s="92"/>
      <c r="CI89" s="85"/>
      <c r="CL89" s="93"/>
    </row>
    <row r="90" spans="1:90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N90" s="85"/>
      <c r="O90" s="85"/>
      <c r="R90" s="85"/>
      <c r="S90" s="85"/>
      <c r="T90" s="89"/>
      <c r="U90" s="85"/>
      <c r="V90" s="85"/>
      <c r="W90" s="85"/>
      <c r="X90" s="85"/>
      <c r="Y90" s="85"/>
      <c r="Z90" s="85"/>
      <c r="AA90" s="86"/>
      <c r="AB90" s="90"/>
      <c r="AC90" s="90"/>
      <c r="AD90" s="90"/>
      <c r="AE90" s="85"/>
      <c r="AF90" s="90"/>
      <c r="AG90" s="85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Y90" s="87"/>
      <c r="BA90" s="90"/>
      <c r="BB90" s="90"/>
      <c r="BC90" s="90"/>
      <c r="BD90" s="85"/>
      <c r="BE90" s="90"/>
      <c r="BK90" s="91"/>
      <c r="BV90" s="86"/>
      <c r="BX90" s="91"/>
      <c r="BY90" s="91"/>
      <c r="BZ90" s="91"/>
      <c r="CA90" s="91"/>
      <c r="CC90" s="92"/>
      <c r="CI90" s="85"/>
      <c r="CL90" s="93"/>
    </row>
    <row r="91" spans="1:90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N91" s="85"/>
      <c r="O91" s="85"/>
      <c r="R91" s="85"/>
      <c r="S91" s="85"/>
      <c r="T91" s="89"/>
      <c r="U91" s="85"/>
      <c r="V91" s="85"/>
      <c r="W91" s="85"/>
      <c r="X91" s="85"/>
      <c r="Y91" s="85"/>
      <c r="Z91" s="85"/>
      <c r="AA91" s="86"/>
      <c r="AB91" s="90"/>
      <c r="AC91" s="90"/>
      <c r="AD91" s="90"/>
      <c r="AE91" s="85"/>
      <c r="AF91" s="90"/>
      <c r="AG91" s="85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Y91" s="87"/>
      <c r="BA91" s="90"/>
      <c r="BB91" s="90"/>
      <c r="BC91" s="90"/>
      <c r="BD91" s="85"/>
      <c r="BE91" s="90"/>
      <c r="BK91" s="91"/>
      <c r="BV91" s="86"/>
      <c r="BX91" s="91"/>
      <c r="BY91" s="91"/>
      <c r="BZ91" s="91"/>
      <c r="CA91" s="91"/>
      <c r="CC91" s="92"/>
      <c r="CI91" s="85"/>
      <c r="CL91" s="93"/>
    </row>
    <row r="92" spans="1:90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N92" s="85"/>
      <c r="O92" s="85"/>
      <c r="R92" s="85"/>
      <c r="S92" s="85"/>
      <c r="T92" s="89"/>
      <c r="U92" s="85"/>
      <c r="V92" s="85"/>
      <c r="W92" s="85"/>
      <c r="X92" s="85"/>
      <c r="Y92" s="85"/>
      <c r="Z92" s="85"/>
      <c r="AA92" s="86"/>
      <c r="AB92" s="90"/>
      <c r="AC92" s="90"/>
      <c r="AD92" s="90"/>
      <c r="AE92" s="85"/>
      <c r="AF92" s="90"/>
      <c r="AG92" s="85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Y92" s="87"/>
      <c r="BA92" s="90"/>
      <c r="BB92" s="90"/>
      <c r="BC92" s="90"/>
      <c r="BD92" s="85"/>
      <c r="BE92" s="90"/>
      <c r="BK92" s="91"/>
      <c r="BV92" s="86"/>
      <c r="BX92" s="91"/>
      <c r="BY92" s="91"/>
      <c r="BZ92" s="91"/>
      <c r="CA92" s="91"/>
      <c r="CC92" s="92"/>
      <c r="CI92" s="85"/>
      <c r="CL92" s="93"/>
    </row>
    <row r="93" spans="1:90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N93" s="85"/>
      <c r="O93" s="85"/>
      <c r="R93" s="85"/>
      <c r="S93" s="85"/>
      <c r="T93" s="89"/>
      <c r="U93" s="85"/>
      <c r="V93" s="85"/>
      <c r="W93" s="85"/>
      <c r="X93" s="85"/>
      <c r="Y93" s="85"/>
      <c r="Z93" s="85"/>
      <c r="AA93" s="86"/>
      <c r="AB93" s="90"/>
      <c r="AC93" s="90"/>
      <c r="AD93" s="90"/>
      <c r="AE93" s="85"/>
      <c r="AF93" s="90"/>
      <c r="AG93" s="85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Y93" s="87"/>
      <c r="BA93" s="90"/>
      <c r="BB93" s="90"/>
      <c r="BC93" s="90"/>
      <c r="BD93" s="85"/>
      <c r="BE93" s="90"/>
      <c r="BK93" s="91"/>
      <c r="BV93" s="86"/>
      <c r="BX93" s="91"/>
      <c r="BY93" s="91"/>
      <c r="BZ93" s="91"/>
      <c r="CA93" s="91"/>
      <c r="CC93" s="92"/>
      <c r="CI93" s="85"/>
      <c r="CL93" s="93"/>
    </row>
    <row r="94" spans="1:90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N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A94" s="86"/>
      <c r="AB94" s="90"/>
      <c r="AC94" s="90"/>
      <c r="AD94" s="90"/>
      <c r="AE94" s="85"/>
      <c r="AF94" s="90"/>
      <c r="AG94" s="85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Y94" s="87"/>
      <c r="BA94" s="90"/>
      <c r="BB94" s="90"/>
      <c r="BC94" s="90"/>
      <c r="BD94" s="85"/>
      <c r="BE94" s="90"/>
      <c r="BK94" s="91"/>
      <c r="BV94" s="86"/>
      <c r="BX94" s="91"/>
      <c r="BY94" s="91"/>
      <c r="BZ94" s="91"/>
      <c r="CA94" s="91"/>
      <c r="CC94" s="92"/>
      <c r="CI94" s="85"/>
      <c r="CL94" s="93"/>
    </row>
    <row r="95" spans="1:90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N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A95" s="86"/>
      <c r="AB95" s="90"/>
      <c r="AC95" s="90"/>
      <c r="AD95" s="90"/>
      <c r="AE95" s="85"/>
      <c r="AF95" s="90"/>
      <c r="AG95" s="85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Y95" s="87"/>
      <c r="BA95" s="90"/>
      <c r="BB95" s="90"/>
      <c r="BC95" s="90"/>
      <c r="BD95" s="85"/>
      <c r="BE95" s="90"/>
      <c r="BK95" s="91"/>
      <c r="BV95" s="86"/>
      <c r="BX95" s="91"/>
      <c r="BY95" s="91"/>
      <c r="BZ95" s="91"/>
      <c r="CA95" s="91"/>
      <c r="CC95" s="92"/>
      <c r="CI95" s="85"/>
      <c r="CL95" s="93"/>
    </row>
    <row r="96" spans="1:90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N96" s="85"/>
      <c r="O96" s="85"/>
      <c r="R96" s="85"/>
      <c r="S96" s="85"/>
      <c r="T96" s="89"/>
      <c r="U96" s="85"/>
      <c r="V96" s="85"/>
      <c r="W96" s="85"/>
      <c r="X96" s="85"/>
      <c r="Y96" s="85"/>
      <c r="Z96" s="85"/>
      <c r="AA96" s="86"/>
      <c r="AB96" s="90"/>
      <c r="AC96" s="90"/>
      <c r="AD96" s="90"/>
      <c r="AE96" s="85"/>
      <c r="AF96" s="90"/>
      <c r="AG96" s="85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Y96" s="87"/>
      <c r="BA96" s="90"/>
      <c r="BB96" s="90"/>
      <c r="BC96" s="90"/>
      <c r="BD96" s="85"/>
      <c r="BE96" s="90"/>
      <c r="BK96" s="91"/>
      <c r="BV96" s="86"/>
      <c r="BX96" s="91"/>
      <c r="BY96" s="91"/>
      <c r="BZ96" s="91"/>
      <c r="CA96" s="91"/>
      <c r="CC96" s="92"/>
      <c r="CI96" s="85"/>
      <c r="CL96" s="93"/>
    </row>
    <row r="97" spans="1:90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N97" s="85"/>
      <c r="O97" s="85"/>
      <c r="R97" s="85"/>
      <c r="S97" s="85"/>
      <c r="T97" s="89"/>
      <c r="U97" s="85"/>
      <c r="V97" s="85"/>
      <c r="W97" s="85"/>
      <c r="X97" s="85"/>
      <c r="Y97" s="85"/>
      <c r="Z97" s="85"/>
      <c r="AA97" s="86"/>
      <c r="AB97" s="90"/>
      <c r="AC97" s="90"/>
      <c r="AD97" s="90"/>
      <c r="AE97" s="85"/>
      <c r="AF97" s="90"/>
      <c r="AG97" s="85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Y97" s="87"/>
      <c r="BA97" s="90"/>
      <c r="BB97" s="90"/>
      <c r="BC97" s="90"/>
      <c r="BD97" s="85"/>
      <c r="BE97" s="90"/>
      <c r="BK97" s="91"/>
      <c r="BV97" s="86"/>
      <c r="BX97" s="91"/>
      <c r="BY97" s="91"/>
      <c r="BZ97" s="91"/>
      <c r="CA97" s="91"/>
      <c r="CC97" s="92"/>
      <c r="CI97" s="85"/>
      <c r="CL97" s="93"/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conditionalFormatting sqref="Z567:Z1048576">
    <cfRule type="duplicateValues" dxfId="128" priority="36"/>
  </conditionalFormatting>
  <conditionalFormatting sqref="Z561:Z566">
    <cfRule type="duplicateValues" dxfId="127" priority="25"/>
  </conditionalFormatting>
  <conditionalFormatting sqref="Z561:Z1048576 Z1:Z3 Z233 Z149:Z231">
    <cfRule type="duplicateValues" dxfId="126" priority="24"/>
  </conditionalFormatting>
  <conditionalFormatting sqref="Z234:Z277">
    <cfRule type="duplicateValues" dxfId="125" priority="23"/>
  </conditionalFormatting>
  <conditionalFormatting sqref="Z278:Z318">
    <cfRule type="duplicateValues" dxfId="124" priority="22"/>
  </conditionalFormatting>
  <conditionalFormatting sqref="Z319:Z334">
    <cfRule type="duplicateValues" dxfId="123" priority="21"/>
  </conditionalFormatting>
  <conditionalFormatting sqref="Z335:Z365">
    <cfRule type="duplicateValues" dxfId="122" priority="20"/>
  </conditionalFormatting>
  <conditionalFormatting sqref="Z366:Z400">
    <cfRule type="duplicateValues" dxfId="121" priority="19"/>
  </conditionalFormatting>
  <conditionalFormatting sqref="Z401:Z447">
    <cfRule type="duplicateValues" dxfId="120" priority="18"/>
  </conditionalFormatting>
  <conditionalFormatting sqref="Z448:Z467">
    <cfRule type="duplicateValues" dxfId="119" priority="17"/>
  </conditionalFormatting>
  <conditionalFormatting sqref="Z468:Z486">
    <cfRule type="duplicateValues" dxfId="118" priority="16"/>
  </conditionalFormatting>
  <conditionalFormatting sqref="Z487:Z492">
    <cfRule type="duplicateValues" dxfId="117" priority="15"/>
  </conditionalFormatting>
  <conditionalFormatting sqref="Z493:Z504">
    <cfRule type="duplicateValues" dxfId="116" priority="14"/>
  </conditionalFormatting>
  <conditionalFormatting sqref="Z505:Z520">
    <cfRule type="duplicateValues" dxfId="115" priority="13"/>
  </conditionalFormatting>
  <conditionalFormatting sqref="Z521:Z529">
    <cfRule type="duplicateValues" dxfId="114" priority="12"/>
  </conditionalFormatting>
  <conditionalFormatting sqref="Z530:Z534">
    <cfRule type="duplicateValues" dxfId="113" priority="11"/>
  </conditionalFormatting>
  <conditionalFormatting sqref="Z535:Z543">
    <cfRule type="duplicateValues" dxfId="112" priority="10"/>
  </conditionalFormatting>
  <conditionalFormatting sqref="Z544:Z560">
    <cfRule type="duplicateValues" dxfId="111" priority="9"/>
  </conditionalFormatting>
  <conditionalFormatting sqref="Z233:Z1048576 Z1:Z3 Z149:Z231">
    <cfRule type="duplicateValues" dxfId="110" priority="8"/>
  </conditionalFormatting>
  <conditionalFormatting sqref="Z232">
    <cfRule type="duplicateValues" dxfId="109" priority="7" stopIfTrue="1"/>
  </conditionalFormatting>
  <conditionalFormatting sqref="Z4">
    <cfRule type="duplicateValues" dxfId="108" priority="2"/>
  </conditionalFormatting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8"/>
  <sheetViews>
    <sheetView topLeftCell="A31" workbookViewId="0">
      <selection activeCell="H27" sqref="H27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bestFit="1" customWidth="1"/>
    <col min="7" max="7" width="8" style="27" customWidth="1"/>
    <col min="8" max="8" width="4" style="27" customWidth="1"/>
    <col min="9" max="9" width="5" style="27" customWidth="1"/>
    <col min="10" max="11" width="7" style="27" customWidth="1"/>
    <col min="12" max="12" width="10.140625" style="27" customWidth="1"/>
    <col min="13" max="13" width="21.140625" style="27" customWidth="1"/>
    <col min="14" max="14" width="15.140625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181</v>
      </c>
      <c r="B5" s="4" t="s">
        <v>182</v>
      </c>
      <c r="C5" s="4" t="s">
        <v>410</v>
      </c>
      <c r="D5" s="11" t="s">
        <v>192</v>
      </c>
      <c r="E5" s="4" t="s">
        <v>192</v>
      </c>
      <c r="F5" s="4" t="s">
        <v>411</v>
      </c>
      <c r="G5" s="79">
        <v>4000</v>
      </c>
      <c r="H5" s="79">
        <v>1</v>
      </c>
      <c r="I5" s="4" t="s">
        <v>269</v>
      </c>
      <c r="J5" s="4" t="s">
        <v>412</v>
      </c>
      <c r="K5" s="4" t="s">
        <v>413</v>
      </c>
      <c r="L5" s="4" t="s">
        <v>193</v>
      </c>
      <c r="M5" s="4" t="s">
        <v>414</v>
      </c>
      <c r="N5" s="4" t="s">
        <v>414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188</v>
      </c>
      <c r="B6" s="4" t="s">
        <v>182</v>
      </c>
      <c r="C6" s="4" t="s">
        <v>410</v>
      </c>
      <c r="D6" s="11" t="s">
        <v>183</v>
      </c>
      <c r="E6" s="4" t="s">
        <v>183</v>
      </c>
      <c r="F6" s="4" t="s">
        <v>415</v>
      </c>
      <c r="G6" s="79">
        <v>200</v>
      </c>
      <c r="H6" s="79">
        <v>1</v>
      </c>
      <c r="I6" s="4" t="s">
        <v>269</v>
      </c>
      <c r="J6" s="4" t="s">
        <v>416</v>
      </c>
      <c r="K6" s="4" t="s">
        <v>417</v>
      </c>
      <c r="L6" s="4" t="s">
        <v>418</v>
      </c>
      <c r="M6" s="4" t="s">
        <v>415</v>
      </c>
      <c r="N6" s="4" t="s">
        <v>419</v>
      </c>
      <c r="O6" s="4" t="s">
        <v>184</v>
      </c>
      <c r="P6" s="4" t="s">
        <v>185</v>
      </c>
      <c r="Q6" s="4" t="s">
        <v>186</v>
      </c>
      <c r="R6" s="4" t="s">
        <v>187</v>
      </c>
    </row>
    <row r="7" spans="1:18" customFormat="1" x14ac:dyDescent="0.25">
      <c r="A7" s="4" t="s">
        <v>191</v>
      </c>
      <c r="B7" s="4" t="s">
        <v>182</v>
      </c>
      <c r="C7" s="4" t="s">
        <v>410</v>
      </c>
      <c r="D7" s="11" t="s">
        <v>200</v>
      </c>
      <c r="E7" s="4" t="s">
        <v>200</v>
      </c>
      <c r="F7" s="4" t="s">
        <v>420</v>
      </c>
      <c r="G7" s="79">
        <v>100</v>
      </c>
      <c r="H7" s="79">
        <v>1</v>
      </c>
      <c r="I7" s="4" t="s">
        <v>269</v>
      </c>
      <c r="J7" s="4" t="s">
        <v>421</v>
      </c>
      <c r="K7" s="4" t="s">
        <v>422</v>
      </c>
      <c r="L7" s="4" t="s">
        <v>201</v>
      </c>
      <c r="M7" s="4" t="s">
        <v>420</v>
      </c>
      <c r="N7" s="4" t="s">
        <v>420</v>
      </c>
      <c r="O7" s="4" t="s">
        <v>184</v>
      </c>
      <c r="P7" s="4" t="s">
        <v>185</v>
      </c>
      <c r="Q7" s="4" t="s">
        <v>186</v>
      </c>
      <c r="R7" s="4" t="s">
        <v>196</v>
      </c>
    </row>
    <row r="8" spans="1:18" customFormat="1" x14ac:dyDescent="0.25">
      <c r="A8" s="4" t="s">
        <v>195</v>
      </c>
      <c r="B8" s="4" t="s">
        <v>182</v>
      </c>
      <c r="C8" s="4" t="s">
        <v>410</v>
      </c>
      <c r="D8" s="11" t="s">
        <v>208</v>
      </c>
      <c r="E8" s="4" t="s">
        <v>208</v>
      </c>
      <c r="F8" s="4" t="s">
        <v>427</v>
      </c>
      <c r="G8" s="79">
        <v>3300</v>
      </c>
      <c r="H8" s="79">
        <v>1</v>
      </c>
      <c r="I8" s="4" t="s">
        <v>269</v>
      </c>
      <c r="J8" s="4" t="s">
        <v>428</v>
      </c>
      <c r="K8" s="4" t="s">
        <v>429</v>
      </c>
      <c r="L8" s="4" t="s">
        <v>430</v>
      </c>
      <c r="M8" s="4" t="s">
        <v>427</v>
      </c>
      <c r="N8" s="4" t="s">
        <v>431</v>
      </c>
      <c r="O8" s="4" t="s">
        <v>184</v>
      </c>
      <c r="P8" s="4" t="s">
        <v>185</v>
      </c>
      <c r="Q8" s="4" t="s">
        <v>186</v>
      </c>
      <c r="R8" s="4" t="s">
        <v>196</v>
      </c>
    </row>
    <row r="9" spans="1:18" customFormat="1" x14ac:dyDescent="0.25">
      <c r="A9" s="4" t="s">
        <v>198</v>
      </c>
      <c r="B9" s="4" t="s">
        <v>182</v>
      </c>
      <c r="C9" s="4" t="s">
        <v>410</v>
      </c>
      <c r="D9" s="11" t="s">
        <v>200</v>
      </c>
      <c r="E9" s="4" t="s">
        <v>200</v>
      </c>
      <c r="F9" s="4" t="s">
        <v>435</v>
      </c>
      <c r="G9" s="79">
        <v>7000</v>
      </c>
      <c r="H9" s="79">
        <v>1</v>
      </c>
      <c r="I9" s="4" t="s">
        <v>269</v>
      </c>
      <c r="J9" s="4" t="s">
        <v>436</v>
      </c>
      <c r="K9" s="4" t="s">
        <v>437</v>
      </c>
      <c r="L9" s="4" t="s">
        <v>201</v>
      </c>
      <c r="M9" s="4" t="s">
        <v>435</v>
      </c>
      <c r="N9" s="4" t="s">
        <v>435</v>
      </c>
      <c r="O9" s="4" t="s">
        <v>184</v>
      </c>
      <c r="P9" s="4" t="s">
        <v>185</v>
      </c>
      <c r="Q9" s="4" t="s">
        <v>202</v>
      </c>
      <c r="R9" s="4" t="s">
        <v>185</v>
      </c>
    </row>
    <row r="10" spans="1:18" customFormat="1" x14ac:dyDescent="0.25">
      <c r="A10" s="4" t="s">
        <v>199</v>
      </c>
      <c r="B10" s="4" t="s">
        <v>182</v>
      </c>
      <c r="C10" s="4" t="s">
        <v>410</v>
      </c>
      <c r="D10" s="11" t="s">
        <v>192</v>
      </c>
      <c r="E10" s="4" t="s">
        <v>192</v>
      </c>
      <c r="F10" s="4" t="s">
        <v>438</v>
      </c>
      <c r="G10" s="79">
        <v>7</v>
      </c>
      <c r="H10" s="79">
        <v>1</v>
      </c>
      <c r="I10" s="4" t="s">
        <v>269</v>
      </c>
      <c r="J10" s="4" t="s">
        <v>439</v>
      </c>
      <c r="K10" s="4" t="s">
        <v>440</v>
      </c>
      <c r="L10" s="4" t="s">
        <v>193</v>
      </c>
      <c r="M10" s="4" t="s">
        <v>441</v>
      </c>
      <c r="N10" s="4" t="s">
        <v>256</v>
      </c>
      <c r="O10" s="4" t="s">
        <v>184</v>
      </c>
      <c r="P10" s="4" t="s">
        <v>185</v>
      </c>
      <c r="Q10" s="4" t="s">
        <v>186</v>
      </c>
      <c r="R10" s="4" t="s">
        <v>196</v>
      </c>
    </row>
    <row r="11" spans="1:18" customFormat="1" x14ac:dyDescent="0.25">
      <c r="A11" s="4" t="s">
        <v>203</v>
      </c>
      <c r="B11" s="4" t="s">
        <v>182</v>
      </c>
      <c r="C11" s="4" t="s">
        <v>410</v>
      </c>
      <c r="D11" s="11" t="s">
        <v>192</v>
      </c>
      <c r="E11" s="4" t="s">
        <v>192</v>
      </c>
      <c r="F11" s="4" t="s">
        <v>442</v>
      </c>
      <c r="G11" s="79">
        <v>40</v>
      </c>
      <c r="H11" s="79">
        <v>1</v>
      </c>
      <c r="I11" s="4" t="s">
        <v>269</v>
      </c>
      <c r="J11" s="4" t="s">
        <v>443</v>
      </c>
      <c r="K11" s="4" t="s">
        <v>444</v>
      </c>
      <c r="L11" s="4" t="s">
        <v>193</v>
      </c>
      <c r="M11" s="4" t="s">
        <v>259</v>
      </c>
      <c r="N11" s="4" t="s">
        <v>259</v>
      </c>
      <c r="O11" s="4" t="s">
        <v>184</v>
      </c>
      <c r="P11" s="4" t="s">
        <v>185</v>
      </c>
      <c r="Q11" s="4" t="s">
        <v>186</v>
      </c>
      <c r="R11" s="4" t="s">
        <v>196</v>
      </c>
    </row>
    <row r="12" spans="1:18" customFormat="1" x14ac:dyDescent="0.25">
      <c r="A12" s="4" t="s">
        <v>204</v>
      </c>
      <c r="B12" s="4" t="s">
        <v>182</v>
      </c>
      <c r="C12" s="4" t="s">
        <v>410</v>
      </c>
      <c r="D12" s="11" t="s">
        <v>183</v>
      </c>
      <c r="E12" s="4" t="s">
        <v>183</v>
      </c>
      <c r="F12" s="4" t="s">
        <v>445</v>
      </c>
      <c r="G12" s="79">
        <v>10</v>
      </c>
      <c r="H12" s="79">
        <v>1</v>
      </c>
      <c r="I12" s="4" t="s">
        <v>269</v>
      </c>
      <c r="J12" s="4" t="s">
        <v>446</v>
      </c>
      <c r="K12" s="4" t="s">
        <v>447</v>
      </c>
      <c r="L12" s="4" t="s">
        <v>448</v>
      </c>
      <c r="M12" s="4" t="s">
        <v>445</v>
      </c>
      <c r="N12" s="4" t="s">
        <v>449</v>
      </c>
      <c r="O12" s="4" t="s">
        <v>184</v>
      </c>
      <c r="P12" s="4" t="s">
        <v>185</v>
      </c>
      <c r="Q12" s="4" t="s">
        <v>186</v>
      </c>
      <c r="R12" s="4" t="s">
        <v>196</v>
      </c>
    </row>
    <row r="13" spans="1:18" customFormat="1" x14ac:dyDescent="0.25">
      <c r="A13" s="4" t="s">
        <v>210</v>
      </c>
      <c r="B13" s="4" t="s">
        <v>182</v>
      </c>
      <c r="C13" s="4" t="s">
        <v>410</v>
      </c>
      <c r="D13" s="11" t="s">
        <v>192</v>
      </c>
      <c r="E13" s="4" t="s">
        <v>192</v>
      </c>
      <c r="F13" s="4" t="s">
        <v>461</v>
      </c>
      <c r="G13" s="79">
        <v>491</v>
      </c>
      <c r="H13" s="79">
        <v>1</v>
      </c>
      <c r="I13" s="4" t="s">
        <v>269</v>
      </c>
      <c r="J13" s="4" t="s">
        <v>462</v>
      </c>
      <c r="K13" s="4" t="s">
        <v>463</v>
      </c>
      <c r="L13" s="4" t="s">
        <v>193</v>
      </c>
      <c r="M13" s="4" t="s">
        <v>464</v>
      </c>
      <c r="N13" s="4" t="s">
        <v>464</v>
      </c>
      <c r="O13" s="4" t="s">
        <v>184</v>
      </c>
      <c r="P13" s="4" t="s">
        <v>185</v>
      </c>
      <c r="Q13" s="4" t="s">
        <v>202</v>
      </c>
      <c r="R13" s="4" t="s">
        <v>185</v>
      </c>
    </row>
    <row r="14" spans="1:18" customFormat="1" x14ac:dyDescent="0.25">
      <c r="A14" s="4" t="s">
        <v>211</v>
      </c>
      <c r="B14" s="4" t="s">
        <v>182</v>
      </c>
      <c r="C14" s="4" t="s">
        <v>410</v>
      </c>
      <c r="D14" s="11" t="s">
        <v>215</v>
      </c>
      <c r="E14" s="4" t="s">
        <v>215</v>
      </c>
      <c r="F14" s="4" t="s">
        <v>465</v>
      </c>
      <c r="G14" s="79">
        <v>20</v>
      </c>
      <c r="H14" s="79">
        <v>1</v>
      </c>
      <c r="I14" s="4" t="s">
        <v>269</v>
      </c>
      <c r="J14" s="4" t="s">
        <v>466</v>
      </c>
      <c r="K14" s="4" t="s">
        <v>467</v>
      </c>
      <c r="L14" s="4" t="s">
        <v>216</v>
      </c>
      <c r="M14" s="4" t="s">
        <v>468</v>
      </c>
      <c r="N14" s="4" t="s">
        <v>469</v>
      </c>
      <c r="O14" s="4" t="s">
        <v>184</v>
      </c>
      <c r="P14" s="4" t="s">
        <v>185</v>
      </c>
      <c r="Q14" s="4" t="s">
        <v>202</v>
      </c>
      <c r="R14" s="4" t="s">
        <v>185</v>
      </c>
    </row>
    <row r="15" spans="1:18" customFormat="1" x14ac:dyDescent="0.25">
      <c r="A15" s="4" t="s">
        <v>214</v>
      </c>
      <c r="B15" s="4" t="s">
        <v>182</v>
      </c>
      <c r="C15" s="4" t="s">
        <v>410</v>
      </c>
      <c r="D15" s="11" t="s">
        <v>240</v>
      </c>
      <c r="E15" s="4" t="s">
        <v>240</v>
      </c>
      <c r="F15" s="4" t="s">
        <v>264</v>
      </c>
      <c r="G15" s="79">
        <v>5000</v>
      </c>
      <c r="H15" s="79">
        <v>1</v>
      </c>
      <c r="I15" s="4" t="s">
        <v>269</v>
      </c>
      <c r="J15" s="4" t="s">
        <v>474</v>
      </c>
      <c r="K15" s="4" t="s">
        <v>475</v>
      </c>
      <c r="L15" s="4" t="s">
        <v>241</v>
      </c>
      <c r="M15" s="4" t="s">
        <v>264</v>
      </c>
      <c r="N15" s="4" t="s">
        <v>265</v>
      </c>
      <c r="O15" s="4" t="s">
        <v>184</v>
      </c>
      <c r="P15" s="4" t="s">
        <v>185</v>
      </c>
      <c r="Q15" s="4" t="s">
        <v>202</v>
      </c>
      <c r="R15" s="4" t="s">
        <v>185</v>
      </c>
    </row>
    <row r="16" spans="1:18" customFormat="1" x14ac:dyDescent="0.25">
      <c r="A16" s="4" t="s">
        <v>220</v>
      </c>
      <c r="B16" s="4" t="s">
        <v>182</v>
      </c>
      <c r="C16" s="4" t="s">
        <v>410</v>
      </c>
      <c r="D16" s="11" t="s">
        <v>218</v>
      </c>
      <c r="E16" s="4" t="s">
        <v>218</v>
      </c>
      <c r="F16" s="4" t="s">
        <v>479</v>
      </c>
      <c r="G16" s="79">
        <v>2000</v>
      </c>
      <c r="H16" s="79">
        <v>1</v>
      </c>
      <c r="I16" s="4" t="s">
        <v>269</v>
      </c>
      <c r="J16" s="4" t="s">
        <v>480</v>
      </c>
      <c r="K16" s="4" t="s">
        <v>481</v>
      </c>
      <c r="L16" s="4" t="s">
        <v>219</v>
      </c>
      <c r="M16" s="4" t="s">
        <v>482</v>
      </c>
      <c r="N16" s="4" t="s">
        <v>242</v>
      </c>
      <c r="O16" s="4" t="s">
        <v>184</v>
      </c>
      <c r="P16" s="4" t="s">
        <v>185</v>
      </c>
      <c r="Q16" s="4" t="s">
        <v>202</v>
      </c>
      <c r="R16" s="4" t="s">
        <v>185</v>
      </c>
    </row>
    <row r="17" spans="1:18" customFormat="1" x14ac:dyDescent="0.25">
      <c r="A17" s="4" t="s">
        <v>221</v>
      </c>
      <c r="B17" s="4" t="s">
        <v>182</v>
      </c>
      <c r="C17" s="4" t="s">
        <v>410</v>
      </c>
      <c r="D17" s="11" t="s">
        <v>483</v>
      </c>
      <c r="E17" s="4" t="s">
        <v>483</v>
      </c>
      <c r="F17" s="4" t="s">
        <v>484</v>
      </c>
      <c r="G17" s="79">
        <v>3000</v>
      </c>
      <c r="H17" s="79">
        <v>1</v>
      </c>
      <c r="I17" s="4" t="s">
        <v>269</v>
      </c>
      <c r="J17" s="4" t="s">
        <v>485</v>
      </c>
      <c r="K17" s="4" t="s">
        <v>486</v>
      </c>
      <c r="L17" s="4" t="s">
        <v>487</v>
      </c>
      <c r="M17" s="4" t="s">
        <v>484</v>
      </c>
      <c r="N17" s="4" t="s">
        <v>250</v>
      </c>
      <c r="O17" s="4" t="s">
        <v>184</v>
      </c>
      <c r="P17" s="4" t="s">
        <v>185</v>
      </c>
      <c r="Q17" s="4" t="s">
        <v>202</v>
      </c>
      <c r="R17" s="4" t="s">
        <v>185</v>
      </c>
    </row>
    <row r="18" spans="1:18" customFormat="1" x14ac:dyDescent="0.25">
      <c r="A18" s="4" t="s">
        <v>222</v>
      </c>
      <c r="B18" s="4" t="s">
        <v>182</v>
      </c>
      <c r="C18" s="4" t="s">
        <v>410</v>
      </c>
      <c r="D18" s="11" t="s">
        <v>183</v>
      </c>
      <c r="E18" s="4" t="s">
        <v>183</v>
      </c>
      <c r="F18" s="4" t="s">
        <v>488</v>
      </c>
      <c r="G18" s="79">
        <v>8000</v>
      </c>
      <c r="H18" s="79">
        <v>1</v>
      </c>
      <c r="I18" s="4" t="s">
        <v>269</v>
      </c>
      <c r="J18" s="4" t="s">
        <v>489</v>
      </c>
      <c r="K18" s="4" t="s">
        <v>490</v>
      </c>
      <c r="L18" s="4" t="s">
        <v>491</v>
      </c>
      <c r="M18" s="4" t="s">
        <v>488</v>
      </c>
      <c r="N18" s="4" t="s">
        <v>492</v>
      </c>
      <c r="O18" s="4" t="s">
        <v>184</v>
      </c>
      <c r="P18" s="4" t="s">
        <v>185</v>
      </c>
      <c r="Q18" s="4" t="s">
        <v>202</v>
      </c>
      <c r="R18" s="4" t="s">
        <v>185</v>
      </c>
    </row>
    <row r="19" spans="1:18" customFormat="1" x14ac:dyDescent="0.25">
      <c r="A19" s="4" t="s">
        <v>223</v>
      </c>
      <c r="B19" s="4" t="s">
        <v>182</v>
      </c>
      <c r="C19" s="4" t="s">
        <v>410</v>
      </c>
      <c r="D19" s="11" t="s">
        <v>483</v>
      </c>
      <c r="E19" s="4" t="s">
        <v>483</v>
      </c>
      <c r="F19" s="4" t="s">
        <v>493</v>
      </c>
      <c r="G19" s="79">
        <v>20</v>
      </c>
      <c r="H19" s="79">
        <v>1</v>
      </c>
      <c r="I19" s="4" t="s">
        <v>269</v>
      </c>
      <c r="J19" s="4" t="s">
        <v>494</v>
      </c>
      <c r="K19" s="4" t="s">
        <v>495</v>
      </c>
      <c r="L19" s="4" t="s">
        <v>487</v>
      </c>
      <c r="M19" s="4" t="s">
        <v>493</v>
      </c>
      <c r="N19" s="4" t="s">
        <v>496</v>
      </c>
      <c r="O19" s="4" t="s">
        <v>184</v>
      </c>
      <c r="P19" s="4" t="s">
        <v>185</v>
      </c>
      <c r="Q19" s="4" t="s">
        <v>202</v>
      </c>
      <c r="R19" s="4" t="s">
        <v>185</v>
      </c>
    </row>
    <row r="20" spans="1:18" customFormat="1" x14ac:dyDescent="0.25">
      <c r="A20" s="4" t="s">
        <v>224</v>
      </c>
      <c r="B20" s="4" t="s">
        <v>182</v>
      </c>
      <c r="C20" s="4" t="s">
        <v>410</v>
      </c>
      <c r="D20" s="11" t="s">
        <v>192</v>
      </c>
      <c r="E20" s="4" t="s">
        <v>192</v>
      </c>
      <c r="F20" s="4" t="s">
        <v>497</v>
      </c>
      <c r="G20" s="79">
        <v>1</v>
      </c>
      <c r="H20" s="79">
        <v>1</v>
      </c>
      <c r="I20" s="4" t="s">
        <v>269</v>
      </c>
      <c r="J20" s="4" t="s">
        <v>498</v>
      </c>
      <c r="K20" s="4" t="s">
        <v>499</v>
      </c>
      <c r="L20" s="4" t="s">
        <v>193</v>
      </c>
      <c r="M20" s="4" t="s">
        <v>500</v>
      </c>
      <c r="N20" s="4" t="s">
        <v>500</v>
      </c>
      <c r="O20" s="4" t="s">
        <v>184</v>
      </c>
      <c r="P20" s="4" t="s">
        <v>185</v>
      </c>
      <c r="Q20" s="4" t="s">
        <v>202</v>
      </c>
      <c r="R20" s="4" t="s">
        <v>185</v>
      </c>
    </row>
    <row r="21" spans="1:18" customFormat="1" x14ac:dyDescent="0.25">
      <c r="A21" s="4" t="s">
        <v>225</v>
      </c>
      <c r="B21" s="4" t="s">
        <v>182</v>
      </c>
      <c r="C21" s="4" t="s">
        <v>410</v>
      </c>
      <c r="D21" s="11" t="s">
        <v>192</v>
      </c>
      <c r="E21" s="4" t="s">
        <v>192</v>
      </c>
      <c r="F21" s="4" t="s">
        <v>501</v>
      </c>
      <c r="G21" s="79">
        <v>612</v>
      </c>
      <c r="H21" s="79">
        <v>1</v>
      </c>
      <c r="I21" s="4" t="s">
        <v>269</v>
      </c>
      <c r="J21" s="4" t="s">
        <v>502</v>
      </c>
      <c r="K21" s="4" t="s">
        <v>503</v>
      </c>
      <c r="L21" s="4" t="s">
        <v>193</v>
      </c>
      <c r="M21" s="4" t="s">
        <v>504</v>
      </c>
      <c r="N21" s="4" t="s">
        <v>504</v>
      </c>
      <c r="O21" s="4" t="s">
        <v>184</v>
      </c>
      <c r="P21" s="4" t="s">
        <v>185</v>
      </c>
      <c r="Q21" s="4" t="s">
        <v>202</v>
      </c>
      <c r="R21" s="4" t="s">
        <v>185</v>
      </c>
    </row>
    <row r="22" spans="1:18" customFormat="1" x14ac:dyDescent="0.25">
      <c r="A22" s="4" t="s">
        <v>226</v>
      </c>
      <c r="B22" s="4" t="s">
        <v>182</v>
      </c>
      <c r="C22" s="4" t="s">
        <v>410</v>
      </c>
      <c r="D22" s="11" t="s">
        <v>183</v>
      </c>
      <c r="E22" s="4" t="s">
        <v>183</v>
      </c>
      <c r="F22" s="4" t="s">
        <v>505</v>
      </c>
      <c r="G22" s="79">
        <v>10</v>
      </c>
      <c r="H22" s="79">
        <v>1</v>
      </c>
      <c r="I22" s="4" t="s">
        <v>269</v>
      </c>
      <c r="J22" s="4" t="s">
        <v>506</v>
      </c>
      <c r="K22" s="4" t="s">
        <v>507</v>
      </c>
      <c r="L22" s="4" t="s">
        <v>508</v>
      </c>
      <c r="M22" s="4" t="s">
        <v>505</v>
      </c>
      <c r="N22" s="4" t="s">
        <v>509</v>
      </c>
      <c r="O22" s="4" t="s">
        <v>184</v>
      </c>
      <c r="P22" s="4" t="s">
        <v>185</v>
      </c>
      <c r="Q22" s="4" t="s">
        <v>202</v>
      </c>
      <c r="R22" s="4" t="s">
        <v>185</v>
      </c>
    </row>
    <row r="23" spans="1:18" customFormat="1" x14ac:dyDescent="0.25">
      <c r="A23" s="4" t="s">
        <v>227</v>
      </c>
      <c r="B23" s="4" t="s">
        <v>182</v>
      </c>
      <c r="C23" s="4" t="s">
        <v>410</v>
      </c>
      <c r="D23" s="11" t="s">
        <v>483</v>
      </c>
      <c r="E23" s="4" t="s">
        <v>483</v>
      </c>
      <c r="F23" s="4" t="s">
        <v>510</v>
      </c>
      <c r="G23" s="79">
        <v>5</v>
      </c>
      <c r="H23" s="79">
        <v>1</v>
      </c>
      <c r="I23" s="4" t="s">
        <v>269</v>
      </c>
      <c r="J23" s="4" t="s">
        <v>511</v>
      </c>
      <c r="K23" s="4" t="s">
        <v>512</v>
      </c>
      <c r="L23" s="4" t="s">
        <v>513</v>
      </c>
      <c r="M23" s="4" t="s">
        <v>510</v>
      </c>
      <c r="N23" s="4" t="s">
        <v>270</v>
      </c>
      <c r="O23" s="4" t="s">
        <v>184</v>
      </c>
      <c r="P23" s="4" t="s">
        <v>185</v>
      </c>
      <c r="Q23" s="4" t="s">
        <v>202</v>
      </c>
      <c r="R23" s="4" t="s">
        <v>185</v>
      </c>
    </row>
    <row r="24" spans="1:18" customFormat="1" x14ac:dyDescent="0.25">
      <c r="A24" s="4" t="s">
        <v>181</v>
      </c>
      <c r="B24" s="4" t="s">
        <v>182</v>
      </c>
      <c r="C24" s="4" t="s">
        <v>518</v>
      </c>
      <c r="D24" s="11" t="s">
        <v>183</v>
      </c>
      <c r="E24" s="4" t="s">
        <v>183</v>
      </c>
      <c r="F24" s="4" t="s">
        <v>262</v>
      </c>
      <c r="G24" s="79">
        <v>750</v>
      </c>
      <c r="H24" s="79">
        <v>1</v>
      </c>
      <c r="I24" s="4" t="s">
        <v>410</v>
      </c>
      <c r="J24" s="4" t="s">
        <v>519</v>
      </c>
      <c r="K24" s="4" t="s">
        <v>520</v>
      </c>
      <c r="L24" s="4" t="s">
        <v>263</v>
      </c>
      <c r="M24" s="4" t="s">
        <v>262</v>
      </c>
      <c r="N24" s="4" t="s">
        <v>255</v>
      </c>
      <c r="O24" s="4" t="s">
        <v>184</v>
      </c>
      <c r="P24" s="4" t="s">
        <v>185</v>
      </c>
      <c r="Q24" s="4" t="s">
        <v>186</v>
      </c>
      <c r="R24" s="4" t="s">
        <v>187</v>
      </c>
    </row>
    <row r="25" spans="1:18" customFormat="1" x14ac:dyDescent="0.25">
      <c r="A25" s="4" t="s">
        <v>188</v>
      </c>
      <c r="B25" s="4" t="s">
        <v>182</v>
      </c>
      <c r="C25" s="4" t="s">
        <v>518</v>
      </c>
      <c r="D25" s="11" t="s">
        <v>237</v>
      </c>
      <c r="E25" s="4" t="s">
        <v>238</v>
      </c>
      <c r="F25" s="4" t="s">
        <v>257</v>
      </c>
      <c r="G25" s="79">
        <v>800</v>
      </c>
      <c r="H25" s="79">
        <v>1</v>
      </c>
      <c r="I25" s="4" t="s">
        <v>410</v>
      </c>
      <c r="J25" s="4" t="s">
        <v>521</v>
      </c>
      <c r="K25" s="4" t="s">
        <v>522</v>
      </c>
      <c r="L25" s="4" t="s">
        <v>239</v>
      </c>
      <c r="M25" s="4" t="s">
        <v>258</v>
      </c>
      <c r="N25" s="4" t="s">
        <v>205</v>
      </c>
      <c r="O25" s="4" t="s">
        <v>184</v>
      </c>
      <c r="P25" s="4" t="s">
        <v>185</v>
      </c>
      <c r="Q25" s="4" t="s">
        <v>186</v>
      </c>
      <c r="R25" s="4" t="s">
        <v>187</v>
      </c>
    </row>
    <row r="26" spans="1:18" customFormat="1" x14ac:dyDescent="0.25">
      <c r="A26" s="4" t="s">
        <v>194</v>
      </c>
      <c r="B26" s="4" t="s">
        <v>182</v>
      </c>
      <c r="C26" s="4" t="s">
        <v>518</v>
      </c>
      <c r="D26" s="11" t="s">
        <v>200</v>
      </c>
      <c r="E26" s="4" t="s">
        <v>200</v>
      </c>
      <c r="F26" s="4" t="s">
        <v>249</v>
      </c>
      <c r="G26" s="79">
        <v>200</v>
      </c>
      <c r="H26" s="79">
        <v>1</v>
      </c>
      <c r="I26" s="4" t="s">
        <v>410</v>
      </c>
      <c r="J26" s="4" t="s">
        <v>526</v>
      </c>
      <c r="K26" s="4" t="s">
        <v>527</v>
      </c>
      <c r="L26" s="4" t="s">
        <v>201</v>
      </c>
      <c r="M26" s="4" t="s">
        <v>249</v>
      </c>
      <c r="N26" s="4" t="s">
        <v>249</v>
      </c>
      <c r="O26" s="4" t="s">
        <v>184</v>
      </c>
      <c r="P26" s="4" t="s">
        <v>185</v>
      </c>
      <c r="Q26" s="4" t="s">
        <v>186</v>
      </c>
      <c r="R26" s="4" t="s">
        <v>196</v>
      </c>
    </row>
    <row r="27" spans="1:18" customFormat="1" x14ac:dyDescent="0.25">
      <c r="A27" s="4" t="s">
        <v>197</v>
      </c>
      <c r="B27" s="4" t="s">
        <v>182</v>
      </c>
      <c r="C27" s="4" t="s">
        <v>518</v>
      </c>
      <c r="D27" s="11" t="s">
        <v>237</v>
      </c>
      <c r="E27" s="4" t="s">
        <v>238</v>
      </c>
      <c r="F27" s="4" t="s">
        <v>531</v>
      </c>
      <c r="G27" s="79">
        <v>50</v>
      </c>
      <c r="H27" s="79">
        <v>1</v>
      </c>
      <c r="I27" s="4" t="s">
        <v>410</v>
      </c>
      <c r="J27" s="4" t="s">
        <v>532</v>
      </c>
      <c r="K27" s="4" t="s">
        <v>533</v>
      </c>
      <c r="L27" s="4" t="s">
        <v>239</v>
      </c>
      <c r="M27" s="4" t="s">
        <v>534</v>
      </c>
      <c r="N27" s="4" t="s">
        <v>260</v>
      </c>
      <c r="O27" s="4" t="s">
        <v>184</v>
      </c>
      <c r="P27" s="4" t="s">
        <v>185</v>
      </c>
      <c r="Q27" s="4" t="s">
        <v>202</v>
      </c>
      <c r="R27" s="4" t="s">
        <v>185</v>
      </c>
    </row>
    <row r="28" spans="1:18" customFormat="1" x14ac:dyDescent="0.25">
      <c r="A28" s="4" t="s">
        <v>198</v>
      </c>
      <c r="B28" s="4" t="s">
        <v>182</v>
      </c>
      <c r="C28" s="4" t="s">
        <v>518</v>
      </c>
      <c r="D28" s="11" t="s">
        <v>183</v>
      </c>
      <c r="E28" s="4" t="s">
        <v>183</v>
      </c>
      <c r="F28" s="4" t="s">
        <v>535</v>
      </c>
      <c r="G28" s="79">
        <v>10</v>
      </c>
      <c r="H28" s="79">
        <v>1</v>
      </c>
      <c r="I28" s="4" t="s">
        <v>410</v>
      </c>
      <c r="J28" s="4" t="s">
        <v>536</v>
      </c>
      <c r="K28" s="4" t="s">
        <v>537</v>
      </c>
      <c r="L28" s="4" t="s">
        <v>538</v>
      </c>
      <c r="M28" s="4" t="s">
        <v>535</v>
      </c>
      <c r="N28" s="4" t="s">
        <v>539</v>
      </c>
      <c r="O28" s="4" t="s">
        <v>184</v>
      </c>
      <c r="P28" s="4" t="s">
        <v>185</v>
      </c>
      <c r="Q28" s="4" t="s">
        <v>186</v>
      </c>
      <c r="R28" s="4" t="s">
        <v>196</v>
      </c>
    </row>
    <row r="29" spans="1:18" customFormat="1" x14ac:dyDescent="0.25">
      <c r="A29" s="4" t="s">
        <v>203</v>
      </c>
      <c r="B29" s="4" t="s">
        <v>182</v>
      </c>
      <c r="C29" s="4" t="s">
        <v>518</v>
      </c>
      <c r="D29" s="11" t="s">
        <v>183</v>
      </c>
      <c r="E29" s="4" t="s">
        <v>183</v>
      </c>
      <c r="F29" s="4" t="s">
        <v>505</v>
      </c>
      <c r="G29" s="79">
        <v>2</v>
      </c>
      <c r="H29" s="79">
        <v>1</v>
      </c>
      <c r="I29" s="4" t="s">
        <v>410</v>
      </c>
      <c r="J29" s="4" t="s">
        <v>543</v>
      </c>
      <c r="K29" s="4" t="s">
        <v>544</v>
      </c>
      <c r="L29" s="4" t="s">
        <v>508</v>
      </c>
      <c r="M29" s="4" t="s">
        <v>505</v>
      </c>
      <c r="N29" s="4" t="s">
        <v>509</v>
      </c>
      <c r="O29" s="4" t="s">
        <v>184</v>
      </c>
      <c r="P29" s="4" t="s">
        <v>185</v>
      </c>
      <c r="Q29" s="4" t="s">
        <v>186</v>
      </c>
      <c r="R29" s="4" t="s">
        <v>196</v>
      </c>
    </row>
    <row r="30" spans="1:18" customFormat="1" x14ac:dyDescent="0.25">
      <c r="A30" s="4" t="s">
        <v>204</v>
      </c>
      <c r="B30" s="4" t="s">
        <v>182</v>
      </c>
      <c r="C30" s="4" t="s">
        <v>518</v>
      </c>
      <c r="D30" s="11" t="s">
        <v>208</v>
      </c>
      <c r="E30" s="4" t="s">
        <v>208</v>
      </c>
      <c r="F30" s="4" t="s">
        <v>427</v>
      </c>
      <c r="G30" s="79">
        <v>2500</v>
      </c>
      <c r="H30" s="79">
        <v>1</v>
      </c>
      <c r="I30" s="4" t="s">
        <v>410</v>
      </c>
      <c r="J30" s="4" t="s">
        <v>545</v>
      </c>
      <c r="K30" s="4" t="s">
        <v>546</v>
      </c>
      <c r="L30" s="4" t="s">
        <v>430</v>
      </c>
      <c r="M30" s="4" t="s">
        <v>427</v>
      </c>
      <c r="N30" s="4" t="s">
        <v>431</v>
      </c>
      <c r="O30" s="4" t="s">
        <v>184</v>
      </c>
      <c r="P30" s="4" t="s">
        <v>185</v>
      </c>
      <c r="Q30" s="4" t="s">
        <v>202</v>
      </c>
      <c r="R30" s="4" t="s">
        <v>185</v>
      </c>
    </row>
    <row r="31" spans="1:18" customFormat="1" x14ac:dyDescent="0.25">
      <c r="A31" s="4" t="s">
        <v>206</v>
      </c>
      <c r="B31" s="4" t="s">
        <v>182</v>
      </c>
      <c r="C31" s="4" t="s">
        <v>518</v>
      </c>
      <c r="D31" s="11" t="s">
        <v>192</v>
      </c>
      <c r="E31" s="4" t="s">
        <v>192</v>
      </c>
      <c r="F31" s="4" t="s">
        <v>547</v>
      </c>
      <c r="G31" s="79">
        <v>200</v>
      </c>
      <c r="H31" s="79">
        <v>1</v>
      </c>
      <c r="I31" s="4" t="s">
        <v>410</v>
      </c>
      <c r="J31" s="4" t="s">
        <v>548</v>
      </c>
      <c r="K31" s="4" t="s">
        <v>549</v>
      </c>
      <c r="L31" s="4" t="s">
        <v>193</v>
      </c>
      <c r="M31" s="4" t="s">
        <v>266</v>
      </c>
      <c r="N31" s="4" t="s">
        <v>266</v>
      </c>
      <c r="O31" s="4" t="s">
        <v>184</v>
      </c>
      <c r="P31" s="4" t="s">
        <v>185</v>
      </c>
      <c r="Q31" s="4" t="s">
        <v>186</v>
      </c>
      <c r="R31" s="4" t="s">
        <v>196</v>
      </c>
    </row>
    <row r="32" spans="1:18" customFormat="1" x14ac:dyDescent="0.25">
      <c r="A32" s="4" t="s">
        <v>209</v>
      </c>
      <c r="B32" s="4" t="s">
        <v>182</v>
      </c>
      <c r="C32" s="4" t="s">
        <v>518</v>
      </c>
      <c r="D32" s="11" t="s">
        <v>183</v>
      </c>
      <c r="E32" s="4" t="s">
        <v>183</v>
      </c>
      <c r="F32" s="4" t="s">
        <v>554</v>
      </c>
      <c r="G32" s="79">
        <v>30</v>
      </c>
      <c r="H32" s="79">
        <v>1</v>
      </c>
      <c r="I32" s="4" t="s">
        <v>410</v>
      </c>
      <c r="J32" s="4" t="s">
        <v>555</v>
      </c>
      <c r="K32" s="4" t="s">
        <v>556</v>
      </c>
      <c r="L32" s="4" t="s">
        <v>557</v>
      </c>
      <c r="M32" s="4" t="s">
        <v>554</v>
      </c>
      <c r="N32" s="4" t="s">
        <v>558</v>
      </c>
      <c r="O32" s="4" t="s">
        <v>184</v>
      </c>
      <c r="P32" s="4" t="s">
        <v>185</v>
      </c>
      <c r="Q32" s="4" t="s">
        <v>202</v>
      </c>
      <c r="R32" s="4" t="s">
        <v>185</v>
      </c>
    </row>
    <row r="33" spans="1:18" customFormat="1" x14ac:dyDescent="0.25">
      <c r="A33" s="4" t="s">
        <v>213</v>
      </c>
      <c r="B33" s="4" t="s">
        <v>182</v>
      </c>
      <c r="C33" s="4" t="s">
        <v>518</v>
      </c>
      <c r="D33" s="11" t="s">
        <v>183</v>
      </c>
      <c r="E33" s="4" t="s">
        <v>183</v>
      </c>
      <c r="F33" s="4" t="s">
        <v>566</v>
      </c>
      <c r="G33" s="79">
        <v>850</v>
      </c>
      <c r="H33" s="79">
        <v>1</v>
      </c>
      <c r="I33" s="4" t="s">
        <v>410</v>
      </c>
      <c r="J33" s="4" t="s">
        <v>567</v>
      </c>
      <c r="K33" s="4" t="s">
        <v>568</v>
      </c>
      <c r="L33" s="4" t="s">
        <v>569</v>
      </c>
      <c r="M33" s="4" t="s">
        <v>566</v>
      </c>
      <c r="N33" s="4" t="s">
        <v>570</v>
      </c>
      <c r="O33" s="4" t="s">
        <v>184</v>
      </c>
      <c r="P33" s="4" t="s">
        <v>185</v>
      </c>
      <c r="Q33" s="4" t="s">
        <v>202</v>
      </c>
      <c r="R33" s="4" t="s">
        <v>185</v>
      </c>
    </row>
    <row r="34" spans="1:18" customFormat="1" x14ac:dyDescent="0.25">
      <c r="A34" s="4" t="s">
        <v>214</v>
      </c>
      <c r="B34" s="4" t="s">
        <v>182</v>
      </c>
      <c r="C34" s="4" t="s">
        <v>518</v>
      </c>
      <c r="D34" s="11" t="s">
        <v>192</v>
      </c>
      <c r="E34" s="4" t="s">
        <v>192</v>
      </c>
      <c r="F34" s="4" t="s">
        <v>571</v>
      </c>
      <c r="G34" s="79">
        <v>160</v>
      </c>
      <c r="H34" s="79">
        <v>1</v>
      </c>
      <c r="I34" s="4" t="s">
        <v>410</v>
      </c>
      <c r="J34" s="4" t="s">
        <v>572</v>
      </c>
      <c r="K34" s="4" t="s">
        <v>573</v>
      </c>
      <c r="L34" s="4" t="s">
        <v>193</v>
      </c>
      <c r="M34" s="4" t="s">
        <v>419</v>
      </c>
      <c r="N34" s="4" t="s">
        <v>419</v>
      </c>
      <c r="O34" s="4" t="s">
        <v>184</v>
      </c>
      <c r="P34" s="4" t="s">
        <v>185</v>
      </c>
      <c r="Q34" s="4" t="s">
        <v>202</v>
      </c>
      <c r="R34" s="4" t="s">
        <v>185</v>
      </c>
    </row>
    <row r="35" spans="1:18" customFormat="1" x14ac:dyDescent="0.25">
      <c r="A35" s="4" t="s">
        <v>181</v>
      </c>
      <c r="B35" s="4" t="s">
        <v>182</v>
      </c>
      <c r="C35" s="4" t="s">
        <v>580</v>
      </c>
      <c r="D35" s="11" t="s">
        <v>200</v>
      </c>
      <c r="E35" s="4" t="s">
        <v>200</v>
      </c>
      <c r="F35" s="4" t="s">
        <v>242</v>
      </c>
      <c r="G35" s="79">
        <v>339</v>
      </c>
      <c r="H35" s="79">
        <v>1</v>
      </c>
      <c r="I35" s="4" t="s">
        <v>410</v>
      </c>
      <c r="J35" s="4" t="s">
        <v>581</v>
      </c>
      <c r="K35" s="4" t="s">
        <v>582</v>
      </c>
      <c r="L35" s="4" t="s">
        <v>201</v>
      </c>
      <c r="M35" s="4" t="s">
        <v>242</v>
      </c>
      <c r="N35" s="4" t="s">
        <v>242</v>
      </c>
      <c r="O35" s="4" t="s">
        <v>184</v>
      </c>
      <c r="P35" s="4" t="s">
        <v>185</v>
      </c>
      <c r="Q35" s="4" t="s">
        <v>202</v>
      </c>
      <c r="R35" s="4" t="s">
        <v>185</v>
      </c>
    </row>
    <row r="36" spans="1:18" customFormat="1" x14ac:dyDescent="0.25">
      <c r="A36" s="4" t="s">
        <v>188</v>
      </c>
      <c r="B36" s="4" t="s">
        <v>182</v>
      </c>
      <c r="C36" s="4" t="s">
        <v>580</v>
      </c>
      <c r="D36" s="11" t="s">
        <v>200</v>
      </c>
      <c r="E36" s="4" t="s">
        <v>200</v>
      </c>
      <c r="F36" s="4" t="s">
        <v>464</v>
      </c>
      <c r="G36" s="79">
        <v>500</v>
      </c>
      <c r="H36" s="79">
        <v>1</v>
      </c>
      <c r="I36" s="4" t="s">
        <v>518</v>
      </c>
      <c r="J36" s="4" t="s">
        <v>583</v>
      </c>
      <c r="K36" s="4" t="s">
        <v>584</v>
      </c>
      <c r="L36" s="4" t="s">
        <v>201</v>
      </c>
      <c r="M36" s="4" t="s">
        <v>464</v>
      </c>
      <c r="N36" s="4" t="s">
        <v>464</v>
      </c>
      <c r="O36" s="4" t="s">
        <v>184</v>
      </c>
      <c r="P36" s="4" t="s">
        <v>185</v>
      </c>
      <c r="Q36" s="4" t="s">
        <v>202</v>
      </c>
      <c r="R36" s="4" t="s">
        <v>185</v>
      </c>
    </row>
    <row r="37" spans="1:18" customFormat="1" x14ac:dyDescent="0.25">
      <c r="A37" s="4" t="s">
        <v>198</v>
      </c>
      <c r="B37" s="4" t="s">
        <v>182</v>
      </c>
      <c r="C37" s="4" t="s">
        <v>580</v>
      </c>
      <c r="D37" s="11" t="s">
        <v>183</v>
      </c>
      <c r="E37" s="4" t="s">
        <v>183</v>
      </c>
      <c r="F37" s="4" t="s">
        <v>566</v>
      </c>
      <c r="G37" s="79">
        <v>170</v>
      </c>
      <c r="H37" s="79">
        <v>1</v>
      </c>
      <c r="I37" s="4" t="s">
        <v>518</v>
      </c>
      <c r="J37" s="4" t="s">
        <v>598</v>
      </c>
      <c r="K37" s="4" t="s">
        <v>599</v>
      </c>
      <c r="L37" s="4" t="s">
        <v>569</v>
      </c>
      <c r="M37" s="4" t="s">
        <v>566</v>
      </c>
      <c r="N37" s="4" t="s">
        <v>570</v>
      </c>
      <c r="O37" s="4" t="s">
        <v>184</v>
      </c>
      <c r="P37" s="4" t="s">
        <v>185</v>
      </c>
      <c r="Q37" s="4" t="s">
        <v>202</v>
      </c>
      <c r="R37" s="4" t="s">
        <v>185</v>
      </c>
    </row>
    <row r="38" spans="1:18" customFormat="1" x14ac:dyDescent="0.25">
      <c r="A38" s="4" t="s">
        <v>199</v>
      </c>
      <c r="B38" s="4" t="s">
        <v>182</v>
      </c>
      <c r="C38" s="4" t="s">
        <v>580</v>
      </c>
      <c r="D38" s="11" t="s">
        <v>200</v>
      </c>
      <c r="E38" s="4" t="s">
        <v>200</v>
      </c>
      <c r="F38" s="4" t="s">
        <v>205</v>
      </c>
      <c r="G38" s="79">
        <v>6</v>
      </c>
      <c r="H38" s="79">
        <v>1</v>
      </c>
      <c r="I38" s="4" t="s">
        <v>518</v>
      </c>
      <c r="J38" s="4" t="s">
        <v>600</v>
      </c>
      <c r="K38" s="4" t="s">
        <v>601</v>
      </c>
      <c r="L38" s="4" t="s">
        <v>201</v>
      </c>
      <c r="M38" s="4" t="s">
        <v>205</v>
      </c>
      <c r="N38" s="4" t="s">
        <v>205</v>
      </c>
      <c r="O38" s="4" t="s">
        <v>184</v>
      </c>
      <c r="P38" s="4" t="s">
        <v>185</v>
      </c>
      <c r="Q38" s="4" t="s">
        <v>202</v>
      </c>
      <c r="R38" s="4" t="s">
        <v>185</v>
      </c>
    </row>
    <row r="39" spans="1:18" customFormat="1" x14ac:dyDescent="0.25">
      <c r="A39" s="4" t="s">
        <v>204</v>
      </c>
      <c r="B39" s="4" t="s">
        <v>182</v>
      </c>
      <c r="C39" s="4" t="s">
        <v>580</v>
      </c>
      <c r="D39" s="11" t="s">
        <v>183</v>
      </c>
      <c r="E39" s="4" t="s">
        <v>183</v>
      </c>
      <c r="F39" s="4" t="s">
        <v>606</v>
      </c>
      <c r="G39" s="79">
        <v>40</v>
      </c>
      <c r="H39" s="79">
        <v>1</v>
      </c>
      <c r="I39" s="4" t="s">
        <v>518</v>
      </c>
      <c r="J39" s="4" t="s">
        <v>607</v>
      </c>
      <c r="K39" s="4" t="s">
        <v>608</v>
      </c>
      <c r="L39" s="4" t="s">
        <v>609</v>
      </c>
      <c r="M39" s="4" t="s">
        <v>606</v>
      </c>
      <c r="N39" s="4" t="s">
        <v>605</v>
      </c>
      <c r="O39" s="4" t="s">
        <v>184</v>
      </c>
      <c r="P39" s="4" t="s">
        <v>185</v>
      </c>
      <c r="Q39" s="4" t="s">
        <v>202</v>
      </c>
      <c r="R39" s="4" t="s">
        <v>185</v>
      </c>
    </row>
    <row r="40" spans="1:18" customFormat="1" x14ac:dyDescent="0.25">
      <c r="A40" s="4" t="s">
        <v>211</v>
      </c>
      <c r="B40" s="4" t="s">
        <v>182</v>
      </c>
      <c r="C40" s="4" t="s">
        <v>580</v>
      </c>
      <c r="D40" s="11" t="s">
        <v>200</v>
      </c>
      <c r="E40" s="4" t="s">
        <v>200</v>
      </c>
      <c r="F40" s="4" t="s">
        <v>570</v>
      </c>
      <c r="G40" s="79">
        <v>830</v>
      </c>
      <c r="H40" s="79">
        <v>1</v>
      </c>
      <c r="I40" s="4" t="s">
        <v>518</v>
      </c>
      <c r="J40" s="4" t="s">
        <v>624</v>
      </c>
      <c r="K40" s="4" t="s">
        <v>625</v>
      </c>
      <c r="L40" s="4" t="s">
        <v>201</v>
      </c>
      <c r="M40" s="4" t="s">
        <v>570</v>
      </c>
      <c r="N40" s="4" t="s">
        <v>570</v>
      </c>
      <c r="O40" s="4" t="s">
        <v>184</v>
      </c>
      <c r="P40" s="4" t="s">
        <v>185</v>
      </c>
      <c r="Q40" s="4" t="s">
        <v>202</v>
      </c>
      <c r="R40" s="4" t="s">
        <v>185</v>
      </c>
    </row>
    <row r="41" spans="1:18" customFormat="1" x14ac:dyDescent="0.25">
      <c r="A41" s="4" t="s">
        <v>213</v>
      </c>
      <c r="B41" s="4" t="s">
        <v>182</v>
      </c>
      <c r="C41" s="4" t="s">
        <v>580</v>
      </c>
      <c r="D41" s="11" t="s">
        <v>200</v>
      </c>
      <c r="E41" s="4" t="s">
        <v>200</v>
      </c>
      <c r="F41" s="4" t="s">
        <v>271</v>
      </c>
      <c r="G41" s="79">
        <v>150</v>
      </c>
      <c r="H41" s="79">
        <v>1</v>
      </c>
      <c r="I41" s="4" t="s">
        <v>518</v>
      </c>
      <c r="J41" s="4" t="s">
        <v>626</v>
      </c>
      <c r="K41" s="4" t="s">
        <v>627</v>
      </c>
      <c r="L41" s="4" t="s">
        <v>201</v>
      </c>
      <c r="M41" s="4" t="s">
        <v>271</v>
      </c>
      <c r="N41" s="4" t="s">
        <v>271</v>
      </c>
      <c r="O41" s="4" t="s">
        <v>184</v>
      </c>
      <c r="P41" s="4" t="s">
        <v>185</v>
      </c>
      <c r="Q41" s="4" t="s">
        <v>202</v>
      </c>
      <c r="R41" s="4" t="s">
        <v>185</v>
      </c>
    </row>
    <row r="42" spans="1:18" customFormat="1" x14ac:dyDescent="0.25">
      <c r="A42" s="4" t="s">
        <v>214</v>
      </c>
      <c r="B42" s="4" t="s">
        <v>182</v>
      </c>
      <c r="C42" s="4" t="s">
        <v>580</v>
      </c>
      <c r="D42" s="11" t="s">
        <v>200</v>
      </c>
      <c r="E42" s="4" t="s">
        <v>200</v>
      </c>
      <c r="F42" s="4" t="s">
        <v>628</v>
      </c>
      <c r="G42" s="79">
        <v>1800</v>
      </c>
      <c r="H42" s="79">
        <v>1</v>
      </c>
      <c r="I42" s="4" t="s">
        <v>518</v>
      </c>
      <c r="J42" s="4" t="s">
        <v>629</v>
      </c>
      <c r="K42" s="4" t="s">
        <v>630</v>
      </c>
      <c r="L42" s="4" t="s">
        <v>201</v>
      </c>
      <c r="M42" s="4" t="s">
        <v>628</v>
      </c>
      <c r="N42" s="4" t="s">
        <v>628</v>
      </c>
      <c r="O42" s="4" t="s">
        <v>184</v>
      </c>
      <c r="P42" s="4" t="s">
        <v>185</v>
      </c>
      <c r="Q42" s="4" t="s">
        <v>202</v>
      </c>
      <c r="R42" s="4" t="s">
        <v>185</v>
      </c>
    </row>
    <row r="43" spans="1:18" customFormat="1" x14ac:dyDescent="0.25">
      <c r="A43" s="4" t="s">
        <v>217</v>
      </c>
      <c r="B43" s="4" t="s">
        <v>182</v>
      </c>
      <c r="C43" s="4" t="s">
        <v>580</v>
      </c>
      <c r="D43" s="11" t="s">
        <v>200</v>
      </c>
      <c r="E43" s="4" t="s">
        <v>200</v>
      </c>
      <c r="F43" s="4" t="s">
        <v>271</v>
      </c>
      <c r="G43" s="79">
        <v>500</v>
      </c>
      <c r="H43" s="79">
        <v>1</v>
      </c>
      <c r="I43" s="4" t="s">
        <v>518</v>
      </c>
      <c r="J43" s="4" t="s">
        <v>261</v>
      </c>
      <c r="K43" s="4" t="s">
        <v>631</v>
      </c>
      <c r="L43" s="4" t="s">
        <v>201</v>
      </c>
      <c r="M43" s="4" t="s">
        <v>271</v>
      </c>
      <c r="N43" s="4" t="s">
        <v>271</v>
      </c>
      <c r="O43" s="4" t="s">
        <v>184</v>
      </c>
      <c r="P43" s="4" t="s">
        <v>185</v>
      </c>
      <c r="Q43" s="4" t="s">
        <v>202</v>
      </c>
      <c r="R43" s="4" t="s">
        <v>185</v>
      </c>
    </row>
    <row r="44" spans="1:18" customFormat="1" x14ac:dyDescent="0.25">
      <c r="A44" s="4" t="s">
        <v>221</v>
      </c>
      <c r="B44" s="4" t="s">
        <v>182</v>
      </c>
      <c r="C44" s="4" t="s">
        <v>580</v>
      </c>
      <c r="D44" s="11" t="s">
        <v>192</v>
      </c>
      <c r="E44" s="4" t="s">
        <v>192</v>
      </c>
      <c r="F44" s="4" t="s">
        <v>637</v>
      </c>
      <c r="G44" s="79">
        <v>168</v>
      </c>
      <c r="H44" s="79">
        <v>1</v>
      </c>
      <c r="I44" s="4" t="s">
        <v>518</v>
      </c>
      <c r="J44" s="4" t="s">
        <v>638</v>
      </c>
      <c r="K44" s="4" t="s">
        <v>639</v>
      </c>
      <c r="L44" s="4" t="s">
        <v>193</v>
      </c>
      <c r="M44" s="4" t="s">
        <v>640</v>
      </c>
      <c r="N44" s="4" t="s">
        <v>640</v>
      </c>
      <c r="O44" s="4" t="s">
        <v>184</v>
      </c>
      <c r="P44" s="4" t="s">
        <v>185</v>
      </c>
      <c r="Q44" s="4" t="s">
        <v>202</v>
      </c>
      <c r="R44" s="4" t="s">
        <v>185</v>
      </c>
    </row>
    <row r="45" spans="1:18" customFormat="1" x14ac:dyDescent="0.25">
      <c r="A45" s="4" t="s">
        <v>223</v>
      </c>
      <c r="B45" s="4" t="s">
        <v>182</v>
      </c>
      <c r="C45" s="4" t="s">
        <v>580</v>
      </c>
      <c r="D45" s="11" t="s">
        <v>192</v>
      </c>
      <c r="E45" s="4" t="s">
        <v>192</v>
      </c>
      <c r="F45" s="4" t="s">
        <v>644</v>
      </c>
      <c r="G45" s="79">
        <v>4</v>
      </c>
      <c r="H45" s="79">
        <v>1</v>
      </c>
      <c r="I45" s="4" t="s">
        <v>518</v>
      </c>
      <c r="J45" s="4" t="s">
        <v>645</v>
      </c>
      <c r="K45" s="4" t="s">
        <v>646</v>
      </c>
      <c r="L45" s="4" t="s">
        <v>193</v>
      </c>
      <c r="M45" s="4" t="s">
        <v>647</v>
      </c>
      <c r="N45" s="4" t="s">
        <v>647</v>
      </c>
      <c r="O45" s="4" t="s">
        <v>184</v>
      </c>
      <c r="P45" s="4" t="s">
        <v>185</v>
      </c>
      <c r="Q45" s="4" t="s">
        <v>202</v>
      </c>
      <c r="R45" s="4" t="s">
        <v>185</v>
      </c>
    </row>
    <row r="46" spans="1:18" customFormat="1" x14ac:dyDescent="0.25">
      <c r="A46" s="4" t="s">
        <v>225</v>
      </c>
      <c r="B46" s="4" t="s">
        <v>182</v>
      </c>
      <c r="C46" s="4" t="s">
        <v>580</v>
      </c>
      <c r="D46" s="11" t="s">
        <v>218</v>
      </c>
      <c r="E46" s="4" t="s">
        <v>218</v>
      </c>
      <c r="F46" s="4" t="s">
        <v>652</v>
      </c>
      <c r="G46" s="79">
        <v>1800</v>
      </c>
      <c r="H46" s="79">
        <v>1</v>
      </c>
      <c r="I46" s="4" t="s">
        <v>518</v>
      </c>
      <c r="J46" s="4" t="s">
        <v>653</v>
      </c>
      <c r="K46" s="4" t="s">
        <v>654</v>
      </c>
      <c r="L46" s="4" t="s">
        <v>219</v>
      </c>
      <c r="M46" s="4" t="s">
        <v>655</v>
      </c>
      <c r="N46" s="4" t="s">
        <v>635</v>
      </c>
      <c r="O46" s="4" t="s">
        <v>184</v>
      </c>
      <c r="P46" s="4" t="s">
        <v>185</v>
      </c>
      <c r="Q46" s="4" t="s">
        <v>202</v>
      </c>
      <c r="R46" s="4" t="s">
        <v>185</v>
      </c>
    </row>
    <row r="47" spans="1:18" customFormat="1" x14ac:dyDescent="0.25">
      <c r="A47" s="4" t="s">
        <v>228</v>
      </c>
      <c r="B47" s="4" t="s">
        <v>182</v>
      </c>
      <c r="C47" s="4" t="s">
        <v>580</v>
      </c>
      <c r="D47" s="11" t="s">
        <v>192</v>
      </c>
      <c r="E47" s="4" t="s">
        <v>192</v>
      </c>
      <c r="F47" s="4" t="s">
        <v>663</v>
      </c>
      <c r="G47" s="79">
        <v>4990</v>
      </c>
      <c r="H47" s="79">
        <v>1</v>
      </c>
      <c r="I47" s="4" t="s">
        <v>518</v>
      </c>
      <c r="J47" s="4" t="s">
        <v>664</v>
      </c>
      <c r="K47" s="4" t="s">
        <v>665</v>
      </c>
      <c r="L47" s="4" t="s">
        <v>193</v>
      </c>
      <c r="M47" s="4" t="s">
        <v>666</v>
      </c>
      <c r="N47" s="4" t="s">
        <v>667</v>
      </c>
      <c r="O47" s="4" t="s">
        <v>184</v>
      </c>
      <c r="P47" s="4" t="s">
        <v>185</v>
      </c>
      <c r="Q47" s="4" t="s">
        <v>202</v>
      </c>
      <c r="R47" s="4" t="s">
        <v>185</v>
      </c>
    </row>
    <row r="48" spans="1:18" customFormat="1" x14ac:dyDescent="0.25">
      <c r="A48" s="4" t="s">
        <v>181</v>
      </c>
      <c r="B48" s="4" t="s">
        <v>182</v>
      </c>
      <c r="C48" s="4" t="s">
        <v>668</v>
      </c>
      <c r="D48" s="11" t="s">
        <v>200</v>
      </c>
      <c r="E48" s="4" t="s">
        <v>200</v>
      </c>
      <c r="F48" s="4" t="s">
        <v>509</v>
      </c>
      <c r="G48" s="79">
        <v>10</v>
      </c>
      <c r="H48" s="79">
        <v>1</v>
      </c>
      <c r="I48" s="4" t="s">
        <v>518</v>
      </c>
      <c r="J48" s="4" t="s">
        <v>669</v>
      </c>
      <c r="K48" s="4" t="s">
        <v>670</v>
      </c>
      <c r="L48" s="4" t="s">
        <v>201</v>
      </c>
      <c r="M48" s="4" t="s">
        <v>509</v>
      </c>
      <c r="N48" s="4" t="s">
        <v>509</v>
      </c>
      <c r="O48" s="4" t="s">
        <v>184</v>
      </c>
      <c r="P48" s="4" t="s">
        <v>185</v>
      </c>
      <c r="Q48" s="4" t="s">
        <v>186</v>
      </c>
      <c r="R48" s="4" t="s">
        <v>187</v>
      </c>
    </row>
    <row r="49" spans="1:18" customFormat="1" x14ac:dyDescent="0.25">
      <c r="A49" s="4" t="s">
        <v>188</v>
      </c>
      <c r="B49" s="4" t="s">
        <v>182</v>
      </c>
      <c r="C49" s="4" t="s">
        <v>668</v>
      </c>
      <c r="D49" s="11" t="s">
        <v>215</v>
      </c>
      <c r="E49" s="4" t="s">
        <v>215</v>
      </c>
      <c r="F49" s="4" t="s">
        <v>251</v>
      </c>
      <c r="G49" s="79">
        <v>1000</v>
      </c>
      <c r="H49" s="79">
        <v>1</v>
      </c>
      <c r="I49" s="4" t="s">
        <v>580</v>
      </c>
      <c r="J49" s="4" t="s">
        <v>671</v>
      </c>
      <c r="K49" s="4" t="s">
        <v>672</v>
      </c>
      <c r="L49" s="4" t="s">
        <v>216</v>
      </c>
      <c r="M49" s="4" t="s">
        <v>246</v>
      </c>
      <c r="N49" s="4" t="s">
        <v>673</v>
      </c>
      <c r="O49" s="4" t="s">
        <v>184</v>
      </c>
      <c r="P49" s="4" t="s">
        <v>185</v>
      </c>
      <c r="Q49" s="4" t="s">
        <v>186</v>
      </c>
      <c r="R49" s="4" t="s">
        <v>187</v>
      </c>
    </row>
    <row r="50" spans="1:18" customFormat="1" x14ac:dyDescent="0.25">
      <c r="A50" s="4" t="s">
        <v>191</v>
      </c>
      <c r="B50" s="4" t="s">
        <v>182</v>
      </c>
      <c r="C50" s="4" t="s">
        <v>668</v>
      </c>
      <c r="D50" s="11" t="s">
        <v>183</v>
      </c>
      <c r="E50" s="4" t="s">
        <v>183</v>
      </c>
      <c r="F50" s="4" t="s">
        <v>674</v>
      </c>
      <c r="G50" s="79">
        <v>200</v>
      </c>
      <c r="H50" s="79">
        <v>1</v>
      </c>
      <c r="I50" s="4" t="s">
        <v>580</v>
      </c>
      <c r="J50" s="4" t="s">
        <v>675</v>
      </c>
      <c r="K50" s="4" t="s">
        <v>676</v>
      </c>
      <c r="L50" s="4" t="s">
        <v>677</v>
      </c>
      <c r="M50" s="4" t="s">
        <v>674</v>
      </c>
      <c r="N50" s="4" t="s">
        <v>678</v>
      </c>
      <c r="O50" s="4" t="s">
        <v>184</v>
      </c>
      <c r="P50" s="4" t="s">
        <v>185</v>
      </c>
      <c r="Q50" s="4" t="s">
        <v>186</v>
      </c>
      <c r="R50" s="4" t="s">
        <v>187</v>
      </c>
    </row>
    <row r="51" spans="1:18" customFormat="1" x14ac:dyDescent="0.25">
      <c r="A51" s="4" t="s">
        <v>194</v>
      </c>
      <c r="B51" s="4" t="s">
        <v>182</v>
      </c>
      <c r="C51" s="4" t="s">
        <v>668</v>
      </c>
      <c r="D51" s="11" t="s">
        <v>200</v>
      </c>
      <c r="E51" s="4" t="s">
        <v>200</v>
      </c>
      <c r="F51" s="4" t="s">
        <v>205</v>
      </c>
      <c r="G51" s="79">
        <v>5</v>
      </c>
      <c r="H51" s="79">
        <v>1</v>
      </c>
      <c r="I51" s="4" t="s">
        <v>580</v>
      </c>
      <c r="J51" s="4" t="s">
        <v>679</v>
      </c>
      <c r="K51" s="4" t="s">
        <v>680</v>
      </c>
      <c r="L51" s="4" t="s">
        <v>201</v>
      </c>
      <c r="M51" s="4" t="s">
        <v>205</v>
      </c>
      <c r="N51" s="4" t="s">
        <v>205</v>
      </c>
      <c r="O51" s="4" t="s">
        <v>184</v>
      </c>
      <c r="P51" s="4" t="s">
        <v>185</v>
      </c>
      <c r="Q51" s="4" t="s">
        <v>186</v>
      </c>
      <c r="R51" s="4" t="s">
        <v>187</v>
      </c>
    </row>
    <row r="52" spans="1:18" customFormat="1" x14ac:dyDescent="0.25">
      <c r="A52" s="4" t="s">
        <v>197</v>
      </c>
      <c r="B52" s="4" t="s">
        <v>182</v>
      </c>
      <c r="C52" s="4" t="s">
        <v>668</v>
      </c>
      <c r="D52" s="11" t="s">
        <v>200</v>
      </c>
      <c r="E52" s="4" t="s">
        <v>200</v>
      </c>
      <c r="F52" s="4" t="s">
        <v>685</v>
      </c>
      <c r="G52" s="79">
        <v>2000</v>
      </c>
      <c r="H52" s="79">
        <v>1</v>
      </c>
      <c r="I52" s="4" t="s">
        <v>580</v>
      </c>
      <c r="J52" s="4" t="s">
        <v>686</v>
      </c>
      <c r="K52" s="4" t="s">
        <v>687</v>
      </c>
      <c r="L52" s="4" t="s">
        <v>201</v>
      </c>
      <c r="M52" s="4" t="s">
        <v>685</v>
      </c>
      <c r="N52" s="4" t="s">
        <v>685</v>
      </c>
      <c r="O52" s="4" t="s">
        <v>184</v>
      </c>
      <c r="P52" s="4" t="s">
        <v>185</v>
      </c>
      <c r="Q52" s="4" t="s">
        <v>186</v>
      </c>
      <c r="R52" s="4" t="s">
        <v>196</v>
      </c>
    </row>
    <row r="53" spans="1:18" customFormat="1" x14ac:dyDescent="0.25">
      <c r="A53" s="4" t="s">
        <v>198</v>
      </c>
      <c r="B53" s="4" t="s">
        <v>182</v>
      </c>
      <c r="C53" s="4" t="s">
        <v>668</v>
      </c>
      <c r="D53" s="11" t="s">
        <v>215</v>
      </c>
      <c r="E53" s="4" t="s">
        <v>215</v>
      </c>
      <c r="F53" s="4" t="s">
        <v>688</v>
      </c>
      <c r="G53" s="79">
        <v>10</v>
      </c>
      <c r="H53" s="79">
        <v>1</v>
      </c>
      <c r="I53" s="4" t="s">
        <v>580</v>
      </c>
      <c r="J53" s="4" t="s">
        <v>689</v>
      </c>
      <c r="K53" s="4" t="s">
        <v>690</v>
      </c>
      <c r="L53" s="4" t="s">
        <v>216</v>
      </c>
      <c r="M53" s="4" t="s">
        <v>691</v>
      </c>
      <c r="N53" s="4" t="s">
        <v>692</v>
      </c>
      <c r="O53" s="4" t="s">
        <v>184</v>
      </c>
      <c r="P53" s="4" t="s">
        <v>185</v>
      </c>
      <c r="Q53" s="4" t="s">
        <v>186</v>
      </c>
      <c r="R53" s="4" t="s">
        <v>196</v>
      </c>
    </row>
    <row r="54" spans="1:18" customFormat="1" x14ac:dyDescent="0.25">
      <c r="A54" s="4" t="s">
        <v>203</v>
      </c>
      <c r="B54" s="4" t="s">
        <v>182</v>
      </c>
      <c r="C54" s="4" t="s">
        <v>668</v>
      </c>
      <c r="D54" s="11" t="s">
        <v>215</v>
      </c>
      <c r="E54" s="4" t="s">
        <v>215</v>
      </c>
      <c r="F54" s="4" t="s">
        <v>696</v>
      </c>
      <c r="G54" s="79">
        <v>960</v>
      </c>
      <c r="H54" s="79">
        <v>1</v>
      </c>
      <c r="I54" s="4" t="s">
        <v>580</v>
      </c>
      <c r="J54" s="4" t="s">
        <v>697</v>
      </c>
      <c r="K54" s="4" t="s">
        <v>698</v>
      </c>
      <c r="L54" s="4" t="s">
        <v>216</v>
      </c>
      <c r="M54" s="4" t="s">
        <v>699</v>
      </c>
      <c r="N54" s="4" t="s">
        <v>700</v>
      </c>
      <c r="O54" s="4" t="s">
        <v>184</v>
      </c>
      <c r="P54" s="4" t="s">
        <v>185</v>
      </c>
      <c r="Q54" s="4" t="s">
        <v>186</v>
      </c>
      <c r="R54" s="4" t="s">
        <v>196</v>
      </c>
    </row>
    <row r="55" spans="1:18" customFormat="1" x14ac:dyDescent="0.25">
      <c r="A55" s="4" t="s">
        <v>206</v>
      </c>
      <c r="B55" s="4" t="s">
        <v>182</v>
      </c>
      <c r="C55" s="4" t="s">
        <v>668</v>
      </c>
      <c r="D55" s="11" t="s">
        <v>192</v>
      </c>
      <c r="E55" s="4" t="s">
        <v>192</v>
      </c>
      <c r="F55" s="4" t="s">
        <v>438</v>
      </c>
      <c r="G55" s="79">
        <v>5</v>
      </c>
      <c r="H55" s="79">
        <v>1</v>
      </c>
      <c r="I55" s="4" t="s">
        <v>580</v>
      </c>
      <c r="J55" s="4" t="s">
        <v>705</v>
      </c>
      <c r="K55" s="4" t="s">
        <v>706</v>
      </c>
      <c r="L55" s="4" t="s">
        <v>193</v>
      </c>
      <c r="M55" s="4" t="s">
        <v>441</v>
      </c>
      <c r="N55" s="4" t="s">
        <v>256</v>
      </c>
      <c r="O55" s="4" t="s">
        <v>184</v>
      </c>
      <c r="P55" s="4" t="s">
        <v>185</v>
      </c>
      <c r="Q55" s="4" t="s">
        <v>186</v>
      </c>
      <c r="R55" s="4" t="s">
        <v>196</v>
      </c>
    </row>
    <row r="56" spans="1:18" customFormat="1" x14ac:dyDescent="0.25">
      <c r="A56" s="4" t="s">
        <v>211</v>
      </c>
      <c r="B56" s="4" t="s">
        <v>182</v>
      </c>
      <c r="C56" s="4" t="s">
        <v>668</v>
      </c>
      <c r="D56" s="11" t="s">
        <v>215</v>
      </c>
      <c r="E56" s="4" t="s">
        <v>215</v>
      </c>
      <c r="F56" s="4" t="s">
        <v>465</v>
      </c>
      <c r="G56" s="79">
        <v>6</v>
      </c>
      <c r="H56" s="79">
        <v>1</v>
      </c>
      <c r="I56" s="4" t="s">
        <v>580</v>
      </c>
      <c r="J56" s="4" t="s">
        <v>718</v>
      </c>
      <c r="K56" s="4" t="s">
        <v>719</v>
      </c>
      <c r="L56" s="4" t="s">
        <v>216</v>
      </c>
      <c r="M56" s="4" t="s">
        <v>468</v>
      </c>
      <c r="N56" s="4" t="s">
        <v>469</v>
      </c>
      <c r="O56" s="4" t="s">
        <v>184</v>
      </c>
      <c r="P56" s="4" t="s">
        <v>185</v>
      </c>
      <c r="Q56" s="4" t="s">
        <v>186</v>
      </c>
      <c r="R56" s="4" t="s">
        <v>196</v>
      </c>
    </row>
    <row r="57" spans="1:18" x14ac:dyDescent="0.25">
      <c r="A57" s="4" t="s">
        <v>217</v>
      </c>
      <c r="B57" s="4" t="s">
        <v>182</v>
      </c>
      <c r="C57" s="4" t="s">
        <v>668</v>
      </c>
      <c r="D57" s="11" t="s">
        <v>192</v>
      </c>
      <c r="E57" s="4" t="s">
        <v>192</v>
      </c>
      <c r="F57" s="4" t="s">
        <v>726</v>
      </c>
      <c r="G57" s="81">
        <v>1460</v>
      </c>
      <c r="H57" s="79">
        <v>1</v>
      </c>
      <c r="I57" s="4" t="s">
        <v>580</v>
      </c>
      <c r="J57" s="4" t="s">
        <v>727</v>
      </c>
      <c r="K57" s="4" t="s">
        <v>728</v>
      </c>
      <c r="L57" s="4" t="s">
        <v>193</v>
      </c>
      <c r="M57" s="4" t="s">
        <v>729</v>
      </c>
      <c r="N57" s="4" t="s">
        <v>729</v>
      </c>
      <c r="O57" s="4" t="s">
        <v>184</v>
      </c>
      <c r="P57" s="4" t="s">
        <v>185</v>
      </c>
      <c r="Q57" s="4" t="s">
        <v>202</v>
      </c>
      <c r="R57" s="4" t="s">
        <v>185</v>
      </c>
    </row>
    <row r="58" spans="1:18" x14ac:dyDescent="0.25">
      <c r="A58" s="4" t="s">
        <v>221</v>
      </c>
      <c r="B58" s="4" t="s">
        <v>182</v>
      </c>
      <c r="C58" s="4" t="s">
        <v>668</v>
      </c>
      <c r="D58" s="11" t="s">
        <v>200</v>
      </c>
      <c r="E58" s="4" t="s">
        <v>200</v>
      </c>
      <c r="F58" s="4" t="s">
        <v>509</v>
      </c>
      <c r="G58" s="81">
        <v>20</v>
      </c>
      <c r="H58" s="79">
        <v>1</v>
      </c>
      <c r="I58" s="4" t="s">
        <v>580</v>
      </c>
      <c r="J58" s="4" t="s">
        <v>733</v>
      </c>
      <c r="K58" s="4" t="s">
        <v>734</v>
      </c>
      <c r="L58" s="4" t="s">
        <v>201</v>
      </c>
      <c r="M58" s="4" t="s">
        <v>509</v>
      </c>
      <c r="N58" s="4" t="s">
        <v>509</v>
      </c>
      <c r="O58" s="4" t="s">
        <v>184</v>
      </c>
      <c r="P58" s="4" t="s">
        <v>185</v>
      </c>
      <c r="Q58" s="4" t="s">
        <v>202</v>
      </c>
      <c r="R58" s="4" t="s">
        <v>185</v>
      </c>
    </row>
    <row r="59" spans="1:18" x14ac:dyDescent="0.25">
      <c r="A59" s="4" t="s">
        <v>222</v>
      </c>
      <c r="B59" s="4" t="s">
        <v>182</v>
      </c>
      <c r="C59" s="4" t="s">
        <v>668</v>
      </c>
      <c r="D59" s="11" t="s">
        <v>192</v>
      </c>
      <c r="E59" s="4" t="s">
        <v>192</v>
      </c>
      <c r="F59" s="4" t="s">
        <v>726</v>
      </c>
      <c r="G59" s="81">
        <v>1100</v>
      </c>
      <c r="H59" s="79">
        <v>1</v>
      </c>
      <c r="I59" s="4" t="s">
        <v>580</v>
      </c>
      <c r="J59" s="4" t="s">
        <v>735</v>
      </c>
      <c r="K59" s="4" t="s">
        <v>736</v>
      </c>
      <c r="L59" s="4" t="s">
        <v>193</v>
      </c>
      <c r="M59" s="4" t="s">
        <v>729</v>
      </c>
      <c r="N59" s="4" t="s">
        <v>729</v>
      </c>
      <c r="O59" s="4" t="s">
        <v>184</v>
      </c>
      <c r="P59" s="4" t="s">
        <v>185</v>
      </c>
      <c r="Q59" s="4" t="s">
        <v>202</v>
      </c>
      <c r="R59" s="4" t="s">
        <v>185</v>
      </c>
    </row>
    <row r="60" spans="1:18" x14ac:dyDescent="0.25">
      <c r="A60" s="4" t="s">
        <v>223</v>
      </c>
      <c r="B60" s="4" t="s">
        <v>182</v>
      </c>
      <c r="C60" s="4" t="s">
        <v>668</v>
      </c>
      <c r="D60" s="11" t="s">
        <v>192</v>
      </c>
      <c r="E60" s="4" t="s">
        <v>192</v>
      </c>
      <c r="F60" s="4" t="s">
        <v>737</v>
      </c>
      <c r="G60" s="81">
        <v>12</v>
      </c>
      <c r="H60" s="79">
        <v>1</v>
      </c>
      <c r="I60" s="4" t="s">
        <v>580</v>
      </c>
      <c r="J60" s="4" t="s">
        <v>738</v>
      </c>
      <c r="K60" s="4" t="s">
        <v>739</v>
      </c>
      <c r="L60" s="4" t="s">
        <v>193</v>
      </c>
      <c r="M60" s="4" t="s">
        <v>740</v>
      </c>
      <c r="N60" s="4" t="s">
        <v>740</v>
      </c>
      <c r="O60" s="4" t="s">
        <v>184</v>
      </c>
      <c r="P60" s="4" t="s">
        <v>185</v>
      </c>
      <c r="Q60" s="4" t="s">
        <v>202</v>
      </c>
      <c r="R60" s="4" t="s">
        <v>185</v>
      </c>
    </row>
    <row r="61" spans="1:18" x14ac:dyDescent="0.25">
      <c r="A61" s="4" t="s">
        <v>225</v>
      </c>
      <c r="B61" s="4" t="s">
        <v>182</v>
      </c>
      <c r="C61" s="4" t="s">
        <v>668</v>
      </c>
      <c r="D61" s="11" t="s">
        <v>183</v>
      </c>
      <c r="E61" s="4" t="s">
        <v>183</v>
      </c>
      <c r="F61" s="4" t="s">
        <v>744</v>
      </c>
      <c r="G61" s="81">
        <v>10</v>
      </c>
      <c r="H61" s="79">
        <v>1</v>
      </c>
      <c r="I61" s="4" t="s">
        <v>580</v>
      </c>
      <c r="J61" s="4" t="s">
        <v>745</v>
      </c>
      <c r="K61" s="4" t="s">
        <v>746</v>
      </c>
      <c r="L61" s="4" t="s">
        <v>747</v>
      </c>
      <c r="M61" s="4" t="s">
        <v>744</v>
      </c>
      <c r="N61" s="4" t="s">
        <v>748</v>
      </c>
      <c r="O61" s="4" t="s">
        <v>184</v>
      </c>
      <c r="P61" s="4" t="s">
        <v>185</v>
      </c>
      <c r="Q61" s="4" t="s">
        <v>202</v>
      </c>
      <c r="R61" s="4" t="s">
        <v>185</v>
      </c>
    </row>
    <row r="62" spans="1:18" x14ac:dyDescent="0.25">
      <c r="A62" s="4" t="s">
        <v>226</v>
      </c>
      <c r="B62" s="4" t="s">
        <v>182</v>
      </c>
      <c r="C62" s="4" t="s">
        <v>668</v>
      </c>
      <c r="D62" s="11" t="s">
        <v>218</v>
      </c>
      <c r="E62" s="4" t="s">
        <v>218</v>
      </c>
      <c r="F62" s="4" t="s">
        <v>749</v>
      </c>
      <c r="G62" s="81">
        <v>10000</v>
      </c>
      <c r="H62" s="79">
        <v>1</v>
      </c>
      <c r="I62" s="4" t="s">
        <v>580</v>
      </c>
      <c r="J62" s="4" t="s">
        <v>750</v>
      </c>
      <c r="K62" s="4" t="s">
        <v>751</v>
      </c>
      <c r="L62" s="4" t="s">
        <v>219</v>
      </c>
      <c r="M62" s="4" t="s">
        <v>752</v>
      </c>
      <c r="N62" s="4" t="s">
        <v>753</v>
      </c>
      <c r="O62" s="4" t="s">
        <v>184</v>
      </c>
      <c r="P62" s="4" t="s">
        <v>185</v>
      </c>
      <c r="Q62" s="4" t="s">
        <v>202</v>
      </c>
      <c r="R62" s="4" t="s">
        <v>185</v>
      </c>
    </row>
    <row r="63" spans="1:18" x14ac:dyDescent="0.25">
      <c r="A63" s="4" t="s">
        <v>227</v>
      </c>
      <c r="B63" s="4" t="s">
        <v>182</v>
      </c>
      <c r="C63" s="4" t="s">
        <v>668</v>
      </c>
      <c r="D63" s="11" t="s">
        <v>192</v>
      </c>
      <c r="E63" s="4" t="s">
        <v>192</v>
      </c>
      <c r="F63" s="4" t="s">
        <v>754</v>
      </c>
      <c r="G63" s="81">
        <v>330</v>
      </c>
      <c r="H63" s="79">
        <v>1</v>
      </c>
      <c r="I63" s="4" t="s">
        <v>580</v>
      </c>
      <c r="J63" s="4" t="s">
        <v>755</v>
      </c>
      <c r="K63" s="4" t="s">
        <v>756</v>
      </c>
      <c r="L63" s="4" t="s">
        <v>193</v>
      </c>
      <c r="M63" s="4" t="s">
        <v>570</v>
      </c>
      <c r="N63" s="4" t="s">
        <v>570</v>
      </c>
      <c r="O63" s="4" t="s">
        <v>184</v>
      </c>
      <c r="P63" s="4" t="s">
        <v>185</v>
      </c>
      <c r="Q63" s="4" t="s">
        <v>202</v>
      </c>
      <c r="R63" s="4" t="s">
        <v>185</v>
      </c>
    </row>
    <row r="64" spans="1:18" x14ac:dyDescent="0.25">
      <c r="A64" s="4" t="s">
        <v>228</v>
      </c>
      <c r="B64" s="4" t="s">
        <v>182</v>
      </c>
      <c r="C64" s="4" t="s">
        <v>668</v>
      </c>
      <c r="D64" s="11" t="s">
        <v>183</v>
      </c>
      <c r="E64" s="4" t="s">
        <v>183</v>
      </c>
      <c r="F64" s="4" t="s">
        <v>757</v>
      </c>
      <c r="G64" s="81">
        <v>13500</v>
      </c>
      <c r="H64" s="79">
        <v>1</v>
      </c>
      <c r="I64" s="4" t="s">
        <v>580</v>
      </c>
      <c r="J64" s="4" t="s">
        <v>758</v>
      </c>
      <c r="K64" s="4" t="s">
        <v>759</v>
      </c>
      <c r="L64" s="4" t="s">
        <v>760</v>
      </c>
      <c r="M64" s="4" t="s">
        <v>757</v>
      </c>
      <c r="N64" s="4" t="s">
        <v>761</v>
      </c>
      <c r="O64" s="4" t="s">
        <v>184</v>
      </c>
      <c r="P64" s="4" t="s">
        <v>185</v>
      </c>
      <c r="Q64" s="4" t="s">
        <v>202</v>
      </c>
      <c r="R64" s="4" t="s">
        <v>185</v>
      </c>
    </row>
    <row r="65" spans="1:18" x14ac:dyDescent="0.25">
      <c r="A65" s="4" t="s">
        <v>232</v>
      </c>
      <c r="B65" s="4" t="s">
        <v>182</v>
      </c>
      <c r="C65" s="4" t="s">
        <v>668</v>
      </c>
      <c r="D65" s="11" t="s">
        <v>183</v>
      </c>
      <c r="E65" s="4" t="s">
        <v>183</v>
      </c>
      <c r="F65" s="4" t="s">
        <v>505</v>
      </c>
      <c r="G65" s="81">
        <v>1</v>
      </c>
      <c r="H65" s="79">
        <v>1</v>
      </c>
      <c r="I65" s="4" t="s">
        <v>580</v>
      </c>
      <c r="J65" s="4" t="s">
        <v>771</v>
      </c>
      <c r="K65" s="4" t="s">
        <v>772</v>
      </c>
      <c r="L65" s="4" t="s">
        <v>508</v>
      </c>
      <c r="M65" s="4" t="s">
        <v>505</v>
      </c>
      <c r="N65" s="4" t="s">
        <v>509</v>
      </c>
      <c r="O65" s="4" t="s">
        <v>184</v>
      </c>
      <c r="P65" s="4" t="s">
        <v>185</v>
      </c>
      <c r="Q65" s="4" t="s">
        <v>202</v>
      </c>
      <c r="R65" s="4" t="s">
        <v>185</v>
      </c>
    </row>
    <row r="66" spans="1:18" x14ac:dyDescent="0.25">
      <c r="A66" s="4" t="s">
        <v>233</v>
      </c>
      <c r="B66" s="4" t="s">
        <v>182</v>
      </c>
      <c r="C66" s="4" t="s">
        <v>668</v>
      </c>
      <c r="D66" s="11" t="s">
        <v>192</v>
      </c>
      <c r="E66" s="4" t="s">
        <v>192</v>
      </c>
      <c r="F66" s="4" t="s">
        <v>773</v>
      </c>
      <c r="G66" s="81">
        <v>10</v>
      </c>
      <c r="H66" s="79">
        <v>1</v>
      </c>
      <c r="I66" s="4" t="s">
        <v>580</v>
      </c>
      <c r="J66" s="4" t="s">
        <v>774</v>
      </c>
      <c r="K66" s="4" t="s">
        <v>775</v>
      </c>
      <c r="L66" s="4" t="s">
        <v>193</v>
      </c>
      <c r="M66" s="4" t="s">
        <v>509</v>
      </c>
      <c r="N66" s="4" t="s">
        <v>509</v>
      </c>
      <c r="O66" s="4" t="s">
        <v>184</v>
      </c>
      <c r="P66" s="4" t="s">
        <v>185</v>
      </c>
      <c r="Q66" s="4" t="s">
        <v>202</v>
      </c>
      <c r="R66" s="4" t="s">
        <v>185</v>
      </c>
    </row>
    <row r="67" spans="1:18" x14ac:dyDescent="0.25">
      <c r="A67" s="4" t="s">
        <v>234</v>
      </c>
      <c r="B67" s="4" t="s">
        <v>182</v>
      </c>
      <c r="C67" s="4" t="s">
        <v>668</v>
      </c>
      <c r="D67" s="11" t="s">
        <v>192</v>
      </c>
      <c r="E67" s="4" t="s">
        <v>192</v>
      </c>
      <c r="F67" s="4" t="s">
        <v>776</v>
      </c>
      <c r="G67" s="81">
        <v>9</v>
      </c>
      <c r="H67" s="79">
        <v>1</v>
      </c>
      <c r="I67" s="4" t="s">
        <v>580</v>
      </c>
      <c r="J67" s="4" t="s">
        <v>777</v>
      </c>
      <c r="K67" s="4" t="s">
        <v>778</v>
      </c>
      <c r="L67" s="4" t="s">
        <v>193</v>
      </c>
      <c r="M67" s="4" t="s">
        <v>779</v>
      </c>
      <c r="N67" s="4" t="s">
        <v>779</v>
      </c>
      <c r="O67" s="4" t="s">
        <v>184</v>
      </c>
      <c r="P67" s="4" t="s">
        <v>185</v>
      </c>
      <c r="Q67" s="4" t="s">
        <v>202</v>
      </c>
      <c r="R67" s="4" t="s">
        <v>185</v>
      </c>
    </row>
    <row r="68" spans="1:18" x14ac:dyDescent="0.25">
      <c r="A68" s="4" t="s">
        <v>235</v>
      </c>
      <c r="B68" s="4" t="s">
        <v>182</v>
      </c>
      <c r="C68" s="4" t="s">
        <v>668</v>
      </c>
      <c r="D68" s="11" t="s">
        <v>183</v>
      </c>
      <c r="E68" s="4" t="s">
        <v>183</v>
      </c>
      <c r="F68" s="4" t="s">
        <v>780</v>
      </c>
      <c r="G68" s="81">
        <v>1020</v>
      </c>
      <c r="H68" s="79">
        <v>1</v>
      </c>
      <c r="I68" s="4" t="s">
        <v>580</v>
      </c>
      <c r="J68" s="4" t="s">
        <v>781</v>
      </c>
      <c r="K68" s="4" t="s">
        <v>782</v>
      </c>
      <c r="L68" s="4" t="s">
        <v>783</v>
      </c>
      <c r="M68" s="4" t="s">
        <v>780</v>
      </c>
      <c r="N68" s="4" t="s">
        <v>248</v>
      </c>
      <c r="O68" s="4" t="s">
        <v>184</v>
      </c>
      <c r="P68" s="4" t="s">
        <v>185</v>
      </c>
      <c r="Q68" s="4" t="s">
        <v>202</v>
      </c>
      <c r="R68" s="4" t="s">
        <v>185</v>
      </c>
    </row>
    <row r="69" spans="1:18" x14ac:dyDescent="0.25">
      <c r="A69" s="4"/>
      <c r="B69" s="4"/>
      <c r="C69" s="4"/>
      <c r="D69" s="11"/>
      <c r="E69" s="4"/>
      <c r="F69" s="4"/>
      <c r="G69" s="81"/>
      <c r="H69" s="79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11"/>
      <c r="E70" s="4"/>
      <c r="F70" s="4"/>
      <c r="G70" s="81"/>
      <c r="H70" s="79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11"/>
      <c r="E71" s="4"/>
      <c r="F71" s="4"/>
      <c r="G71" s="81"/>
      <c r="H71" s="79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11"/>
      <c r="E72" s="4"/>
      <c r="F72" s="4"/>
      <c r="G72" s="81"/>
      <c r="H72" s="79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11"/>
      <c r="E73" s="4"/>
      <c r="F73" s="4"/>
      <c r="G73" s="81"/>
      <c r="H73" s="79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11"/>
      <c r="E74" s="4"/>
      <c r="F74" s="4"/>
      <c r="G74" s="81"/>
      <c r="H74" s="79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11"/>
      <c r="E75" s="4"/>
      <c r="F75" s="4"/>
      <c r="G75" s="81"/>
      <c r="H75" s="79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11"/>
      <c r="E76" s="4"/>
      <c r="F76" s="4"/>
      <c r="G76" s="81"/>
      <c r="H76" s="79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11"/>
      <c r="E77" s="4"/>
      <c r="F77" s="4"/>
      <c r="G77" s="81"/>
      <c r="H77" s="79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11"/>
      <c r="E78" s="4"/>
      <c r="F78" s="4"/>
      <c r="G78" s="81"/>
      <c r="H78" s="79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11"/>
      <c r="E79" s="4"/>
      <c r="F79" s="4"/>
      <c r="G79" s="81"/>
      <c r="H79" s="79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11"/>
      <c r="E80" s="4"/>
      <c r="F80" s="4"/>
      <c r="G80" s="81"/>
      <c r="H80" s="79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11"/>
      <c r="E81" s="4"/>
      <c r="F81" s="4"/>
      <c r="G81" s="81"/>
      <c r="H81" s="79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11"/>
      <c r="E82" s="4"/>
      <c r="F82" s="4"/>
      <c r="G82" s="81"/>
      <c r="H82" s="79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11"/>
      <c r="E83" s="4"/>
      <c r="F83" s="4"/>
      <c r="G83" s="81"/>
      <c r="H83" s="79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11"/>
      <c r="E84" s="4"/>
      <c r="F84" s="4"/>
      <c r="G84" s="81"/>
      <c r="H84" s="79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11"/>
      <c r="E85" s="4"/>
      <c r="F85" s="4"/>
      <c r="G85" s="81"/>
      <c r="H85" s="79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11"/>
      <c r="E86" s="4"/>
      <c r="F86" s="4"/>
      <c r="G86" s="81"/>
      <c r="H86" s="79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11"/>
      <c r="E87" s="4"/>
      <c r="F87" s="4"/>
      <c r="G87" s="81"/>
      <c r="H87" s="79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11"/>
      <c r="E88" s="4"/>
      <c r="F88" s="4"/>
      <c r="G88" s="81"/>
      <c r="H88" s="79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11"/>
      <c r="E89" s="4"/>
      <c r="F89" s="4"/>
      <c r="G89" s="81"/>
      <c r="H89" s="79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11"/>
      <c r="E90" s="4"/>
      <c r="F90" s="4"/>
      <c r="G90" s="81"/>
      <c r="H90" s="79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11"/>
      <c r="E91" s="4"/>
      <c r="F91" s="4"/>
      <c r="G91" s="81"/>
      <c r="H91" s="79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11"/>
      <c r="E92" s="4"/>
      <c r="F92" s="4"/>
      <c r="G92" s="81"/>
      <c r="H92" s="79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11"/>
      <c r="E93" s="4"/>
      <c r="F93" s="4"/>
      <c r="G93" s="81"/>
      <c r="H93" s="79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11"/>
      <c r="E94" s="4"/>
      <c r="F94" s="4"/>
      <c r="G94" s="81"/>
      <c r="H94" s="79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11"/>
      <c r="E95" s="4"/>
      <c r="F95" s="4"/>
      <c r="G95" s="81"/>
      <c r="H95" s="79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11"/>
      <c r="E96" s="4"/>
      <c r="F96" s="4"/>
      <c r="G96" s="81"/>
      <c r="H96" s="79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11"/>
      <c r="E97" s="4"/>
      <c r="F97" s="4"/>
      <c r="G97" s="81"/>
      <c r="H97" s="79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11"/>
      <c r="E98" s="4"/>
      <c r="F98" s="4"/>
      <c r="G98" s="81"/>
      <c r="H98" s="79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11"/>
      <c r="E99" s="4"/>
      <c r="F99" s="4"/>
      <c r="G99" s="81"/>
      <c r="H99" s="79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11"/>
      <c r="E100" s="4"/>
      <c r="F100" s="4"/>
      <c r="G100" s="81"/>
      <c r="H100" s="79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11"/>
      <c r="E101" s="4"/>
      <c r="F101" s="4"/>
      <c r="G101" s="81"/>
      <c r="H101" s="79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11"/>
      <c r="E102" s="4"/>
      <c r="F102" s="4"/>
      <c r="G102" s="81"/>
      <c r="H102" s="79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11"/>
      <c r="E103" s="4"/>
      <c r="F103" s="4"/>
      <c r="G103" s="81"/>
      <c r="H103" s="79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11"/>
      <c r="E104" s="4"/>
      <c r="F104" s="4"/>
      <c r="G104" s="81"/>
      <c r="H104" s="79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11"/>
      <c r="E105" s="4"/>
      <c r="F105" s="4"/>
      <c r="G105" s="81"/>
      <c r="H105" s="79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11"/>
      <c r="E106" s="4"/>
      <c r="F106" s="4"/>
      <c r="G106" s="81"/>
      <c r="H106" s="79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11"/>
      <c r="E107" s="4"/>
      <c r="F107" s="4"/>
      <c r="G107" s="81"/>
      <c r="H107" s="79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11"/>
      <c r="E108" s="4"/>
      <c r="F108" s="4"/>
      <c r="G108" s="81"/>
      <c r="H108" s="79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11"/>
      <c r="E109" s="4"/>
      <c r="F109" s="4"/>
      <c r="G109" s="81"/>
      <c r="H109" s="79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11"/>
      <c r="E110" s="4"/>
      <c r="F110" s="4"/>
      <c r="G110" s="81"/>
      <c r="H110" s="79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11"/>
      <c r="E111" s="4"/>
      <c r="F111" s="4"/>
      <c r="G111" s="81"/>
      <c r="H111" s="79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11"/>
      <c r="E112" s="4"/>
      <c r="F112" s="4"/>
      <c r="G112" s="81"/>
      <c r="H112" s="79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11"/>
      <c r="E113" s="4"/>
      <c r="F113" s="4"/>
      <c r="G113" s="81"/>
      <c r="H113" s="79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11"/>
      <c r="E114" s="4"/>
      <c r="F114" s="4"/>
      <c r="G114" s="81"/>
      <c r="H114" s="79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11"/>
      <c r="E115" s="4"/>
      <c r="F115" s="4"/>
      <c r="G115" s="81"/>
      <c r="H115" s="79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79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79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79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79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79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79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79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79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79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79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79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79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79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79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79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79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79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79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79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11"/>
      <c r="E148" s="4"/>
      <c r="F148" s="4"/>
      <c r="G148" s="81"/>
      <c r="H148" s="79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11"/>
      <c r="E149" s="4"/>
      <c r="F149" s="4"/>
      <c r="G149" s="81"/>
      <c r="H149" s="79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11"/>
      <c r="E150" s="4"/>
      <c r="F150" s="4"/>
      <c r="G150" s="81"/>
      <c r="H150" s="79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11"/>
      <c r="E151" s="4"/>
      <c r="F151" s="4"/>
      <c r="G151" s="81"/>
      <c r="H151" s="79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11"/>
      <c r="E152" s="4"/>
      <c r="F152" s="4"/>
      <c r="G152" s="81"/>
      <c r="H152" s="79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11"/>
      <c r="E153" s="4"/>
      <c r="F153" s="4"/>
      <c r="G153" s="81"/>
      <c r="H153" s="79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11"/>
      <c r="E154" s="4"/>
      <c r="F154" s="4"/>
      <c r="G154" s="81"/>
      <c r="H154" s="79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11"/>
      <c r="E155" s="4"/>
      <c r="F155" s="4"/>
      <c r="G155" s="81"/>
      <c r="H155" s="79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4"/>
      <c r="B156" s="4"/>
      <c r="C156" s="4"/>
      <c r="D156" s="11"/>
      <c r="E156" s="4"/>
      <c r="F156" s="4"/>
      <c r="G156" s="81"/>
      <c r="H156" s="79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5">
      <c r="A157" s="4"/>
      <c r="B157" s="4"/>
      <c r="C157" s="4"/>
      <c r="D157" s="11"/>
      <c r="E157" s="4"/>
      <c r="F157" s="4"/>
      <c r="G157" s="81"/>
      <c r="H157" s="79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4"/>
      <c r="B158" s="4"/>
      <c r="C158" s="4"/>
      <c r="D158" s="11"/>
      <c r="E158" s="4"/>
      <c r="F158" s="4"/>
      <c r="G158" s="81"/>
      <c r="H158" s="79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25">
      <c r="A159" s="4"/>
      <c r="B159" s="4"/>
      <c r="C159" s="4"/>
      <c r="D159" s="11"/>
      <c r="E159" s="4"/>
      <c r="F159" s="4"/>
      <c r="G159" s="81"/>
      <c r="H159" s="79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5">
      <c r="A160" s="4"/>
      <c r="B160" s="4"/>
      <c r="C160" s="4"/>
      <c r="D160" s="11"/>
      <c r="E160" s="4"/>
      <c r="F160" s="4"/>
      <c r="G160" s="81"/>
      <c r="H160" s="79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25">
      <c r="A161" s="4"/>
      <c r="B161" s="4"/>
      <c r="C161" s="4"/>
      <c r="D161" s="11"/>
      <c r="E161" s="4"/>
      <c r="F161" s="4"/>
      <c r="G161" s="81"/>
      <c r="H161" s="79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5">
      <c r="A162" s="4"/>
      <c r="B162" s="4"/>
      <c r="C162" s="4"/>
      <c r="D162" s="11"/>
      <c r="E162" s="4"/>
      <c r="F162" s="4"/>
      <c r="G162" s="81"/>
      <c r="H162" s="79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25">
      <c r="A163" s="4"/>
      <c r="B163" s="4"/>
      <c r="C163" s="4"/>
      <c r="D163" s="11"/>
      <c r="E163" s="4"/>
      <c r="F163" s="4"/>
      <c r="G163" s="81"/>
      <c r="H163" s="79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5">
      <c r="A164" s="4"/>
      <c r="B164" s="4"/>
      <c r="C164" s="4"/>
      <c r="D164" s="11"/>
      <c r="E164" s="4"/>
      <c r="F164" s="4"/>
      <c r="G164" s="81"/>
      <c r="H164" s="79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25">
      <c r="A165" s="4"/>
      <c r="B165" s="4"/>
      <c r="C165" s="4"/>
      <c r="D165" s="11"/>
      <c r="E165" s="4"/>
      <c r="F165" s="4"/>
      <c r="G165" s="81"/>
      <c r="H165" s="79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5">
      <c r="A166" s="4"/>
      <c r="B166" s="4"/>
      <c r="C166" s="4"/>
      <c r="D166" s="11"/>
      <c r="E166" s="4"/>
      <c r="F166" s="4"/>
      <c r="G166" s="81"/>
      <c r="H166" s="79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25">
      <c r="A167" s="4"/>
      <c r="B167" s="4"/>
      <c r="C167" s="4"/>
      <c r="D167" s="11"/>
      <c r="E167" s="4"/>
      <c r="F167" s="4"/>
      <c r="G167" s="81"/>
      <c r="H167" s="79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5">
      <c r="A168" s="4"/>
      <c r="B168" s="4"/>
      <c r="C168" s="4"/>
      <c r="D168" s="11"/>
      <c r="E168" s="4"/>
      <c r="F168" s="4"/>
      <c r="G168" s="81"/>
      <c r="H168" s="79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25">
      <c r="A169" s="4"/>
      <c r="B169" s="4"/>
      <c r="C169" s="4"/>
      <c r="D169" s="11"/>
      <c r="E169" s="4"/>
      <c r="F169" s="4"/>
      <c r="G169" s="81"/>
      <c r="H169" s="79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5">
      <c r="A170" s="4"/>
      <c r="B170" s="4"/>
      <c r="C170" s="4"/>
      <c r="D170" s="11"/>
      <c r="E170" s="4"/>
      <c r="F170" s="4"/>
      <c r="G170" s="81"/>
      <c r="H170" s="79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25">
      <c r="A171" s="4"/>
      <c r="B171" s="4"/>
      <c r="C171" s="4"/>
      <c r="D171" s="11"/>
      <c r="E171" s="4"/>
      <c r="F171" s="4"/>
      <c r="G171" s="81"/>
      <c r="H171" s="79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5">
      <c r="A172" s="4"/>
      <c r="B172" s="4"/>
      <c r="C172" s="4"/>
      <c r="D172" s="11"/>
      <c r="E172" s="4"/>
      <c r="F172" s="4"/>
      <c r="G172" s="81"/>
      <c r="H172" s="79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25">
      <c r="A173" s="4"/>
      <c r="B173" s="4"/>
      <c r="C173" s="4"/>
      <c r="D173" s="11"/>
      <c r="E173" s="4"/>
      <c r="F173" s="4"/>
      <c r="G173" s="81"/>
      <c r="H173" s="79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5">
      <c r="A174" s="4"/>
      <c r="B174" s="4"/>
      <c r="C174" s="4"/>
      <c r="D174" s="11"/>
      <c r="E174" s="4"/>
      <c r="F174" s="4"/>
      <c r="G174" s="81"/>
      <c r="H174" s="79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25">
      <c r="A175" s="4"/>
      <c r="B175" s="4"/>
      <c r="C175" s="4"/>
      <c r="D175" s="11"/>
      <c r="E175" s="4"/>
      <c r="F175" s="4"/>
      <c r="G175" s="81"/>
      <c r="H175" s="79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5">
      <c r="A176" s="4"/>
      <c r="B176" s="4"/>
      <c r="C176" s="4"/>
      <c r="D176" s="11"/>
      <c r="E176" s="4"/>
      <c r="F176" s="4"/>
      <c r="G176" s="81"/>
      <c r="H176" s="79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25">
      <c r="A177" s="4"/>
      <c r="B177" s="4"/>
      <c r="C177" s="4"/>
      <c r="D177" s="11"/>
      <c r="E177" s="4"/>
      <c r="F177" s="4"/>
      <c r="G177" s="81"/>
      <c r="H177" s="79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5">
      <c r="A178" s="4"/>
      <c r="B178" s="4"/>
      <c r="C178" s="4"/>
      <c r="D178" s="11"/>
      <c r="E178" s="4"/>
      <c r="F178" s="4"/>
      <c r="G178" s="81"/>
      <c r="H178" s="79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25">
      <c r="A179" s="4"/>
      <c r="B179" s="4"/>
      <c r="C179" s="4"/>
      <c r="D179" s="11"/>
      <c r="E179" s="4"/>
      <c r="F179" s="4"/>
      <c r="G179" s="81"/>
      <c r="H179" s="79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5">
      <c r="A180" s="4"/>
      <c r="B180" s="4"/>
      <c r="C180" s="4"/>
      <c r="D180" s="11"/>
      <c r="E180" s="4"/>
      <c r="F180" s="4"/>
      <c r="G180" s="81"/>
      <c r="H180" s="79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25">
      <c r="A181" s="4"/>
      <c r="B181" s="4"/>
      <c r="C181" s="4"/>
      <c r="D181" s="11"/>
      <c r="E181" s="4"/>
      <c r="F181" s="4"/>
      <c r="G181" s="81"/>
      <c r="H181" s="79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5">
      <c r="A182" s="4"/>
      <c r="B182" s="4"/>
      <c r="C182" s="4"/>
      <c r="D182" s="11"/>
      <c r="E182" s="4"/>
      <c r="F182" s="4"/>
      <c r="G182" s="81"/>
      <c r="H182" s="79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25">
      <c r="A183" s="4"/>
      <c r="B183" s="4"/>
      <c r="C183" s="4"/>
      <c r="D183" s="11"/>
      <c r="E183" s="4"/>
      <c r="F183" s="4"/>
      <c r="G183" s="81"/>
      <c r="H183" s="79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5">
      <c r="A184" s="4"/>
      <c r="B184" s="4"/>
      <c r="C184" s="4"/>
      <c r="D184" s="11"/>
      <c r="E184" s="4"/>
      <c r="F184" s="4"/>
      <c r="G184" s="81"/>
      <c r="H184" s="79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25">
      <c r="A185" s="4"/>
      <c r="B185" s="4"/>
      <c r="C185" s="4"/>
      <c r="D185" s="11"/>
      <c r="E185" s="4"/>
      <c r="F185" s="4"/>
      <c r="G185" s="81"/>
      <c r="H185" s="79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5">
      <c r="A186" s="4"/>
      <c r="B186" s="4"/>
      <c r="C186" s="4"/>
      <c r="D186" s="11"/>
      <c r="E186" s="4"/>
      <c r="F186" s="4"/>
      <c r="G186" s="81"/>
      <c r="H186" s="79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25">
      <c r="A187" s="4"/>
      <c r="B187" s="4"/>
      <c r="C187" s="4"/>
      <c r="D187" s="11"/>
      <c r="E187" s="4"/>
      <c r="F187" s="4"/>
      <c r="G187" s="81"/>
      <c r="H187" s="79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5">
      <c r="A188" s="4"/>
      <c r="B188" s="4"/>
      <c r="C188" s="4"/>
      <c r="D188" s="11"/>
      <c r="E188" s="4"/>
      <c r="F188" s="4"/>
      <c r="G188" s="81"/>
      <c r="H188" s="79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25">
      <c r="A189" s="4"/>
      <c r="B189" s="4"/>
      <c r="C189" s="4"/>
      <c r="D189" s="11"/>
      <c r="E189" s="4"/>
      <c r="F189" s="4"/>
      <c r="G189" s="81"/>
      <c r="H189" s="79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25">
      <c r="A190" s="4"/>
      <c r="B190" s="4"/>
      <c r="C190" s="4"/>
      <c r="D190" s="11"/>
      <c r="E190" s="4"/>
      <c r="F190" s="4"/>
      <c r="G190" s="81"/>
      <c r="H190" s="79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25">
      <c r="A191" s="4"/>
      <c r="B191" s="4"/>
      <c r="C191" s="4"/>
      <c r="D191" s="11"/>
      <c r="E191" s="4"/>
      <c r="F191" s="4"/>
      <c r="G191" s="81"/>
      <c r="H191" s="79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25">
      <c r="A192" s="4"/>
      <c r="B192" s="4"/>
      <c r="C192" s="4"/>
      <c r="D192" s="11"/>
      <c r="E192" s="4"/>
      <c r="F192" s="4"/>
      <c r="G192" s="81"/>
      <c r="H192" s="79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25">
      <c r="A193" s="66"/>
      <c r="B193" s="66"/>
      <c r="C193" s="66"/>
      <c r="D193" s="66"/>
      <c r="E193" s="66"/>
      <c r="F193" s="66"/>
      <c r="G193" s="26"/>
      <c r="H193" s="2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 x14ac:dyDescent="0.25">
      <c r="A194" s="66"/>
      <c r="B194" s="66"/>
      <c r="C194" s="66"/>
      <c r="D194" s="66"/>
      <c r="E194" s="66"/>
      <c r="F194" s="66"/>
      <c r="G194" s="26"/>
      <c r="H194" s="2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1:18" x14ac:dyDescent="0.25">
      <c r="A195" s="66"/>
      <c r="B195" s="66"/>
      <c r="C195" s="66"/>
      <c r="D195" s="66"/>
      <c r="E195" s="66"/>
      <c r="F195" s="66"/>
      <c r="G195" s="26"/>
      <c r="H195" s="2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 x14ac:dyDescent="0.25">
      <c r="A196" s="66"/>
      <c r="B196" s="66"/>
      <c r="C196" s="66"/>
      <c r="D196" s="66"/>
      <c r="E196" s="66"/>
      <c r="F196" s="66"/>
      <c r="G196" s="26"/>
      <c r="H196" s="2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1:18" x14ac:dyDescent="0.25">
      <c r="A197" s="66"/>
      <c r="B197" s="66"/>
      <c r="C197" s="66"/>
      <c r="D197" s="66"/>
      <c r="E197" s="66"/>
      <c r="F197" s="66"/>
      <c r="G197" s="26"/>
      <c r="H197" s="2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1:18" x14ac:dyDescent="0.25">
      <c r="A198" s="66"/>
      <c r="B198" s="66"/>
      <c r="C198" s="66"/>
      <c r="D198" s="66"/>
      <c r="E198" s="66"/>
      <c r="F198" s="66"/>
      <c r="G198" s="26"/>
      <c r="H198" s="2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1:18" x14ac:dyDescent="0.25">
      <c r="A199" s="66"/>
      <c r="B199" s="66"/>
      <c r="C199" s="66"/>
      <c r="D199" s="66"/>
      <c r="E199" s="66"/>
      <c r="F199" s="66"/>
      <c r="G199" s="26"/>
      <c r="H199" s="2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spans="1:18" x14ac:dyDescent="0.25">
      <c r="A200" s="66"/>
      <c r="B200" s="66"/>
      <c r="C200" s="66"/>
      <c r="D200" s="66"/>
      <c r="E200" s="66"/>
      <c r="F200" s="66"/>
      <c r="G200" s="26"/>
      <c r="H200" s="2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 x14ac:dyDescent="0.25">
      <c r="A201" s="66"/>
      <c r="B201" s="66"/>
      <c r="C201" s="66"/>
      <c r="D201" s="66"/>
      <c r="E201" s="66"/>
      <c r="F201" s="66"/>
      <c r="G201" s="26"/>
      <c r="H201" s="2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1:18" x14ac:dyDescent="0.25">
      <c r="A202" s="66"/>
      <c r="B202" s="66"/>
      <c r="C202" s="66"/>
      <c r="D202" s="66"/>
      <c r="E202" s="66"/>
      <c r="F202" s="66"/>
      <c r="G202" s="26"/>
      <c r="H202" s="2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1:18" x14ac:dyDescent="0.25">
      <c r="A203" s="66"/>
      <c r="B203" s="66"/>
      <c r="C203" s="66"/>
      <c r="D203" s="66"/>
      <c r="E203" s="66"/>
      <c r="F203" s="66"/>
      <c r="G203" s="26"/>
      <c r="H203" s="2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spans="1:18" x14ac:dyDescent="0.25">
      <c r="A204" s="66"/>
      <c r="B204" s="66"/>
      <c r="C204" s="66"/>
      <c r="D204" s="66"/>
      <c r="E204" s="66"/>
      <c r="F204" s="66"/>
      <c r="G204" s="26"/>
      <c r="H204" s="2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1:18" x14ac:dyDescent="0.25">
      <c r="A205" s="66"/>
      <c r="B205" s="66"/>
      <c r="C205" s="66"/>
      <c r="D205" s="66"/>
      <c r="E205" s="66"/>
      <c r="F205" s="66"/>
      <c r="G205" s="26"/>
      <c r="H205" s="2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1:18" x14ac:dyDescent="0.25">
      <c r="A206" s="66"/>
      <c r="B206" s="66"/>
      <c r="C206" s="66"/>
      <c r="D206" s="66"/>
      <c r="E206" s="66"/>
      <c r="F206" s="66"/>
      <c r="G206" s="26"/>
      <c r="H206" s="2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1:18" x14ac:dyDescent="0.25">
      <c r="A207" s="66"/>
      <c r="B207" s="66"/>
      <c r="C207" s="66"/>
      <c r="D207" s="66"/>
      <c r="E207" s="66"/>
      <c r="F207" s="66"/>
      <c r="G207" s="26"/>
      <c r="H207" s="2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spans="1:18" x14ac:dyDescent="0.25">
      <c r="A208" s="66"/>
      <c r="B208" s="66"/>
      <c r="C208" s="66"/>
      <c r="D208" s="66"/>
      <c r="E208" s="66"/>
      <c r="F208" s="66"/>
      <c r="G208" s="26"/>
      <c r="H208" s="2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1:18" x14ac:dyDescent="0.25">
      <c r="A209" s="66"/>
      <c r="B209" s="66"/>
      <c r="C209" s="66"/>
      <c r="D209" s="66"/>
      <c r="E209" s="66"/>
      <c r="F209" s="66"/>
      <c r="G209" s="26"/>
      <c r="H209" s="2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1:18" x14ac:dyDescent="0.25">
      <c r="A210" s="66"/>
      <c r="B210" s="66"/>
      <c r="C210" s="66"/>
      <c r="D210" s="66"/>
      <c r="E210" s="66"/>
      <c r="F210" s="66"/>
      <c r="G210" s="26"/>
      <c r="H210" s="2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1:18" x14ac:dyDescent="0.25">
      <c r="A211" s="66"/>
      <c r="B211" s="66"/>
      <c r="C211" s="66"/>
      <c r="D211" s="66"/>
      <c r="E211" s="66"/>
      <c r="F211" s="66"/>
      <c r="G211" s="26"/>
      <c r="H211" s="2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spans="1:18" x14ac:dyDescent="0.25">
      <c r="A212" s="66"/>
      <c r="B212" s="66"/>
      <c r="C212" s="66"/>
      <c r="D212" s="66"/>
      <c r="E212" s="66"/>
      <c r="F212" s="66"/>
      <c r="G212" s="26"/>
      <c r="H212" s="2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1:18" x14ac:dyDescent="0.25">
      <c r="A213" s="66"/>
      <c r="B213" s="66"/>
      <c r="C213" s="66"/>
      <c r="D213" s="66"/>
      <c r="E213" s="66"/>
      <c r="F213" s="66"/>
      <c r="G213" s="26"/>
      <c r="H213" s="2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 x14ac:dyDescent="0.25">
      <c r="A214" s="66"/>
      <c r="B214" s="66"/>
      <c r="C214" s="66"/>
      <c r="D214" s="66"/>
      <c r="E214" s="66"/>
      <c r="F214" s="66"/>
      <c r="G214" s="26"/>
      <c r="H214" s="2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x14ac:dyDescent="0.25">
      <c r="A215" s="66"/>
      <c r="B215" s="66"/>
      <c r="C215" s="66"/>
      <c r="D215" s="66"/>
      <c r="E215" s="66"/>
      <c r="F215" s="66"/>
      <c r="G215" s="26"/>
      <c r="H215" s="2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 x14ac:dyDescent="0.25">
      <c r="A216" s="66"/>
      <c r="B216" s="66"/>
      <c r="C216" s="66"/>
      <c r="D216" s="66"/>
      <c r="E216" s="66"/>
      <c r="F216" s="66"/>
      <c r="G216" s="26"/>
      <c r="H216" s="2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 x14ac:dyDescent="0.25">
      <c r="A217" s="66"/>
      <c r="B217" s="66"/>
      <c r="C217" s="66"/>
      <c r="D217" s="66"/>
      <c r="E217" s="66"/>
      <c r="F217" s="66"/>
      <c r="G217" s="26"/>
      <c r="H217" s="2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 x14ac:dyDescent="0.25">
      <c r="A218" s="66"/>
      <c r="B218" s="66"/>
      <c r="C218" s="66"/>
      <c r="D218" s="66"/>
      <c r="E218" s="66"/>
      <c r="F218" s="66"/>
      <c r="G218" s="26"/>
      <c r="H218" s="2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1:18" x14ac:dyDescent="0.25">
      <c r="A219" s="66"/>
      <c r="B219" s="66"/>
      <c r="C219" s="66"/>
      <c r="D219" s="66"/>
      <c r="E219" s="66"/>
      <c r="F219" s="66"/>
      <c r="G219" s="26"/>
      <c r="H219" s="2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  <row r="220" spans="1:18" x14ac:dyDescent="0.25">
      <c r="A220" s="66"/>
      <c r="B220" s="66"/>
      <c r="C220" s="66"/>
      <c r="D220" s="66"/>
      <c r="E220" s="66"/>
      <c r="F220" s="66"/>
      <c r="G220" s="26"/>
      <c r="H220" s="2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1:18" x14ac:dyDescent="0.25">
      <c r="A221" s="66"/>
      <c r="B221" s="66"/>
      <c r="C221" s="66"/>
      <c r="D221" s="66"/>
      <c r="E221" s="66"/>
      <c r="F221" s="66"/>
      <c r="G221" s="26"/>
      <c r="H221" s="2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 x14ac:dyDescent="0.25">
      <c r="A222" s="66"/>
      <c r="B222" s="66"/>
      <c r="C222" s="66"/>
      <c r="D222" s="66"/>
      <c r="E222" s="66"/>
      <c r="F222" s="66"/>
      <c r="G222" s="26"/>
      <c r="H222" s="2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1:18" x14ac:dyDescent="0.25">
      <c r="A223" s="66"/>
      <c r="B223" s="66"/>
      <c r="C223" s="66"/>
      <c r="D223" s="66"/>
      <c r="E223" s="66"/>
      <c r="F223" s="66"/>
      <c r="G223" s="26"/>
      <c r="H223" s="2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spans="1:18" x14ac:dyDescent="0.25">
      <c r="A224" s="66"/>
      <c r="B224" s="66"/>
      <c r="C224" s="66"/>
      <c r="D224" s="66"/>
      <c r="E224" s="66"/>
      <c r="F224" s="66"/>
      <c r="G224" s="26"/>
      <c r="H224" s="2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1:18" x14ac:dyDescent="0.25">
      <c r="A225" s="66"/>
      <c r="B225" s="66"/>
      <c r="C225" s="66"/>
      <c r="D225" s="66"/>
      <c r="E225" s="66"/>
      <c r="F225" s="66"/>
      <c r="G225" s="26"/>
      <c r="H225" s="2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1:18" x14ac:dyDescent="0.25">
      <c r="A226" s="66"/>
      <c r="B226" s="66"/>
      <c r="C226" s="66"/>
      <c r="D226" s="66"/>
      <c r="E226" s="66"/>
      <c r="F226" s="66"/>
      <c r="G226" s="26"/>
      <c r="H226" s="2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1:18" x14ac:dyDescent="0.25">
      <c r="A227" s="66"/>
      <c r="B227" s="66"/>
      <c r="C227" s="66"/>
      <c r="D227" s="66"/>
      <c r="E227" s="66"/>
      <c r="F227" s="66"/>
      <c r="G227" s="26"/>
      <c r="H227" s="2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 x14ac:dyDescent="0.25">
      <c r="A228" s="66"/>
      <c r="B228" s="66"/>
      <c r="C228" s="66"/>
      <c r="D228" s="66"/>
      <c r="E228" s="66"/>
      <c r="F228" s="66"/>
      <c r="G228" s="26"/>
      <c r="H228" s="2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1:18" x14ac:dyDescent="0.25">
      <c r="A229" s="66"/>
      <c r="B229" s="66"/>
      <c r="C229" s="66"/>
      <c r="D229" s="66"/>
      <c r="E229" s="66"/>
      <c r="F229" s="66"/>
      <c r="G229" s="26"/>
      <c r="H229" s="2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1:18" x14ac:dyDescent="0.25">
      <c r="A230" s="66"/>
      <c r="B230" s="66"/>
      <c r="C230" s="66"/>
      <c r="D230" s="66"/>
      <c r="E230" s="66"/>
      <c r="F230" s="66"/>
      <c r="G230" s="26"/>
      <c r="H230" s="2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1:18" x14ac:dyDescent="0.25">
      <c r="A231" s="66"/>
      <c r="B231" s="66"/>
      <c r="C231" s="66"/>
      <c r="D231" s="66"/>
      <c r="E231" s="66"/>
      <c r="F231" s="66"/>
      <c r="G231" s="26"/>
      <c r="H231" s="26"/>
      <c r="I231" s="66"/>
      <c r="J231" s="66"/>
      <c r="K231" s="66"/>
      <c r="L231" s="66"/>
      <c r="M231" s="66"/>
      <c r="N231" s="66"/>
      <c r="O231" s="66"/>
      <c r="P231" s="66"/>
      <c r="Q231" s="66"/>
      <c r="R231" s="66"/>
    </row>
    <row r="232" spans="1:18" x14ac:dyDescent="0.25">
      <c r="A232" s="66"/>
      <c r="B232" s="66"/>
      <c r="C232" s="66"/>
      <c r="D232" s="66"/>
      <c r="E232" s="66"/>
      <c r="F232" s="66"/>
      <c r="G232" s="26"/>
      <c r="H232" s="2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1:18" x14ac:dyDescent="0.25">
      <c r="A233" s="66"/>
      <c r="B233" s="66"/>
      <c r="C233" s="66"/>
      <c r="D233" s="66"/>
      <c r="E233" s="66"/>
      <c r="F233" s="66"/>
      <c r="G233" s="26"/>
      <c r="H233" s="2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x14ac:dyDescent="0.25">
      <c r="A234" s="66"/>
      <c r="B234" s="66"/>
      <c r="C234" s="66"/>
      <c r="D234" s="66"/>
      <c r="E234" s="66"/>
      <c r="F234" s="66"/>
      <c r="G234" s="26"/>
      <c r="H234" s="2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1:18" x14ac:dyDescent="0.25">
      <c r="A235" s="66"/>
      <c r="B235" s="66"/>
      <c r="C235" s="66"/>
      <c r="D235" s="66"/>
      <c r="E235" s="66"/>
      <c r="F235" s="66"/>
      <c r="G235" s="26"/>
      <c r="H235" s="26"/>
      <c r="I235" s="66"/>
      <c r="J235" s="66"/>
      <c r="K235" s="66"/>
      <c r="L235" s="66"/>
      <c r="M235" s="66"/>
      <c r="N235" s="66"/>
      <c r="O235" s="66"/>
      <c r="P235" s="66"/>
      <c r="Q235" s="66"/>
      <c r="R235" s="66"/>
    </row>
    <row r="236" spans="1:18" x14ac:dyDescent="0.25">
      <c r="A236" s="66"/>
      <c r="B236" s="66"/>
      <c r="C236" s="66"/>
      <c r="D236" s="66"/>
      <c r="E236" s="66"/>
      <c r="F236" s="66"/>
      <c r="G236" s="26"/>
      <c r="H236" s="2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 x14ac:dyDescent="0.25">
      <c r="A237" s="66"/>
      <c r="B237" s="66"/>
      <c r="C237" s="66"/>
      <c r="D237" s="66"/>
      <c r="E237" s="66"/>
      <c r="F237" s="66"/>
      <c r="G237" s="26"/>
      <c r="H237" s="2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1:18" x14ac:dyDescent="0.25">
      <c r="A238" s="66"/>
      <c r="B238" s="66"/>
      <c r="C238" s="66"/>
      <c r="D238" s="66"/>
      <c r="E238" s="66"/>
      <c r="F238" s="66"/>
      <c r="G238" s="26"/>
      <c r="H238" s="2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1:18" x14ac:dyDescent="0.25">
      <c r="A239" s="66"/>
      <c r="B239" s="66"/>
      <c r="C239" s="66"/>
      <c r="D239" s="66"/>
      <c r="E239" s="66"/>
      <c r="F239" s="66"/>
      <c r="G239" s="26"/>
      <c r="H239" s="26"/>
      <c r="I239" s="66"/>
      <c r="J239" s="66"/>
      <c r="K239" s="66"/>
      <c r="L239" s="66"/>
      <c r="M239" s="66"/>
      <c r="N239" s="66"/>
      <c r="O239" s="66"/>
      <c r="P239" s="66"/>
      <c r="Q239" s="66"/>
      <c r="R239" s="66"/>
    </row>
    <row r="240" spans="1:18" x14ac:dyDescent="0.25">
      <c r="A240" s="66"/>
      <c r="B240" s="66"/>
      <c r="C240" s="66"/>
      <c r="D240" s="66"/>
      <c r="E240" s="66"/>
      <c r="F240" s="66"/>
      <c r="G240" s="26"/>
      <c r="H240" s="2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1:18" x14ac:dyDescent="0.25">
      <c r="A241" s="66"/>
      <c r="B241" s="66"/>
      <c r="C241" s="66"/>
      <c r="D241" s="66"/>
      <c r="E241" s="66"/>
      <c r="F241" s="66"/>
      <c r="G241" s="26"/>
      <c r="H241" s="2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1:18" x14ac:dyDescent="0.25">
      <c r="A242" s="66"/>
      <c r="B242" s="66"/>
      <c r="C242" s="66"/>
      <c r="D242" s="66"/>
      <c r="E242" s="66"/>
      <c r="F242" s="66"/>
      <c r="G242" s="26"/>
      <c r="H242" s="2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1:18" x14ac:dyDescent="0.25">
      <c r="A243" s="66"/>
      <c r="B243" s="66"/>
      <c r="C243" s="66"/>
      <c r="D243" s="66"/>
      <c r="E243" s="66"/>
      <c r="F243" s="66"/>
      <c r="G243" s="26"/>
      <c r="H243" s="2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spans="1:18" x14ac:dyDescent="0.25">
      <c r="A244" s="66"/>
      <c r="B244" s="66"/>
      <c r="C244" s="66"/>
      <c r="D244" s="66"/>
      <c r="E244" s="66"/>
      <c r="F244" s="66"/>
      <c r="G244" s="26"/>
      <c r="H244" s="2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1:18" x14ac:dyDescent="0.25">
      <c r="A245" s="66"/>
      <c r="B245" s="66"/>
      <c r="C245" s="66"/>
      <c r="D245" s="66"/>
      <c r="E245" s="66"/>
      <c r="F245" s="66"/>
      <c r="G245" s="26"/>
      <c r="H245" s="2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1:18" x14ac:dyDescent="0.25">
      <c r="A246" s="66"/>
      <c r="B246" s="66"/>
      <c r="C246" s="66"/>
      <c r="D246" s="66"/>
      <c r="E246" s="66"/>
      <c r="F246" s="66"/>
      <c r="G246" s="26"/>
      <c r="H246" s="2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1:18" x14ac:dyDescent="0.25">
      <c r="A247" s="66"/>
      <c r="B247" s="66"/>
      <c r="C247" s="66"/>
      <c r="D247" s="66"/>
      <c r="E247" s="66"/>
      <c r="F247" s="66"/>
      <c r="G247" s="26"/>
      <c r="H247" s="2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spans="1:18" x14ac:dyDescent="0.25">
      <c r="A248" s="66"/>
      <c r="B248" s="66"/>
      <c r="C248" s="66"/>
      <c r="D248" s="66"/>
      <c r="E248" s="66"/>
      <c r="F248" s="66"/>
      <c r="G248" s="26"/>
      <c r="H248" s="2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x14ac:dyDescent="0.25">
      <c r="A249" s="66"/>
      <c r="B249" s="66"/>
      <c r="C249" s="66"/>
      <c r="D249" s="66"/>
      <c r="E249" s="66"/>
      <c r="F249" s="66"/>
      <c r="G249" s="26"/>
      <c r="H249" s="2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1:18" x14ac:dyDescent="0.25">
      <c r="A250" s="66"/>
      <c r="B250" s="66"/>
      <c r="C250" s="66"/>
      <c r="D250" s="66"/>
      <c r="E250" s="66"/>
      <c r="F250" s="66"/>
      <c r="G250" s="26"/>
      <c r="H250" s="2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x14ac:dyDescent="0.25">
      <c r="A251" s="66"/>
      <c r="B251" s="66"/>
      <c r="C251" s="66"/>
      <c r="D251" s="66"/>
      <c r="E251" s="66"/>
      <c r="F251" s="66"/>
      <c r="G251" s="26"/>
      <c r="H251" s="2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spans="1:18" x14ac:dyDescent="0.25">
      <c r="A252" s="66"/>
      <c r="B252" s="66"/>
      <c r="C252" s="66"/>
      <c r="D252" s="66"/>
      <c r="E252" s="66"/>
      <c r="F252" s="66"/>
      <c r="G252" s="26"/>
      <c r="H252" s="2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1:18" x14ac:dyDescent="0.25">
      <c r="A253" s="66"/>
      <c r="B253" s="66"/>
      <c r="C253" s="66"/>
      <c r="D253" s="66"/>
      <c r="E253" s="66"/>
      <c r="F253" s="66"/>
      <c r="G253" s="26"/>
      <c r="H253" s="2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1:18" x14ac:dyDescent="0.25">
      <c r="A254" s="66"/>
      <c r="B254" s="66"/>
      <c r="C254" s="66"/>
      <c r="D254" s="66"/>
      <c r="E254" s="66"/>
      <c r="F254" s="66"/>
      <c r="G254" s="26"/>
      <c r="H254" s="2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1:18" x14ac:dyDescent="0.25">
      <c r="A255" s="66"/>
      <c r="B255" s="66"/>
      <c r="C255" s="66"/>
      <c r="D255" s="66"/>
      <c r="E255" s="66"/>
      <c r="F255" s="66"/>
      <c r="G255" s="26"/>
      <c r="H255" s="2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spans="1:18" x14ac:dyDescent="0.25">
      <c r="A256" s="66"/>
      <c r="B256" s="66"/>
      <c r="C256" s="66"/>
      <c r="D256" s="66"/>
      <c r="E256" s="66"/>
      <c r="F256" s="66"/>
      <c r="G256" s="26"/>
      <c r="H256" s="2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1:18" x14ac:dyDescent="0.25">
      <c r="A257" s="66"/>
      <c r="B257" s="66"/>
      <c r="C257" s="66"/>
      <c r="D257" s="66"/>
      <c r="E257" s="66"/>
      <c r="F257" s="66"/>
      <c r="G257" s="26"/>
      <c r="H257" s="2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 x14ac:dyDescent="0.25">
      <c r="A258" s="66"/>
      <c r="B258" s="66"/>
      <c r="C258" s="66"/>
      <c r="D258" s="66"/>
      <c r="E258" s="66"/>
      <c r="F258" s="66"/>
      <c r="G258" s="26"/>
      <c r="H258" s="2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1:18" x14ac:dyDescent="0.25">
      <c r="A259" s="66"/>
      <c r="B259" s="66"/>
      <c r="C259" s="66"/>
      <c r="D259" s="66"/>
      <c r="E259" s="66"/>
      <c r="F259" s="66"/>
      <c r="G259" s="26"/>
      <c r="H259" s="2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spans="1:18" x14ac:dyDescent="0.25">
      <c r="A260" s="66"/>
      <c r="B260" s="66"/>
      <c r="C260" s="66"/>
      <c r="D260" s="66"/>
      <c r="E260" s="66"/>
      <c r="F260" s="66"/>
      <c r="G260" s="26"/>
      <c r="H260" s="2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1:18" x14ac:dyDescent="0.25">
      <c r="A261" s="66"/>
      <c r="B261" s="66"/>
      <c r="C261" s="66"/>
      <c r="D261" s="66"/>
      <c r="E261" s="66"/>
      <c r="F261" s="66"/>
      <c r="G261" s="26"/>
      <c r="H261" s="2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1:18" x14ac:dyDescent="0.25">
      <c r="A262" s="66"/>
      <c r="B262" s="66"/>
      <c r="C262" s="66"/>
      <c r="D262" s="66"/>
      <c r="E262" s="66"/>
      <c r="F262" s="66"/>
      <c r="G262" s="26"/>
      <c r="H262" s="2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1:18" x14ac:dyDescent="0.25">
      <c r="A263" s="66"/>
      <c r="B263" s="66"/>
      <c r="C263" s="66"/>
      <c r="D263" s="66"/>
      <c r="E263" s="66"/>
      <c r="F263" s="66"/>
      <c r="G263" s="26"/>
      <c r="H263" s="2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spans="1:18" x14ac:dyDescent="0.25">
      <c r="A264" s="66"/>
      <c r="B264" s="66"/>
      <c r="C264" s="66"/>
      <c r="D264" s="66"/>
      <c r="E264" s="66"/>
      <c r="F264" s="66"/>
      <c r="G264" s="26"/>
      <c r="H264" s="2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1:18" x14ac:dyDescent="0.25">
      <c r="A265" s="66"/>
      <c r="B265" s="66"/>
      <c r="C265" s="66"/>
      <c r="D265" s="66"/>
      <c r="E265" s="66"/>
      <c r="F265" s="66"/>
      <c r="G265" s="26"/>
      <c r="H265" s="2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1:18" x14ac:dyDescent="0.25">
      <c r="A266" s="66"/>
      <c r="B266" s="66"/>
      <c r="C266" s="66"/>
      <c r="D266" s="66"/>
      <c r="E266" s="66"/>
      <c r="F266" s="66"/>
      <c r="G266" s="26"/>
      <c r="H266" s="2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 x14ac:dyDescent="0.25">
      <c r="A267" s="66"/>
      <c r="B267" s="66"/>
      <c r="C267" s="66"/>
      <c r="D267" s="66"/>
      <c r="E267" s="66"/>
      <c r="F267" s="66"/>
      <c r="G267" s="26"/>
      <c r="H267" s="2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 x14ac:dyDescent="0.25">
      <c r="A268" s="66"/>
      <c r="B268" s="66"/>
      <c r="C268" s="66"/>
      <c r="D268" s="66"/>
      <c r="E268" s="66"/>
      <c r="F268" s="66"/>
      <c r="G268" s="26"/>
      <c r="H268" s="2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1:18" x14ac:dyDescent="0.25">
      <c r="A269" s="66"/>
      <c r="B269" s="66"/>
      <c r="C269" s="66"/>
      <c r="D269" s="66"/>
      <c r="E269" s="66"/>
      <c r="F269" s="66"/>
      <c r="G269" s="26"/>
      <c r="H269" s="2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1:18" x14ac:dyDescent="0.25">
      <c r="A270" s="66"/>
      <c r="B270" s="66"/>
      <c r="C270" s="66"/>
      <c r="D270" s="66"/>
      <c r="E270" s="66"/>
      <c r="F270" s="66"/>
      <c r="G270" s="26"/>
      <c r="H270" s="2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1:18" x14ac:dyDescent="0.25">
      <c r="A271" s="66"/>
      <c r="B271" s="66"/>
      <c r="C271" s="66"/>
      <c r="D271" s="66"/>
      <c r="E271" s="66"/>
      <c r="F271" s="66"/>
      <c r="G271" s="26"/>
      <c r="H271" s="2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spans="1:18" x14ac:dyDescent="0.25">
      <c r="A272" s="66"/>
      <c r="B272" s="66"/>
      <c r="C272" s="66"/>
      <c r="D272" s="66"/>
      <c r="E272" s="66"/>
      <c r="F272" s="66"/>
      <c r="G272" s="26"/>
      <c r="H272" s="2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1:18" x14ac:dyDescent="0.25">
      <c r="A273" s="66"/>
      <c r="B273" s="66"/>
      <c r="C273" s="66"/>
      <c r="D273" s="66"/>
      <c r="E273" s="66"/>
      <c r="F273" s="66"/>
      <c r="G273" s="26"/>
      <c r="H273" s="2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1:18" x14ac:dyDescent="0.25">
      <c r="A274" s="66"/>
      <c r="B274" s="66"/>
      <c r="C274" s="66"/>
      <c r="D274" s="66"/>
      <c r="E274" s="66"/>
      <c r="F274" s="66"/>
      <c r="G274" s="26"/>
      <c r="H274" s="2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1:18" x14ac:dyDescent="0.25">
      <c r="A275" s="66"/>
      <c r="B275" s="66"/>
      <c r="C275" s="66"/>
      <c r="D275" s="66"/>
      <c r="E275" s="66"/>
      <c r="F275" s="66"/>
      <c r="G275" s="26"/>
      <c r="H275" s="2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spans="1:18" x14ac:dyDescent="0.25">
      <c r="A276" s="66"/>
      <c r="B276" s="66"/>
      <c r="C276" s="66"/>
      <c r="D276" s="66"/>
      <c r="E276" s="66"/>
      <c r="F276" s="66"/>
      <c r="G276" s="26"/>
      <c r="H276" s="2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1:18" x14ac:dyDescent="0.25">
      <c r="A277" s="66"/>
      <c r="B277" s="66"/>
      <c r="C277" s="66"/>
      <c r="D277" s="66"/>
      <c r="E277" s="66"/>
      <c r="F277" s="66"/>
      <c r="G277" s="26"/>
      <c r="H277" s="2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1:18" x14ac:dyDescent="0.25">
      <c r="A278" s="66"/>
      <c r="B278" s="66"/>
      <c r="C278" s="66"/>
      <c r="D278" s="66"/>
      <c r="E278" s="66"/>
      <c r="F278" s="66"/>
      <c r="G278" s="26"/>
      <c r="H278" s="2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1:18" x14ac:dyDescent="0.25">
      <c r="A279" s="66"/>
      <c r="B279" s="66"/>
      <c r="C279" s="66"/>
      <c r="D279" s="66"/>
      <c r="E279" s="66"/>
      <c r="F279" s="66"/>
      <c r="G279" s="26"/>
      <c r="H279" s="2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spans="1:18" x14ac:dyDescent="0.25">
      <c r="A280" s="66"/>
      <c r="B280" s="66"/>
      <c r="C280" s="66"/>
      <c r="D280" s="66"/>
      <c r="E280" s="66"/>
      <c r="F280" s="66"/>
      <c r="G280" s="26"/>
      <c r="H280" s="2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1:18" x14ac:dyDescent="0.25">
      <c r="A281" s="66"/>
      <c r="B281" s="66"/>
      <c r="C281" s="66"/>
      <c r="D281" s="66"/>
      <c r="E281" s="66"/>
      <c r="F281" s="66"/>
      <c r="G281" s="26"/>
      <c r="H281" s="2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1:18" x14ac:dyDescent="0.25">
      <c r="A282" s="66"/>
      <c r="B282" s="66"/>
      <c r="C282" s="66"/>
      <c r="D282" s="66"/>
      <c r="E282" s="66"/>
      <c r="F282" s="66"/>
      <c r="G282" s="26"/>
      <c r="H282" s="2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1:18" x14ac:dyDescent="0.25">
      <c r="A283" s="66"/>
      <c r="B283" s="66"/>
      <c r="C283" s="66"/>
      <c r="D283" s="66"/>
      <c r="E283" s="66"/>
      <c r="F283" s="66"/>
      <c r="G283" s="26"/>
      <c r="H283" s="2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spans="1:18" x14ac:dyDescent="0.25">
      <c r="A284" s="66"/>
      <c r="B284" s="66"/>
      <c r="C284" s="66"/>
      <c r="D284" s="66"/>
      <c r="E284" s="66"/>
      <c r="F284" s="66"/>
      <c r="G284" s="26"/>
      <c r="H284" s="2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1:18" x14ac:dyDescent="0.25">
      <c r="A285" s="66"/>
      <c r="B285" s="66"/>
      <c r="C285" s="66"/>
      <c r="D285" s="66"/>
      <c r="E285" s="66"/>
      <c r="F285" s="66"/>
      <c r="G285" s="26"/>
      <c r="H285" s="2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1:18" x14ac:dyDescent="0.25">
      <c r="A286" s="66"/>
      <c r="B286" s="66"/>
      <c r="C286" s="66"/>
      <c r="D286" s="66"/>
      <c r="E286" s="66"/>
      <c r="F286" s="66"/>
      <c r="G286" s="26"/>
      <c r="H286" s="2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1:18" x14ac:dyDescent="0.25">
      <c r="A287" s="66"/>
      <c r="B287" s="66"/>
      <c r="C287" s="66"/>
      <c r="D287" s="66"/>
      <c r="E287" s="66"/>
      <c r="F287" s="66"/>
      <c r="G287" s="26"/>
      <c r="H287" s="2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spans="1:18" x14ac:dyDescent="0.25">
      <c r="A288" s="66"/>
      <c r="B288" s="66"/>
      <c r="C288" s="66"/>
      <c r="D288" s="66"/>
      <c r="E288" s="66"/>
      <c r="F288" s="66"/>
      <c r="G288" s="26"/>
      <c r="H288" s="2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1:18" x14ac:dyDescent="0.25">
      <c r="A289" s="66"/>
      <c r="B289" s="66"/>
      <c r="C289" s="66"/>
      <c r="D289" s="66"/>
      <c r="E289" s="66"/>
      <c r="F289" s="66"/>
      <c r="G289" s="26"/>
      <c r="H289" s="2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1:18" x14ac:dyDescent="0.25">
      <c r="A290" s="66"/>
      <c r="B290" s="66"/>
      <c r="C290" s="66"/>
      <c r="D290" s="66"/>
      <c r="E290" s="66"/>
      <c r="F290" s="66"/>
      <c r="G290" s="26"/>
      <c r="H290" s="2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1:18" x14ac:dyDescent="0.25">
      <c r="A291" s="66"/>
      <c r="B291" s="66"/>
      <c r="C291" s="66"/>
      <c r="D291" s="66"/>
      <c r="E291" s="66"/>
      <c r="F291" s="66"/>
      <c r="G291" s="26"/>
      <c r="H291" s="2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spans="1:18" x14ac:dyDescent="0.25">
      <c r="A292" s="66"/>
      <c r="B292" s="66"/>
      <c r="C292" s="66"/>
      <c r="D292" s="66"/>
      <c r="E292" s="66"/>
      <c r="F292" s="66"/>
      <c r="G292" s="26"/>
      <c r="H292" s="2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1:18" x14ac:dyDescent="0.25">
      <c r="A293" s="66"/>
      <c r="B293" s="66"/>
      <c r="C293" s="66"/>
      <c r="D293" s="66"/>
      <c r="E293" s="66"/>
      <c r="F293" s="66"/>
      <c r="G293" s="26"/>
      <c r="H293" s="2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1:18" x14ac:dyDescent="0.25">
      <c r="A294" s="66"/>
      <c r="B294" s="66"/>
      <c r="C294" s="66"/>
      <c r="D294" s="66"/>
      <c r="E294" s="66"/>
      <c r="F294" s="66"/>
      <c r="G294" s="26"/>
      <c r="H294" s="2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1:18" x14ac:dyDescent="0.25">
      <c r="A295" s="66"/>
      <c r="B295" s="66"/>
      <c r="C295" s="66"/>
      <c r="D295" s="66"/>
      <c r="E295" s="66"/>
      <c r="F295" s="66"/>
      <c r="G295" s="26"/>
      <c r="H295" s="2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spans="1:18" x14ac:dyDescent="0.25">
      <c r="A296" s="66"/>
      <c r="B296" s="66"/>
      <c r="C296" s="66"/>
      <c r="D296" s="66"/>
      <c r="E296" s="66"/>
      <c r="F296" s="66"/>
      <c r="G296" s="26"/>
      <c r="H296" s="2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1:18" x14ac:dyDescent="0.25">
      <c r="A297" s="66"/>
      <c r="B297" s="66"/>
      <c r="C297" s="66"/>
      <c r="D297" s="66"/>
      <c r="E297" s="66"/>
      <c r="F297" s="66"/>
      <c r="G297" s="26"/>
      <c r="H297" s="2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1:18" x14ac:dyDescent="0.25">
      <c r="A298" s="66"/>
      <c r="B298" s="66"/>
      <c r="C298" s="66"/>
      <c r="D298" s="66"/>
      <c r="E298" s="66"/>
      <c r="F298" s="66"/>
      <c r="G298" s="26"/>
      <c r="H298" s="2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1:18" x14ac:dyDescent="0.25">
      <c r="A299" s="66"/>
      <c r="B299" s="66"/>
      <c r="C299" s="66"/>
      <c r="D299" s="66"/>
      <c r="E299" s="66"/>
      <c r="F299" s="66"/>
      <c r="G299" s="26"/>
      <c r="H299" s="2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spans="1:18" x14ac:dyDescent="0.25">
      <c r="A300" s="66"/>
      <c r="B300" s="66"/>
      <c r="C300" s="66"/>
      <c r="D300" s="66"/>
      <c r="E300" s="66"/>
      <c r="F300" s="66"/>
      <c r="G300" s="26"/>
      <c r="H300" s="2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1:18" x14ac:dyDescent="0.25">
      <c r="A301" s="66"/>
      <c r="B301" s="66"/>
      <c r="C301" s="66"/>
      <c r="D301" s="66"/>
      <c r="E301" s="66"/>
      <c r="F301" s="66"/>
      <c r="G301" s="26"/>
      <c r="H301" s="2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 x14ac:dyDescent="0.25">
      <c r="A302" s="66"/>
      <c r="B302" s="66"/>
      <c r="C302" s="66"/>
      <c r="D302" s="66"/>
      <c r="E302" s="66"/>
      <c r="F302" s="66"/>
      <c r="G302" s="26"/>
      <c r="H302" s="2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1:18" x14ac:dyDescent="0.25">
      <c r="A303" s="66"/>
      <c r="B303" s="66"/>
      <c r="C303" s="66"/>
      <c r="D303" s="66"/>
      <c r="E303" s="66"/>
      <c r="F303" s="66"/>
      <c r="G303" s="26"/>
      <c r="H303" s="2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  <row r="304" spans="1:18" x14ac:dyDescent="0.25">
      <c r="A304" s="66"/>
      <c r="B304" s="66"/>
      <c r="C304" s="66"/>
      <c r="D304" s="66"/>
      <c r="E304" s="66"/>
      <c r="F304" s="66"/>
      <c r="G304" s="26"/>
      <c r="H304" s="2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1:18" x14ac:dyDescent="0.25">
      <c r="A305" s="66"/>
      <c r="B305" s="66"/>
      <c r="C305" s="66"/>
      <c r="D305" s="66"/>
      <c r="E305" s="66"/>
      <c r="F305" s="66"/>
      <c r="G305" s="26"/>
      <c r="H305" s="2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1:18" x14ac:dyDescent="0.25">
      <c r="A306" s="66"/>
      <c r="B306" s="66"/>
      <c r="C306" s="66"/>
      <c r="D306" s="66"/>
      <c r="E306" s="66"/>
      <c r="F306" s="66"/>
      <c r="G306" s="26"/>
      <c r="H306" s="2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1:18" x14ac:dyDescent="0.25">
      <c r="A307" s="66"/>
      <c r="B307" s="66"/>
      <c r="C307" s="66"/>
      <c r="D307" s="66"/>
      <c r="E307" s="66"/>
      <c r="F307" s="66"/>
      <c r="G307" s="26"/>
      <c r="H307" s="2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 x14ac:dyDescent="0.25">
      <c r="A308" s="66"/>
      <c r="B308" s="66"/>
      <c r="C308" s="66"/>
      <c r="D308" s="66"/>
      <c r="E308" s="66"/>
      <c r="F308" s="66"/>
      <c r="G308" s="26"/>
      <c r="H308" s="2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1:18" x14ac:dyDescent="0.25">
      <c r="A309" s="66"/>
      <c r="B309" s="66"/>
      <c r="C309" s="66"/>
      <c r="D309" s="66"/>
      <c r="E309" s="66"/>
      <c r="F309" s="66"/>
      <c r="G309" s="26"/>
      <c r="H309" s="2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1:18" x14ac:dyDescent="0.25">
      <c r="A310" s="66"/>
      <c r="B310" s="66"/>
      <c r="C310" s="66"/>
      <c r="D310" s="66"/>
      <c r="E310" s="66"/>
      <c r="F310" s="66"/>
      <c r="G310" s="26"/>
      <c r="H310" s="2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1:18" x14ac:dyDescent="0.25">
      <c r="A311" s="66"/>
      <c r="B311" s="66"/>
      <c r="C311" s="66"/>
      <c r="D311" s="66"/>
      <c r="E311" s="66"/>
      <c r="F311" s="66"/>
      <c r="G311" s="26"/>
      <c r="H311" s="26"/>
      <c r="I311" s="66"/>
      <c r="J311" s="66"/>
      <c r="K311" s="66"/>
      <c r="L311" s="66"/>
      <c r="M311" s="66"/>
      <c r="N311" s="66"/>
      <c r="O311" s="66"/>
      <c r="P311" s="66"/>
      <c r="Q311" s="66"/>
      <c r="R311" s="66"/>
    </row>
    <row r="312" spans="1:18" x14ac:dyDescent="0.25">
      <c r="A312" s="66"/>
      <c r="B312" s="66"/>
      <c r="C312" s="66"/>
      <c r="D312" s="66"/>
      <c r="E312" s="66"/>
      <c r="F312" s="66"/>
      <c r="G312" s="26"/>
      <c r="H312" s="2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1:18" x14ac:dyDescent="0.25">
      <c r="A313" s="66"/>
      <c r="B313" s="66"/>
      <c r="C313" s="66"/>
      <c r="D313" s="66"/>
      <c r="E313" s="66"/>
      <c r="F313" s="66"/>
      <c r="G313" s="26"/>
      <c r="H313" s="2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  <row r="314" spans="1:18" x14ac:dyDescent="0.25">
      <c r="A314" s="66"/>
      <c r="B314" s="66"/>
      <c r="C314" s="66"/>
      <c r="D314" s="66"/>
      <c r="E314" s="66"/>
      <c r="F314" s="66"/>
      <c r="G314" s="26"/>
      <c r="H314" s="26"/>
      <c r="I314" s="66"/>
      <c r="J314" s="66"/>
      <c r="K314" s="66"/>
      <c r="L314" s="66"/>
      <c r="M314" s="66"/>
      <c r="N314" s="66"/>
      <c r="O314" s="66"/>
      <c r="P314" s="66"/>
      <c r="Q314" s="66"/>
      <c r="R314" s="66"/>
    </row>
    <row r="315" spans="1:18" x14ac:dyDescent="0.25">
      <c r="A315" s="66"/>
      <c r="B315" s="66"/>
      <c r="C315" s="66"/>
      <c r="D315" s="66"/>
      <c r="E315" s="66"/>
      <c r="F315" s="66"/>
      <c r="G315" s="26"/>
      <c r="H315" s="26"/>
      <c r="I315" s="66"/>
      <c r="J315" s="66"/>
      <c r="K315" s="66"/>
      <c r="L315" s="66"/>
      <c r="M315" s="66"/>
      <c r="N315" s="66"/>
      <c r="O315" s="66"/>
      <c r="P315" s="66"/>
      <c r="Q315" s="66"/>
      <c r="R315" s="66"/>
    </row>
    <row r="316" spans="1:18" x14ac:dyDescent="0.25">
      <c r="A316" s="66"/>
      <c r="B316" s="66"/>
      <c r="C316" s="66"/>
      <c r="D316" s="66"/>
      <c r="E316" s="66"/>
      <c r="F316" s="66"/>
      <c r="G316" s="26"/>
      <c r="H316" s="2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spans="1:18" x14ac:dyDescent="0.25">
      <c r="A317" s="66"/>
      <c r="B317" s="66"/>
      <c r="C317" s="66"/>
      <c r="D317" s="66"/>
      <c r="E317" s="66"/>
      <c r="F317" s="66"/>
      <c r="G317" s="26"/>
      <c r="H317" s="26"/>
      <c r="I317" s="66"/>
      <c r="J317" s="66"/>
      <c r="K317" s="66"/>
      <c r="L317" s="66"/>
      <c r="M317" s="66"/>
      <c r="N317" s="66"/>
      <c r="O317" s="66"/>
      <c r="P317" s="66"/>
      <c r="Q317" s="66"/>
      <c r="R317" s="66"/>
    </row>
    <row r="318" spans="1:18" x14ac:dyDescent="0.25">
      <c r="A318" s="66"/>
      <c r="B318" s="66"/>
      <c r="C318" s="66"/>
      <c r="D318" s="66"/>
      <c r="E318" s="66"/>
      <c r="F318" s="66"/>
      <c r="G318" s="26"/>
      <c r="H318" s="26"/>
      <c r="I318" s="66"/>
      <c r="J318" s="66"/>
      <c r="K318" s="66"/>
      <c r="L318" s="66"/>
      <c r="M318" s="66"/>
      <c r="N318" s="66"/>
      <c r="O318" s="66"/>
      <c r="P318" s="66"/>
      <c r="Q318" s="66"/>
      <c r="R318" s="66"/>
    </row>
    <row r="319" spans="1:18" x14ac:dyDescent="0.25">
      <c r="A319" s="66"/>
      <c r="B319" s="66"/>
      <c r="C319" s="66"/>
      <c r="D319" s="66"/>
      <c r="E319" s="66"/>
      <c r="F319" s="66"/>
      <c r="G319" s="26"/>
      <c r="H319" s="26"/>
      <c r="I319" s="66"/>
      <c r="J319" s="66"/>
      <c r="K319" s="66"/>
      <c r="L319" s="66"/>
      <c r="M319" s="66"/>
      <c r="N319" s="66"/>
      <c r="O319" s="66"/>
      <c r="P319" s="66"/>
      <c r="Q319" s="66"/>
      <c r="R319" s="66"/>
    </row>
    <row r="320" spans="1:18" x14ac:dyDescent="0.25">
      <c r="A320" s="66"/>
      <c r="B320" s="66"/>
      <c r="C320" s="66"/>
      <c r="D320" s="66"/>
      <c r="E320" s="66"/>
      <c r="F320" s="66"/>
      <c r="G320" s="26"/>
      <c r="H320" s="2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1:18" x14ac:dyDescent="0.25">
      <c r="A321" s="66"/>
      <c r="B321" s="66"/>
      <c r="C321" s="66"/>
      <c r="D321" s="66"/>
      <c r="E321" s="66"/>
      <c r="F321" s="66"/>
      <c r="G321" s="26"/>
      <c r="H321" s="26"/>
      <c r="I321" s="66"/>
      <c r="J321" s="66"/>
      <c r="K321" s="66"/>
      <c r="L321" s="66"/>
      <c r="M321" s="66"/>
      <c r="N321" s="66"/>
      <c r="O321" s="66"/>
      <c r="P321" s="66"/>
      <c r="Q321" s="66"/>
      <c r="R321" s="66"/>
    </row>
    <row r="322" spans="1:18" x14ac:dyDescent="0.25">
      <c r="A322" s="66"/>
      <c r="B322" s="66"/>
      <c r="C322" s="66"/>
      <c r="D322" s="66"/>
      <c r="E322" s="66"/>
      <c r="F322" s="66"/>
      <c r="G322" s="26"/>
      <c r="H322" s="26"/>
      <c r="I322" s="66"/>
      <c r="J322" s="66"/>
      <c r="K322" s="66"/>
      <c r="L322" s="66"/>
      <c r="M322" s="66"/>
      <c r="N322" s="66"/>
      <c r="O322" s="66"/>
      <c r="P322" s="66"/>
      <c r="Q322" s="66"/>
      <c r="R322" s="66"/>
    </row>
    <row r="323" spans="1:18" x14ac:dyDescent="0.25">
      <c r="A323" s="66"/>
      <c r="B323" s="66"/>
      <c r="C323" s="66"/>
      <c r="D323" s="66"/>
      <c r="E323" s="66"/>
      <c r="F323" s="66"/>
      <c r="G323" s="26"/>
      <c r="H323" s="26"/>
      <c r="I323" s="66"/>
      <c r="J323" s="66"/>
      <c r="K323" s="66"/>
      <c r="L323" s="66"/>
      <c r="M323" s="66"/>
      <c r="N323" s="66"/>
      <c r="O323" s="66"/>
      <c r="P323" s="66"/>
      <c r="Q323" s="66"/>
      <c r="R323" s="66"/>
    </row>
    <row r="324" spans="1:18" x14ac:dyDescent="0.25">
      <c r="A324" s="66"/>
      <c r="B324" s="66"/>
      <c r="C324" s="66"/>
      <c r="D324" s="66"/>
      <c r="E324" s="66"/>
      <c r="F324" s="66"/>
      <c r="G324" s="26"/>
      <c r="H324" s="2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1:18" x14ac:dyDescent="0.25">
      <c r="A325" s="66"/>
      <c r="B325" s="66"/>
      <c r="C325" s="66"/>
      <c r="D325" s="66"/>
      <c r="E325" s="66"/>
      <c r="F325" s="66"/>
      <c r="G325" s="26"/>
      <c r="H325" s="2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spans="1:18" x14ac:dyDescent="0.25">
      <c r="A326" s="66"/>
      <c r="B326" s="66"/>
      <c r="C326" s="66"/>
      <c r="D326" s="66"/>
      <c r="E326" s="66"/>
      <c r="F326" s="66"/>
      <c r="G326" s="26"/>
      <c r="H326" s="2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spans="1:18" x14ac:dyDescent="0.25">
      <c r="A327" s="66"/>
      <c r="B327" s="66"/>
      <c r="C327" s="66"/>
      <c r="D327" s="66"/>
      <c r="E327" s="66"/>
      <c r="F327" s="66"/>
      <c r="G327" s="26"/>
      <c r="H327" s="26"/>
      <c r="I327" s="66"/>
      <c r="J327" s="66"/>
      <c r="K327" s="66"/>
      <c r="L327" s="66"/>
      <c r="M327" s="66"/>
      <c r="N327" s="66"/>
      <c r="O327" s="66"/>
      <c r="P327" s="66"/>
      <c r="Q327" s="66"/>
      <c r="R327" s="66"/>
    </row>
    <row r="328" spans="1:18" x14ac:dyDescent="0.25">
      <c r="A328" s="66"/>
      <c r="B328" s="66"/>
      <c r="C328" s="66"/>
      <c r="D328" s="66"/>
      <c r="E328" s="66"/>
      <c r="F328" s="66"/>
      <c r="G328" s="26"/>
      <c r="H328" s="2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1:18" x14ac:dyDescent="0.25">
      <c r="A329" s="66"/>
      <c r="B329" s="66"/>
      <c r="C329" s="66"/>
      <c r="D329" s="66"/>
      <c r="E329" s="66"/>
      <c r="F329" s="66"/>
      <c r="G329" s="26"/>
      <c r="H329" s="2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spans="1:18" x14ac:dyDescent="0.25">
      <c r="A330" s="66"/>
      <c r="B330" s="66"/>
      <c r="C330" s="66"/>
      <c r="D330" s="66"/>
      <c r="E330" s="66"/>
      <c r="F330" s="66"/>
      <c r="G330" s="26"/>
      <c r="H330" s="2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spans="1:18" x14ac:dyDescent="0.25">
      <c r="A331" s="66"/>
      <c r="B331" s="66"/>
      <c r="C331" s="66"/>
      <c r="D331" s="66"/>
      <c r="E331" s="66"/>
      <c r="F331" s="66"/>
      <c r="G331" s="26"/>
      <c r="H331" s="26"/>
      <c r="I331" s="66"/>
      <c r="J331" s="66"/>
      <c r="K331" s="66"/>
      <c r="L331" s="66"/>
      <c r="M331" s="66"/>
      <c r="N331" s="66"/>
      <c r="O331" s="66"/>
      <c r="P331" s="66"/>
      <c r="Q331" s="66"/>
      <c r="R331" s="66"/>
    </row>
    <row r="332" spans="1:18" x14ac:dyDescent="0.25">
      <c r="A332" s="66"/>
      <c r="B332" s="66"/>
      <c r="C332" s="66"/>
      <c r="D332" s="66"/>
      <c r="E332" s="66"/>
      <c r="F332" s="66"/>
      <c r="G332" s="26"/>
      <c r="H332" s="2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1:18" x14ac:dyDescent="0.25">
      <c r="A333" s="66"/>
      <c r="B333" s="66"/>
      <c r="C333" s="66"/>
      <c r="D333" s="66"/>
      <c r="E333" s="66"/>
      <c r="F333" s="66"/>
      <c r="G333" s="26"/>
      <c r="H333" s="2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spans="1:18" x14ac:dyDescent="0.25">
      <c r="A334" s="66"/>
      <c r="B334" s="66"/>
      <c r="C334" s="66"/>
      <c r="D334" s="66"/>
      <c r="E334" s="66"/>
      <c r="F334" s="66"/>
      <c r="G334" s="26"/>
      <c r="H334" s="2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spans="1:18" x14ac:dyDescent="0.25">
      <c r="A335" s="66"/>
      <c r="B335" s="66"/>
      <c r="C335" s="66"/>
      <c r="D335" s="66"/>
      <c r="E335" s="66"/>
      <c r="F335" s="66"/>
      <c r="G335" s="26"/>
      <c r="H335" s="26"/>
      <c r="I335" s="66"/>
      <c r="J335" s="66"/>
      <c r="K335" s="66"/>
      <c r="L335" s="66"/>
      <c r="M335" s="66"/>
      <c r="N335" s="66"/>
      <c r="O335" s="66"/>
      <c r="P335" s="66"/>
      <c r="Q335" s="66"/>
      <c r="R335" s="66"/>
    </row>
    <row r="336" spans="1:18" x14ac:dyDescent="0.25">
      <c r="A336" s="66"/>
      <c r="B336" s="66"/>
      <c r="C336" s="66"/>
      <c r="D336" s="66"/>
      <c r="E336" s="66"/>
      <c r="F336" s="66"/>
      <c r="G336" s="26"/>
      <c r="H336" s="2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1:18" x14ac:dyDescent="0.25">
      <c r="A337" s="66"/>
      <c r="B337" s="66"/>
      <c r="C337" s="66"/>
      <c r="D337" s="66"/>
      <c r="E337" s="66"/>
      <c r="F337" s="66"/>
      <c r="G337" s="26"/>
      <c r="H337" s="2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spans="1:18" x14ac:dyDescent="0.25">
      <c r="A338" s="66"/>
      <c r="B338" s="66"/>
      <c r="C338" s="66"/>
      <c r="D338" s="66"/>
      <c r="E338" s="66"/>
      <c r="F338" s="66"/>
      <c r="G338" s="26"/>
      <c r="H338" s="2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spans="1:18" x14ac:dyDescent="0.25">
      <c r="A339" s="66"/>
      <c r="B339" s="66"/>
      <c r="C339" s="66"/>
      <c r="D339" s="66"/>
      <c r="E339" s="66"/>
      <c r="F339" s="66"/>
      <c r="G339" s="26"/>
      <c r="H339" s="26"/>
      <c r="I339" s="66"/>
      <c r="J339" s="66"/>
      <c r="K339" s="66"/>
      <c r="L339" s="66"/>
      <c r="M339" s="66"/>
      <c r="N339" s="66"/>
      <c r="O339" s="66"/>
      <c r="P339" s="66"/>
      <c r="Q339" s="66"/>
      <c r="R339" s="66"/>
    </row>
    <row r="340" spans="1:18" x14ac:dyDescent="0.25">
      <c r="A340" s="66"/>
      <c r="B340" s="66"/>
      <c r="C340" s="66"/>
      <c r="D340" s="66"/>
      <c r="E340" s="66"/>
      <c r="F340" s="66"/>
      <c r="G340" s="26"/>
      <c r="H340" s="2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1:18" x14ac:dyDescent="0.25">
      <c r="A341" s="66"/>
      <c r="B341" s="66"/>
      <c r="C341" s="66"/>
      <c r="D341" s="66"/>
      <c r="E341" s="66"/>
      <c r="F341" s="66"/>
      <c r="G341" s="26"/>
      <c r="H341" s="2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1:18" x14ac:dyDescent="0.25">
      <c r="A342" s="66"/>
      <c r="B342" s="66"/>
      <c r="C342" s="66"/>
      <c r="D342" s="66"/>
      <c r="E342" s="66"/>
      <c r="F342" s="66"/>
      <c r="G342" s="26"/>
      <c r="H342" s="2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spans="1:18" x14ac:dyDescent="0.25">
      <c r="A343" s="66"/>
      <c r="B343" s="66"/>
      <c r="C343" s="66"/>
      <c r="D343" s="66"/>
      <c r="E343" s="66"/>
      <c r="F343" s="66"/>
      <c r="G343" s="26"/>
      <c r="H343" s="26"/>
      <c r="I343" s="66"/>
      <c r="J343" s="66"/>
      <c r="K343" s="66"/>
      <c r="L343" s="66"/>
      <c r="M343" s="66"/>
      <c r="N343" s="66"/>
      <c r="O343" s="66"/>
      <c r="P343" s="66"/>
      <c r="Q343" s="66"/>
      <c r="R343" s="66"/>
    </row>
    <row r="344" spans="1:18" x14ac:dyDescent="0.25">
      <c r="A344" s="66"/>
      <c r="B344" s="66"/>
      <c r="C344" s="66"/>
      <c r="D344" s="66"/>
      <c r="E344" s="66"/>
      <c r="F344" s="66"/>
      <c r="G344" s="26"/>
      <c r="H344" s="2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1:18" x14ac:dyDescent="0.25">
      <c r="A345" s="66"/>
      <c r="B345" s="66"/>
      <c r="C345" s="66"/>
      <c r="D345" s="66"/>
      <c r="E345" s="66"/>
      <c r="F345" s="66"/>
      <c r="G345" s="26"/>
      <c r="H345" s="2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spans="1:18" x14ac:dyDescent="0.25">
      <c r="A346" s="66"/>
      <c r="B346" s="66"/>
      <c r="C346" s="66"/>
      <c r="D346" s="66"/>
      <c r="E346" s="66"/>
      <c r="F346" s="66"/>
      <c r="G346" s="26"/>
      <c r="H346" s="2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spans="1:18" x14ac:dyDescent="0.25">
      <c r="A347" s="66"/>
      <c r="B347" s="66"/>
      <c r="C347" s="66"/>
      <c r="D347" s="66"/>
      <c r="E347" s="66"/>
      <c r="F347" s="66"/>
      <c r="G347" s="26"/>
      <c r="H347" s="26"/>
      <c r="I347" s="66"/>
      <c r="J347" s="66"/>
      <c r="K347" s="66"/>
      <c r="L347" s="66"/>
      <c r="M347" s="66"/>
      <c r="N347" s="66"/>
      <c r="O347" s="66"/>
      <c r="P347" s="66"/>
      <c r="Q347" s="66"/>
      <c r="R347" s="66"/>
    </row>
    <row r="348" spans="1:18" x14ac:dyDescent="0.25">
      <c r="A348" s="66"/>
      <c r="B348" s="66"/>
      <c r="C348" s="66"/>
      <c r="D348" s="66"/>
      <c r="E348" s="66"/>
      <c r="F348" s="66"/>
      <c r="G348" s="26"/>
      <c r="H348" s="2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</sheetData>
  <conditionalFormatting sqref="I349:I1048576 K4">
    <cfRule type="duplicateValues" dxfId="107" priority="51"/>
  </conditionalFormatting>
  <conditionalFormatting sqref="I349:I1048576 K1:K4">
    <cfRule type="duplicateValues" dxfId="106" priority="47"/>
  </conditionalFormatting>
  <conditionalFormatting sqref="K193:K208">
    <cfRule type="duplicateValues" dxfId="105" priority="38"/>
  </conditionalFormatting>
  <conditionalFormatting sqref="K193:K208">
    <cfRule type="duplicateValues" dxfId="104" priority="37"/>
  </conditionalFormatting>
  <conditionalFormatting sqref="K209:K226">
    <cfRule type="duplicateValues" dxfId="103" priority="36"/>
  </conditionalFormatting>
  <conditionalFormatting sqref="K209:K226">
    <cfRule type="duplicateValues" dxfId="102" priority="35"/>
  </conditionalFormatting>
  <conditionalFormatting sqref="K227:K244">
    <cfRule type="duplicateValues" dxfId="101" priority="34"/>
  </conditionalFormatting>
  <conditionalFormatting sqref="K227:K244">
    <cfRule type="duplicateValues" dxfId="100" priority="33"/>
  </conditionalFormatting>
  <conditionalFormatting sqref="K245:K255">
    <cfRule type="duplicateValues" dxfId="99" priority="32"/>
  </conditionalFormatting>
  <conditionalFormatting sqref="K245:K255">
    <cfRule type="duplicateValues" dxfId="98" priority="31"/>
  </conditionalFormatting>
  <conditionalFormatting sqref="K256:K263">
    <cfRule type="duplicateValues" dxfId="97" priority="30"/>
  </conditionalFormatting>
  <conditionalFormatting sqref="K256:K263">
    <cfRule type="duplicateValues" dxfId="96" priority="29"/>
  </conditionalFormatting>
  <conditionalFormatting sqref="K264:K276">
    <cfRule type="duplicateValues" dxfId="95" priority="28"/>
  </conditionalFormatting>
  <conditionalFormatting sqref="K264:K276">
    <cfRule type="duplicateValues" dxfId="94" priority="27"/>
  </conditionalFormatting>
  <conditionalFormatting sqref="K277:K288">
    <cfRule type="duplicateValues" dxfId="93" priority="26"/>
  </conditionalFormatting>
  <conditionalFormatting sqref="K277:K288">
    <cfRule type="duplicateValues" dxfId="92" priority="25"/>
  </conditionalFormatting>
  <conditionalFormatting sqref="K289:K296">
    <cfRule type="duplicateValues" dxfId="91" priority="24"/>
  </conditionalFormatting>
  <conditionalFormatting sqref="K289:K296">
    <cfRule type="duplicateValues" dxfId="90" priority="23"/>
  </conditionalFormatting>
  <conditionalFormatting sqref="K297:K312">
    <cfRule type="duplicateValues" dxfId="89" priority="22"/>
  </conditionalFormatting>
  <conditionalFormatting sqref="K297:K312">
    <cfRule type="duplicateValues" dxfId="88" priority="21"/>
  </conditionalFormatting>
  <conditionalFormatting sqref="K313:K348">
    <cfRule type="duplicateValues" dxfId="87" priority="20"/>
  </conditionalFormatting>
  <conditionalFormatting sqref="K313:K348">
    <cfRule type="duplicateValues" dxfId="86" priority="19"/>
  </conditionalFormatting>
  <conditionalFormatting sqref="K193:K1048576 K1:K4">
    <cfRule type="duplicateValues" dxfId="85" priority="8"/>
  </conditionalFormatting>
  <conditionalFormatting sqref="X5:X56">
    <cfRule type="duplicateValues" dxfId="84" priority="645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workbookViewId="0">
      <selection activeCell="A5" sqref="A5:XFD68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273</v>
      </c>
      <c r="B5" s="16" t="s">
        <v>243</v>
      </c>
      <c r="C5" s="16" t="s">
        <v>1011</v>
      </c>
      <c r="D5" s="16" t="s">
        <v>1012</v>
      </c>
      <c r="E5" s="17">
        <v>7262</v>
      </c>
      <c r="F5" s="16" t="s">
        <v>414</v>
      </c>
      <c r="G5" s="17">
        <v>3598383</v>
      </c>
      <c r="H5" s="16" t="s">
        <v>323</v>
      </c>
      <c r="I5" s="18">
        <v>44687</v>
      </c>
      <c r="J5" s="19">
        <v>2.8634259259259259E-2</v>
      </c>
      <c r="K5" s="18">
        <v>44688</v>
      </c>
      <c r="L5" s="16" t="s">
        <v>192</v>
      </c>
      <c r="M5" s="16" t="s">
        <v>354</v>
      </c>
      <c r="O5" s="16" t="s">
        <v>355</v>
      </c>
      <c r="R5" s="16" t="s">
        <v>277</v>
      </c>
      <c r="S5" s="16" t="s">
        <v>327</v>
      </c>
      <c r="T5" s="21">
        <v>44687.028078703705</v>
      </c>
      <c r="U5" s="16" t="s">
        <v>328</v>
      </c>
      <c r="V5" s="16" t="s">
        <v>329</v>
      </c>
      <c r="W5" s="16" t="s">
        <v>193</v>
      </c>
      <c r="X5" s="16" t="s">
        <v>331</v>
      </c>
      <c r="Y5" s="16" t="s">
        <v>281</v>
      </c>
      <c r="Z5" s="16" t="s">
        <v>413</v>
      </c>
      <c r="AB5" s="55">
        <v>4000</v>
      </c>
      <c r="AC5" s="55">
        <v>1</v>
      </c>
      <c r="AD5" s="55">
        <v>4000</v>
      </c>
      <c r="AE5" s="16" t="s">
        <v>282</v>
      </c>
      <c r="AF5" s="55">
        <v>4000</v>
      </c>
      <c r="AI5" s="55">
        <v>4406.25</v>
      </c>
      <c r="AJ5" s="55">
        <v>4406.25</v>
      </c>
      <c r="AL5" s="55">
        <v>0</v>
      </c>
      <c r="AM5" s="16" t="s">
        <v>284</v>
      </c>
      <c r="AN5" s="16" t="s">
        <v>284</v>
      </c>
      <c r="AO5" s="16" t="s">
        <v>331</v>
      </c>
      <c r="AP5" s="16" t="s">
        <v>332</v>
      </c>
      <c r="AQ5" s="16" t="s">
        <v>332</v>
      </c>
      <c r="AR5" s="16" t="s">
        <v>333</v>
      </c>
      <c r="AS5" s="16" t="s">
        <v>334</v>
      </c>
      <c r="AT5" s="16" t="s">
        <v>413</v>
      </c>
      <c r="AU5" s="16" t="s">
        <v>1013</v>
      </c>
      <c r="AW5" s="16" t="s">
        <v>281</v>
      </c>
      <c r="AY5" s="18">
        <v>45777</v>
      </c>
      <c r="BA5" s="55">
        <v>0</v>
      </c>
      <c r="BB5" s="55">
        <v>0</v>
      </c>
      <c r="BC5" s="55">
        <v>1</v>
      </c>
      <c r="BD5" s="16" t="s">
        <v>282</v>
      </c>
      <c r="BE5" s="55">
        <v>1</v>
      </c>
      <c r="BK5" s="56" t="s">
        <v>1014</v>
      </c>
      <c r="BL5" s="16" t="s">
        <v>187</v>
      </c>
      <c r="BP5" s="56" t="s">
        <v>336</v>
      </c>
      <c r="BU5" s="56" t="s">
        <v>281</v>
      </c>
      <c r="BX5" s="56" t="s">
        <v>287</v>
      </c>
      <c r="BY5" s="56" t="s">
        <v>288</v>
      </c>
      <c r="BZ5" s="56" t="s">
        <v>288</v>
      </c>
      <c r="CA5" s="56" t="s">
        <v>288</v>
      </c>
      <c r="CC5" s="24">
        <v>1002</v>
      </c>
      <c r="CD5" s="16" t="s">
        <v>337</v>
      </c>
      <c r="CE5" s="16" t="s">
        <v>196</v>
      </c>
      <c r="CF5" s="16" t="s">
        <v>338</v>
      </c>
      <c r="CG5" s="16" t="s">
        <v>339</v>
      </c>
      <c r="CH5" s="16" t="s">
        <v>337</v>
      </c>
      <c r="CI5" s="16" t="s">
        <v>414</v>
      </c>
    </row>
    <row r="6" spans="1:96" s="20" customFormat="1" x14ac:dyDescent="0.25">
      <c r="A6" s="16" t="s">
        <v>273</v>
      </c>
      <c r="B6" s="16" t="s">
        <v>243</v>
      </c>
      <c r="C6" s="16" t="s">
        <v>837</v>
      </c>
      <c r="D6" s="16" t="s">
        <v>838</v>
      </c>
      <c r="E6" s="17">
        <v>2439</v>
      </c>
      <c r="F6" s="16" t="s">
        <v>419</v>
      </c>
      <c r="G6" s="17">
        <v>3598685</v>
      </c>
      <c r="H6" s="16" t="s">
        <v>323</v>
      </c>
      <c r="I6" s="18">
        <v>44687</v>
      </c>
      <c r="J6" s="19">
        <v>0.15119212962962963</v>
      </c>
      <c r="K6" s="18">
        <v>44688</v>
      </c>
      <c r="L6" s="16" t="s">
        <v>366</v>
      </c>
      <c r="M6" s="16" t="s">
        <v>367</v>
      </c>
      <c r="N6" s="16" t="s">
        <v>368</v>
      </c>
      <c r="O6" s="16" t="s">
        <v>369</v>
      </c>
      <c r="P6" s="16" t="s">
        <v>367</v>
      </c>
      <c r="R6" s="16" t="s">
        <v>277</v>
      </c>
      <c r="S6" s="16" t="s">
        <v>327</v>
      </c>
      <c r="T6" s="21">
        <v>44687.151145833333</v>
      </c>
      <c r="U6" s="16" t="s">
        <v>328</v>
      </c>
      <c r="V6" s="16" t="s">
        <v>329</v>
      </c>
      <c r="W6" s="16" t="s">
        <v>418</v>
      </c>
      <c r="X6" s="16" t="s">
        <v>331</v>
      </c>
      <c r="Y6" s="16" t="s">
        <v>281</v>
      </c>
      <c r="Z6" s="16" t="s">
        <v>417</v>
      </c>
      <c r="AB6" s="55">
        <v>200</v>
      </c>
      <c r="AC6" s="55">
        <v>1</v>
      </c>
      <c r="AD6" s="55">
        <v>200</v>
      </c>
      <c r="AE6" s="16" t="s">
        <v>282</v>
      </c>
      <c r="AF6" s="55">
        <v>200</v>
      </c>
      <c r="AI6" s="55">
        <v>200</v>
      </c>
      <c r="AJ6" s="55">
        <v>200</v>
      </c>
      <c r="AL6" s="55">
        <v>0</v>
      </c>
      <c r="AM6" s="16" t="s">
        <v>290</v>
      </c>
      <c r="AN6" s="16" t="s">
        <v>290</v>
      </c>
      <c r="AO6" s="16" t="s">
        <v>331</v>
      </c>
      <c r="AP6" s="16" t="s">
        <v>332</v>
      </c>
      <c r="AQ6" s="16" t="s">
        <v>332</v>
      </c>
      <c r="AR6" s="16" t="s">
        <v>333</v>
      </c>
      <c r="AS6" s="16" t="s">
        <v>334</v>
      </c>
      <c r="AT6" s="16" t="s">
        <v>417</v>
      </c>
      <c r="AU6" s="16" t="s">
        <v>1015</v>
      </c>
      <c r="AW6" s="16" t="s">
        <v>370</v>
      </c>
      <c r="AY6" s="18">
        <v>45688</v>
      </c>
      <c r="BA6" s="55">
        <v>0</v>
      </c>
      <c r="BB6" s="55">
        <v>0</v>
      </c>
      <c r="BC6" s="55">
        <v>1</v>
      </c>
      <c r="BD6" s="16" t="s">
        <v>282</v>
      </c>
      <c r="BE6" s="55">
        <v>1</v>
      </c>
      <c r="BK6" s="56" t="s">
        <v>1016</v>
      </c>
      <c r="BL6" s="16" t="s">
        <v>187</v>
      </c>
      <c r="BP6" s="56" t="s">
        <v>329</v>
      </c>
      <c r="BU6" s="56" t="s">
        <v>281</v>
      </c>
      <c r="BX6" s="56" t="s">
        <v>287</v>
      </c>
      <c r="BY6" s="56" t="s">
        <v>288</v>
      </c>
      <c r="BZ6" s="56" t="s">
        <v>288</v>
      </c>
      <c r="CA6" s="56" t="s">
        <v>288</v>
      </c>
      <c r="CC6" s="24">
        <v>1002</v>
      </c>
      <c r="CD6" s="16" t="s">
        <v>337</v>
      </c>
      <c r="CE6" s="16" t="s">
        <v>187</v>
      </c>
      <c r="CF6" s="16" t="s">
        <v>338</v>
      </c>
      <c r="CG6" s="16" t="s">
        <v>339</v>
      </c>
      <c r="CH6" s="16" t="s">
        <v>337</v>
      </c>
      <c r="CI6" s="16" t="s">
        <v>415</v>
      </c>
    </row>
    <row r="7" spans="1:96" s="20" customFormat="1" x14ac:dyDescent="0.25">
      <c r="A7" s="16" t="s">
        <v>273</v>
      </c>
      <c r="B7" s="16" t="s">
        <v>243</v>
      </c>
      <c r="C7" s="16" t="s">
        <v>821</v>
      </c>
      <c r="D7" s="16" t="s">
        <v>822</v>
      </c>
      <c r="E7" s="17">
        <v>7297</v>
      </c>
      <c r="F7" s="16" t="s">
        <v>420</v>
      </c>
      <c r="G7" s="17">
        <v>3599293</v>
      </c>
      <c r="H7" s="16" t="s">
        <v>323</v>
      </c>
      <c r="I7" s="18">
        <v>44687</v>
      </c>
      <c r="J7" s="19">
        <v>0.44668981481481479</v>
      </c>
      <c r="K7" s="18">
        <v>44688</v>
      </c>
      <c r="L7" s="16" t="s">
        <v>200</v>
      </c>
      <c r="M7" s="16" t="s">
        <v>324</v>
      </c>
      <c r="O7" s="16" t="s">
        <v>325</v>
      </c>
      <c r="P7" s="16" t="s">
        <v>326</v>
      </c>
      <c r="R7" s="16" t="s">
        <v>277</v>
      </c>
      <c r="S7" s="16" t="s">
        <v>327</v>
      </c>
      <c r="T7" s="21">
        <v>44687.238252314812</v>
      </c>
      <c r="U7" s="16" t="s">
        <v>328</v>
      </c>
      <c r="V7" s="16" t="s">
        <v>329</v>
      </c>
      <c r="W7" s="16" t="s">
        <v>330</v>
      </c>
      <c r="X7" s="16" t="s">
        <v>331</v>
      </c>
      <c r="Y7" s="16" t="s">
        <v>281</v>
      </c>
      <c r="Z7" s="16" t="s">
        <v>422</v>
      </c>
      <c r="AB7" s="55">
        <v>100</v>
      </c>
      <c r="AC7" s="55">
        <v>1</v>
      </c>
      <c r="AD7" s="55">
        <v>100</v>
      </c>
      <c r="AE7" s="16" t="s">
        <v>282</v>
      </c>
      <c r="AF7" s="55">
        <v>100</v>
      </c>
      <c r="AI7" s="55">
        <v>100</v>
      </c>
      <c r="AJ7" s="55">
        <v>100</v>
      </c>
      <c r="AL7" s="55">
        <v>0</v>
      </c>
      <c r="AM7" s="16" t="s">
        <v>284</v>
      </c>
      <c r="AN7" s="16" t="s">
        <v>284</v>
      </c>
      <c r="AO7" s="16" t="s">
        <v>331</v>
      </c>
      <c r="AP7" s="16" t="s">
        <v>332</v>
      </c>
      <c r="AQ7" s="16" t="s">
        <v>332</v>
      </c>
      <c r="AR7" s="16" t="s">
        <v>333</v>
      </c>
      <c r="AS7" s="16" t="s">
        <v>334</v>
      </c>
      <c r="AT7" s="16" t="s">
        <v>422</v>
      </c>
      <c r="AU7" s="16" t="s">
        <v>1017</v>
      </c>
      <c r="AW7" s="16" t="s">
        <v>335</v>
      </c>
      <c r="AY7" s="18">
        <v>45777</v>
      </c>
      <c r="BA7" s="55">
        <v>0</v>
      </c>
      <c r="BB7" s="55">
        <v>0</v>
      </c>
      <c r="BC7" s="55">
        <v>1</v>
      </c>
      <c r="BD7" s="16" t="s">
        <v>282</v>
      </c>
      <c r="BE7" s="55">
        <v>1</v>
      </c>
      <c r="BK7" s="56" t="s">
        <v>1018</v>
      </c>
      <c r="BL7" s="16" t="s">
        <v>187</v>
      </c>
      <c r="BP7" s="56" t="s">
        <v>336</v>
      </c>
      <c r="BU7" s="56" t="s">
        <v>281</v>
      </c>
      <c r="BX7" s="56" t="s">
        <v>287</v>
      </c>
      <c r="BY7" s="56" t="s">
        <v>288</v>
      </c>
      <c r="BZ7" s="56" t="s">
        <v>288</v>
      </c>
      <c r="CA7" s="56" t="s">
        <v>288</v>
      </c>
      <c r="CC7" s="24">
        <v>1002</v>
      </c>
      <c r="CD7" s="16" t="s">
        <v>337</v>
      </c>
      <c r="CE7" s="16" t="s">
        <v>196</v>
      </c>
      <c r="CF7" s="16" t="s">
        <v>338</v>
      </c>
      <c r="CG7" s="16" t="s">
        <v>339</v>
      </c>
      <c r="CH7" s="16" t="s">
        <v>337</v>
      </c>
      <c r="CI7" s="16" t="s">
        <v>420</v>
      </c>
    </row>
    <row r="8" spans="1:96" s="20" customFormat="1" x14ac:dyDescent="0.25">
      <c r="A8" s="16" t="s">
        <v>301</v>
      </c>
      <c r="B8" s="16" t="s">
        <v>243</v>
      </c>
      <c r="C8" s="16" t="s">
        <v>371</v>
      </c>
      <c r="D8" s="16" t="s">
        <v>372</v>
      </c>
      <c r="E8" s="17">
        <v>493</v>
      </c>
      <c r="F8" s="16" t="s">
        <v>256</v>
      </c>
      <c r="G8" s="17">
        <v>3600240</v>
      </c>
      <c r="H8" s="16" t="s">
        <v>323</v>
      </c>
      <c r="I8" s="18">
        <v>44687</v>
      </c>
      <c r="J8" s="19">
        <v>0.54078703703703701</v>
      </c>
      <c r="K8" s="18">
        <v>44688</v>
      </c>
      <c r="L8" s="16" t="s">
        <v>192</v>
      </c>
      <c r="M8" s="16" t="s">
        <v>354</v>
      </c>
      <c r="O8" s="16" t="s">
        <v>355</v>
      </c>
      <c r="R8" s="16" t="s">
        <v>277</v>
      </c>
      <c r="S8" s="16" t="s">
        <v>327</v>
      </c>
      <c r="T8" s="21">
        <v>44687.540347222224</v>
      </c>
      <c r="U8" s="16" t="s">
        <v>328</v>
      </c>
      <c r="V8" s="16" t="s">
        <v>329</v>
      </c>
      <c r="W8" s="16" t="s">
        <v>193</v>
      </c>
      <c r="X8" s="16" t="s">
        <v>331</v>
      </c>
      <c r="Y8" s="16" t="s">
        <v>281</v>
      </c>
      <c r="Z8" s="16" t="s">
        <v>440</v>
      </c>
      <c r="AB8" s="55">
        <v>7</v>
      </c>
      <c r="AC8" s="55">
        <v>1</v>
      </c>
      <c r="AD8" s="55">
        <v>7</v>
      </c>
      <c r="AE8" s="16" t="s">
        <v>282</v>
      </c>
      <c r="AF8" s="55">
        <v>7</v>
      </c>
      <c r="AI8" s="55">
        <v>172.25</v>
      </c>
      <c r="AJ8" s="55">
        <v>172.25</v>
      </c>
      <c r="AL8" s="55">
        <v>0</v>
      </c>
      <c r="AM8" s="16" t="s">
        <v>284</v>
      </c>
      <c r="AN8" s="16" t="s">
        <v>284</v>
      </c>
      <c r="AO8" s="16" t="s">
        <v>331</v>
      </c>
      <c r="AP8" s="16" t="s">
        <v>332</v>
      </c>
      <c r="AQ8" s="16" t="s">
        <v>332</v>
      </c>
      <c r="AR8" s="16" t="s">
        <v>333</v>
      </c>
      <c r="AS8" s="16" t="s">
        <v>334</v>
      </c>
      <c r="AT8" s="16" t="s">
        <v>440</v>
      </c>
      <c r="AU8" s="16" t="s">
        <v>1019</v>
      </c>
      <c r="AW8" s="16" t="s">
        <v>281</v>
      </c>
      <c r="AY8" s="18">
        <v>45657</v>
      </c>
      <c r="BA8" s="55">
        <v>0</v>
      </c>
      <c r="BB8" s="55">
        <v>0</v>
      </c>
      <c r="BC8" s="55">
        <v>1</v>
      </c>
      <c r="BD8" s="16" t="s">
        <v>282</v>
      </c>
      <c r="BE8" s="55">
        <v>1</v>
      </c>
      <c r="BK8" s="56" t="s">
        <v>1020</v>
      </c>
      <c r="BL8" s="16" t="s">
        <v>187</v>
      </c>
      <c r="BP8" s="56" t="s">
        <v>336</v>
      </c>
      <c r="BU8" s="56" t="s">
        <v>281</v>
      </c>
      <c r="BX8" s="56" t="s">
        <v>287</v>
      </c>
      <c r="BY8" s="56" t="s">
        <v>288</v>
      </c>
      <c r="BZ8" s="56" t="s">
        <v>288</v>
      </c>
      <c r="CA8" s="56" t="s">
        <v>288</v>
      </c>
      <c r="CC8" s="24">
        <v>1002</v>
      </c>
      <c r="CD8" s="16" t="s">
        <v>337</v>
      </c>
      <c r="CE8" s="16" t="s">
        <v>196</v>
      </c>
      <c r="CF8" s="16" t="s">
        <v>338</v>
      </c>
      <c r="CG8" s="16" t="s">
        <v>339</v>
      </c>
      <c r="CH8" s="16" t="s">
        <v>337</v>
      </c>
      <c r="CI8" s="16" t="s">
        <v>441</v>
      </c>
    </row>
    <row r="9" spans="1:96" s="20" customFormat="1" x14ac:dyDescent="0.25">
      <c r="A9" s="16" t="s">
        <v>273</v>
      </c>
      <c r="B9" s="16" t="s">
        <v>243</v>
      </c>
      <c r="C9" s="16" t="s">
        <v>306</v>
      </c>
      <c r="D9" s="16" t="s">
        <v>307</v>
      </c>
      <c r="E9" s="17">
        <v>5756</v>
      </c>
      <c r="F9" s="16" t="s">
        <v>259</v>
      </c>
      <c r="G9" s="17">
        <v>3600801</v>
      </c>
      <c r="H9" s="16" t="s">
        <v>323</v>
      </c>
      <c r="I9" s="18">
        <v>44687</v>
      </c>
      <c r="J9" s="19">
        <v>0.56616898148148154</v>
      </c>
      <c r="K9" s="18">
        <v>44688</v>
      </c>
      <c r="L9" s="16" t="s">
        <v>192</v>
      </c>
      <c r="M9" s="16" t="s">
        <v>354</v>
      </c>
      <c r="O9" s="16" t="s">
        <v>355</v>
      </c>
      <c r="R9" s="16" t="s">
        <v>277</v>
      </c>
      <c r="S9" s="16" t="s">
        <v>327</v>
      </c>
      <c r="T9" s="21">
        <v>44687.565497685187</v>
      </c>
      <c r="U9" s="16" t="s">
        <v>328</v>
      </c>
      <c r="V9" s="16" t="s">
        <v>329</v>
      </c>
      <c r="W9" s="16" t="s">
        <v>193</v>
      </c>
      <c r="X9" s="16" t="s">
        <v>331</v>
      </c>
      <c r="Y9" s="16" t="s">
        <v>281</v>
      </c>
      <c r="Z9" s="16" t="s">
        <v>444</v>
      </c>
      <c r="AB9" s="55">
        <v>40</v>
      </c>
      <c r="AC9" s="55">
        <v>1</v>
      </c>
      <c r="AD9" s="55">
        <v>40</v>
      </c>
      <c r="AE9" s="16" t="s">
        <v>282</v>
      </c>
      <c r="AF9" s="55">
        <v>40</v>
      </c>
      <c r="AI9" s="55">
        <v>50</v>
      </c>
      <c r="AJ9" s="55">
        <v>50</v>
      </c>
      <c r="AL9" s="55">
        <v>0</v>
      </c>
      <c r="AM9" s="16" t="s">
        <v>284</v>
      </c>
      <c r="AN9" s="16" t="s">
        <v>284</v>
      </c>
      <c r="AO9" s="16" t="s">
        <v>331</v>
      </c>
      <c r="AP9" s="16" t="s">
        <v>332</v>
      </c>
      <c r="AQ9" s="16" t="s">
        <v>332</v>
      </c>
      <c r="AR9" s="16" t="s">
        <v>333</v>
      </c>
      <c r="AS9" s="16" t="s">
        <v>334</v>
      </c>
      <c r="AT9" s="16" t="s">
        <v>444</v>
      </c>
      <c r="AU9" s="16" t="s">
        <v>1021</v>
      </c>
      <c r="AW9" s="16" t="s">
        <v>281</v>
      </c>
      <c r="AY9" s="18">
        <v>45716</v>
      </c>
      <c r="BA9" s="55">
        <v>0</v>
      </c>
      <c r="BB9" s="55">
        <v>0</v>
      </c>
      <c r="BC9" s="55">
        <v>1</v>
      </c>
      <c r="BD9" s="16" t="s">
        <v>282</v>
      </c>
      <c r="BE9" s="55">
        <v>1</v>
      </c>
      <c r="BK9" s="56" t="s">
        <v>1022</v>
      </c>
      <c r="BL9" s="16" t="s">
        <v>187</v>
      </c>
      <c r="BP9" s="56" t="s">
        <v>336</v>
      </c>
      <c r="BU9" s="56" t="s">
        <v>281</v>
      </c>
      <c r="BX9" s="56" t="s">
        <v>287</v>
      </c>
      <c r="BY9" s="56" t="s">
        <v>288</v>
      </c>
      <c r="BZ9" s="56" t="s">
        <v>288</v>
      </c>
      <c r="CA9" s="56" t="s">
        <v>288</v>
      </c>
      <c r="CC9" s="24">
        <v>1002</v>
      </c>
      <c r="CD9" s="16" t="s">
        <v>337</v>
      </c>
      <c r="CE9" s="16" t="s">
        <v>196</v>
      </c>
      <c r="CF9" s="16" t="s">
        <v>338</v>
      </c>
      <c r="CG9" s="16" t="s">
        <v>339</v>
      </c>
      <c r="CH9" s="16" t="s">
        <v>337</v>
      </c>
      <c r="CI9" s="16" t="s">
        <v>259</v>
      </c>
    </row>
    <row r="10" spans="1:96" s="20" customFormat="1" x14ac:dyDescent="0.25">
      <c r="A10" s="16" t="s">
        <v>273</v>
      </c>
      <c r="B10" s="16" t="s">
        <v>243</v>
      </c>
      <c r="C10" s="16" t="s">
        <v>1023</v>
      </c>
      <c r="D10" s="16" t="s">
        <v>1024</v>
      </c>
      <c r="E10" s="17">
        <v>7458</v>
      </c>
      <c r="F10" s="16" t="s">
        <v>431</v>
      </c>
      <c r="G10" s="17">
        <v>3601856</v>
      </c>
      <c r="H10" s="16" t="s">
        <v>323</v>
      </c>
      <c r="I10" s="18">
        <v>44687</v>
      </c>
      <c r="J10" s="19">
        <v>0.59859953703703705</v>
      </c>
      <c r="K10" s="18">
        <v>44688</v>
      </c>
      <c r="L10" s="16" t="s">
        <v>208</v>
      </c>
      <c r="M10" s="16" t="s">
        <v>1025</v>
      </c>
      <c r="O10" s="16" t="s">
        <v>1026</v>
      </c>
      <c r="P10" s="16" t="s">
        <v>1027</v>
      </c>
      <c r="R10" s="16" t="s">
        <v>277</v>
      </c>
      <c r="S10" s="16" t="s">
        <v>327</v>
      </c>
      <c r="T10" s="21">
        <v>44687.39025462963</v>
      </c>
      <c r="U10" s="16" t="s">
        <v>328</v>
      </c>
      <c r="V10" s="16" t="s">
        <v>329</v>
      </c>
      <c r="W10" s="16" t="s">
        <v>1028</v>
      </c>
      <c r="X10" s="16" t="s">
        <v>331</v>
      </c>
      <c r="Y10" s="16" t="s">
        <v>281</v>
      </c>
      <c r="Z10" s="16" t="s">
        <v>429</v>
      </c>
      <c r="AB10" s="55">
        <v>3300</v>
      </c>
      <c r="AC10" s="55">
        <v>1</v>
      </c>
      <c r="AD10" s="55">
        <v>3300</v>
      </c>
      <c r="AE10" s="16" t="s">
        <v>282</v>
      </c>
      <c r="AF10" s="55">
        <v>3300</v>
      </c>
      <c r="AI10" s="55">
        <v>3600</v>
      </c>
      <c r="AJ10" s="55">
        <v>3600</v>
      </c>
      <c r="AL10" s="55">
        <v>0</v>
      </c>
      <c r="AM10" s="16" t="s">
        <v>284</v>
      </c>
      <c r="AN10" s="16" t="s">
        <v>284</v>
      </c>
      <c r="AO10" s="16" t="s">
        <v>331</v>
      </c>
      <c r="AP10" s="16" t="s">
        <v>332</v>
      </c>
      <c r="AQ10" s="16" t="s">
        <v>332</v>
      </c>
      <c r="AR10" s="16" t="s">
        <v>333</v>
      </c>
      <c r="AS10" s="16" t="s">
        <v>334</v>
      </c>
      <c r="AT10" s="16" t="s">
        <v>1029</v>
      </c>
      <c r="AU10" s="16" t="s">
        <v>1030</v>
      </c>
      <c r="AW10" s="16" t="s">
        <v>344</v>
      </c>
      <c r="AY10" s="18">
        <v>45777</v>
      </c>
      <c r="BA10" s="55">
        <v>0</v>
      </c>
      <c r="BB10" s="55">
        <v>0</v>
      </c>
      <c r="BC10" s="55">
        <v>1</v>
      </c>
      <c r="BD10" s="16" t="s">
        <v>282</v>
      </c>
      <c r="BE10" s="55">
        <v>1</v>
      </c>
      <c r="BK10" s="56" t="s">
        <v>1031</v>
      </c>
      <c r="BL10" s="16" t="s">
        <v>187</v>
      </c>
      <c r="BP10" s="56" t="s">
        <v>329</v>
      </c>
      <c r="BU10" s="56" t="s">
        <v>281</v>
      </c>
      <c r="BX10" s="56" t="s">
        <v>287</v>
      </c>
      <c r="BY10" s="56" t="s">
        <v>288</v>
      </c>
      <c r="BZ10" s="56" t="s">
        <v>288</v>
      </c>
      <c r="CA10" s="56" t="s">
        <v>288</v>
      </c>
      <c r="CC10" s="24">
        <v>1002</v>
      </c>
      <c r="CD10" s="16" t="s">
        <v>337</v>
      </c>
      <c r="CE10" s="16" t="s">
        <v>187</v>
      </c>
      <c r="CF10" s="16" t="s">
        <v>338</v>
      </c>
      <c r="CG10" s="16" t="s">
        <v>339</v>
      </c>
      <c r="CH10" s="16" t="s">
        <v>337</v>
      </c>
      <c r="CI10" s="16" t="s">
        <v>427</v>
      </c>
    </row>
    <row r="11" spans="1:96" s="20" customFormat="1" x14ac:dyDescent="0.25">
      <c r="A11" s="16" t="s">
        <v>289</v>
      </c>
      <c r="B11" s="16" t="s">
        <v>243</v>
      </c>
      <c r="C11" s="16" t="s">
        <v>1032</v>
      </c>
      <c r="D11" s="16" t="s">
        <v>1033</v>
      </c>
      <c r="E11" s="17">
        <v>5733</v>
      </c>
      <c r="F11" s="16" t="s">
        <v>449</v>
      </c>
      <c r="G11" s="17">
        <v>3602099</v>
      </c>
      <c r="H11" s="16" t="s">
        <v>323</v>
      </c>
      <c r="I11" s="18">
        <v>44687</v>
      </c>
      <c r="J11" s="19">
        <v>0.61927083333333333</v>
      </c>
      <c r="K11" s="18">
        <v>44688</v>
      </c>
      <c r="L11" s="16" t="s">
        <v>366</v>
      </c>
      <c r="M11" s="16" t="s">
        <v>367</v>
      </c>
      <c r="N11" s="16" t="s">
        <v>368</v>
      </c>
      <c r="O11" s="16" t="s">
        <v>369</v>
      </c>
      <c r="P11" s="16" t="s">
        <v>367</v>
      </c>
      <c r="R11" s="16" t="s">
        <v>277</v>
      </c>
      <c r="S11" s="16" t="s">
        <v>327</v>
      </c>
      <c r="T11" s="21">
        <v>44687.619166666664</v>
      </c>
      <c r="U11" s="16" t="s">
        <v>328</v>
      </c>
      <c r="V11" s="16" t="s">
        <v>329</v>
      </c>
      <c r="W11" s="16" t="s">
        <v>448</v>
      </c>
      <c r="X11" s="16" t="s">
        <v>331</v>
      </c>
      <c r="Y11" s="16" t="s">
        <v>281</v>
      </c>
      <c r="Z11" s="16" t="s">
        <v>447</v>
      </c>
      <c r="AB11" s="55">
        <v>10</v>
      </c>
      <c r="AC11" s="55">
        <v>1</v>
      </c>
      <c r="AD11" s="55">
        <v>10</v>
      </c>
      <c r="AE11" s="16" t="s">
        <v>282</v>
      </c>
      <c r="AF11" s="55">
        <v>10</v>
      </c>
      <c r="AI11" s="55">
        <v>10</v>
      </c>
      <c r="AJ11" s="55">
        <v>10</v>
      </c>
      <c r="AL11" s="55">
        <v>0</v>
      </c>
      <c r="AM11" s="16" t="s">
        <v>329</v>
      </c>
      <c r="AN11" s="16" t="s">
        <v>329</v>
      </c>
      <c r="AO11" s="16" t="s">
        <v>331</v>
      </c>
      <c r="AP11" s="16" t="s">
        <v>332</v>
      </c>
      <c r="AQ11" s="16" t="s">
        <v>332</v>
      </c>
      <c r="AR11" s="16" t="s">
        <v>333</v>
      </c>
      <c r="AS11" s="16" t="s">
        <v>334</v>
      </c>
      <c r="AT11" s="16" t="s">
        <v>447</v>
      </c>
      <c r="AU11" s="16" t="s">
        <v>1034</v>
      </c>
      <c r="AW11" s="16" t="s">
        <v>370</v>
      </c>
      <c r="AY11" s="18">
        <v>45688</v>
      </c>
      <c r="BA11" s="55">
        <v>0</v>
      </c>
      <c r="BB11" s="55">
        <v>0</v>
      </c>
      <c r="BC11" s="55">
        <v>1</v>
      </c>
      <c r="BD11" s="16" t="s">
        <v>282</v>
      </c>
      <c r="BE11" s="55">
        <v>1</v>
      </c>
      <c r="BK11" s="56" t="s">
        <v>1035</v>
      </c>
      <c r="BL11" s="16" t="s">
        <v>187</v>
      </c>
      <c r="BP11" s="56" t="s">
        <v>329</v>
      </c>
      <c r="BU11" s="56" t="s">
        <v>281</v>
      </c>
      <c r="BX11" s="56" t="s">
        <v>287</v>
      </c>
      <c r="BY11" s="56" t="s">
        <v>288</v>
      </c>
      <c r="BZ11" s="56" t="s">
        <v>288</v>
      </c>
      <c r="CA11" s="56" t="s">
        <v>288</v>
      </c>
      <c r="CC11" s="24">
        <v>1002</v>
      </c>
      <c r="CD11" s="16" t="s">
        <v>337</v>
      </c>
      <c r="CE11" s="16" t="s">
        <v>187</v>
      </c>
      <c r="CF11" s="16" t="s">
        <v>338</v>
      </c>
      <c r="CG11" s="16" t="s">
        <v>339</v>
      </c>
      <c r="CH11" s="16" t="s">
        <v>337</v>
      </c>
      <c r="CI11" s="16" t="s">
        <v>445</v>
      </c>
    </row>
    <row r="12" spans="1:96" s="20" customFormat="1" x14ac:dyDescent="0.25">
      <c r="A12" s="16" t="s">
        <v>273</v>
      </c>
      <c r="B12" s="16" t="s">
        <v>243</v>
      </c>
      <c r="C12" s="16" t="s">
        <v>843</v>
      </c>
      <c r="D12" s="16" t="s">
        <v>844</v>
      </c>
      <c r="E12" s="17">
        <v>385</v>
      </c>
      <c r="F12" s="16" t="s">
        <v>464</v>
      </c>
      <c r="G12" s="17">
        <v>3602998</v>
      </c>
      <c r="H12" s="16" t="s">
        <v>323</v>
      </c>
      <c r="I12" s="18">
        <v>44687</v>
      </c>
      <c r="J12" s="19">
        <v>0.68798611111111108</v>
      </c>
      <c r="K12" s="18">
        <v>44688</v>
      </c>
      <c r="L12" s="16" t="s">
        <v>192</v>
      </c>
      <c r="M12" s="16" t="s">
        <v>354</v>
      </c>
      <c r="O12" s="16" t="s">
        <v>355</v>
      </c>
      <c r="R12" s="16" t="s">
        <v>277</v>
      </c>
      <c r="S12" s="16" t="s">
        <v>327</v>
      </c>
      <c r="T12" s="21">
        <v>44687.687291666669</v>
      </c>
      <c r="U12" s="16" t="s">
        <v>328</v>
      </c>
      <c r="V12" s="16" t="s">
        <v>329</v>
      </c>
      <c r="W12" s="16" t="s">
        <v>193</v>
      </c>
      <c r="X12" s="16" t="s">
        <v>331</v>
      </c>
      <c r="Y12" s="16" t="s">
        <v>281</v>
      </c>
      <c r="Z12" s="16" t="s">
        <v>463</v>
      </c>
      <c r="AB12" s="55">
        <v>491</v>
      </c>
      <c r="AC12" s="55">
        <v>1</v>
      </c>
      <c r="AD12" s="55">
        <v>491</v>
      </c>
      <c r="AE12" s="16" t="s">
        <v>282</v>
      </c>
      <c r="AF12" s="55">
        <v>491</v>
      </c>
      <c r="AI12" s="55">
        <v>499</v>
      </c>
      <c r="AJ12" s="55">
        <v>499</v>
      </c>
      <c r="AL12" s="55">
        <v>0</v>
      </c>
      <c r="AM12" s="16" t="s">
        <v>284</v>
      </c>
      <c r="AN12" s="16" t="s">
        <v>284</v>
      </c>
      <c r="AO12" s="16" t="s">
        <v>331</v>
      </c>
      <c r="AP12" s="16" t="s">
        <v>332</v>
      </c>
      <c r="AQ12" s="16" t="s">
        <v>332</v>
      </c>
      <c r="AR12" s="16" t="s">
        <v>333</v>
      </c>
      <c r="AS12" s="16" t="s">
        <v>334</v>
      </c>
      <c r="AT12" s="16" t="s">
        <v>463</v>
      </c>
      <c r="AU12" s="16" t="s">
        <v>1036</v>
      </c>
      <c r="AW12" s="16" t="s">
        <v>281</v>
      </c>
      <c r="AY12" s="18">
        <v>45657</v>
      </c>
      <c r="BA12" s="55">
        <v>0</v>
      </c>
      <c r="BB12" s="55">
        <v>0</v>
      </c>
      <c r="BC12" s="55">
        <v>1</v>
      </c>
      <c r="BD12" s="16" t="s">
        <v>282</v>
      </c>
      <c r="BE12" s="55">
        <v>1</v>
      </c>
      <c r="BK12" s="56" t="s">
        <v>1037</v>
      </c>
      <c r="BL12" s="16" t="s">
        <v>187</v>
      </c>
      <c r="BP12" s="56" t="s">
        <v>336</v>
      </c>
      <c r="BU12" s="56" t="s">
        <v>281</v>
      </c>
      <c r="BX12" s="56" t="s">
        <v>287</v>
      </c>
      <c r="BY12" s="56" t="s">
        <v>288</v>
      </c>
      <c r="BZ12" s="56" t="s">
        <v>288</v>
      </c>
      <c r="CA12" s="56" t="s">
        <v>288</v>
      </c>
      <c r="CC12" s="24">
        <v>1002</v>
      </c>
      <c r="CD12" s="16" t="s">
        <v>337</v>
      </c>
      <c r="CE12" s="16" t="s">
        <v>196</v>
      </c>
      <c r="CF12" s="16" t="s">
        <v>338</v>
      </c>
      <c r="CG12" s="16" t="s">
        <v>339</v>
      </c>
      <c r="CH12" s="16" t="s">
        <v>337</v>
      </c>
      <c r="CI12" s="16" t="s">
        <v>464</v>
      </c>
    </row>
    <row r="13" spans="1:96" s="20" customFormat="1" x14ac:dyDescent="0.25">
      <c r="A13" s="16" t="s">
        <v>289</v>
      </c>
      <c r="B13" s="16" t="s">
        <v>243</v>
      </c>
      <c r="C13" s="16" t="s">
        <v>1038</v>
      </c>
      <c r="D13" s="16" t="s">
        <v>1039</v>
      </c>
      <c r="E13" s="17">
        <v>6854</v>
      </c>
      <c r="F13" s="16" t="s">
        <v>469</v>
      </c>
      <c r="G13" s="17">
        <v>3603016</v>
      </c>
      <c r="H13" s="16" t="s">
        <v>323</v>
      </c>
      <c r="I13" s="18">
        <v>44687</v>
      </c>
      <c r="J13" s="19">
        <v>0.68871527777777775</v>
      </c>
      <c r="K13" s="18">
        <v>44688</v>
      </c>
      <c r="L13" s="16" t="s">
        <v>345</v>
      </c>
      <c r="M13" s="16" t="s">
        <v>346</v>
      </c>
      <c r="O13" s="16" t="s">
        <v>347</v>
      </c>
      <c r="P13" s="16" t="s">
        <v>348</v>
      </c>
      <c r="R13" s="16" t="s">
        <v>277</v>
      </c>
      <c r="S13" s="16" t="s">
        <v>327</v>
      </c>
      <c r="T13" s="21">
        <v>44687.68855324074</v>
      </c>
      <c r="U13" s="16" t="s">
        <v>328</v>
      </c>
      <c r="V13" s="16" t="s">
        <v>329</v>
      </c>
      <c r="W13" s="16" t="s">
        <v>216</v>
      </c>
      <c r="X13" s="16" t="s">
        <v>331</v>
      </c>
      <c r="Y13" s="16" t="s">
        <v>281</v>
      </c>
      <c r="Z13" s="16" t="s">
        <v>467</v>
      </c>
      <c r="AB13" s="55">
        <v>20</v>
      </c>
      <c r="AC13" s="55">
        <v>1</v>
      </c>
      <c r="AD13" s="55">
        <v>20</v>
      </c>
      <c r="AE13" s="16" t="s">
        <v>282</v>
      </c>
      <c r="AF13" s="55">
        <v>20</v>
      </c>
      <c r="AI13" s="55">
        <v>20</v>
      </c>
      <c r="AJ13" s="55">
        <v>20</v>
      </c>
      <c r="AL13" s="55">
        <v>0</v>
      </c>
      <c r="AM13" s="16" t="s">
        <v>329</v>
      </c>
      <c r="AN13" s="16" t="s">
        <v>329</v>
      </c>
      <c r="AO13" s="16" t="s">
        <v>331</v>
      </c>
      <c r="AP13" s="16" t="s">
        <v>332</v>
      </c>
      <c r="AQ13" s="16" t="s">
        <v>332</v>
      </c>
      <c r="AR13" s="16" t="s">
        <v>333</v>
      </c>
      <c r="AS13" s="16" t="s">
        <v>334</v>
      </c>
      <c r="AT13" s="16" t="s">
        <v>467</v>
      </c>
      <c r="AU13" s="16" t="s">
        <v>1040</v>
      </c>
      <c r="AW13" s="16" t="s">
        <v>335</v>
      </c>
      <c r="AY13" s="18">
        <v>45716</v>
      </c>
      <c r="BA13" s="55">
        <v>0</v>
      </c>
      <c r="BB13" s="55">
        <v>0</v>
      </c>
      <c r="BC13" s="55">
        <v>1</v>
      </c>
      <c r="BD13" s="16" t="s">
        <v>282</v>
      </c>
      <c r="BE13" s="55">
        <v>1</v>
      </c>
      <c r="BK13" s="56" t="s">
        <v>1041</v>
      </c>
      <c r="BL13" s="16" t="s">
        <v>187</v>
      </c>
      <c r="BP13" s="56" t="s">
        <v>336</v>
      </c>
      <c r="BU13" s="56" t="s">
        <v>281</v>
      </c>
      <c r="BX13" s="56" t="s">
        <v>287</v>
      </c>
      <c r="BY13" s="56" t="s">
        <v>288</v>
      </c>
      <c r="BZ13" s="56" t="s">
        <v>288</v>
      </c>
      <c r="CA13" s="56" t="s">
        <v>288</v>
      </c>
      <c r="CC13" s="24">
        <v>1002</v>
      </c>
      <c r="CD13" s="16" t="s">
        <v>337</v>
      </c>
      <c r="CE13" s="16" t="s">
        <v>185</v>
      </c>
      <c r="CF13" s="16" t="s">
        <v>338</v>
      </c>
      <c r="CG13" s="16" t="s">
        <v>339</v>
      </c>
      <c r="CH13" s="16" t="s">
        <v>337</v>
      </c>
      <c r="CI13" s="16" t="s">
        <v>468</v>
      </c>
    </row>
    <row r="14" spans="1:96" s="20" customFormat="1" x14ac:dyDescent="0.25">
      <c r="A14" s="16" t="s">
        <v>273</v>
      </c>
      <c r="B14" s="16" t="s">
        <v>243</v>
      </c>
      <c r="C14" s="16" t="s">
        <v>373</v>
      </c>
      <c r="D14" s="16" t="s">
        <v>374</v>
      </c>
      <c r="E14" s="17">
        <v>4278</v>
      </c>
      <c r="F14" s="16" t="s">
        <v>265</v>
      </c>
      <c r="G14" s="17">
        <v>3603116</v>
      </c>
      <c r="H14" s="16" t="s">
        <v>323</v>
      </c>
      <c r="I14" s="18">
        <v>44687</v>
      </c>
      <c r="J14" s="19">
        <v>0.69785879629629632</v>
      </c>
      <c r="K14" s="18">
        <v>44688</v>
      </c>
      <c r="L14" s="16" t="s">
        <v>349</v>
      </c>
      <c r="M14" s="16" t="s">
        <v>350</v>
      </c>
      <c r="N14" s="16" t="s">
        <v>351</v>
      </c>
      <c r="O14" s="16" t="s">
        <v>352</v>
      </c>
      <c r="P14" s="16" t="s">
        <v>353</v>
      </c>
      <c r="R14" s="16" t="s">
        <v>277</v>
      </c>
      <c r="S14" s="16" t="s">
        <v>327</v>
      </c>
      <c r="T14" s="21">
        <v>44687.697187500002</v>
      </c>
      <c r="U14" s="16" t="s">
        <v>328</v>
      </c>
      <c r="V14" s="16" t="s">
        <v>329</v>
      </c>
      <c r="W14" s="16" t="s">
        <v>241</v>
      </c>
      <c r="X14" s="16" t="s">
        <v>331</v>
      </c>
      <c r="Y14" s="16" t="s">
        <v>281</v>
      </c>
      <c r="Z14" s="16" t="s">
        <v>475</v>
      </c>
      <c r="AB14" s="55">
        <v>5000</v>
      </c>
      <c r="AC14" s="55">
        <v>1</v>
      </c>
      <c r="AD14" s="55">
        <v>5000</v>
      </c>
      <c r="AE14" s="16" t="s">
        <v>282</v>
      </c>
      <c r="AF14" s="55">
        <v>5000</v>
      </c>
      <c r="AI14" s="55">
        <v>6779.92</v>
      </c>
      <c r="AJ14" s="55">
        <v>6779.92</v>
      </c>
      <c r="AL14" s="55">
        <v>0</v>
      </c>
      <c r="AM14" s="16" t="s">
        <v>284</v>
      </c>
      <c r="AN14" s="16" t="s">
        <v>284</v>
      </c>
      <c r="AO14" s="16" t="s">
        <v>331</v>
      </c>
      <c r="AP14" s="16" t="s">
        <v>332</v>
      </c>
      <c r="AQ14" s="16" t="s">
        <v>332</v>
      </c>
      <c r="AR14" s="16" t="s">
        <v>333</v>
      </c>
      <c r="AS14" s="16" t="s">
        <v>334</v>
      </c>
      <c r="AT14" s="16" t="s">
        <v>1042</v>
      </c>
      <c r="AU14" s="16" t="s">
        <v>1043</v>
      </c>
      <c r="AW14" s="16" t="s">
        <v>335</v>
      </c>
      <c r="AY14" s="18">
        <v>45716</v>
      </c>
      <c r="BA14" s="55">
        <v>0</v>
      </c>
      <c r="BB14" s="55">
        <v>0</v>
      </c>
      <c r="BC14" s="55">
        <v>1</v>
      </c>
      <c r="BD14" s="16" t="s">
        <v>282</v>
      </c>
      <c r="BE14" s="55">
        <v>1</v>
      </c>
      <c r="BK14" s="56" t="s">
        <v>1044</v>
      </c>
      <c r="BL14" s="16" t="s">
        <v>187</v>
      </c>
      <c r="BP14" s="56" t="s">
        <v>336</v>
      </c>
      <c r="BU14" s="56" t="s">
        <v>281</v>
      </c>
      <c r="BX14" s="56" t="s">
        <v>287</v>
      </c>
      <c r="BY14" s="56" t="s">
        <v>288</v>
      </c>
      <c r="BZ14" s="56" t="s">
        <v>288</v>
      </c>
      <c r="CA14" s="56" t="s">
        <v>288</v>
      </c>
      <c r="CC14" s="24">
        <v>1002</v>
      </c>
      <c r="CD14" s="16" t="s">
        <v>337</v>
      </c>
      <c r="CE14" s="16" t="s">
        <v>196</v>
      </c>
      <c r="CF14" s="16" t="s">
        <v>338</v>
      </c>
      <c r="CG14" s="16" t="s">
        <v>339</v>
      </c>
      <c r="CH14" s="16" t="s">
        <v>337</v>
      </c>
      <c r="CI14" s="16" t="s">
        <v>264</v>
      </c>
    </row>
    <row r="15" spans="1:96" s="20" customFormat="1" x14ac:dyDescent="0.25">
      <c r="A15" s="16" t="s">
        <v>273</v>
      </c>
      <c r="B15" s="16" t="s">
        <v>243</v>
      </c>
      <c r="C15" s="16" t="s">
        <v>1045</v>
      </c>
      <c r="D15" s="16" t="s">
        <v>1046</v>
      </c>
      <c r="E15" s="17">
        <v>7433</v>
      </c>
      <c r="F15" s="16" t="s">
        <v>435</v>
      </c>
      <c r="G15" s="17">
        <v>3603254</v>
      </c>
      <c r="H15" s="16" t="s">
        <v>323</v>
      </c>
      <c r="I15" s="18">
        <v>44687</v>
      </c>
      <c r="J15" s="19">
        <v>0.7221643518518519</v>
      </c>
      <c r="K15" s="18">
        <v>44688</v>
      </c>
      <c r="L15" s="16" t="s">
        <v>200</v>
      </c>
      <c r="M15" s="16" t="s">
        <v>324</v>
      </c>
      <c r="O15" s="16" t="s">
        <v>325</v>
      </c>
      <c r="P15" s="16" t="s">
        <v>326</v>
      </c>
      <c r="R15" s="16" t="s">
        <v>277</v>
      </c>
      <c r="S15" s="16" t="s">
        <v>327</v>
      </c>
      <c r="T15" s="21">
        <v>44687.513715277775</v>
      </c>
      <c r="U15" s="16" t="s">
        <v>328</v>
      </c>
      <c r="V15" s="16" t="s">
        <v>329</v>
      </c>
      <c r="W15" s="16" t="s">
        <v>330</v>
      </c>
      <c r="X15" s="16" t="s">
        <v>331</v>
      </c>
      <c r="Y15" s="16" t="s">
        <v>281</v>
      </c>
      <c r="Z15" s="16" t="s">
        <v>437</v>
      </c>
      <c r="AB15" s="55">
        <v>7000</v>
      </c>
      <c r="AC15" s="55">
        <v>1</v>
      </c>
      <c r="AD15" s="55">
        <v>7000</v>
      </c>
      <c r="AE15" s="16" t="s">
        <v>282</v>
      </c>
      <c r="AF15" s="55">
        <v>7000</v>
      </c>
      <c r="AI15" s="55">
        <v>7056.25</v>
      </c>
      <c r="AJ15" s="55">
        <v>7056.25</v>
      </c>
      <c r="AL15" s="55">
        <v>0</v>
      </c>
      <c r="AM15" s="16" t="s">
        <v>284</v>
      </c>
      <c r="AN15" s="16" t="s">
        <v>284</v>
      </c>
      <c r="AO15" s="16" t="s">
        <v>331</v>
      </c>
      <c r="AP15" s="16" t="s">
        <v>332</v>
      </c>
      <c r="AQ15" s="16" t="s">
        <v>332</v>
      </c>
      <c r="AR15" s="16" t="s">
        <v>333</v>
      </c>
      <c r="AS15" s="16" t="s">
        <v>334</v>
      </c>
      <c r="AT15" s="16" t="s">
        <v>437</v>
      </c>
      <c r="AU15" s="16" t="s">
        <v>1047</v>
      </c>
      <c r="AW15" s="16" t="s">
        <v>335</v>
      </c>
      <c r="AY15" s="18">
        <v>45777</v>
      </c>
      <c r="BA15" s="55">
        <v>0</v>
      </c>
      <c r="BB15" s="55">
        <v>0</v>
      </c>
      <c r="BC15" s="55">
        <v>1</v>
      </c>
      <c r="BD15" s="16" t="s">
        <v>282</v>
      </c>
      <c r="BE15" s="55">
        <v>1</v>
      </c>
      <c r="BK15" s="56" t="s">
        <v>1048</v>
      </c>
      <c r="BL15" s="16" t="s">
        <v>187</v>
      </c>
      <c r="BP15" s="56" t="s">
        <v>336</v>
      </c>
      <c r="BU15" s="56" t="s">
        <v>281</v>
      </c>
      <c r="BX15" s="56" t="s">
        <v>287</v>
      </c>
      <c r="BY15" s="56" t="s">
        <v>288</v>
      </c>
      <c r="BZ15" s="56" t="s">
        <v>288</v>
      </c>
      <c r="CA15" s="56" t="s">
        <v>288</v>
      </c>
      <c r="CC15" s="24">
        <v>1002</v>
      </c>
      <c r="CD15" s="16" t="s">
        <v>337</v>
      </c>
      <c r="CE15" s="16" t="s">
        <v>196</v>
      </c>
      <c r="CF15" s="16" t="s">
        <v>338</v>
      </c>
      <c r="CG15" s="16" t="s">
        <v>339</v>
      </c>
      <c r="CH15" s="16" t="s">
        <v>337</v>
      </c>
      <c r="CI15" s="16" t="s">
        <v>435</v>
      </c>
    </row>
    <row r="16" spans="1:96" s="20" customFormat="1" x14ac:dyDescent="0.25">
      <c r="A16" s="16" t="s">
        <v>273</v>
      </c>
      <c r="B16" s="16" t="s">
        <v>243</v>
      </c>
      <c r="C16" s="16" t="s">
        <v>314</v>
      </c>
      <c r="D16" s="16" t="s">
        <v>315</v>
      </c>
      <c r="E16" s="17">
        <v>1731</v>
      </c>
      <c r="F16" s="16" t="s">
        <v>242</v>
      </c>
      <c r="G16" s="17">
        <v>3603919</v>
      </c>
      <c r="H16" s="16" t="s">
        <v>323</v>
      </c>
      <c r="I16" s="18">
        <v>44687</v>
      </c>
      <c r="J16" s="19">
        <v>0.78153935185185186</v>
      </c>
      <c r="K16" s="18">
        <v>44688</v>
      </c>
      <c r="L16" s="16" t="s">
        <v>356</v>
      </c>
      <c r="M16" s="16" t="s">
        <v>363</v>
      </c>
      <c r="O16" s="16" t="s">
        <v>364</v>
      </c>
      <c r="P16" s="16" t="s">
        <v>365</v>
      </c>
      <c r="R16" s="16" t="s">
        <v>277</v>
      </c>
      <c r="S16" s="16" t="s">
        <v>327</v>
      </c>
      <c r="T16" s="21">
        <v>44687.781481481485</v>
      </c>
      <c r="U16" s="16" t="s">
        <v>328</v>
      </c>
      <c r="V16" s="16" t="s">
        <v>329</v>
      </c>
      <c r="W16" s="16" t="s">
        <v>360</v>
      </c>
      <c r="X16" s="16" t="s">
        <v>331</v>
      </c>
      <c r="Y16" s="16" t="s">
        <v>281</v>
      </c>
      <c r="Z16" s="16" t="s">
        <v>481</v>
      </c>
      <c r="AB16" s="55">
        <v>2000</v>
      </c>
      <c r="AC16" s="55">
        <v>1</v>
      </c>
      <c r="AD16" s="55">
        <v>2000</v>
      </c>
      <c r="AE16" s="16" t="s">
        <v>282</v>
      </c>
      <c r="AF16" s="55">
        <v>2000</v>
      </c>
      <c r="AI16" s="55">
        <v>2000</v>
      </c>
      <c r="AJ16" s="55">
        <v>2000</v>
      </c>
      <c r="AL16" s="55">
        <v>0</v>
      </c>
      <c r="AM16" s="16" t="s">
        <v>284</v>
      </c>
      <c r="AN16" s="16" t="s">
        <v>284</v>
      </c>
      <c r="AO16" s="16" t="s">
        <v>331</v>
      </c>
      <c r="AP16" s="16" t="s">
        <v>332</v>
      </c>
      <c r="AQ16" s="16" t="s">
        <v>332</v>
      </c>
      <c r="AR16" s="16" t="s">
        <v>333</v>
      </c>
      <c r="AS16" s="16" t="s">
        <v>334</v>
      </c>
      <c r="AT16" s="16" t="s">
        <v>1049</v>
      </c>
      <c r="AU16" s="16" t="s">
        <v>1050</v>
      </c>
      <c r="AW16" s="16" t="s">
        <v>335</v>
      </c>
      <c r="AY16" s="18">
        <v>45688</v>
      </c>
      <c r="BA16" s="55">
        <v>0</v>
      </c>
      <c r="BB16" s="55">
        <v>0</v>
      </c>
      <c r="BC16" s="55">
        <v>1</v>
      </c>
      <c r="BD16" s="16" t="s">
        <v>282</v>
      </c>
      <c r="BE16" s="55">
        <v>1</v>
      </c>
      <c r="BK16" s="56" t="s">
        <v>1051</v>
      </c>
      <c r="BL16" s="16" t="s">
        <v>187</v>
      </c>
      <c r="BP16" s="56" t="s">
        <v>336</v>
      </c>
      <c r="BU16" s="56" t="s">
        <v>281</v>
      </c>
      <c r="BX16" s="56" t="s">
        <v>287</v>
      </c>
      <c r="BY16" s="56" t="s">
        <v>288</v>
      </c>
      <c r="BZ16" s="56" t="s">
        <v>288</v>
      </c>
      <c r="CA16" s="56" t="s">
        <v>288</v>
      </c>
      <c r="CC16" s="24">
        <v>1002</v>
      </c>
      <c r="CD16" s="16" t="s">
        <v>337</v>
      </c>
      <c r="CE16" s="16" t="s">
        <v>196</v>
      </c>
      <c r="CF16" s="16" t="s">
        <v>338</v>
      </c>
      <c r="CG16" s="16" t="s">
        <v>339</v>
      </c>
      <c r="CH16" s="16" t="s">
        <v>337</v>
      </c>
      <c r="CI16" s="16" t="s">
        <v>482</v>
      </c>
    </row>
    <row r="17" spans="1:87" s="20" customFormat="1" x14ac:dyDescent="0.25">
      <c r="A17" s="16" t="s">
        <v>273</v>
      </c>
      <c r="B17" s="16" t="s">
        <v>243</v>
      </c>
      <c r="C17" s="16" t="s">
        <v>361</v>
      </c>
      <c r="D17" s="16" t="s">
        <v>362</v>
      </c>
      <c r="E17" s="17">
        <v>1461</v>
      </c>
      <c r="F17" s="16" t="s">
        <v>250</v>
      </c>
      <c r="G17" s="17">
        <v>3603955</v>
      </c>
      <c r="H17" s="16" t="s">
        <v>323</v>
      </c>
      <c r="I17" s="18">
        <v>44687</v>
      </c>
      <c r="J17" s="19">
        <v>0.78202546296296294</v>
      </c>
      <c r="K17" s="18">
        <v>44688</v>
      </c>
      <c r="L17" s="16" t="s">
        <v>1052</v>
      </c>
      <c r="M17" s="16" t="s">
        <v>1053</v>
      </c>
      <c r="O17" s="16" t="s">
        <v>1054</v>
      </c>
      <c r="R17" s="16" t="s">
        <v>277</v>
      </c>
      <c r="S17" s="16" t="s">
        <v>327</v>
      </c>
      <c r="T17" s="21">
        <v>44687.781828703701</v>
      </c>
      <c r="U17" s="16" t="s">
        <v>328</v>
      </c>
      <c r="V17" s="16" t="s">
        <v>329</v>
      </c>
      <c r="W17" s="16" t="s">
        <v>487</v>
      </c>
      <c r="X17" s="16" t="s">
        <v>331</v>
      </c>
      <c r="Y17" s="16" t="s">
        <v>281</v>
      </c>
      <c r="Z17" s="16" t="s">
        <v>486</v>
      </c>
      <c r="AB17" s="55">
        <v>3000</v>
      </c>
      <c r="AC17" s="55">
        <v>1</v>
      </c>
      <c r="AD17" s="55">
        <v>3000</v>
      </c>
      <c r="AE17" s="16" t="s">
        <v>282</v>
      </c>
      <c r="AF17" s="55">
        <v>3000</v>
      </c>
      <c r="AI17" s="55">
        <v>8041</v>
      </c>
      <c r="AJ17" s="55">
        <v>8311</v>
      </c>
      <c r="AL17" s="55">
        <v>0</v>
      </c>
      <c r="AM17" s="16" t="s">
        <v>284</v>
      </c>
      <c r="AN17" s="16" t="s">
        <v>284</v>
      </c>
      <c r="AO17" s="16" t="s">
        <v>331</v>
      </c>
      <c r="AP17" s="16" t="s">
        <v>332</v>
      </c>
      <c r="AQ17" s="16" t="s">
        <v>332</v>
      </c>
      <c r="AR17" s="16" t="s">
        <v>333</v>
      </c>
      <c r="AS17" s="16" t="s">
        <v>334</v>
      </c>
      <c r="AT17" s="16" t="s">
        <v>1055</v>
      </c>
      <c r="AU17" s="16" t="s">
        <v>1056</v>
      </c>
      <c r="AW17" s="16" t="s">
        <v>281</v>
      </c>
      <c r="AY17" s="18">
        <v>45657</v>
      </c>
      <c r="BA17" s="55">
        <v>0</v>
      </c>
      <c r="BB17" s="55">
        <v>0</v>
      </c>
      <c r="BC17" s="55">
        <v>1</v>
      </c>
      <c r="BD17" s="16" t="s">
        <v>282</v>
      </c>
      <c r="BE17" s="55">
        <v>1</v>
      </c>
      <c r="BK17" s="56" t="s">
        <v>1057</v>
      </c>
      <c r="BL17" s="16" t="s">
        <v>187</v>
      </c>
      <c r="BP17" s="56" t="s">
        <v>336</v>
      </c>
      <c r="BU17" s="56" t="s">
        <v>281</v>
      </c>
      <c r="BX17" s="56" t="s">
        <v>287</v>
      </c>
      <c r="BY17" s="56" t="s">
        <v>288</v>
      </c>
      <c r="BZ17" s="56" t="s">
        <v>288</v>
      </c>
      <c r="CA17" s="56" t="s">
        <v>288</v>
      </c>
      <c r="CC17" s="24">
        <v>1002</v>
      </c>
      <c r="CD17" s="16" t="s">
        <v>337</v>
      </c>
      <c r="CE17" s="16" t="s">
        <v>185</v>
      </c>
      <c r="CF17" s="16" t="s">
        <v>338</v>
      </c>
      <c r="CG17" s="16" t="s">
        <v>339</v>
      </c>
      <c r="CH17" s="16" t="s">
        <v>337</v>
      </c>
      <c r="CI17" s="16" t="s">
        <v>484</v>
      </c>
    </row>
    <row r="18" spans="1:87" s="20" customFormat="1" x14ac:dyDescent="0.25">
      <c r="A18" s="16" t="s">
        <v>273</v>
      </c>
      <c r="B18" s="16" t="s">
        <v>243</v>
      </c>
      <c r="C18" s="16" t="s">
        <v>923</v>
      </c>
      <c r="D18" s="16" t="s">
        <v>924</v>
      </c>
      <c r="E18" s="17">
        <v>1478</v>
      </c>
      <c r="F18" s="16" t="s">
        <v>492</v>
      </c>
      <c r="G18" s="17">
        <v>3604276</v>
      </c>
      <c r="H18" s="16" t="s">
        <v>323</v>
      </c>
      <c r="I18" s="18">
        <v>44687</v>
      </c>
      <c r="J18" s="19">
        <v>0.7999074074074074</v>
      </c>
      <c r="K18" s="18">
        <v>44688</v>
      </c>
      <c r="L18" s="16" t="s">
        <v>366</v>
      </c>
      <c r="M18" s="16" t="s">
        <v>367</v>
      </c>
      <c r="N18" s="16" t="s">
        <v>368</v>
      </c>
      <c r="O18" s="16" t="s">
        <v>369</v>
      </c>
      <c r="P18" s="16" t="s">
        <v>367</v>
      </c>
      <c r="R18" s="16" t="s">
        <v>277</v>
      </c>
      <c r="S18" s="16" t="s">
        <v>327</v>
      </c>
      <c r="T18" s="21">
        <v>44687.799861111111</v>
      </c>
      <c r="U18" s="16" t="s">
        <v>328</v>
      </c>
      <c r="V18" s="16" t="s">
        <v>329</v>
      </c>
      <c r="W18" s="16" t="s">
        <v>491</v>
      </c>
      <c r="X18" s="16" t="s">
        <v>331</v>
      </c>
      <c r="Y18" s="16" t="s">
        <v>281</v>
      </c>
      <c r="Z18" s="16" t="s">
        <v>490</v>
      </c>
      <c r="AB18" s="55">
        <v>8000</v>
      </c>
      <c r="AC18" s="55">
        <v>1</v>
      </c>
      <c r="AD18" s="55">
        <v>8000</v>
      </c>
      <c r="AE18" s="16" t="s">
        <v>282</v>
      </c>
      <c r="AF18" s="55">
        <v>8000</v>
      </c>
      <c r="AI18" s="55">
        <v>8085</v>
      </c>
      <c r="AJ18" s="55">
        <v>8085</v>
      </c>
      <c r="AL18" s="55">
        <v>0</v>
      </c>
      <c r="AM18" s="16" t="s">
        <v>284</v>
      </c>
      <c r="AN18" s="16" t="s">
        <v>284</v>
      </c>
      <c r="AO18" s="16" t="s">
        <v>331</v>
      </c>
      <c r="AP18" s="16" t="s">
        <v>332</v>
      </c>
      <c r="AQ18" s="16" t="s">
        <v>332</v>
      </c>
      <c r="AR18" s="16" t="s">
        <v>333</v>
      </c>
      <c r="AS18" s="16" t="s">
        <v>334</v>
      </c>
      <c r="AT18" s="16" t="s">
        <v>490</v>
      </c>
      <c r="AU18" s="16" t="s">
        <v>1058</v>
      </c>
      <c r="AW18" s="16" t="s">
        <v>370</v>
      </c>
      <c r="AY18" s="18">
        <v>45657</v>
      </c>
      <c r="BA18" s="55">
        <v>0</v>
      </c>
      <c r="BB18" s="55">
        <v>0</v>
      </c>
      <c r="BC18" s="55">
        <v>1</v>
      </c>
      <c r="BD18" s="16" t="s">
        <v>282</v>
      </c>
      <c r="BE18" s="55">
        <v>1</v>
      </c>
      <c r="BK18" s="56" t="s">
        <v>1059</v>
      </c>
      <c r="BL18" s="16" t="s">
        <v>187</v>
      </c>
      <c r="BP18" s="56" t="s">
        <v>329</v>
      </c>
      <c r="BU18" s="56" t="s">
        <v>281</v>
      </c>
      <c r="BX18" s="56" t="s">
        <v>287</v>
      </c>
      <c r="BY18" s="56" t="s">
        <v>288</v>
      </c>
      <c r="BZ18" s="56" t="s">
        <v>288</v>
      </c>
      <c r="CA18" s="56" t="s">
        <v>288</v>
      </c>
      <c r="CC18" s="24">
        <v>1002</v>
      </c>
      <c r="CD18" s="16" t="s">
        <v>337</v>
      </c>
      <c r="CE18" s="16" t="s">
        <v>187</v>
      </c>
      <c r="CF18" s="16" t="s">
        <v>338</v>
      </c>
      <c r="CG18" s="16" t="s">
        <v>339</v>
      </c>
      <c r="CH18" s="16" t="s">
        <v>337</v>
      </c>
      <c r="CI18" s="16" t="s">
        <v>488</v>
      </c>
    </row>
    <row r="19" spans="1:87" s="20" customFormat="1" x14ac:dyDescent="0.25">
      <c r="A19" s="16" t="s">
        <v>289</v>
      </c>
      <c r="B19" s="16" t="s">
        <v>243</v>
      </c>
      <c r="C19" s="16" t="s">
        <v>1060</v>
      </c>
      <c r="D19" s="16" t="s">
        <v>1061</v>
      </c>
      <c r="E19" s="17">
        <v>2099</v>
      </c>
      <c r="F19" s="16" t="s">
        <v>496</v>
      </c>
      <c r="G19" s="17">
        <v>3604576</v>
      </c>
      <c r="H19" s="16" t="s">
        <v>323</v>
      </c>
      <c r="I19" s="18">
        <v>44687</v>
      </c>
      <c r="J19" s="19">
        <v>0.82237268518518514</v>
      </c>
      <c r="K19" s="18">
        <v>44688</v>
      </c>
      <c r="L19" s="16" t="s">
        <v>1052</v>
      </c>
      <c r="M19" s="16" t="s">
        <v>1062</v>
      </c>
      <c r="O19" s="16" t="s">
        <v>1063</v>
      </c>
      <c r="R19" s="16" t="s">
        <v>277</v>
      </c>
      <c r="S19" s="16" t="s">
        <v>327</v>
      </c>
      <c r="T19" s="21">
        <v>44687.822175925925</v>
      </c>
      <c r="U19" s="16" t="s">
        <v>328</v>
      </c>
      <c r="V19" s="16" t="s">
        <v>329</v>
      </c>
      <c r="W19" s="16" t="s">
        <v>487</v>
      </c>
      <c r="X19" s="16" t="s">
        <v>331</v>
      </c>
      <c r="Y19" s="16" t="s">
        <v>281</v>
      </c>
      <c r="Z19" s="16" t="s">
        <v>495</v>
      </c>
      <c r="AB19" s="55">
        <v>20</v>
      </c>
      <c r="AC19" s="55">
        <v>1</v>
      </c>
      <c r="AD19" s="55">
        <v>20</v>
      </c>
      <c r="AE19" s="16" t="s">
        <v>282</v>
      </c>
      <c r="AF19" s="55">
        <v>20</v>
      </c>
      <c r="AI19" s="55">
        <v>20</v>
      </c>
      <c r="AJ19" s="55">
        <v>20</v>
      </c>
      <c r="AL19" s="55">
        <v>0</v>
      </c>
      <c r="AM19" s="16" t="s">
        <v>284</v>
      </c>
      <c r="AN19" s="16" t="s">
        <v>284</v>
      </c>
      <c r="AO19" s="16" t="s">
        <v>331</v>
      </c>
      <c r="AP19" s="16" t="s">
        <v>332</v>
      </c>
      <c r="AQ19" s="16" t="s">
        <v>332</v>
      </c>
      <c r="AR19" s="16" t="s">
        <v>333</v>
      </c>
      <c r="AS19" s="16" t="s">
        <v>334</v>
      </c>
      <c r="AT19" s="16" t="s">
        <v>1064</v>
      </c>
      <c r="AU19" s="16" t="s">
        <v>1065</v>
      </c>
      <c r="AW19" s="16" t="s">
        <v>281</v>
      </c>
      <c r="AY19" s="18">
        <v>45657</v>
      </c>
      <c r="BA19" s="55">
        <v>0</v>
      </c>
      <c r="BB19" s="55">
        <v>0</v>
      </c>
      <c r="BC19" s="55">
        <v>1</v>
      </c>
      <c r="BD19" s="16" t="s">
        <v>282</v>
      </c>
      <c r="BE19" s="55">
        <v>1</v>
      </c>
      <c r="BK19" s="56" t="s">
        <v>1066</v>
      </c>
      <c r="BL19" s="16" t="s">
        <v>187</v>
      </c>
      <c r="BP19" s="56" t="s">
        <v>336</v>
      </c>
      <c r="BU19" s="56" t="s">
        <v>281</v>
      </c>
      <c r="BX19" s="56" t="s">
        <v>287</v>
      </c>
      <c r="BY19" s="56" t="s">
        <v>288</v>
      </c>
      <c r="BZ19" s="56" t="s">
        <v>288</v>
      </c>
      <c r="CA19" s="56" t="s">
        <v>288</v>
      </c>
      <c r="CC19" s="24">
        <v>1002</v>
      </c>
      <c r="CD19" s="16" t="s">
        <v>337</v>
      </c>
      <c r="CE19" s="16" t="s">
        <v>185</v>
      </c>
      <c r="CF19" s="16" t="s">
        <v>338</v>
      </c>
      <c r="CG19" s="16" t="s">
        <v>339</v>
      </c>
      <c r="CH19" s="16" t="s">
        <v>337</v>
      </c>
      <c r="CI19" s="16" t="s">
        <v>493</v>
      </c>
    </row>
    <row r="20" spans="1:87" s="20" customFormat="1" x14ac:dyDescent="0.25">
      <c r="A20" s="16" t="s">
        <v>289</v>
      </c>
      <c r="B20" s="16" t="s">
        <v>243</v>
      </c>
      <c r="C20" s="16" t="s">
        <v>1067</v>
      </c>
      <c r="D20" s="16" t="s">
        <v>1068</v>
      </c>
      <c r="E20" s="17">
        <v>2452</v>
      </c>
      <c r="F20" s="16" t="s">
        <v>500</v>
      </c>
      <c r="G20" s="17">
        <v>3604690</v>
      </c>
      <c r="H20" s="16" t="s">
        <v>323</v>
      </c>
      <c r="I20" s="18">
        <v>44687</v>
      </c>
      <c r="J20" s="19">
        <v>0.84215277777777775</v>
      </c>
      <c r="K20" s="18">
        <v>44688</v>
      </c>
      <c r="L20" s="16" t="s">
        <v>192</v>
      </c>
      <c r="M20" s="16" t="s">
        <v>354</v>
      </c>
      <c r="O20" s="16" t="s">
        <v>355</v>
      </c>
      <c r="R20" s="16" t="s">
        <v>277</v>
      </c>
      <c r="S20" s="16" t="s">
        <v>327</v>
      </c>
      <c r="T20" s="21">
        <v>44687.841435185182</v>
      </c>
      <c r="U20" s="16" t="s">
        <v>328</v>
      </c>
      <c r="V20" s="16" t="s">
        <v>329</v>
      </c>
      <c r="W20" s="16" t="s">
        <v>193</v>
      </c>
      <c r="X20" s="16" t="s">
        <v>331</v>
      </c>
      <c r="Y20" s="16" t="s">
        <v>281</v>
      </c>
      <c r="Z20" s="16" t="s">
        <v>499</v>
      </c>
      <c r="AB20" s="55">
        <v>1</v>
      </c>
      <c r="AC20" s="55">
        <v>1</v>
      </c>
      <c r="AD20" s="55">
        <v>1</v>
      </c>
      <c r="AE20" s="16" t="s">
        <v>282</v>
      </c>
      <c r="AF20" s="55">
        <v>1</v>
      </c>
      <c r="AI20" s="55">
        <v>16</v>
      </c>
      <c r="AJ20" s="55">
        <v>16</v>
      </c>
      <c r="AL20" s="55">
        <v>0</v>
      </c>
      <c r="AM20" s="16" t="s">
        <v>329</v>
      </c>
      <c r="AN20" s="16" t="s">
        <v>329</v>
      </c>
      <c r="AO20" s="16" t="s">
        <v>331</v>
      </c>
      <c r="AP20" s="16" t="s">
        <v>332</v>
      </c>
      <c r="AQ20" s="16" t="s">
        <v>332</v>
      </c>
      <c r="AR20" s="16" t="s">
        <v>333</v>
      </c>
      <c r="AS20" s="16" t="s">
        <v>334</v>
      </c>
      <c r="AT20" s="16" t="s">
        <v>499</v>
      </c>
      <c r="AU20" s="16" t="s">
        <v>1069</v>
      </c>
      <c r="AW20" s="16" t="s">
        <v>281</v>
      </c>
      <c r="AY20" s="18">
        <v>45657</v>
      </c>
      <c r="BA20" s="55">
        <v>0</v>
      </c>
      <c r="BB20" s="55">
        <v>0</v>
      </c>
      <c r="BC20" s="55">
        <v>1</v>
      </c>
      <c r="BD20" s="16" t="s">
        <v>282</v>
      </c>
      <c r="BE20" s="55">
        <v>1</v>
      </c>
      <c r="BK20" s="56" t="s">
        <v>1070</v>
      </c>
      <c r="BL20" s="16" t="s">
        <v>187</v>
      </c>
      <c r="BP20" s="56" t="s">
        <v>336</v>
      </c>
      <c r="BU20" s="56" t="s">
        <v>281</v>
      </c>
      <c r="BX20" s="56" t="s">
        <v>287</v>
      </c>
      <c r="BY20" s="56" t="s">
        <v>288</v>
      </c>
      <c r="BZ20" s="56" t="s">
        <v>288</v>
      </c>
      <c r="CA20" s="56" t="s">
        <v>288</v>
      </c>
      <c r="CC20" s="24">
        <v>1002</v>
      </c>
      <c r="CD20" s="16" t="s">
        <v>337</v>
      </c>
      <c r="CE20" s="16" t="s">
        <v>196</v>
      </c>
      <c r="CF20" s="16" t="s">
        <v>338</v>
      </c>
      <c r="CG20" s="16" t="s">
        <v>339</v>
      </c>
      <c r="CH20" s="16" t="s">
        <v>337</v>
      </c>
      <c r="CI20" s="16" t="s">
        <v>500</v>
      </c>
    </row>
    <row r="21" spans="1:87" s="20" customFormat="1" x14ac:dyDescent="0.25">
      <c r="A21" s="16" t="s">
        <v>273</v>
      </c>
      <c r="B21" s="16" t="s">
        <v>243</v>
      </c>
      <c r="C21" s="16" t="s">
        <v>1071</v>
      </c>
      <c r="D21" s="16" t="s">
        <v>1072</v>
      </c>
      <c r="E21" s="17">
        <v>7348</v>
      </c>
      <c r="F21" s="16" t="s">
        <v>504</v>
      </c>
      <c r="G21" s="17">
        <v>3604786</v>
      </c>
      <c r="H21" s="16" t="s">
        <v>323</v>
      </c>
      <c r="I21" s="18">
        <v>44687</v>
      </c>
      <c r="J21" s="19">
        <v>0.85987268518518523</v>
      </c>
      <c r="K21" s="18">
        <v>44688</v>
      </c>
      <c r="L21" s="16" t="s">
        <v>192</v>
      </c>
      <c r="M21" s="16" t="s">
        <v>354</v>
      </c>
      <c r="O21" s="16" t="s">
        <v>355</v>
      </c>
      <c r="R21" s="16" t="s">
        <v>277</v>
      </c>
      <c r="S21" s="16" t="s">
        <v>327</v>
      </c>
      <c r="T21" s="21">
        <v>44687.859166666669</v>
      </c>
      <c r="U21" s="16" t="s">
        <v>328</v>
      </c>
      <c r="V21" s="16" t="s">
        <v>329</v>
      </c>
      <c r="W21" s="16" t="s">
        <v>193</v>
      </c>
      <c r="X21" s="16" t="s">
        <v>331</v>
      </c>
      <c r="Y21" s="16" t="s">
        <v>281</v>
      </c>
      <c r="Z21" s="16" t="s">
        <v>503</v>
      </c>
      <c r="AB21" s="55">
        <v>612</v>
      </c>
      <c r="AC21" s="55">
        <v>1</v>
      </c>
      <c r="AD21" s="55">
        <v>612</v>
      </c>
      <c r="AE21" s="16" t="s">
        <v>282</v>
      </c>
      <c r="AF21" s="55">
        <v>612</v>
      </c>
      <c r="AI21" s="55">
        <v>612</v>
      </c>
      <c r="AJ21" s="55">
        <v>612</v>
      </c>
      <c r="AL21" s="55">
        <v>0</v>
      </c>
      <c r="AM21" s="16" t="s">
        <v>284</v>
      </c>
      <c r="AN21" s="16" t="s">
        <v>284</v>
      </c>
      <c r="AO21" s="16" t="s">
        <v>331</v>
      </c>
      <c r="AP21" s="16" t="s">
        <v>332</v>
      </c>
      <c r="AQ21" s="16" t="s">
        <v>332</v>
      </c>
      <c r="AR21" s="16" t="s">
        <v>333</v>
      </c>
      <c r="AS21" s="16" t="s">
        <v>334</v>
      </c>
      <c r="AT21" s="16" t="s">
        <v>503</v>
      </c>
      <c r="AU21" s="16" t="s">
        <v>1073</v>
      </c>
      <c r="AW21" s="16" t="s">
        <v>281</v>
      </c>
      <c r="AY21" s="18">
        <v>45777</v>
      </c>
      <c r="BA21" s="55">
        <v>0</v>
      </c>
      <c r="BB21" s="55">
        <v>0</v>
      </c>
      <c r="BC21" s="55">
        <v>1</v>
      </c>
      <c r="BD21" s="16" t="s">
        <v>282</v>
      </c>
      <c r="BE21" s="55">
        <v>1</v>
      </c>
      <c r="BK21" s="56" t="s">
        <v>1074</v>
      </c>
      <c r="BL21" s="16" t="s">
        <v>187</v>
      </c>
      <c r="BP21" s="56" t="s">
        <v>336</v>
      </c>
      <c r="BU21" s="56" t="s">
        <v>281</v>
      </c>
      <c r="BX21" s="56" t="s">
        <v>287</v>
      </c>
      <c r="BY21" s="56" t="s">
        <v>288</v>
      </c>
      <c r="BZ21" s="56" t="s">
        <v>288</v>
      </c>
      <c r="CA21" s="56" t="s">
        <v>288</v>
      </c>
      <c r="CC21" s="24">
        <v>1002</v>
      </c>
      <c r="CD21" s="16" t="s">
        <v>337</v>
      </c>
      <c r="CE21" s="16" t="s">
        <v>196</v>
      </c>
      <c r="CF21" s="16" t="s">
        <v>338</v>
      </c>
      <c r="CG21" s="16" t="s">
        <v>339</v>
      </c>
      <c r="CH21" s="16" t="s">
        <v>337</v>
      </c>
      <c r="CI21" s="16" t="s">
        <v>504</v>
      </c>
    </row>
    <row r="22" spans="1:87" s="20" customFormat="1" x14ac:dyDescent="0.25">
      <c r="A22" s="16" t="s">
        <v>289</v>
      </c>
      <c r="B22" s="16" t="s">
        <v>243</v>
      </c>
      <c r="C22" s="16" t="s">
        <v>1075</v>
      </c>
      <c r="D22" s="16" t="s">
        <v>1076</v>
      </c>
      <c r="E22" s="17">
        <v>1814</v>
      </c>
      <c r="F22" s="16" t="s">
        <v>509</v>
      </c>
      <c r="G22" s="17">
        <v>3605213</v>
      </c>
      <c r="H22" s="16" t="s">
        <v>323</v>
      </c>
      <c r="I22" s="18">
        <v>44687</v>
      </c>
      <c r="J22" s="19">
        <v>0.95802083333333332</v>
      </c>
      <c r="K22" s="18">
        <v>44688</v>
      </c>
      <c r="L22" s="16" t="s">
        <v>366</v>
      </c>
      <c r="M22" s="16" t="s">
        <v>367</v>
      </c>
      <c r="N22" s="16" t="s">
        <v>368</v>
      </c>
      <c r="O22" s="16" t="s">
        <v>369</v>
      </c>
      <c r="P22" s="16" t="s">
        <v>367</v>
      </c>
      <c r="R22" s="16" t="s">
        <v>277</v>
      </c>
      <c r="S22" s="16" t="s">
        <v>327</v>
      </c>
      <c r="T22" s="21">
        <v>44687.957974537036</v>
      </c>
      <c r="U22" s="16" t="s">
        <v>328</v>
      </c>
      <c r="V22" s="16" t="s">
        <v>329</v>
      </c>
      <c r="W22" s="16" t="s">
        <v>508</v>
      </c>
      <c r="X22" s="16" t="s">
        <v>331</v>
      </c>
      <c r="Y22" s="16" t="s">
        <v>281</v>
      </c>
      <c r="Z22" s="16" t="s">
        <v>507</v>
      </c>
      <c r="AB22" s="55">
        <v>10</v>
      </c>
      <c r="AC22" s="55">
        <v>1</v>
      </c>
      <c r="AD22" s="55">
        <v>10</v>
      </c>
      <c r="AE22" s="16" t="s">
        <v>282</v>
      </c>
      <c r="AF22" s="55">
        <v>10</v>
      </c>
      <c r="AI22" s="55">
        <v>10</v>
      </c>
      <c r="AJ22" s="55">
        <v>10</v>
      </c>
      <c r="AL22" s="55">
        <v>0</v>
      </c>
      <c r="AM22" s="16" t="s">
        <v>329</v>
      </c>
      <c r="AN22" s="16" t="s">
        <v>329</v>
      </c>
      <c r="AO22" s="16" t="s">
        <v>331</v>
      </c>
      <c r="AP22" s="16" t="s">
        <v>332</v>
      </c>
      <c r="AQ22" s="16" t="s">
        <v>332</v>
      </c>
      <c r="AR22" s="16" t="s">
        <v>333</v>
      </c>
      <c r="AS22" s="16" t="s">
        <v>334</v>
      </c>
      <c r="AT22" s="16" t="s">
        <v>507</v>
      </c>
      <c r="AU22" s="16" t="s">
        <v>1077</v>
      </c>
      <c r="AW22" s="16" t="s">
        <v>370</v>
      </c>
      <c r="AY22" s="18">
        <v>45657</v>
      </c>
      <c r="BA22" s="55">
        <v>0</v>
      </c>
      <c r="BB22" s="55">
        <v>0</v>
      </c>
      <c r="BC22" s="55">
        <v>1</v>
      </c>
      <c r="BD22" s="16" t="s">
        <v>282</v>
      </c>
      <c r="BE22" s="55">
        <v>1</v>
      </c>
      <c r="BK22" s="56" t="s">
        <v>1078</v>
      </c>
      <c r="BL22" s="16" t="s">
        <v>187</v>
      </c>
      <c r="BP22" s="56" t="s">
        <v>329</v>
      </c>
      <c r="BU22" s="56" t="s">
        <v>281</v>
      </c>
      <c r="BX22" s="56" t="s">
        <v>287</v>
      </c>
      <c r="BY22" s="56" t="s">
        <v>288</v>
      </c>
      <c r="BZ22" s="56" t="s">
        <v>288</v>
      </c>
      <c r="CA22" s="56" t="s">
        <v>288</v>
      </c>
      <c r="CC22" s="24">
        <v>1002</v>
      </c>
      <c r="CD22" s="16" t="s">
        <v>337</v>
      </c>
      <c r="CE22" s="16" t="s">
        <v>187</v>
      </c>
      <c r="CF22" s="16" t="s">
        <v>338</v>
      </c>
      <c r="CG22" s="16" t="s">
        <v>339</v>
      </c>
      <c r="CH22" s="16" t="s">
        <v>337</v>
      </c>
      <c r="CI22" s="16" t="s">
        <v>505</v>
      </c>
    </row>
    <row r="23" spans="1:87" s="20" customFormat="1" x14ac:dyDescent="0.25">
      <c r="A23" s="16" t="s">
        <v>273</v>
      </c>
      <c r="B23" s="16" t="s">
        <v>243</v>
      </c>
      <c r="C23" s="16" t="s">
        <v>320</v>
      </c>
      <c r="D23" s="16" t="s">
        <v>321</v>
      </c>
      <c r="E23" s="17">
        <v>6334</v>
      </c>
      <c r="F23" s="16" t="s">
        <v>270</v>
      </c>
      <c r="G23" s="17">
        <v>3605227</v>
      </c>
      <c r="H23" s="16" t="s">
        <v>323</v>
      </c>
      <c r="I23" s="18">
        <v>44687</v>
      </c>
      <c r="J23" s="19">
        <v>0.96062499999999995</v>
      </c>
      <c r="K23" s="18">
        <v>44688</v>
      </c>
      <c r="L23" s="16" t="s">
        <v>1052</v>
      </c>
      <c r="M23" s="16" t="s">
        <v>1079</v>
      </c>
      <c r="O23" s="16" t="s">
        <v>1080</v>
      </c>
      <c r="R23" s="16" t="s">
        <v>277</v>
      </c>
      <c r="S23" s="16" t="s">
        <v>327</v>
      </c>
      <c r="T23" s="21">
        <v>44687.960451388892</v>
      </c>
      <c r="U23" s="16" t="s">
        <v>328</v>
      </c>
      <c r="V23" s="16" t="s">
        <v>329</v>
      </c>
      <c r="W23" s="16" t="s">
        <v>513</v>
      </c>
      <c r="X23" s="16" t="s">
        <v>331</v>
      </c>
      <c r="Y23" s="16" t="s">
        <v>281</v>
      </c>
      <c r="Z23" s="16" t="s">
        <v>512</v>
      </c>
      <c r="AB23" s="55">
        <v>5</v>
      </c>
      <c r="AC23" s="55">
        <v>1</v>
      </c>
      <c r="AD23" s="55">
        <v>5</v>
      </c>
      <c r="AE23" s="16" t="s">
        <v>282</v>
      </c>
      <c r="AF23" s="55">
        <v>5</v>
      </c>
      <c r="AI23" s="55">
        <v>5</v>
      </c>
      <c r="AJ23" s="55">
        <v>5</v>
      </c>
      <c r="AL23" s="55">
        <v>0</v>
      </c>
      <c r="AM23" s="16" t="s">
        <v>284</v>
      </c>
      <c r="AN23" s="16" t="s">
        <v>284</v>
      </c>
      <c r="AO23" s="16" t="s">
        <v>331</v>
      </c>
      <c r="AP23" s="16" t="s">
        <v>332</v>
      </c>
      <c r="AQ23" s="16" t="s">
        <v>332</v>
      </c>
      <c r="AR23" s="16" t="s">
        <v>333</v>
      </c>
      <c r="AS23" s="16" t="s">
        <v>334</v>
      </c>
      <c r="AT23" s="16" t="s">
        <v>1081</v>
      </c>
      <c r="AU23" s="16" t="s">
        <v>1082</v>
      </c>
      <c r="AW23" s="16" t="s">
        <v>281</v>
      </c>
      <c r="AY23" s="18">
        <v>45747</v>
      </c>
      <c r="BA23" s="55">
        <v>0</v>
      </c>
      <c r="BB23" s="55">
        <v>0</v>
      </c>
      <c r="BC23" s="55">
        <v>1</v>
      </c>
      <c r="BD23" s="16" t="s">
        <v>282</v>
      </c>
      <c r="BE23" s="55">
        <v>1</v>
      </c>
      <c r="BK23" s="56" t="s">
        <v>1083</v>
      </c>
      <c r="BL23" s="16" t="s">
        <v>187</v>
      </c>
      <c r="BP23" s="56" t="s">
        <v>336</v>
      </c>
      <c r="BU23" s="56" t="s">
        <v>281</v>
      </c>
      <c r="BX23" s="56" t="s">
        <v>287</v>
      </c>
      <c r="BY23" s="56" t="s">
        <v>288</v>
      </c>
      <c r="BZ23" s="56" t="s">
        <v>288</v>
      </c>
      <c r="CA23" s="56" t="s">
        <v>288</v>
      </c>
      <c r="CC23" s="24">
        <v>1002</v>
      </c>
      <c r="CD23" s="16" t="s">
        <v>337</v>
      </c>
      <c r="CE23" s="16" t="s">
        <v>185</v>
      </c>
      <c r="CF23" s="16" t="s">
        <v>338</v>
      </c>
      <c r="CG23" s="16" t="s">
        <v>339</v>
      </c>
      <c r="CH23" s="16" t="s">
        <v>337</v>
      </c>
      <c r="CI23" s="16" t="s">
        <v>510</v>
      </c>
    </row>
    <row r="24" spans="1:87" s="20" customFormat="1" x14ac:dyDescent="0.25">
      <c r="A24" s="16" t="s">
        <v>273</v>
      </c>
      <c r="B24" s="16" t="s">
        <v>243</v>
      </c>
      <c r="C24" s="16" t="s">
        <v>291</v>
      </c>
      <c r="D24" s="16" t="s">
        <v>292</v>
      </c>
      <c r="E24" s="17">
        <v>319</v>
      </c>
      <c r="F24" s="16" t="s">
        <v>255</v>
      </c>
      <c r="G24" s="17">
        <v>3605458</v>
      </c>
      <c r="H24" s="16" t="s">
        <v>323</v>
      </c>
      <c r="I24" s="18">
        <v>44688</v>
      </c>
      <c r="J24" s="19">
        <v>3.875E-2</v>
      </c>
      <c r="K24" s="18">
        <v>44689</v>
      </c>
      <c r="L24" s="16" t="s">
        <v>366</v>
      </c>
      <c r="M24" s="16" t="s">
        <v>367</v>
      </c>
      <c r="N24" s="16" t="s">
        <v>368</v>
      </c>
      <c r="O24" s="16" t="s">
        <v>369</v>
      </c>
      <c r="P24" s="16" t="s">
        <v>367</v>
      </c>
      <c r="R24" s="16" t="s">
        <v>277</v>
      </c>
      <c r="S24" s="16" t="s">
        <v>327</v>
      </c>
      <c r="T24" s="21">
        <v>44688.038703703707</v>
      </c>
      <c r="U24" s="16" t="s">
        <v>328</v>
      </c>
      <c r="V24" s="16" t="s">
        <v>329</v>
      </c>
      <c r="W24" s="16" t="s">
        <v>263</v>
      </c>
      <c r="X24" s="16" t="s">
        <v>331</v>
      </c>
      <c r="Y24" s="16" t="s">
        <v>281</v>
      </c>
      <c r="Z24" s="16" t="s">
        <v>520</v>
      </c>
      <c r="AB24" s="55">
        <v>750</v>
      </c>
      <c r="AC24" s="55">
        <v>1</v>
      </c>
      <c r="AD24" s="55">
        <v>750</v>
      </c>
      <c r="AE24" s="16" t="s">
        <v>282</v>
      </c>
      <c r="AF24" s="55">
        <v>750</v>
      </c>
      <c r="AI24" s="55">
        <v>1052.99</v>
      </c>
      <c r="AJ24" s="55">
        <v>1052.99</v>
      </c>
      <c r="AL24" s="55">
        <v>0</v>
      </c>
      <c r="AM24" s="16" t="s">
        <v>284</v>
      </c>
      <c r="AN24" s="16" t="s">
        <v>284</v>
      </c>
      <c r="AO24" s="16" t="s">
        <v>331</v>
      </c>
      <c r="AP24" s="16" t="s">
        <v>332</v>
      </c>
      <c r="AQ24" s="16" t="s">
        <v>332</v>
      </c>
      <c r="AR24" s="16" t="s">
        <v>333</v>
      </c>
      <c r="AS24" s="16" t="s">
        <v>334</v>
      </c>
      <c r="AT24" s="16" t="s">
        <v>520</v>
      </c>
      <c r="AU24" s="16" t="s">
        <v>1084</v>
      </c>
      <c r="AW24" s="16" t="s">
        <v>370</v>
      </c>
      <c r="AY24" s="18">
        <v>45626</v>
      </c>
      <c r="BA24" s="55">
        <v>0</v>
      </c>
      <c r="BB24" s="55">
        <v>0</v>
      </c>
      <c r="BC24" s="55">
        <v>1</v>
      </c>
      <c r="BD24" s="16" t="s">
        <v>282</v>
      </c>
      <c r="BE24" s="55">
        <v>1</v>
      </c>
      <c r="BK24" s="56" t="s">
        <v>1085</v>
      </c>
      <c r="BL24" s="16" t="s">
        <v>187</v>
      </c>
      <c r="BP24" s="56" t="s">
        <v>329</v>
      </c>
      <c r="BU24" s="56" t="s">
        <v>281</v>
      </c>
      <c r="BX24" s="56" t="s">
        <v>287</v>
      </c>
      <c r="BY24" s="56" t="s">
        <v>288</v>
      </c>
      <c r="BZ24" s="56" t="s">
        <v>288</v>
      </c>
      <c r="CA24" s="56" t="s">
        <v>288</v>
      </c>
      <c r="CC24" s="24">
        <v>1002</v>
      </c>
      <c r="CD24" s="16" t="s">
        <v>337</v>
      </c>
      <c r="CE24" s="16" t="s">
        <v>187</v>
      </c>
      <c r="CF24" s="16" t="s">
        <v>338</v>
      </c>
      <c r="CG24" s="16" t="s">
        <v>339</v>
      </c>
      <c r="CH24" s="16" t="s">
        <v>337</v>
      </c>
      <c r="CI24" s="16" t="s">
        <v>262</v>
      </c>
    </row>
    <row r="25" spans="1:87" s="20" customFormat="1" x14ac:dyDescent="0.25">
      <c r="A25" s="16" t="s">
        <v>301</v>
      </c>
      <c r="B25" s="16" t="s">
        <v>243</v>
      </c>
      <c r="C25" s="16" t="s">
        <v>302</v>
      </c>
      <c r="D25" s="16" t="s">
        <v>303</v>
      </c>
      <c r="E25" s="17">
        <v>7237</v>
      </c>
      <c r="F25" s="16" t="s">
        <v>205</v>
      </c>
      <c r="G25" s="17">
        <v>3605958</v>
      </c>
      <c r="H25" s="16" t="s">
        <v>323</v>
      </c>
      <c r="I25" s="18">
        <v>44688</v>
      </c>
      <c r="J25" s="19">
        <v>0.28173611111111113</v>
      </c>
      <c r="K25" s="18">
        <v>44689</v>
      </c>
      <c r="L25" s="16" t="s">
        <v>340</v>
      </c>
      <c r="M25" s="16" t="s">
        <v>341</v>
      </c>
      <c r="N25" s="16" t="s">
        <v>342</v>
      </c>
      <c r="O25" s="16" t="s">
        <v>343</v>
      </c>
      <c r="P25" s="16" t="s">
        <v>326</v>
      </c>
      <c r="R25" s="16" t="s">
        <v>277</v>
      </c>
      <c r="S25" s="16" t="s">
        <v>327</v>
      </c>
      <c r="T25" s="21">
        <v>44688.281689814816</v>
      </c>
      <c r="U25" s="16" t="s">
        <v>328</v>
      </c>
      <c r="V25" s="16" t="s">
        <v>329</v>
      </c>
      <c r="W25" s="16" t="s">
        <v>239</v>
      </c>
      <c r="X25" s="16" t="s">
        <v>331</v>
      </c>
      <c r="Y25" s="16" t="s">
        <v>281</v>
      </c>
      <c r="Z25" s="16" t="s">
        <v>522</v>
      </c>
      <c r="AB25" s="55">
        <v>800</v>
      </c>
      <c r="AC25" s="55">
        <v>1</v>
      </c>
      <c r="AD25" s="55">
        <v>800</v>
      </c>
      <c r="AE25" s="16" t="s">
        <v>282</v>
      </c>
      <c r="AF25" s="55">
        <v>800</v>
      </c>
      <c r="AI25" s="55">
        <v>805</v>
      </c>
      <c r="AJ25" s="55">
        <v>920</v>
      </c>
      <c r="AL25" s="55">
        <v>0</v>
      </c>
      <c r="AM25" s="16" t="s">
        <v>284</v>
      </c>
      <c r="AN25" s="16" t="s">
        <v>284</v>
      </c>
      <c r="AO25" s="16" t="s">
        <v>331</v>
      </c>
      <c r="AP25" s="16" t="s">
        <v>332</v>
      </c>
      <c r="AQ25" s="16" t="s">
        <v>332</v>
      </c>
      <c r="AR25" s="16" t="s">
        <v>333</v>
      </c>
      <c r="AS25" s="16" t="s">
        <v>334</v>
      </c>
      <c r="AT25" s="16" t="s">
        <v>522</v>
      </c>
      <c r="AU25" s="16" t="s">
        <v>1086</v>
      </c>
      <c r="AW25" s="16" t="s">
        <v>344</v>
      </c>
      <c r="AY25" s="18">
        <v>45777</v>
      </c>
      <c r="BA25" s="55">
        <v>0</v>
      </c>
      <c r="BB25" s="55">
        <v>0</v>
      </c>
      <c r="BC25" s="55">
        <v>1</v>
      </c>
      <c r="BD25" s="16" t="s">
        <v>282</v>
      </c>
      <c r="BE25" s="55">
        <v>1</v>
      </c>
      <c r="BK25" s="56" t="s">
        <v>1087</v>
      </c>
      <c r="BL25" s="16" t="s">
        <v>187</v>
      </c>
      <c r="BP25" s="56" t="s">
        <v>329</v>
      </c>
      <c r="BU25" s="56" t="s">
        <v>281</v>
      </c>
      <c r="BX25" s="56" t="s">
        <v>287</v>
      </c>
      <c r="BY25" s="56" t="s">
        <v>288</v>
      </c>
      <c r="BZ25" s="56" t="s">
        <v>288</v>
      </c>
      <c r="CA25" s="56" t="s">
        <v>288</v>
      </c>
      <c r="CC25" s="24">
        <v>1002</v>
      </c>
      <c r="CD25" s="16" t="s">
        <v>337</v>
      </c>
      <c r="CE25" s="16" t="s">
        <v>196</v>
      </c>
      <c r="CF25" s="16" t="s">
        <v>338</v>
      </c>
      <c r="CG25" s="16" t="s">
        <v>339</v>
      </c>
      <c r="CH25" s="16" t="s">
        <v>337</v>
      </c>
      <c r="CI25" s="16" t="s">
        <v>258</v>
      </c>
    </row>
    <row r="26" spans="1:87" s="20" customFormat="1" x14ac:dyDescent="0.25">
      <c r="A26" s="16" t="s">
        <v>289</v>
      </c>
      <c r="B26" s="16" t="s">
        <v>243</v>
      </c>
      <c r="C26" s="16" t="s">
        <v>1088</v>
      </c>
      <c r="D26" s="16" t="s">
        <v>1089</v>
      </c>
      <c r="E26" s="17">
        <v>6350</v>
      </c>
      <c r="F26" s="16" t="s">
        <v>539</v>
      </c>
      <c r="G26" s="17">
        <v>3606409</v>
      </c>
      <c r="H26" s="16" t="s">
        <v>323</v>
      </c>
      <c r="I26" s="18">
        <v>44688</v>
      </c>
      <c r="J26" s="19">
        <v>0.47457175925925926</v>
      </c>
      <c r="K26" s="18">
        <v>44689</v>
      </c>
      <c r="L26" s="16" t="s">
        <v>366</v>
      </c>
      <c r="M26" s="16" t="s">
        <v>367</v>
      </c>
      <c r="N26" s="16" t="s">
        <v>368</v>
      </c>
      <c r="O26" s="16" t="s">
        <v>369</v>
      </c>
      <c r="P26" s="16" t="s">
        <v>367</v>
      </c>
      <c r="R26" s="16" t="s">
        <v>277</v>
      </c>
      <c r="S26" s="16" t="s">
        <v>327</v>
      </c>
      <c r="T26" s="21">
        <v>44688.474548611113</v>
      </c>
      <c r="U26" s="16" t="s">
        <v>328</v>
      </c>
      <c r="V26" s="16" t="s">
        <v>329</v>
      </c>
      <c r="W26" s="16" t="s">
        <v>538</v>
      </c>
      <c r="X26" s="16" t="s">
        <v>331</v>
      </c>
      <c r="Y26" s="16" t="s">
        <v>281</v>
      </c>
      <c r="Z26" s="16" t="s">
        <v>537</v>
      </c>
      <c r="AB26" s="55">
        <v>10</v>
      </c>
      <c r="AC26" s="55">
        <v>1</v>
      </c>
      <c r="AD26" s="55">
        <v>10</v>
      </c>
      <c r="AE26" s="16" t="s">
        <v>282</v>
      </c>
      <c r="AF26" s="55">
        <v>10</v>
      </c>
      <c r="AI26" s="55">
        <v>10</v>
      </c>
      <c r="AJ26" s="55">
        <v>10</v>
      </c>
      <c r="AL26" s="55">
        <v>0</v>
      </c>
      <c r="AM26" s="16" t="s">
        <v>329</v>
      </c>
      <c r="AN26" s="16" t="s">
        <v>329</v>
      </c>
      <c r="AO26" s="16" t="s">
        <v>331</v>
      </c>
      <c r="AP26" s="16" t="s">
        <v>332</v>
      </c>
      <c r="AQ26" s="16" t="s">
        <v>332</v>
      </c>
      <c r="AR26" s="16" t="s">
        <v>333</v>
      </c>
      <c r="AS26" s="16" t="s">
        <v>334</v>
      </c>
      <c r="AT26" s="16" t="s">
        <v>537</v>
      </c>
      <c r="AU26" s="16" t="s">
        <v>1090</v>
      </c>
      <c r="AW26" s="16" t="s">
        <v>370</v>
      </c>
      <c r="AY26" s="18">
        <v>45716</v>
      </c>
      <c r="BA26" s="55">
        <v>0</v>
      </c>
      <c r="BB26" s="55">
        <v>0</v>
      </c>
      <c r="BC26" s="55">
        <v>1</v>
      </c>
      <c r="BD26" s="16" t="s">
        <v>282</v>
      </c>
      <c r="BE26" s="55">
        <v>1</v>
      </c>
      <c r="BK26" s="56" t="s">
        <v>1091</v>
      </c>
      <c r="BL26" s="16" t="s">
        <v>187</v>
      </c>
      <c r="BP26" s="56" t="s">
        <v>329</v>
      </c>
      <c r="BU26" s="56" t="s">
        <v>281</v>
      </c>
      <c r="BX26" s="56" t="s">
        <v>287</v>
      </c>
      <c r="BY26" s="56" t="s">
        <v>288</v>
      </c>
      <c r="BZ26" s="56" t="s">
        <v>288</v>
      </c>
      <c r="CA26" s="56" t="s">
        <v>288</v>
      </c>
      <c r="CC26" s="24">
        <v>1002</v>
      </c>
      <c r="CD26" s="16" t="s">
        <v>337</v>
      </c>
      <c r="CE26" s="16" t="s">
        <v>187</v>
      </c>
      <c r="CF26" s="16" t="s">
        <v>338</v>
      </c>
      <c r="CG26" s="16" t="s">
        <v>339</v>
      </c>
      <c r="CH26" s="16" t="s">
        <v>337</v>
      </c>
      <c r="CI26" s="16" t="s">
        <v>535</v>
      </c>
    </row>
    <row r="27" spans="1:87" s="20" customFormat="1" x14ac:dyDescent="0.25">
      <c r="A27" s="16" t="s">
        <v>273</v>
      </c>
      <c r="B27" s="16" t="s">
        <v>243</v>
      </c>
      <c r="C27" s="16" t="s">
        <v>299</v>
      </c>
      <c r="D27" s="16" t="s">
        <v>300</v>
      </c>
      <c r="E27" s="17">
        <v>415</v>
      </c>
      <c r="F27" s="16" t="s">
        <v>249</v>
      </c>
      <c r="G27" s="17">
        <v>3606555</v>
      </c>
      <c r="H27" s="16" t="s">
        <v>323</v>
      </c>
      <c r="I27" s="18">
        <v>44688</v>
      </c>
      <c r="J27" s="19">
        <v>0.51427083333333334</v>
      </c>
      <c r="K27" s="18">
        <v>44689</v>
      </c>
      <c r="L27" s="16" t="s">
        <v>200</v>
      </c>
      <c r="M27" s="16" t="s">
        <v>324</v>
      </c>
      <c r="O27" s="16" t="s">
        <v>325</v>
      </c>
      <c r="P27" s="16" t="s">
        <v>326</v>
      </c>
      <c r="R27" s="16" t="s">
        <v>277</v>
      </c>
      <c r="S27" s="16" t="s">
        <v>327</v>
      </c>
      <c r="T27" s="21">
        <v>44688.305879629632</v>
      </c>
      <c r="U27" s="16" t="s">
        <v>328</v>
      </c>
      <c r="V27" s="16" t="s">
        <v>329</v>
      </c>
      <c r="W27" s="16" t="s">
        <v>330</v>
      </c>
      <c r="X27" s="16" t="s">
        <v>331</v>
      </c>
      <c r="Y27" s="16" t="s">
        <v>281</v>
      </c>
      <c r="Z27" s="16" t="s">
        <v>527</v>
      </c>
      <c r="AB27" s="55">
        <v>200</v>
      </c>
      <c r="AC27" s="55">
        <v>1</v>
      </c>
      <c r="AD27" s="55">
        <v>200</v>
      </c>
      <c r="AE27" s="16" t="s">
        <v>282</v>
      </c>
      <c r="AF27" s="55">
        <v>200</v>
      </c>
      <c r="AI27" s="55">
        <v>203</v>
      </c>
      <c r="AJ27" s="55">
        <v>203</v>
      </c>
      <c r="AL27" s="55">
        <v>0</v>
      </c>
      <c r="AM27" s="16" t="s">
        <v>284</v>
      </c>
      <c r="AN27" s="16" t="s">
        <v>284</v>
      </c>
      <c r="AO27" s="16" t="s">
        <v>331</v>
      </c>
      <c r="AP27" s="16" t="s">
        <v>332</v>
      </c>
      <c r="AQ27" s="16" t="s">
        <v>332</v>
      </c>
      <c r="AR27" s="16" t="s">
        <v>333</v>
      </c>
      <c r="AS27" s="16" t="s">
        <v>334</v>
      </c>
      <c r="AT27" s="16" t="s">
        <v>527</v>
      </c>
      <c r="AU27" s="16" t="s">
        <v>1092</v>
      </c>
      <c r="AW27" s="16" t="s">
        <v>335</v>
      </c>
      <c r="AY27" s="18">
        <v>45626</v>
      </c>
      <c r="BA27" s="55">
        <v>0</v>
      </c>
      <c r="BB27" s="55">
        <v>0</v>
      </c>
      <c r="BC27" s="55">
        <v>1</v>
      </c>
      <c r="BD27" s="16" t="s">
        <v>282</v>
      </c>
      <c r="BE27" s="55">
        <v>1</v>
      </c>
      <c r="BK27" s="56" t="s">
        <v>1093</v>
      </c>
      <c r="BL27" s="16" t="s">
        <v>187</v>
      </c>
      <c r="BP27" s="56" t="s">
        <v>336</v>
      </c>
      <c r="BU27" s="56" t="s">
        <v>281</v>
      </c>
      <c r="BX27" s="56" t="s">
        <v>287</v>
      </c>
      <c r="BY27" s="56" t="s">
        <v>288</v>
      </c>
      <c r="BZ27" s="56" t="s">
        <v>288</v>
      </c>
      <c r="CA27" s="56" t="s">
        <v>288</v>
      </c>
      <c r="CC27" s="24">
        <v>1002</v>
      </c>
      <c r="CD27" s="16" t="s">
        <v>337</v>
      </c>
      <c r="CE27" s="16" t="s">
        <v>196</v>
      </c>
      <c r="CF27" s="16" t="s">
        <v>338</v>
      </c>
      <c r="CG27" s="16" t="s">
        <v>339</v>
      </c>
      <c r="CH27" s="16" t="s">
        <v>337</v>
      </c>
      <c r="CI27" s="16" t="s">
        <v>249</v>
      </c>
    </row>
    <row r="28" spans="1:87" s="20" customFormat="1" x14ac:dyDescent="0.25">
      <c r="A28" s="16" t="s">
        <v>289</v>
      </c>
      <c r="B28" s="16" t="s">
        <v>243</v>
      </c>
      <c r="C28" s="16" t="s">
        <v>1075</v>
      </c>
      <c r="D28" s="16" t="s">
        <v>1076</v>
      </c>
      <c r="E28" s="17">
        <v>1814</v>
      </c>
      <c r="F28" s="16" t="s">
        <v>509</v>
      </c>
      <c r="G28" s="17">
        <v>3606727</v>
      </c>
      <c r="H28" s="16" t="s">
        <v>323</v>
      </c>
      <c r="I28" s="18">
        <v>44688</v>
      </c>
      <c r="J28" s="19">
        <v>0.55512731481481481</v>
      </c>
      <c r="K28" s="18">
        <v>44689</v>
      </c>
      <c r="L28" s="16" t="s">
        <v>366</v>
      </c>
      <c r="M28" s="16" t="s">
        <v>367</v>
      </c>
      <c r="N28" s="16" t="s">
        <v>368</v>
      </c>
      <c r="O28" s="16" t="s">
        <v>369</v>
      </c>
      <c r="P28" s="16" t="s">
        <v>367</v>
      </c>
      <c r="R28" s="16" t="s">
        <v>277</v>
      </c>
      <c r="S28" s="16" t="s">
        <v>327</v>
      </c>
      <c r="T28" s="21">
        <v>44688.555069444446</v>
      </c>
      <c r="U28" s="16" t="s">
        <v>328</v>
      </c>
      <c r="V28" s="16" t="s">
        <v>329</v>
      </c>
      <c r="W28" s="16" t="s">
        <v>508</v>
      </c>
      <c r="X28" s="16" t="s">
        <v>331</v>
      </c>
      <c r="Y28" s="16" t="s">
        <v>281</v>
      </c>
      <c r="Z28" s="16" t="s">
        <v>544</v>
      </c>
      <c r="AB28" s="55">
        <v>2</v>
      </c>
      <c r="AC28" s="55">
        <v>1</v>
      </c>
      <c r="AD28" s="55">
        <v>2</v>
      </c>
      <c r="AE28" s="16" t="s">
        <v>282</v>
      </c>
      <c r="AF28" s="55">
        <v>2</v>
      </c>
      <c r="AI28" s="55">
        <v>12</v>
      </c>
      <c r="AJ28" s="55">
        <v>12</v>
      </c>
      <c r="AL28" s="55">
        <v>0</v>
      </c>
      <c r="AM28" s="16" t="s">
        <v>329</v>
      </c>
      <c r="AN28" s="16" t="s">
        <v>329</v>
      </c>
      <c r="AO28" s="16" t="s">
        <v>331</v>
      </c>
      <c r="AP28" s="16" t="s">
        <v>332</v>
      </c>
      <c r="AQ28" s="16" t="s">
        <v>332</v>
      </c>
      <c r="AR28" s="16" t="s">
        <v>333</v>
      </c>
      <c r="AS28" s="16" t="s">
        <v>334</v>
      </c>
      <c r="AT28" s="16" t="s">
        <v>544</v>
      </c>
      <c r="AU28" s="16" t="s">
        <v>1094</v>
      </c>
      <c r="AW28" s="16" t="s">
        <v>370</v>
      </c>
      <c r="AY28" s="18">
        <v>45657</v>
      </c>
      <c r="BA28" s="55">
        <v>0</v>
      </c>
      <c r="BB28" s="55">
        <v>0</v>
      </c>
      <c r="BC28" s="55">
        <v>1</v>
      </c>
      <c r="BD28" s="16" t="s">
        <v>282</v>
      </c>
      <c r="BE28" s="55">
        <v>1</v>
      </c>
      <c r="BK28" s="56" t="s">
        <v>1095</v>
      </c>
      <c r="BL28" s="16" t="s">
        <v>187</v>
      </c>
      <c r="BP28" s="56" t="s">
        <v>329</v>
      </c>
      <c r="BU28" s="56" t="s">
        <v>281</v>
      </c>
      <c r="BX28" s="56" t="s">
        <v>287</v>
      </c>
      <c r="BY28" s="56" t="s">
        <v>288</v>
      </c>
      <c r="BZ28" s="56" t="s">
        <v>288</v>
      </c>
      <c r="CA28" s="56" t="s">
        <v>288</v>
      </c>
      <c r="CC28" s="24">
        <v>1002</v>
      </c>
      <c r="CD28" s="16" t="s">
        <v>337</v>
      </c>
      <c r="CE28" s="16" t="s">
        <v>187</v>
      </c>
      <c r="CF28" s="16" t="s">
        <v>338</v>
      </c>
      <c r="CG28" s="16" t="s">
        <v>339</v>
      </c>
      <c r="CH28" s="16" t="s">
        <v>337</v>
      </c>
      <c r="CI28" s="16" t="s">
        <v>505</v>
      </c>
    </row>
    <row r="29" spans="1:87" s="20" customFormat="1" x14ac:dyDescent="0.25">
      <c r="A29" s="16" t="s">
        <v>273</v>
      </c>
      <c r="B29" s="16" t="s">
        <v>243</v>
      </c>
      <c r="C29" s="16" t="s">
        <v>316</v>
      </c>
      <c r="D29" s="16" t="s">
        <v>317</v>
      </c>
      <c r="E29" s="17">
        <v>7325</v>
      </c>
      <c r="F29" s="16" t="s">
        <v>266</v>
      </c>
      <c r="G29" s="17">
        <v>3606890</v>
      </c>
      <c r="H29" s="16" t="s">
        <v>323</v>
      </c>
      <c r="I29" s="18">
        <v>44688</v>
      </c>
      <c r="J29" s="19">
        <v>0.59702546296296299</v>
      </c>
      <c r="K29" s="18">
        <v>44689</v>
      </c>
      <c r="L29" s="16" t="s">
        <v>192</v>
      </c>
      <c r="M29" s="16" t="s">
        <v>354</v>
      </c>
      <c r="O29" s="16" t="s">
        <v>355</v>
      </c>
      <c r="R29" s="16" t="s">
        <v>277</v>
      </c>
      <c r="S29" s="16" t="s">
        <v>327</v>
      </c>
      <c r="T29" s="21">
        <v>44688.596435185187</v>
      </c>
      <c r="U29" s="16" t="s">
        <v>328</v>
      </c>
      <c r="V29" s="16" t="s">
        <v>329</v>
      </c>
      <c r="W29" s="16" t="s">
        <v>193</v>
      </c>
      <c r="X29" s="16" t="s">
        <v>331</v>
      </c>
      <c r="Y29" s="16" t="s">
        <v>281</v>
      </c>
      <c r="Z29" s="16" t="s">
        <v>549</v>
      </c>
      <c r="AB29" s="55">
        <v>200</v>
      </c>
      <c r="AC29" s="55">
        <v>1</v>
      </c>
      <c r="AD29" s="55">
        <v>200</v>
      </c>
      <c r="AE29" s="16" t="s">
        <v>282</v>
      </c>
      <c r="AF29" s="55">
        <v>200</v>
      </c>
      <c r="AI29" s="55">
        <v>200</v>
      </c>
      <c r="AJ29" s="55">
        <v>200</v>
      </c>
      <c r="AL29" s="55">
        <v>0</v>
      </c>
      <c r="AM29" s="16" t="s">
        <v>284</v>
      </c>
      <c r="AN29" s="16" t="s">
        <v>284</v>
      </c>
      <c r="AO29" s="16" t="s">
        <v>331</v>
      </c>
      <c r="AP29" s="16" t="s">
        <v>332</v>
      </c>
      <c r="AQ29" s="16" t="s">
        <v>332</v>
      </c>
      <c r="AR29" s="16" t="s">
        <v>333</v>
      </c>
      <c r="AS29" s="16" t="s">
        <v>334</v>
      </c>
      <c r="AT29" s="16" t="s">
        <v>549</v>
      </c>
      <c r="AU29" s="16" t="s">
        <v>1096</v>
      </c>
      <c r="AW29" s="16" t="s">
        <v>281</v>
      </c>
      <c r="AY29" s="18">
        <v>45777</v>
      </c>
      <c r="BA29" s="55">
        <v>0</v>
      </c>
      <c r="BB29" s="55">
        <v>0</v>
      </c>
      <c r="BC29" s="55">
        <v>1</v>
      </c>
      <c r="BD29" s="16" t="s">
        <v>282</v>
      </c>
      <c r="BE29" s="55">
        <v>1</v>
      </c>
      <c r="BK29" s="56" t="s">
        <v>1097</v>
      </c>
      <c r="BL29" s="16" t="s">
        <v>187</v>
      </c>
      <c r="BP29" s="56" t="s">
        <v>336</v>
      </c>
      <c r="BU29" s="56" t="s">
        <v>281</v>
      </c>
      <c r="BX29" s="56" t="s">
        <v>287</v>
      </c>
      <c r="BY29" s="56" t="s">
        <v>288</v>
      </c>
      <c r="BZ29" s="56" t="s">
        <v>288</v>
      </c>
      <c r="CA29" s="56" t="s">
        <v>288</v>
      </c>
      <c r="CC29" s="24">
        <v>1002</v>
      </c>
      <c r="CD29" s="16" t="s">
        <v>337</v>
      </c>
      <c r="CE29" s="16" t="s">
        <v>196</v>
      </c>
      <c r="CF29" s="16" t="s">
        <v>338</v>
      </c>
      <c r="CG29" s="16" t="s">
        <v>339</v>
      </c>
      <c r="CH29" s="16" t="s">
        <v>337</v>
      </c>
      <c r="CI29" s="16" t="s">
        <v>266</v>
      </c>
    </row>
    <row r="30" spans="1:87" s="20" customFormat="1" x14ac:dyDescent="0.25">
      <c r="A30" s="16" t="s">
        <v>273</v>
      </c>
      <c r="B30" s="16" t="s">
        <v>243</v>
      </c>
      <c r="C30" s="16" t="s">
        <v>875</v>
      </c>
      <c r="D30" s="16" t="s">
        <v>876</v>
      </c>
      <c r="E30" s="17">
        <v>1904</v>
      </c>
      <c r="F30" s="16" t="s">
        <v>558</v>
      </c>
      <c r="G30" s="17">
        <v>3611885</v>
      </c>
      <c r="H30" s="16" t="s">
        <v>323</v>
      </c>
      <c r="I30" s="18">
        <v>44688</v>
      </c>
      <c r="J30" s="19">
        <v>0.68638888888888894</v>
      </c>
      <c r="K30" s="18">
        <v>44689</v>
      </c>
      <c r="L30" s="16" t="s">
        <v>366</v>
      </c>
      <c r="M30" s="16" t="s">
        <v>367</v>
      </c>
      <c r="N30" s="16" t="s">
        <v>368</v>
      </c>
      <c r="O30" s="16" t="s">
        <v>369</v>
      </c>
      <c r="P30" s="16" t="s">
        <v>367</v>
      </c>
      <c r="R30" s="16" t="s">
        <v>277</v>
      </c>
      <c r="S30" s="16" t="s">
        <v>327</v>
      </c>
      <c r="T30" s="21">
        <v>44688.686354166668</v>
      </c>
      <c r="U30" s="16" t="s">
        <v>328</v>
      </c>
      <c r="V30" s="16" t="s">
        <v>329</v>
      </c>
      <c r="W30" s="16" t="s">
        <v>557</v>
      </c>
      <c r="X30" s="16" t="s">
        <v>331</v>
      </c>
      <c r="Y30" s="16" t="s">
        <v>281</v>
      </c>
      <c r="Z30" s="16" t="s">
        <v>556</v>
      </c>
      <c r="AB30" s="55">
        <v>30</v>
      </c>
      <c r="AC30" s="55">
        <v>1</v>
      </c>
      <c r="AD30" s="55">
        <v>30</v>
      </c>
      <c r="AE30" s="16" t="s">
        <v>282</v>
      </c>
      <c r="AF30" s="55">
        <v>30</v>
      </c>
      <c r="AI30" s="55">
        <v>30</v>
      </c>
      <c r="AJ30" s="55">
        <v>30</v>
      </c>
      <c r="AL30" s="55">
        <v>0</v>
      </c>
      <c r="AM30" s="16" t="s">
        <v>284</v>
      </c>
      <c r="AN30" s="16" t="s">
        <v>284</v>
      </c>
      <c r="AO30" s="16" t="s">
        <v>331</v>
      </c>
      <c r="AP30" s="16" t="s">
        <v>332</v>
      </c>
      <c r="AQ30" s="16" t="s">
        <v>332</v>
      </c>
      <c r="AR30" s="16" t="s">
        <v>333</v>
      </c>
      <c r="AS30" s="16" t="s">
        <v>334</v>
      </c>
      <c r="AT30" s="16" t="s">
        <v>556</v>
      </c>
      <c r="AU30" s="16" t="s">
        <v>1098</v>
      </c>
      <c r="AW30" s="16" t="s">
        <v>370</v>
      </c>
      <c r="AY30" s="18">
        <v>45688</v>
      </c>
      <c r="BA30" s="55">
        <v>0</v>
      </c>
      <c r="BB30" s="55">
        <v>0</v>
      </c>
      <c r="BC30" s="55">
        <v>1</v>
      </c>
      <c r="BD30" s="16" t="s">
        <v>282</v>
      </c>
      <c r="BE30" s="55">
        <v>1</v>
      </c>
      <c r="BK30" s="56" t="s">
        <v>1099</v>
      </c>
      <c r="BL30" s="16" t="s">
        <v>187</v>
      </c>
      <c r="BP30" s="56" t="s">
        <v>329</v>
      </c>
      <c r="BU30" s="56" t="s">
        <v>281</v>
      </c>
      <c r="BX30" s="56" t="s">
        <v>287</v>
      </c>
      <c r="BY30" s="56" t="s">
        <v>288</v>
      </c>
      <c r="BZ30" s="56" t="s">
        <v>288</v>
      </c>
      <c r="CA30" s="56" t="s">
        <v>288</v>
      </c>
      <c r="CC30" s="24">
        <v>1002</v>
      </c>
      <c r="CD30" s="16" t="s">
        <v>337</v>
      </c>
      <c r="CE30" s="16" t="s">
        <v>187</v>
      </c>
      <c r="CF30" s="16" t="s">
        <v>338</v>
      </c>
      <c r="CG30" s="16" t="s">
        <v>339</v>
      </c>
      <c r="CH30" s="16" t="s">
        <v>337</v>
      </c>
      <c r="CI30" s="16" t="s">
        <v>554</v>
      </c>
    </row>
    <row r="31" spans="1:87" s="20" customFormat="1" x14ac:dyDescent="0.25">
      <c r="A31" s="16" t="s">
        <v>273</v>
      </c>
      <c r="B31" s="16" t="s">
        <v>243</v>
      </c>
      <c r="C31" s="16" t="s">
        <v>1100</v>
      </c>
      <c r="D31" s="16" t="s">
        <v>1101</v>
      </c>
      <c r="E31" s="17">
        <v>1420</v>
      </c>
      <c r="F31" s="16" t="s">
        <v>570</v>
      </c>
      <c r="G31" s="17">
        <v>3617944</v>
      </c>
      <c r="H31" s="16" t="s">
        <v>323</v>
      </c>
      <c r="I31" s="18">
        <v>44688</v>
      </c>
      <c r="J31" s="19">
        <v>0.73734953703703698</v>
      </c>
      <c r="K31" s="18">
        <v>44689</v>
      </c>
      <c r="L31" s="16" t="s">
        <v>366</v>
      </c>
      <c r="M31" s="16" t="s">
        <v>367</v>
      </c>
      <c r="N31" s="16" t="s">
        <v>368</v>
      </c>
      <c r="O31" s="16" t="s">
        <v>369</v>
      </c>
      <c r="P31" s="16" t="s">
        <v>367</v>
      </c>
      <c r="R31" s="16" t="s">
        <v>277</v>
      </c>
      <c r="S31" s="16" t="s">
        <v>327</v>
      </c>
      <c r="T31" s="21">
        <v>44688.737314814818</v>
      </c>
      <c r="U31" s="16" t="s">
        <v>328</v>
      </c>
      <c r="V31" s="16" t="s">
        <v>329</v>
      </c>
      <c r="W31" s="16" t="s">
        <v>569</v>
      </c>
      <c r="X31" s="16" t="s">
        <v>331</v>
      </c>
      <c r="Y31" s="16" t="s">
        <v>281</v>
      </c>
      <c r="Z31" s="16" t="s">
        <v>568</v>
      </c>
      <c r="AB31" s="55">
        <v>850</v>
      </c>
      <c r="AC31" s="55">
        <v>1</v>
      </c>
      <c r="AD31" s="55">
        <v>850</v>
      </c>
      <c r="AE31" s="16" t="s">
        <v>282</v>
      </c>
      <c r="AF31" s="55">
        <v>850</v>
      </c>
      <c r="AI31" s="55">
        <v>2000</v>
      </c>
      <c r="AJ31" s="55">
        <v>2000</v>
      </c>
      <c r="AL31" s="55">
        <v>0</v>
      </c>
      <c r="AM31" s="16" t="s">
        <v>284</v>
      </c>
      <c r="AN31" s="16" t="s">
        <v>284</v>
      </c>
      <c r="AO31" s="16" t="s">
        <v>331</v>
      </c>
      <c r="AP31" s="16" t="s">
        <v>332</v>
      </c>
      <c r="AQ31" s="16" t="s">
        <v>332</v>
      </c>
      <c r="AR31" s="16" t="s">
        <v>333</v>
      </c>
      <c r="AS31" s="16" t="s">
        <v>334</v>
      </c>
      <c r="AT31" s="16" t="s">
        <v>568</v>
      </c>
      <c r="AU31" s="16" t="s">
        <v>1102</v>
      </c>
      <c r="AW31" s="16" t="s">
        <v>370</v>
      </c>
      <c r="AY31" s="18">
        <v>45716</v>
      </c>
      <c r="BA31" s="55">
        <v>0</v>
      </c>
      <c r="BB31" s="55">
        <v>0</v>
      </c>
      <c r="BC31" s="55">
        <v>1</v>
      </c>
      <c r="BD31" s="16" t="s">
        <v>282</v>
      </c>
      <c r="BE31" s="55">
        <v>1</v>
      </c>
      <c r="BK31" s="56" t="s">
        <v>1103</v>
      </c>
      <c r="BL31" s="16" t="s">
        <v>187</v>
      </c>
      <c r="BP31" s="56" t="s">
        <v>329</v>
      </c>
      <c r="BU31" s="56" t="s">
        <v>281</v>
      </c>
      <c r="BX31" s="56" t="s">
        <v>287</v>
      </c>
      <c r="BY31" s="56" t="s">
        <v>288</v>
      </c>
      <c r="BZ31" s="56" t="s">
        <v>288</v>
      </c>
      <c r="CA31" s="56" t="s">
        <v>288</v>
      </c>
      <c r="CC31" s="24">
        <v>1002</v>
      </c>
      <c r="CD31" s="16" t="s">
        <v>337</v>
      </c>
      <c r="CE31" s="16" t="s">
        <v>187</v>
      </c>
      <c r="CF31" s="16" t="s">
        <v>338</v>
      </c>
      <c r="CG31" s="16" t="s">
        <v>339</v>
      </c>
      <c r="CH31" s="16" t="s">
        <v>337</v>
      </c>
      <c r="CI31" s="16" t="s">
        <v>566</v>
      </c>
    </row>
    <row r="32" spans="1:87" s="20" customFormat="1" x14ac:dyDescent="0.25">
      <c r="A32" s="16" t="s">
        <v>273</v>
      </c>
      <c r="B32" s="16" t="s">
        <v>243</v>
      </c>
      <c r="C32" s="16" t="s">
        <v>837</v>
      </c>
      <c r="D32" s="16" t="s">
        <v>838</v>
      </c>
      <c r="E32" s="17">
        <v>2439</v>
      </c>
      <c r="F32" s="16" t="s">
        <v>419</v>
      </c>
      <c r="G32" s="17">
        <v>3618872</v>
      </c>
      <c r="H32" s="16" t="s">
        <v>323</v>
      </c>
      <c r="I32" s="18">
        <v>44688</v>
      </c>
      <c r="J32" s="19">
        <v>0.75398148148148147</v>
      </c>
      <c r="K32" s="18">
        <v>44689</v>
      </c>
      <c r="L32" s="16" t="s">
        <v>192</v>
      </c>
      <c r="M32" s="16" t="s">
        <v>354</v>
      </c>
      <c r="O32" s="16" t="s">
        <v>355</v>
      </c>
      <c r="R32" s="16" t="s">
        <v>277</v>
      </c>
      <c r="S32" s="16" t="s">
        <v>327</v>
      </c>
      <c r="T32" s="21">
        <v>44688.753275462965</v>
      </c>
      <c r="U32" s="16" t="s">
        <v>328</v>
      </c>
      <c r="V32" s="16" t="s">
        <v>329</v>
      </c>
      <c r="W32" s="16" t="s">
        <v>193</v>
      </c>
      <c r="X32" s="16" t="s">
        <v>331</v>
      </c>
      <c r="Y32" s="16" t="s">
        <v>281</v>
      </c>
      <c r="Z32" s="16" t="s">
        <v>573</v>
      </c>
      <c r="AB32" s="55">
        <v>160</v>
      </c>
      <c r="AC32" s="55">
        <v>1</v>
      </c>
      <c r="AD32" s="55">
        <v>160</v>
      </c>
      <c r="AE32" s="16" t="s">
        <v>282</v>
      </c>
      <c r="AF32" s="55">
        <v>160</v>
      </c>
      <c r="AI32" s="55">
        <v>160</v>
      </c>
      <c r="AJ32" s="55">
        <v>160</v>
      </c>
      <c r="AL32" s="55">
        <v>0</v>
      </c>
      <c r="AM32" s="16" t="s">
        <v>284</v>
      </c>
      <c r="AN32" s="16" t="s">
        <v>284</v>
      </c>
      <c r="AO32" s="16" t="s">
        <v>331</v>
      </c>
      <c r="AP32" s="16" t="s">
        <v>332</v>
      </c>
      <c r="AQ32" s="16" t="s">
        <v>332</v>
      </c>
      <c r="AR32" s="16" t="s">
        <v>333</v>
      </c>
      <c r="AS32" s="16" t="s">
        <v>334</v>
      </c>
      <c r="AT32" s="16" t="s">
        <v>573</v>
      </c>
      <c r="AU32" s="16" t="s">
        <v>1104</v>
      </c>
      <c r="AW32" s="16" t="s">
        <v>281</v>
      </c>
      <c r="AY32" s="18">
        <v>45688</v>
      </c>
      <c r="BA32" s="55">
        <v>0</v>
      </c>
      <c r="BB32" s="55">
        <v>0</v>
      </c>
      <c r="BC32" s="55">
        <v>1</v>
      </c>
      <c r="BD32" s="16" t="s">
        <v>282</v>
      </c>
      <c r="BE32" s="55">
        <v>1</v>
      </c>
      <c r="BK32" s="56" t="s">
        <v>1105</v>
      </c>
      <c r="BL32" s="16" t="s">
        <v>187</v>
      </c>
      <c r="BP32" s="56" t="s">
        <v>336</v>
      </c>
      <c r="BU32" s="56" t="s">
        <v>281</v>
      </c>
      <c r="BX32" s="56" t="s">
        <v>287</v>
      </c>
      <c r="BY32" s="56" t="s">
        <v>288</v>
      </c>
      <c r="BZ32" s="56" t="s">
        <v>288</v>
      </c>
      <c r="CA32" s="56" t="s">
        <v>288</v>
      </c>
      <c r="CC32" s="24">
        <v>1002</v>
      </c>
      <c r="CD32" s="16" t="s">
        <v>337</v>
      </c>
      <c r="CE32" s="16" t="s">
        <v>196</v>
      </c>
      <c r="CF32" s="16" t="s">
        <v>338</v>
      </c>
      <c r="CG32" s="16" t="s">
        <v>339</v>
      </c>
      <c r="CH32" s="16" t="s">
        <v>337</v>
      </c>
      <c r="CI32" s="16" t="s">
        <v>419</v>
      </c>
    </row>
    <row r="33" spans="1:87" s="20" customFormat="1" x14ac:dyDescent="0.25">
      <c r="A33" s="16" t="s">
        <v>273</v>
      </c>
      <c r="B33" s="16" t="s">
        <v>243</v>
      </c>
      <c r="C33" s="16" t="s">
        <v>1023</v>
      </c>
      <c r="D33" s="16" t="s">
        <v>1024</v>
      </c>
      <c r="E33" s="17">
        <v>7458</v>
      </c>
      <c r="F33" s="16" t="s">
        <v>431</v>
      </c>
      <c r="G33" s="17">
        <v>3620429</v>
      </c>
      <c r="H33" s="16" t="s">
        <v>323</v>
      </c>
      <c r="I33" s="18">
        <v>44688</v>
      </c>
      <c r="J33" s="19">
        <v>0.76349537037037041</v>
      </c>
      <c r="K33" s="18">
        <v>44689</v>
      </c>
      <c r="L33" s="16" t="s">
        <v>208</v>
      </c>
      <c r="M33" s="16" t="s">
        <v>1025</v>
      </c>
      <c r="O33" s="16" t="s">
        <v>1026</v>
      </c>
      <c r="P33" s="16" t="s">
        <v>1027</v>
      </c>
      <c r="R33" s="16" t="s">
        <v>277</v>
      </c>
      <c r="S33" s="16" t="s">
        <v>327</v>
      </c>
      <c r="T33" s="21">
        <v>44688.555127314816</v>
      </c>
      <c r="U33" s="16" t="s">
        <v>328</v>
      </c>
      <c r="V33" s="16" t="s">
        <v>329</v>
      </c>
      <c r="W33" s="16" t="s">
        <v>1028</v>
      </c>
      <c r="X33" s="16" t="s">
        <v>331</v>
      </c>
      <c r="Y33" s="16" t="s">
        <v>281</v>
      </c>
      <c r="Z33" s="16" t="s">
        <v>546</v>
      </c>
      <c r="AB33" s="55">
        <v>2500</v>
      </c>
      <c r="AC33" s="55">
        <v>1</v>
      </c>
      <c r="AD33" s="55">
        <v>2500</v>
      </c>
      <c r="AE33" s="16" t="s">
        <v>282</v>
      </c>
      <c r="AF33" s="55">
        <v>2500</v>
      </c>
      <c r="AI33" s="55">
        <v>2659.32</v>
      </c>
      <c r="AJ33" s="55">
        <v>6100</v>
      </c>
      <c r="AL33" s="55">
        <v>0</v>
      </c>
      <c r="AM33" s="16" t="s">
        <v>284</v>
      </c>
      <c r="AN33" s="16" t="s">
        <v>284</v>
      </c>
      <c r="AO33" s="16" t="s">
        <v>331</v>
      </c>
      <c r="AP33" s="16" t="s">
        <v>332</v>
      </c>
      <c r="AQ33" s="16" t="s">
        <v>332</v>
      </c>
      <c r="AR33" s="16" t="s">
        <v>333</v>
      </c>
      <c r="AS33" s="16" t="s">
        <v>334</v>
      </c>
      <c r="AT33" s="16" t="s">
        <v>1106</v>
      </c>
      <c r="AU33" s="16" t="s">
        <v>1107</v>
      </c>
      <c r="AW33" s="16" t="s">
        <v>344</v>
      </c>
      <c r="AY33" s="18">
        <v>45777</v>
      </c>
      <c r="BA33" s="55">
        <v>0</v>
      </c>
      <c r="BB33" s="55">
        <v>0</v>
      </c>
      <c r="BC33" s="55">
        <v>1</v>
      </c>
      <c r="BD33" s="16" t="s">
        <v>282</v>
      </c>
      <c r="BE33" s="55">
        <v>1</v>
      </c>
      <c r="BK33" s="56" t="s">
        <v>1108</v>
      </c>
      <c r="BL33" s="16" t="s">
        <v>187</v>
      </c>
      <c r="BP33" s="56" t="s">
        <v>329</v>
      </c>
      <c r="BU33" s="56" t="s">
        <v>281</v>
      </c>
      <c r="BX33" s="56" t="s">
        <v>287</v>
      </c>
      <c r="BY33" s="56" t="s">
        <v>288</v>
      </c>
      <c r="BZ33" s="56" t="s">
        <v>288</v>
      </c>
      <c r="CA33" s="56" t="s">
        <v>288</v>
      </c>
      <c r="CC33" s="24">
        <v>1002</v>
      </c>
      <c r="CD33" s="16" t="s">
        <v>337</v>
      </c>
      <c r="CE33" s="16" t="s">
        <v>187</v>
      </c>
      <c r="CF33" s="16" t="s">
        <v>338</v>
      </c>
      <c r="CG33" s="16" t="s">
        <v>339</v>
      </c>
      <c r="CH33" s="16" t="s">
        <v>337</v>
      </c>
      <c r="CI33" s="16" t="s">
        <v>427</v>
      </c>
    </row>
    <row r="34" spans="1:87" s="20" customFormat="1" x14ac:dyDescent="0.25">
      <c r="A34" s="16" t="s">
        <v>273</v>
      </c>
      <c r="B34" s="16" t="s">
        <v>243</v>
      </c>
      <c r="C34" s="16" t="s">
        <v>308</v>
      </c>
      <c r="D34" s="16" t="s">
        <v>309</v>
      </c>
      <c r="E34" s="17">
        <v>5769</v>
      </c>
      <c r="F34" s="16" t="s">
        <v>260</v>
      </c>
      <c r="G34" s="17">
        <v>3621063</v>
      </c>
      <c r="H34" s="16" t="s">
        <v>323</v>
      </c>
      <c r="I34" s="18">
        <v>44688</v>
      </c>
      <c r="J34" s="19">
        <v>0.87638888888888888</v>
      </c>
      <c r="K34" s="18">
        <v>44689</v>
      </c>
      <c r="L34" s="16" t="s">
        <v>340</v>
      </c>
      <c r="M34" s="16" t="s">
        <v>341</v>
      </c>
      <c r="N34" s="16" t="s">
        <v>342</v>
      </c>
      <c r="O34" s="16" t="s">
        <v>343</v>
      </c>
      <c r="P34" s="16" t="s">
        <v>326</v>
      </c>
      <c r="R34" s="16" t="s">
        <v>277</v>
      </c>
      <c r="S34" s="16" t="s">
        <v>327</v>
      </c>
      <c r="T34" s="21">
        <v>44688.376296296294</v>
      </c>
      <c r="U34" s="16" t="s">
        <v>328</v>
      </c>
      <c r="V34" s="16" t="s">
        <v>329</v>
      </c>
      <c r="W34" s="16" t="s">
        <v>239</v>
      </c>
      <c r="X34" s="16" t="s">
        <v>331</v>
      </c>
      <c r="Y34" s="16" t="s">
        <v>281</v>
      </c>
      <c r="Z34" s="16" t="s">
        <v>533</v>
      </c>
      <c r="AB34" s="55">
        <v>50</v>
      </c>
      <c r="AC34" s="55">
        <v>1</v>
      </c>
      <c r="AD34" s="55">
        <v>50</v>
      </c>
      <c r="AE34" s="16" t="s">
        <v>282</v>
      </c>
      <c r="AF34" s="55">
        <v>50</v>
      </c>
      <c r="AI34" s="55">
        <v>55</v>
      </c>
      <c r="AJ34" s="55">
        <v>55</v>
      </c>
      <c r="AL34" s="55">
        <v>0</v>
      </c>
      <c r="AM34" s="16" t="s">
        <v>284</v>
      </c>
      <c r="AN34" s="16" t="s">
        <v>284</v>
      </c>
      <c r="AO34" s="16" t="s">
        <v>331</v>
      </c>
      <c r="AP34" s="16" t="s">
        <v>332</v>
      </c>
      <c r="AQ34" s="16" t="s">
        <v>332</v>
      </c>
      <c r="AR34" s="16" t="s">
        <v>333</v>
      </c>
      <c r="AS34" s="16" t="s">
        <v>334</v>
      </c>
      <c r="AT34" s="16" t="s">
        <v>533</v>
      </c>
      <c r="AU34" s="16" t="s">
        <v>1109</v>
      </c>
      <c r="AW34" s="16" t="s">
        <v>344</v>
      </c>
      <c r="AY34" s="18">
        <v>45716</v>
      </c>
      <c r="BA34" s="55">
        <v>0</v>
      </c>
      <c r="BB34" s="55">
        <v>0</v>
      </c>
      <c r="BC34" s="55">
        <v>1</v>
      </c>
      <c r="BD34" s="16" t="s">
        <v>282</v>
      </c>
      <c r="BE34" s="55">
        <v>1</v>
      </c>
      <c r="BK34" s="56" t="s">
        <v>1110</v>
      </c>
      <c r="BL34" s="16" t="s">
        <v>187</v>
      </c>
      <c r="BP34" s="56" t="s">
        <v>329</v>
      </c>
      <c r="BU34" s="56" t="s">
        <v>281</v>
      </c>
      <c r="BX34" s="56" t="s">
        <v>287</v>
      </c>
      <c r="BY34" s="56" t="s">
        <v>288</v>
      </c>
      <c r="BZ34" s="56" t="s">
        <v>288</v>
      </c>
      <c r="CA34" s="56" t="s">
        <v>288</v>
      </c>
      <c r="CC34" s="24">
        <v>1002</v>
      </c>
      <c r="CD34" s="16" t="s">
        <v>337</v>
      </c>
      <c r="CE34" s="16" t="s">
        <v>196</v>
      </c>
      <c r="CF34" s="16" t="s">
        <v>338</v>
      </c>
      <c r="CG34" s="16" t="s">
        <v>339</v>
      </c>
      <c r="CH34" s="16" t="s">
        <v>337</v>
      </c>
      <c r="CI34" s="16" t="s">
        <v>534</v>
      </c>
    </row>
    <row r="35" spans="1:87" s="20" customFormat="1" x14ac:dyDescent="0.25">
      <c r="A35" s="16" t="s">
        <v>273</v>
      </c>
      <c r="B35" s="16" t="s">
        <v>243</v>
      </c>
      <c r="C35" s="16" t="s">
        <v>314</v>
      </c>
      <c r="D35" s="16" t="s">
        <v>315</v>
      </c>
      <c r="E35" s="17">
        <v>1731</v>
      </c>
      <c r="F35" s="16" t="s">
        <v>242</v>
      </c>
      <c r="G35" s="17">
        <v>3621656</v>
      </c>
      <c r="H35" s="16" t="s">
        <v>323</v>
      </c>
      <c r="I35" s="18">
        <v>44689</v>
      </c>
      <c r="J35" s="19">
        <v>3.5567129629629629E-2</v>
      </c>
      <c r="K35" s="18">
        <v>44690</v>
      </c>
      <c r="L35" s="16" t="s">
        <v>200</v>
      </c>
      <c r="M35" s="16" t="s">
        <v>324</v>
      </c>
      <c r="O35" s="16" t="s">
        <v>325</v>
      </c>
      <c r="P35" s="16" t="s">
        <v>326</v>
      </c>
      <c r="R35" s="16" t="s">
        <v>277</v>
      </c>
      <c r="S35" s="16" t="s">
        <v>327</v>
      </c>
      <c r="T35" s="21">
        <v>44688.827199074076</v>
      </c>
      <c r="U35" s="16" t="s">
        <v>328</v>
      </c>
      <c r="V35" s="16" t="s">
        <v>329</v>
      </c>
      <c r="W35" s="16" t="s">
        <v>330</v>
      </c>
      <c r="X35" s="16" t="s">
        <v>331</v>
      </c>
      <c r="Y35" s="16" t="s">
        <v>281</v>
      </c>
      <c r="Z35" s="16" t="s">
        <v>582</v>
      </c>
      <c r="AB35" s="55">
        <v>339</v>
      </c>
      <c r="AC35" s="55">
        <v>1</v>
      </c>
      <c r="AD35" s="55">
        <v>339</v>
      </c>
      <c r="AE35" s="16" t="s">
        <v>282</v>
      </c>
      <c r="AF35" s="55">
        <v>339</v>
      </c>
      <c r="AI35" s="55">
        <v>1050</v>
      </c>
      <c r="AJ35" s="55">
        <v>1050</v>
      </c>
      <c r="AL35" s="55">
        <v>0</v>
      </c>
      <c r="AM35" s="16" t="s">
        <v>284</v>
      </c>
      <c r="AN35" s="16" t="s">
        <v>284</v>
      </c>
      <c r="AO35" s="16" t="s">
        <v>331</v>
      </c>
      <c r="AP35" s="16" t="s">
        <v>332</v>
      </c>
      <c r="AQ35" s="16" t="s">
        <v>332</v>
      </c>
      <c r="AR35" s="16" t="s">
        <v>333</v>
      </c>
      <c r="AS35" s="16" t="s">
        <v>334</v>
      </c>
      <c r="AT35" s="16" t="s">
        <v>582</v>
      </c>
      <c r="AU35" s="16" t="s">
        <v>1111</v>
      </c>
      <c r="AW35" s="16" t="s">
        <v>335</v>
      </c>
      <c r="AY35" s="18">
        <v>45688</v>
      </c>
      <c r="BA35" s="55">
        <v>0</v>
      </c>
      <c r="BB35" s="55">
        <v>0</v>
      </c>
      <c r="BC35" s="55">
        <v>1</v>
      </c>
      <c r="BD35" s="16" t="s">
        <v>282</v>
      </c>
      <c r="BE35" s="55">
        <v>1</v>
      </c>
      <c r="BK35" s="56" t="s">
        <v>1112</v>
      </c>
      <c r="BL35" s="16" t="s">
        <v>187</v>
      </c>
      <c r="BP35" s="56" t="s">
        <v>336</v>
      </c>
      <c r="BU35" s="56" t="s">
        <v>281</v>
      </c>
      <c r="BX35" s="56" t="s">
        <v>287</v>
      </c>
      <c r="BY35" s="56" t="s">
        <v>288</v>
      </c>
      <c r="BZ35" s="56" t="s">
        <v>288</v>
      </c>
      <c r="CA35" s="56" t="s">
        <v>288</v>
      </c>
      <c r="CC35" s="24">
        <v>1002</v>
      </c>
      <c r="CD35" s="16" t="s">
        <v>337</v>
      </c>
      <c r="CE35" s="16" t="s">
        <v>196</v>
      </c>
      <c r="CF35" s="16" t="s">
        <v>338</v>
      </c>
      <c r="CG35" s="16" t="s">
        <v>339</v>
      </c>
      <c r="CH35" s="16" t="s">
        <v>337</v>
      </c>
      <c r="CI35" s="16" t="s">
        <v>242</v>
      </c>
    </row>
    <row r="36" spans="1:87" s="20" customFormat="1" x14ac:dyDescent="0.25">
      <c r="A36" s="16" t="s">
        <v>273</v>
      </c>
      <c r="B36" s="16" t="s">
        <v>243</v>
      </c>
      <c r="C36" s="16" t="s">
        <v>1100</v>
      </c>
      <c r="D36" s="16" t="s">
        <v>1101</v>
      </c>
      <c r="E36" s="17">
        <v>1420</v>
      </c>
      <c r="F36" s="16" t="s">
        <v>570</v>
      </c>
      <c r="G36" s="17">
        <v>3621715</v>
      </c>
      <c r="H36" s="16" t="s">
        <v>323</v>
      </c>
      <c r="I36" s="18">
        <v>44689</v>
      </c>
      <c r="J36" s="19">
        <v>6.1932870370370367E-2</v>
      </c>
      <c r="K36" s="18">
        <v>44690</v>
      </c>
      <c r="L36" s="16" t="s">
        <v>366</v>
      </c>
      <c r="M36" s="16" t="s">
        <v>367</v>
      </c>
      <c r="N36" s="16" t="s">
        <v>368</v>
      </c>
      <c r="O36" s="16" t="s">
        <v>369</v>
      </c>
      <c r="P36" s="16" t="s">
        <v>367</v>
      </c>
      <c r="R36" s="16" t="s">
        <v>277</v>
      </c>
      <c r="S36" s="16" t="s">
        <v>327</v>
      </c>
      <c r="T36" s="21">
        <v>44689.061863425923</v>
      </c>
      <c r="U36" s="16" t="s">
        <v>328</v>
      </c>
      <c r="V36" s="16" t="s">
        <v>329</v>
      </c>
      <c r="W36" s="16" t="s">
        <v>569</v>
      </c>
      <c r="X36" s="16" t="s">
        <v>331</v>
      </c>
      <c r="Y36" s="16" t="s">
        <v>281</v>
      </c>
      <c r="Z36" s="16" t="s">
        <v>599</v>
      </c>
      <c r="AB36" s="55">
        <v>170</v>
      </c>
      <c r="AC36" s="55">
        <v>1</v>
      </c>
      <c r="AD36" s="55">
        <v>170</v>
      </c>
      <c r="AE36" s="16" t="s">
        <v>282</v>
      </c>
      <c r="AF36" s="55">
        <v>170</v>
      </c>
      <c r="AI36" s="55">
        <v>2170</v>
      </c>
      <c r="AJ36" s="55">
        <v>2170</v>
      </c>
      <c r="AL36" s="55">
        <v>0</v>
      </c>
      <c r="AM36" s="16" t="s">
        <v>284</v>
      </c>
      <c r="AN36" s="16" t="s">
        <v>284</v>
      </c>
      <c r="AO36" s="16" t="s">
        <v>331</v>
      </c>
      <c r="AP36" s="16" t="s">
        <v>332</v>
      </c>
      <c r="AQ36" s="16" t="s">
        <v>332</v>
      </c>
      <c r="AR36" s="16" t="s">
        <v>333</v>
      </c>
      <c r="AS36" s="16" t="s">
        <v>334</v>
      </c>
      <c r="AT36" s="16" t="s">
        <v>599</v>
      </c>
      <c r="AU36" s="16" t="s">
        <v>1113</v>
      </c>
      <c r="AW36" s="16" t="s">
        <v>370</v>
      </c>
      <c r="AY36" s="18">
        <v>45716</v>
      </c>
      <c r="BA36" s="55">
        <v>0</v>
      </c>
      <c r="BB36" s="55">
        <v>0</v>
      </c>
      <c r="BC36" s="55">
        <v>1</v>
      </c>
      <c r="BD36" s="16" t="s">
        <v>282</v>
      </c>
      <c r="BE36" s="55">
        <v>1</v>
      </c>
      <c r="BK36" s="56" t="s">
        <v>1114</v>
      </c>
      <c r="BL36" s="16" t="s">
        <v>187</v>
      </c>
      <c r="BP36" s="56" t="s">
        <v>329</v>
      </c>
      <c r="BU36" s="56" t="s">
        <v>281</v>
      </c>
      <c r="BX36" s="56" t="s">
        <v>287</v>
      </c>
      <c r="BY36" s="56" t="s">
        <v>288</v>
      </c>
      <c r="BZ36" s="56" t="s">
        <v>288</v>
      </c>
      <c r="CA36" s="56" t="s">
        <v>288</v>
      </c>
      <c r="CC36" s="24">
        <v>1002</v>
      </c>
      <c r="CD36" s="16" t="s">
        <v>337</v>
      </c>
      <c r="CE36" s="16" t="s">
        <v>187</v>
      </c>
      <c r="CF36" s="16" t="s">
        <v>338</v>
      </c>
      <c r="CG36" s="16" t="s">
        <v>339</v>
      </c>
      <c r="CH36" s="16" t="s">
        <v>337</v>
      </c>
      <c r="CI36" s="16" t="s">
        <v>566</v>
      </c>
    </row>
    <row r="37" spans="1:87" s="20" customFormat="1" x14ac:dyDescent="0.25">
      <c r="A37" s="16" t="s">
        <v>273</v>
      </c>
      <c r="B37" s="16" t="s">
        <v>243</v>
      </c>
      <c r="C37" s="16" t="s">
        <v>843</v>
      </c>
      <c r="D37" s="16" t="s">
        <v>844</v>
      </c>
      <c r="E37" s="17">
        <v>385</v>
      </c>
      <c r="F37" s="16" t="s">
        <v>464</v>
      </c>
      <c r="G37" s="17">
        <v>3621852</v>
      </c>
      <c r="H37" s="16" t="s">
        <v>323</v>
      </c>
      <c r="I37" s="18">
        <v>44689</v>
      </c>
      <c r="J37" s="19">
        <v>0.22018518518518518</v>
      </c>
      <c r="K37" s="18">
        <v>44690</v>
      </c>
      <c r="L37" s="16" t="s">
        <v>200</v>
      </c>
      <c r="M37" s="16" t="s">
        <v>324</v>
      </c>
      <c r="O37" s="16" t="s">
        <v>325</v>
      </c>
      <c r="P37" s="16" t="s">
        <v>326</v>
      </c>
      <c r="R37" s="16" t="s">
        <v>277</v>
      </c>
      <c r="S37" s="16" t="s">
        <v>327</v>
      </c>
      <c r="T37" s="21">
        <v>44689.011805555558</v>
      </c>
      <c r="U37" s="16" t="s">
        <v>328</v>
      </c>
      <c r="V37" s="16" t="s">
        <v>329</v>
      </c>
      <c r="W37" s="16" t="s">
        <v>330</v>
      </c>
      <c r="X37" s="16" t="s">
        <v>331</v>
      </c>
      <c r="Y37" s="16" t="s">
        <v>281</v>
      </c>
      <c r="Z37" s="16" t="s">
        <v>584</v>
      </c>
      <c r="AB37" s="55">
        <v>500</v>
      </c>
      <c r="AC37" s="55">
        <v>1</v>
      </c>
      <c r="AD37" s="55">
        <v>500</v>
      </c>
      <c r="AE37" s="16" t="s">
        <v>282</v>
      </c>
      <c r="AF37" s="55">
        <v>500</v>
      </c>
      <c r="AI37" s="55">
        <v>500</v>
      </c>
      <c r="AJ37" s="55">
        <v>500</v>
      </c>
      <c r="AL37" s="55">
        <v>0</v>
      </c>
      <c r="AM37" s="16" t="s">
        <v>284</v>
      </c>
      <c r="AN37" s="16" t="s">
        <v>284</v>
      </c>
      <c r="AO37" s="16" t="s">
        <v>331</v>
      </c>
      <c r="AP37" s="16" t="s">
        <v>332</v>
      </c>
      <c r="AQ37" s="16" t="s">
        <v>332</v>
      </c>
      <c r="AR37" s="16" t="s">
        <v>333</v>
      </c>
      <c r="AS37" s="16" t="s">
        <v>334</v>
      </c>
      <c r="AT37" s="16" t="s">
        <v>584</v>
      </c>
      <c r="AU37" s="16" t="s">
        <v>1115</v>
      </c>
      <c r="AW37" s="16" t="s">
        <v>335</v>
      </c>
      <c r="AY37" s="18">
        <v>45657</v>
      </c>
      <c r="BA37" s="55">
        <v>0</v>
      </c>
      <c r="BB37" s="55">
        <v>0</v>
      </c>
      <c r="BC37" s="55">
        <v>1</v>
      </c>
      <c r="BD37" s="16" t="s">
        <v>282</v>
      </c>
      <c r="BE37" s="55">
        <v>1</v>
      </c>
      <c r="BK37" s="56" t="s">
        <v>1116</v>
      </c>
      <c r="BL37" s="16" t="s">
        <v>187</v>
      </c>
      <c r="BP37" s="56" t="s">
        <v>336</v>
      </c>
      <c r="BU37" s="56" t="s">
        <v>281</v>
      </c>
      <c r="BX37" s="56" t="s">
        <v>287</v>
      </c>
      <c r="BY37" s="56" t="s">
        <v>288</v>
      </c>
      <c r="BZ37" s="56" t="s">
        <v>288</v>
      </c>
      <c r="CA37" s="56" t="s">
        <v>288</v>
      </c>
      <c r="CC37" s="24">
        <v>1002</v>
      </c>
      <c r="CD37" s="16" t="s">
        <v>337</v>
      </c>
      <c r="CE37" s="16" t="s">
        <v>196</v>
      </c>
      <c r="CF37" s="16" t="s">
        <v>338</v>
      </c>
      <c r="CG37" s="16" t="s">
        <v>339</v>
      </c>
      <c r="CH37" s="16" t="s">
        <v>337</v>
      </c>
      <c r="CI37" s="16" t="s">
        <v>464</v>
      </c>
    </row>
    <row r="38" spans="1:87" s="20" customFormat="1" x14ac:dyDescent="0.25">
      <c r="A38" s="16" t="s">
        <v>273</v>
      </c>
      <c r="B38" s="16" t="s">
        <v>243</v>
      </c>
      <c r="C38" s="16" t="s">
        <v>909</v>
      </c>
      <c r="D38" s="16" t="s">
        <v>910</v>
      </c>
      <c r="E38" s="17">
        <v>3283</v>
      </c>
      <c r="F38" s="16" t="s">
        <v>605</v>
      </c>
      <c r="G38" s="17">
        <v>3621916</v>
      </c>
      <c r="H38" s="16" t="s">
        <v>323</v>
      </c>
      <c r="I38" s="18">
        <v>44689</v>
      </c>
      <c r="J38" s="19">
        <v>0.24244212962962963</v>
      </c>
      <c r="K38" s="18">
        <v>44690</v>
      </c>
      <c r="L38" s="16" t="s">
        <v>366</v>
      </c>
      <c r="M38" s="16" t="s">
        <v>367</v>
      </c>
      <c r="N38" s="16" t="s">
        <v>368</v>
      </c>
      <c r="O38" s="16" t="s">
        <v>369</v>
      </c>
      <c r="P38" s="16" t="s">
        <v>367</v>
      </c>
      <c r="R38" s="16" t="s">
        <v>277</v>
      </c>
      <c r="S38" s="16" t="s">
        <v>327</v>
      </c>
      <c r="T38" s="21">
        <v>44689.242430555554</v>
      </c>
      <c r="U38" s="16" t="s">
        <v>328</v>
      </c>
      <c r="V38" s="16" t="s">
        <v>329</v>
      </c>
      <c r="W38" s="16" t="s">
        <v>609</v>
      </c>
      <c r="X38" s="16" t="s">
        <v>331</v>
      </c>
      <c r="Y38" s="16" t="s">
        <v>281</v>
      </c>
      <c r="Z38" s="16" t="s">
        <v>608</v>
      </c>
      <c r="AB38" s="55">
        <v>40</v>
      </c>
      <c r="AC38" s="55">
        <v>1</v>
      </c>
      <c r="AD38" s="55">
        <v>40</v>
      </c>
      <c r="AE38" s="16" t="s">
        <v>282</v>
      </c>
      <c r="AF38" s="55">
        <v>40</v>
      </c>
      <c r="AI38" s="55">
        <v>42</v>
      </c>
      <c r="AJ38" s="55">
        <v>42</v>
      </c>
      <c r="AL38" s="55">
        <v>0</v>
      </c>
      <c r="AM38" s="16" t="s">
        <v>284</v>
      </c>
      <c r="AN38" s="16" t="s">
        <v>284</v>
      </c>
      <c r="AO38" s="16" t="s">
        <v>331</v>
      </c>
      <c r="AP38" s="16" t="s">
        <v>332</v>
      </c>
      <c r="AQ38" s="16" t="s">
        <v>332</v>
      </c>
      <c r="AR38" s="16" t="s">
        <v>333</v>
      </c>
      <c r="AS38" s="16" t="s">
        <v>334</v>
      </c>
      <c r="AT38" s="16" t="s">
        <v>608</v>
      </c>
      <c r="AU38" s="16" t="s">
        <v>1117</v>
      </c>
      <c r="AW38" s="16" t="s">
        <v>370</v>
      </c>
      <c r="AY38" s="18">
        <v>45716</v>
      </c>
      <c r="BA38" s="55">
        <v>0</v>
      </c>
      <c r="BB38" s="55">
        <v>0</v>
      </c>
      <c r="BC38" s="55">
        <v>1</v>
      </c>
      <c r="BD38" s="16" t="s">
        <v>282</v>
      </c>
      <c r="BE38" s="55">
        <v>1</v>
      </c>
      <c r="BK38" s="56" t="s">
        <v>1118</v>
      </c>
      <c r="BL38" s="16" t="s">
        <v>187</v>
      </c>
      <c r="BP38" s="56" t="s">
        <v>329</v>
      </c>
      <c r="BU38" s="56" t="s">
        <v>281</v>
      </c>
      <c r="BX38" s="56" t="s">
        <v>287</v>
      </c>
      <c r="BY38" s="56" t="s">
        <v>288</v>
      </c>
      <c r="BZ38" s="56" t="s">
        <v>288</v>
      </c>
      <c r="CA38" s="56" t="s">
        <v>288</v>
      </c>
      <c r="CC38" s="24">
        <v>1002</v>
      </c>
      <c r="CD38" s="16" t="s">
        <v>337</v>
      </c>
      <c r="CE38" s="16" t="s">
        <v>187</v>
      </c>
      <c r="CF38" s="16" t="s">
        <v>338</v>
      </c>
      <c r="CG38" s="16" t="s">
        <v>339</v>
      </c>
      <c r="CH38" s="16" t="s">
        <v>337</v>
      </c>
      <c r="CI38" s="16" t="s">
        <v>606</v>
      </c>
    </row>
    <row r="39" spans="1:87" s="20" customFormat="1" x14ac:dyDescent="0.25">
      <c r="A39" s="16" t="s">
        <v>301</v>
      </c>
      <c r="B39" s="16" t="s">
        <v>243</v>
      </c>
      <c r="C39" s="16" t="s">
        <v>302</v>
      </c>
      <c r="D39" s="16" t="s">
        <v>303</v>
      </c>
      <c r="E39" s="17">
        <v>7237</v>
      </c>
      <c r="F39" s="16" t="s">
        <v>205</v>
      </c>
      <c r="G39" s="17">
        <v>3622008</v>
      </c>
      <c r="H39" s="16" t="s">
        <v>323</v>
      </c>
      <c r="I39" s="18">
        <v>44689</v>
      </c>
      <c r="J39" s="19">
        <v>0.3225810185185185</v>
      </c>
      <c r="K39" s="18">
        <v>44690</v>
      </c>
      <c r="L39" s="16" t="s">
        <v>200</v>
      </c>
      <c r="M39" s="16" t="s">
        <v>324</v>
      </c>
      <c r="O39" s="16" t="s">
        <v>325</v>
      </c>
      <c r="P39" s="16" t="s">
        <v>326</v>
      </c>
      <c r="R39" s="16" t="s">
        <v>277</v>
      </c>
      <c r="S39" s="16" t="s">
        <v>327</v>
      </c>
      <c r="T39" s="21">
        <v>44689.114178240743</v>
      </c>
      <c r="U39" s="16" t="s">
        <v>328</v>
      </c>
      <c r="V39" s="16" t="s">
        <v>329</v>
      </c>
      <c r="W39" s="16" t="s">
        <v>330</v>
      </c>
      <c r="X39" s="16" t="s">
        <v>331</v>
      </c>
      <c r="Y39" s="16" t="s">
        <v>281</v>
      </c>
      <c r="Z39" s="16" t="s">
        <v>601</v>
      </c>
      <c r="AB39" s="55">
        <v>6</v>
      </c>
      <c r="AC39" s="55">
        <v>1</v>
      </c>
      <c r="AD39" s="55">
        <v>6</v>
      </c>
      <c r="AE39" s="16" t="s">
        <v>282</v>
      </c>
      <c r="AF39" s="55">
        <v>6</v>
      </c>
      <c r="AI39" s="55">
        <v>11</v>
      </c>
      <c r="AJ39" s="55">
        <v>11</v>
      </c>
      <c r="AL39" s="55">
        <v>0</v>
      </c>
      <c r="AM39" s="16" t="s">
        <v>284</v>
      </c>
      <c r="AN39" s="16" t="s">
        <v>284</v>
      </c>
      <c r="AO39" s="16" t="s">
        <v>331</v>
      </c>
      <c r="AP39" s="16" t="s">
        <v>332</v>
      </c>
      <c r="AQ39" s="16" t="s">
        <v>332</v>
      </c>
      <c r="AR39" s="16" t="s">
        <v>333</v>
      </c>
      <c r="AS39" s="16" t="s">
        <v>334</v>
      </c>
      <c r="AT39" s="16" t="s">
        <v>601</v>
      </c>
      <c r="AU39" s="16" t="s">
        <v>1119</v>
      </c>
      <c r="AW39" s="16" t="s">
        <v>335</v>
      </c>
      <c r="AY39" s="18">
        <v>45777</v>
      </c>
      <c r="BA39" s="55">
        <v>0</v>
      </c>
      <c r="BB39" s="55">
        <v>0</v>
      </c>
      <c r="BC39" s="55">
        <v>1</v>
      </c>
      <c r="BD39" s="16" t="s">
        <v>282</v>
      </c>
      <c r="BE39" s="55">
        <v>1</v>
      </c>
      <c r="BK39" s="56" t="s">
        <v>1120</v>
      </c>
      <c r="BL39" s="16" t="s">
        <v>187</v>
      </c>
      <c r="BP39" s="56" t="s">
        <v>336</v>
      </c>
      <c r="BU39" s="56" t="s">
        <v>281</v>
      </c>
      <c r="BX39" s="56" t="s">
        <v>287</v>
      </c>
      <c r="BY39" s="56" t="s">
        <v>288</v>
      </c>
      <c r="BZ39" s="56" t="s">
        <v>288</v>
      </c>
      <c r="CA39" s="56" t="s">
        <v>288</v>
      </c>
      <c r="CC39" s="24">
        <v>1002</v>
      </c>
      <c r="CD39" s="16" t="s">
        <v>337</v>
      </c>
      <c r="CE39" s="16" t="s">
        <v>196</v>
      </c>
      <c r="CF39" s="16" t="s">
        <v>338</v>
      </c>
      <c r="CG39" s="16" t="s">
        <v>339</v>
      </c>
      <c r="CH39" s="16" t="s">
        <v>337</v>
      </c>
      <c r="CI39" s="16" t="s">
        <v>205</v>
      </c>
    </row>
    <row r="40" spans="1:87" s="20" customFormat="1" x14ac:dyDescent="0.25">
      <c r="A40" s="16" t="s">
        <v>273</v>
      </c>
      <c r="B40" s="16" t="s">
        <v>243</v>
      </c>
      <c r="C40" s="16" t="s">
        <v>1121</v>
      </c>
      <c r="D40" s="16" t="s">
        <v>1122</v>
      </c>
      <c r="E40" s="17">
        <v>7401</v>
      </c>
      <c r="F40" s="16" t="s">
        <v>640</v>
      </c>
      <c r="G40" s="17">
        <v>3626033</v>
      </c>
      <c r="H40" s="16" t="s">
        <v>323</v>
      </c>
      <c r="I40" s="18">
        <v>44689</v>
      </c>
      <c r="J40" s="19">
        <v>0.90850694444444446</v>
      </c>
      <c r="K40" s="18">
        <v>44690</v>
      </c>
      <c r="L40" s="16" t="s">
        <v>192</v>
      </c>
      <c r="M40" s="16" t="s">
        <v>354</v>
      </c>
      <c r="O40" s="16" t="s">
        <v>355</v>
      </c>
      <c r="R40" s="16" t="s">
        <v>277</v>
      </c>
      <c r="S40" s="16" t="s">
        <v>327</v>
      </c>
      <c r="T40" s="21">
        <v>44689.907962962963</v>
      </c>
      <c r="U40" s="16" t="s">
        <v>328</v>
      </c>
      <c r="V40" s="16" t="s">
        <v>329</v>
      </c>
      <c r="W40" s="16" t="s">
        <v>193</v>
      </c>
      <c r="X40" s="16" t="s">
        <v>331</v>
      </c>
      <c r="Y40" s="16" t="s">
        <v>281</v>
      </c>
      <c r="Z40" s="16" t="s">
        <v>639</v>
      </c>
      <c r="AB40" s="55">
        <v>168</v>
      </c>
      <c r="AC40" s="55">
        <v>1</v>
      </c>
      <c r="AD40" s="55">
        <v>168</v>
      </c>
      <c r="AE40" s="16" t="s">
        <v>282</v>
      </c>
      <c r="AF40" s="55">
        <v>168</v>
      </c>
      <c r="AI40" s="55">
        <v>168</v>
      </c>
      <c r="AJ40" s="55">
        <v>168</v>
      </c>
      <c r="AL40" s="55">
        <v>0</v>
      </c>
      <c r="AM40" s="16" t="s">
        <v>284</v>
      </c>
      <c r="AN40" s="16" t="s">
        <v>284</v>
      </c>
      <c r="AO40" s="16" t="s">
        <v>331</v>
      </c>
      <c r="AP40" s="16" t="s">
        <v>332</v>
      </c>
      <c r="AQ40" s="16" t="s">
        <v>332</v>
      </c>
      <c r="AR40" s="16" t="s">
        <v>333</v>
      </c>
      <c r="AS40" s="16" t="s">
        <v>334</v>
      </c>
      <c r="AT40" s="16" t="s">
        <v>639</v>
      </c>
      <c r="AU40" s="16" t="s">
        <v>1123</v>
      </c>
      <c r="AW40" s="16" t="s">
        <v>281</v>
      </c>
      <c r="AY40" s="18">
        <v>45777</v>
      </c>
      <c r="BA40" s="55">
        <v>0</v>
      </c>
      <c r="BB40" s="55">
        <v>0</v>
      </c>
      <c r="BC40" s="55">
        <v>1</v>
      </c>
      <c r="BD40" s="16" t="s">
        <v>282</v>
      </c>
      <c r="BE40" s="55">
        <v>1</v>
      </c>
      <c r="BK40" s="56" t="s">
        <v>1124</v>
      </c>
      <c r="BL40" s="16" t="s">
        <v>187</v>
      </c>
      <c r="BP40" s="56" t="s">
        <v>336</v>
      </c>
      <c r="BU40" s="56" t="s">
        <v>281</v>
      </c>
      <c r="BX40" s="56" t="s">
        <v>287</v>
      </c>
      <c r="BY40" s="56" t="s">
        <v>288</v>
      </c>
      <c r="BZ40" s="56" t="s">
        <v>288</v>
      </c>
      <c r="CA40" s="56" t="s">
        <v>288</v>
      </c>
      <c r="CC40" s="24">
        <v>1002</v>
      </c>
      <c r="CD40" s="16" t="s">
        <v>337</v>
      </c>
      <c r="CE40" s="16" t="s">
        <v>196</v>
      </c>
      <c r="CF40" s="16" t="s">
        <v>338</v>
      </c>
      <c r="CG40" s="16" t="s">
        <v>339</v>
      </c>
      <c r="CH40" s="16" t="s">
        <v>337</v>
      </c>
      <c r="CI40" s="16" t="s">
        <v>640</v>
      </c>
    </row>
    <row r="41" spans="1:87" s="20" customFormat="1" x14ac:dyDescent="0.25">
      <c r="A41" s="16" t="s">
        <v>273</v>
      </c>
      <c r="B41" s="16" t="s">
        <v>243</v>
      </c>
      <c r="C41" s="16" t="s">
        <v>1100</v>
      </c>
      <c r="D41" s="16" t="s">
        <v>1101</v>
      </c>
      <c r="E41" s="17">
        <v>1420</v>
      </c>
      <c r="F41" s="16" t="s">
        <v>570</v>
      </c>
      <c r="G41" s="17">
        <v>3626085</v>
      </c>
      <c r="H41" s="16" t="s">
        <v>323</v>
      </c>
      <c r="I41" s="18">
        <v>44689</v>
      </c>
      <c r="J41" s="19">
        <v>0.91703703703703698</v>
      </c>
      <c r="K41" s="18">
        <v>44690</v>
      </c>
      <c r="L41" s="16" t="s">
        <v>200</v>
      </c>
      <c r="M41" s="16" t="s">
        <v>324</v>
      </c>
      <c r="O41" s="16" t="s">
        <v>325</v>
      </c>
      <c r="P41" s="16" t="s">
        <v>326</v>
      </c>
      <c r="R41" s="16" t="s">
        <v>277</v>
      </c>
      <c r="S41" s="16" t="s">
        <v>327</v>
      </c>
      <c r="T41" s="21">
        <v>44689.708599537036</v>
      </c>
      <c r="U41" s="16" t="s">
        <v>328</v>
      </c>
      <c r="V41" s="16" t="s">
        <v>329</v>
      </c>
      <c r="W41" s="16" t="s">
        <v>330</v>
      </c>
      <c r="X41" s="16" t="s">
        <v>331</v>
      </c>
      <c r="Y41" s="16" t="s">
        <v>281</v>
      </c>
      <c r="Z41" s="16" t="s">
        <v>625</v>
      </c>
      <c r="AB41" s="55">
        <v>830</v>
      </c>
      <c r="AC41" s="55">
        <v>1</v>
      </c>
      <c r="AD41" s="55">
        <v>830</v>
      </c>
      <c r="AE41" s="16" t="s">
        <v>282</v>
      </c>
      <c r="AF41" s="55">
        <v>830</v>
      </c>
      <c r="AI41" s="55">
        <v>3000</v>
      </c>
      <c r="AJ41" s="55">
        <v>3000</v>
      </c>
      <c r="AL41" s="55">
        <v>0</v>
      </c>
      <c r="AM41" s="16" t="s">
        <v>284</v>
      </c>
      <c r="AN41" s="16" t="s">
        <v>284</v>
      </c>
      <c r="AO41" s="16" t="s">
        <v>331</v>
      </c>
      <c r="AP41" s="16" t="s">
        <v>332</v>
      </c>
      <c r="AQ41" s="16" t="s">
        <v>332</v>
      </c>
      <c r="AR41" s="16" t="s">
        <v>333</v>
      </c>
      <c r="AS41" s="16" t="s">
        <v>334</v>
      </c>
      <c r="AT41" s="16" t="s">
        <v>625</v>
      </c>
      <c r="AU41" s="16" t="s">
        <v>1125</v>
      </c>
      <c r="AW41" s="16" t="s">
        <v>335</v>
      </c>
      <c r="AY41" s="18">
        <v>45716</v>
      </c>
      <c r="BA41" s="55">
        <v>0</v>
      </c>
      <c r="BB41" s="55">
        <v>0</v>
      </c>
      <c r="BC41" s="55">
        <v>1</v>
      </c>
      <c r="BD41" s="16" t="s">
        <v>282</v>
      </c>
      <c r="BE41" s="55">
        <v>1</v>
      </c>
      <c r="BK41" s="56" t="s">
        <v>1126</v>
      </c>
      <c r="BL41" s="16" t="s">
        <v>187</v>
      </c>
      <c r="BP41" s="56" t="s">
        <v>336</v>
      </c>
      <c r="BU41" s="56" t="s">
        <v>281</v>
      </c>
      <c r="BX41" s="56" t="s">
        <v>287</v>
      </c>
      <c r="BY41" s="56" t="s">
        <v>288</v>
      </c>
      <c r="BZ41" s="56" t="s">
        <v>288</v>
      </c>
      <c r="CA41" s="56" t="s">
        <v>288</v>
      </c>
      <c r="CC41" s="24">
        <v>1002</v>
      </c>
      <c r="CD41" s="16" t="s">
        <v>337</v>
      </c>
      <c r="CE41" s="16" t="s">
        <v>196</v>
      </c>
      <c r="CF41" s="16" t="s">
        <v>338</v>
      </c>
      <c r="CG41" s="16" t="s">
        <v>339</v>
      </c>
      <c r="CH41" s="16" t="s">
        <v>337</v>
      </c>
      <c r="CI41" s="16" t="s">
        <v>570</v>
      </c>
    </row>
    <row r="42" spans="1:87" s="20" customFormat="1" x14ac:dyDescent="0.25">
      <c r="A42" s="16" t="s">
        <v>273</v>
      </c>
      <c r="B42" s="16" t="s">
        <v>243</v>
      </c>
      <c r="C42" s="16" t="s">
        <v>1127</v>
      </c>
      <c r="D42" s="16" t="s">
        <v>1128</v>
      </c>
      <c r="E42" s="17">
        <v>1667</v>
      </c>
      <c r="F42" s="16" t="s">
        <v>647</v>
      </c>
      <c r="G42" s="17">
        <v>3626088</v>
      </c>
      <c r="H42" s="16" t="s">
        <v>323</v>
      </c>
      <c r="I42" s="18">
        <v>44689</v>
      </c>
      <c r="J42" s="19">
        <v>0.91789351851851853</v>
      </c>
      <c r="K42" s="18">
        <v>44690</v>
      </c>
      <c r="L42" s="16" t="s">
        <v>192</v>
      </c>
      <c r="M42" s="16" t="s">
        <v>354</v>
      </c>
      <c r="O42" s="16" t="s">
        <v>355</v>
      </c>
      <c r="R42" s="16" t="s">
        <v>277</v>
      </c>
      <c r="S42" s="16" t="s">
        <v>327</v>
      </c>
      <c r="T42" s="21">
        <v>44689.917361111111</v>
      </c>
      <c r="U42" s="16" t="s">
        <v>328</v>
      </c>
      <c r="V42" s="16" t="s">
        <v>329</v>
      </c>
      <c r="W42" s="16" t="s">
        <v>193</v>
      </c>
      <c r="X42" s="16" t="s">
        <v>331</v>
      </c>
      <c r="Y42" s="16" t="s">
        <v>281</v>
      </c>
      <c r="Z42" s="16" t="s">
        <v>646</v>
      </c>
      <c r="AB42" s="55">
        <v>4</v>
      </c>
      <c r="AC42" s="55">
        <v>1</v>
      </c>
      <c r="AD42" s="55">
        <v>4</v>
      </c>
      <c r="AE42" s="16" t="s">
        <v>282</v>
      </c>
      <c r="AF42" s="55">
        <v>4</v>
      </c>
      <c r="AI42" s="55">
        <v>6</v>
      </c>
      <c r="AJ42" s="55">
        <v>6</v>
      </c>
      <c r="AL42" s="55">
        <v>0</v>
      </c>
      <c r="AM42" s="16" t="s">
        <v>284</v>
      </c>
      <c r="AN42" s="16" t="s">
        <v>284</v>
      </c>
      <c r="AO42" s="16" t="s">
        <v>331</v>
      </c>
      <c r="AP42" s="16" t="s">
        <v>332</v>
      </c>
      <c r="AQ42" s="16" t="s">
        <v>332</v>
      </c>
      <c r="AR42" s="16" t="s">
        <v>333</v>
      </c>
      <c r="AS42" s="16" t="s">
        <v>334</v>
      </c>
      <c r="AT42" s="16" t="s">
        <v>646</v>
      </c>
      <c r="AU42" s="16" t="s">
        <v>1129</v>
      </c>
      <c r="AW42" s="16" t="s">
        <v>281</v>
      </c>
      <c r="AY42" s="18">
        <v>45747</v>
      </c>
      <c r="BA42" s="55">
        <v>0</v>
      </c>
      <c r="BB42" s="55">
        <v>0</v>
      </c>
      <c r="BC42" s="55">
        <v>1</v>
      </c>
      <c r="BD42" s="16" t="s">
        <v>282</v>
      </c>
      <c r="BE42" s="55">
        <v>1</v>
      </c>
      <c r="BK42" s="56" t="s">
        <v>1130</v>
      </c>
      <c r="BL42" s="16" t="s">
        <v>187</v>
      </c>
      <c r="BP42" s="56" t="s">
        <v>336</v>
      </c>
      <c r="BU42" s="56" t="s">
        <v>281</v>
      </c>
      <c r="BX42" s="56" t="s">
        <v>287</v>
      </c>
      <c r="BY42" s="56" t="s">
        <v>288</v>
      </c>
      <c r="BZ42" s="56" t="s">
        <v>288</v>
      </c>
      <c r="CA42" s="56" t="s">
        <v>288</v>
      </c>
      <c r="CC42" s="24">
        <v>1002</v>
      </c>
      <c r="CD42" s="16" t="s">
        <v>337</v>
      </c>
      <c r="CE42" s="16" t="s">
        <v>196</v>
      </c>
      <c r="CF42" s="16" t="s">
        <v>338</v>
      </c>
      <c r="CG42" s="16" t="s">
        <v>339</v>
      </c>
      <c r="CH42" s="16" t="s">
        <v>337</v>
      </c>
      <c r="CI42" s="16" t="s">
        <v>647</v>
      </c>
    </row>
    <row r="43" spans="1:87" s="20" customFormat="1" x14ac:dyDescent="0.25">
      <c r="A43" s="16" t="s">
        <v>273</v>
      </c>
      <c r="B43" s="16" t="s">
        <v>243</v>
      </c>
      <c r="C43" s="16" t="s">
        <v>377</v>
      </c>
      <c r="D43" s="16" t="s">
        <v>378</v>
      </c>
      <c r="E43" s="17">
        <v>7434</v>
      </c>
      <c r="F43" s="16" t="s">
        <v>271</v>
      </c>
      <c r="G43" s="17">
        <v>3626153</v>
      </c>
      <c r="H43" s="16" t="s">
        <v>323</v>
      </c>
      <c r="I43" s="18">
        <v>44689</v>
      </c>
      <c r="J43" s="19">
        <v>0.92496527777777782</v>
      </c>
      <c r="K43" s="18">
        <v>44690</v>
      </c>
      <c r="L43" s="16" t="s">
        <v>200</v>
      </c>
      <c r="M43" s="16" t="s">
        <v>324</v>
      </c>
      <c r="O43" s="16" t="s">
        <v>325</v>
      </c>
      <c r="P43" s="16" t="s">
        <v>326</v>
      </c>
      <c r="R43" s="16" t="s">
        <v>277</v>
      </c>
      <c r="S43" s="16" t="s">
        <v>327</v>
      </c>
      <c r="T43" s="21">
        <v>44689.716539351852</v>
      </c>
      <c r="U43" s="16" t="s">
        <v>328</v>
      </c>
      <c r="V43" s="16" t="s">
        <v>329</v>
      </c>
      <c r="W43" s="16" t="s">
        <v>330</v>
      </c>
      <c r="X43" s="16" t="s">
        <v>331</v>
      </c>
      <c r="Y43" s="16" t="s">
        <v>281</v>
      </c>
      <c r="Z43" s="16" t="s">
        <v>627</v>
      </c>
      <c r="AB43" s="55">
        <v>150</v>
      </c>
      <c r="AC43" s="55">
        <v>1</v>
      </c>
      <c r="AD43" s="55">
        <v>150</v>
      </c>
      <c r="AE43" s="16" t="s">
        <v>282</v>
      </c>
      <c r="AF43" s="55">
        <v>150</v>
      </c>
      <c r="AI43" s="55">
        <v>5393</v>
      </c>
      <c r="AJ43" s="55">
        <v>10190</v>
      </c>
      <c r="AL43" s="55">
        <v>0</v>
      </c>
      <c r="AM43" s="16" t="s">
        <v>284</v>
      </c>
      <c r="AN43" s="16" t="s">
        <v>284</v>
      </c>
      <c r="AO43" s="16" t="s">
        <v>331</v>
      </c>
      <c r="AP43" s="16" t="s">
        <v>332</v>
      </c>
      <c r="AQ43" s="16" t="s">
        <v>332</v>
      </c>
      <c r="AR43" s="16" t="s">
        <v>333</v>
      </c>
      <c r="AS43" s="16" t="s">
        <v>334</v>
      </c>
      <c r="AT43" s="16" t="s">
        <v>627</v>
      </c>
      <c r="AU43" s="16" t="s">
        <v>1131</v>
      </c>
      <c r="AW43" s="16" t="s">
        <v>335</v>
      </c>
      <c r="AY43" s="18">
        <v>45777</v>
      </c>
      <c r="BA43" s="55">
        <v>0</v>
      </c>
      <c r="BB43" s="55">
        <v>0</v>
      </c>
      <c r="BC43" s="55">
        <v>1</v>
      </c>
      <c r="BD43" s="16" t="s">
        <v>282</v>
      </c>
      <c r="BE43" s="55">
        <v>1</v>
      </c>
      <c r="BK43" s="56" t="s">
        <v>1132</v>
      </c>
      <c r="BL43" s="16" t="s">
        <v>187</v>
      </c>
      <c r="BP43" s="56" t="s">
        <v>336</v>
      </c>
      <c r="BU43" s="56" t="s">
        <v>281</v>
      </c>
      <c r="BX43" s="56" t="s">
        <v>287</v>
      </c>
      <c r="BY43" s="56" t="s">
        <v>288</v>
      </c>
      <c r="BZ43" s="56" t="s">
        <v>288</v>
      </c>
      <c r="CA43" s="56" t="s">
        <v>288</v>
      </c>
      <c r="CC43" s="24">
        <v>1002</v>
      </c>
      <c r="CD43" s="16" t="s">
        <v>337</v>
      </c>
      <c r="CE43" s="16" t="s">
        <v>196</v>
      </c>
      <c r="CF43" s="16" t="s">
        <v>338</v>
      </c>
      <c r="CG43" s="16" t="s">
        <v>339</v>
      </c>
      <c r="CH43" s="16" t="s">
        <v>337</v>
      </c>
      <c r="CI43" s="16" t="s">
        <v>271</v>
      </c>
    </row>
    <row r="44" spans="1:87" s="20" customFormat="1" x14ac:dyDescent="0.25">
      <c r="A44" s="16" t="s">
        <v>273</v>
      </c>
      <c r="B44" s="16" t="s">
        <v>243</v>
      </c>
      <c r="C44" s="16" t="s">
        <v>933</v>
      </c>
      <c r="D44" s="16" t="s">
        <v>934</v>
      </c>
      <c r="E44" s="17">
        <v>7471</v>
      </c>
      <c r="F44" s="16" t="s">
        <v>635</v>
      </c>
      <c r="G44" s="17">
        <v>3626325</v>
      </c>
      <c r="H44" s="16" t="s">
        <v>323</v>
      </c>
      <c r="I44" s="18">
        <v>44689</v>
      </c>
      <c r="J44" s="19">
        <v>0.96391203703703698</v>
      </c>
      <c r="K44" s="18">
        <v>44690</v>
      </c>
      <c r="L44" s="16" t="s">
        <v>356</v>
      </c>
      <c r="M44" s="16" t="s">
        <v>363</v>
      </c>
      <c r="O44" s="16" t="s">
        <v>364</v>
      </c>
      <c r="P44" s="16" t="s">
        <v>365</v>
      </c>
      <c r="R44" s="16" t="s">
        <v>277</v>
      </c>
      <c r="S44" s="16" t="s">
        <v>327</v>
      </c>
      <c r="T44" s="21">
        <v>44689.963865740741</v>
      </c>
      <c r="U44" s="16" t="s">
        <v>328</v>
      </c>
      <c r="V44" s="16" t="s">
        <v>329</v>
      </c>
      <c r="W44" s="16" t="s">
        <v>360</v>
      </c>
      <c r="X44" s="16" t="s">
        <v>331</v>
      </c>
      <c r="Y44" s="16" t="s">
        <v>281</v>
      </c>
      <c r="Z44" s="16" t="s">
        <v>654</v>
      </c>
      <c r="AB44" s="55">
        <v>1800</v>
      </c>
      <c r="AC44" s="55">
        <v>1</v>
      </c>
      <c r="AD44" s="55">
        <v>1800</v>
      </c>
      <c r="AE44" s="16" t="s">
        <v>282</v>
      </c>
      <c r="AF44" s="55">
        <v>1800</v>
      </c>
      <c r="AI44" s="55">
        <v>1800</v>
      </c>
      <c r="AJ44" s="55">
        <v>1800</v>
      </c>
      <c r="AL44" s="55">
        <v>0</v>
      </c>
      <c r="AM44" s="16" t="s">
        <v>284</v>
      </c>
      <c r="AN44" s="16" t="s">
        <v>284</v>
      </c>
      <c r="AO44" s="16" t="s">
        <v>331</v>
      </c>
      <c r="AP44" s="16" t="s">
        <v>332</v>
      </c>
      <c r="AQ44" s="16" t="s">
        <v>332</v>
      </c>
      <c r="AR44" s="16" t="s">
        <v>333</v>
      </c>
      <c r="AS44" s="16" t="s">
        <v>334</v>
      </c>
      <c r="AT44" s="16" t="s">
        <v>1133</v>
      </c>
      <c r="AU44" s="16" t="s">
        <v>1134</v>
      </c>
      <c r="AW44" s="16" t="s">
        <v>335</v>
      </c>
      <c r="AY44" s="18">
        <v>45777</v>
      </c>
      <c r="BA44" s="55">
        <v>0</v>
      </c>
      <c r="BB44" s="55">
        <v>0</v>
      </c>
      <c r="BC44" s="55">
        <v>1</v>
      </c>
      <c r="BD44" s="16" t="s">
        <v>282</v>
      </c>
      <c r="BE44" s="55">
        <v>1</v>
      </c>
      <c r="BK44" s="56" t="s">
        <v>1135</v>
      </c>
      <c r="BL44" s="16" t="s">
        <v>187</v>
      </c>
      <c r="BP44" s="56" t="s">
        <v>336</v>
      </c>
      <c r="BU44" s="56" t="s">
        <v>281</v>
      </c>
      <c r="BX44" s="56" t="s">
        <v>287</v>
      </c>
      <c r="BY44" s="56" t="s">
        <v>288</v>
      </c>
      <c r="BZ44" s="56" t="s">
        <v>288</v>
      </c>
      <c r="CA44" s="56" t="s">
        <v>288</v>
      </c>
      <c r="CC44" s="24">
        <v>1002</v>
      </c>
      <c r="CD44" s="16" t="s">
        <v>337</v>
      </c>
      <c r="CE44" s="16" t="s">
        <v>196</v>
      </c>
      <c r="CF44" s="16" t="s">
        <v>338</v>
      </c>
      <c r="CG44" s="16" t="s">
        <v>339</v>
      </c>
      <c r="CH44" s="16" t="s">
        <v>337</v>
      </c>
      <c r="CI44" s="16" t="s">
        <v>655</v>
      </c>
    </row>
    <row r="45" spans="1:87" s="20" customFormat="1" x14ac:dyDescent="0.25">
      <c r="A45" s="16" t="s">
        <v>273</v>
      </c>
      <c r="B45" s="16" t="s">
        <v>243</v>
      </c>
      <c r="C45" s="16" t="s">
        <v>949</v>
      </c>
      <c r="D45" s="16" t="s">
        <v>950</v>
      </c>
      <c r="E45" s="17">
        <v>6791</v>
      </c>
      <c r="F45" s="16" t="s">
        <v>628</v>
      </c>
      <c r="G45" s="17">
        <v>3626356</v>
      </c>
      <c r="H45" s="16" t="s">
        <v>323</v>
      </c>
      <c r="I45" s="18">
        <v>44689</v>
      </c>
      <c r="J45" s="19">
        <v>0.9698148148148148</v>
      </c>
      <c r="K45" s="18">
        <v>44690</v>
      </c>
      <c r="L45" s="16" t="s">
        <v>200</v>
      </c>
      <c r="M45" s="16" t="s">
        <v>324</v>
      </c>
      <c r="O45" s="16" t="s">
        <v>325</v>
      </c>
      <c r="P45" s="16" t="s">
        <v>326</v>
      </c>
      <c r="R45" s="16" t="s">
        <v>277</v>
      </c>
      <c r="S45" s="16" t="s">
        <v>327</v>
      </c>
      <c r="T45" s="21">
        <v>44689.761435185188</v>
      </c>
      <c r="U45" s="16" t="s">
        <v>328</v>
      </c>
      <c r="V45" s="16" t="s">
        <v>329</v>
      </c>
      <c r="W45" s="16" t="s">
        <v>330</v>
      </c>
      <c r="X45" s="16" t="s">
        <v>331</v>
      </c>
      <c r="Y45" s="16" t="s">
        <v>281</v>
      </c>
      <c r="Z45" s="16" t="s">
        <v>630</v>
      </c>
      <c r="AB45" s="55">
        <v>1800</v>
      </c>
      <c r="AC45" s="55">
        <v>1</v>
      </c>
      <c r="AD45" s="55">
        <v>1800</v>
      </c>
      <c r="AE45" s="16" t="s">
        <v>282</v>
      </c>
      <c r="AF45" s="55">
        <v>1800</v>
      </c>
      <c r="AI45" s="55">
        <v>1800</v>
      </c>
      <c r="AJ45" s="55">
        <v>1800</v>
      </c>
      <c r="AL45" s="55">
        <v>0</v>
      </c>
      <c r="AM45" s="16" t="s">
        <v>284</v>
      </c>
      <c r="AN45" s="16" t="s">
        <v>284</v>
      </c>
      <c r="AO45" s="16" t="s">
        <v>331</v>
      </c>
      <c r="AP45" s="16" t="s">
        <v>332</v>
      </c>
      <c r="AQ45" s="16" t="s">
        <v>332</v>
      </c>
      <c r="AR45" s="16" t="s">
        <v>333</v>
      </c>
      <c r="AS45" s="16" t="s">
        <v>334</v>
      </c>
      <c r="AT45" s="16" t="s">
        <v>630</v>
      </c>
      <c r="AU45" s="16" t="s">
        <v>1136</v>
      </c>
      <c r="AW45" s="16" t="s">
        <v>335</v>
      </c>
      <c r="AY45" s="18">
        <v>45747</v>
      </c>
      <c r="BA45" s="55">
        <v>0</v>
      </c>
      <c r="BB45" s="55">
        <v>0</v>
      </c>
      <c r="BC45" s="55">
        <v>1</v>
      </c>
      <c r="BD45" s="16" t="s">
        <v>282</v>
      </c>
      <c r="BE45" s="55">
        <v>1</v>
      </c>
      <c r="BK45" s="56" t="s">
        <v>1137</v>
      </c>
      <c r="BL45" s="16" t="s">
        <v>187</v>
      </c>
      <c r="BP45" s="56" t="s">
        <v>336</v>
      </c>
      <c r="BU45" s="56" t="s">
        <v>281</v>
      </c>
      <c r="BX45" s="56" t="s">
        <v>287</v>
      </c>
      <c r="BY45" s="56" t="s">
        <v>288</v>
      </c>
      <c r="BZ45" s="56" t="s">
        <v>288</v>
      </c>
      <c r="CA45" s="56" t="s">
        <v>288</v>
      </c>
      <c r="CC45" s="24">
        <v>1002</v>
      </c>
      <c r="CD45" s="16" t="s">
        <v>337</v>
      </c>
      <c r="CE45" s="16" t="s">
        <v>196</v>
      </c>
      <c r="CF45" s="16" t="s">
        <v>338</v>
      </c>
      <c r="CG45" s="16" t="s">
        <v>339</v>
      </c>
      <c r="CH45" s="16" t="s">
        <v>337</v>
      </c>
      <c r="CI45" s="16" t="s">
        <v>628</v>
      </c>
    </row>
    <row r="46" spans="1:87" s="20" customFormat="1" x14ac:dyDescent="0.25">
      <c r="A46" s="16" t="s">
        <v>273</v>
      </c>
      <c r="B46" s="16" t="s">
        <v>243</v>
      </c>
      <c r="C46" s="16" t="s">
        <v>377</v>
      </c>
      <c r="D46" s="16" t="s">
        <v>378</v>
      </c>
      <c r="E46" s="17">
        <v>7434</v>
      </c>
      <c r="F46" s="16" t="s">
        <v>271</v>
      </c>
      <c r="G46" s="17">
        <v>3626422</v>
      </c>
      <c r="H46" s="16" t="s">
        <v>323</v>
      </c>
      <c r="I46" s="18">
        <v>44689</v>
      </c>
      <c r="J46" s="19">
        <v>0.98138888888888887</v>
      </c>
      <c r="K46" s="18">
        <v>44690</v>
      </c>
      <c r="L46" s="16" t="s">
        <v>200</v>
      </c>
      <c r="M46" s="16" t="s">
        <v>324</v>
      </c>
      <c r="O46" s="16" t="s">
        <v>325</v>
      </c>
      <c r="P46" s="16" t="s">
        <v>326</v>
      </c>
      <c r="R46" s="16" t="s">
        <v>277</v>
      </c>
      <c r="S46" s="16" t="s">
        <v>327</v>
      </c>
      <c r="T46" s="21">
        <v>44689.772986111115</v>
      </c>
      <c r="U46" s="16" t="s">
        <v>328</v>
      </c>
      <c r="V46" s="16" t="s">
        <v>329</v>
      </c>
      <c r="W46" s="16" t="s">
        <v>330</v>
      </c>
      <c r="X46" s="16" t="s">
        <v>331</v>
      </c>
      <c r="Y46" s="16" t="s">
        <v>281</v>
      </c>
      <c r="Z46" s="16" t="s">
        <v>631</v>
      </c>
      <c r="AB46" s="55">
        <v>500</v>
      </c>
      <c r="AC46" s="55">
        <v>1</v>
      </c>
      <c r="AD46" s="55">
        <v>500</v>
      </c>
      <c r="AE46" s="16" t="s">
        <v>282</v>
      </c>
      <c r="AF46" s="55">
        <v>500</v>
      </c>
      <c r="AI46" s="55">
        <v>5893</v>
      </c>
      <c r="AJ46" s="55">
        <v>10690</v>
      </c>
      <c r="AL46" s="55">
        <v>0</v>
      </c>
      <c r="AM46" s="16" t="s">
        <v>284</v>
      </c>
      <c r="AN46" s="16" t="s">
        <v>284</v>
      </c>
      <c r="AO46" s="16" t="s">
        <v>331</v>
      </c>
      <c r="AP46" s="16" t="s">
        <v>332</v>
      </c>
      <c r="AQ46" s="16" t="s">
        <v>332</v>
      </c>
      <c r="AR46" s="16" t="s">
        <v>333</v>
      </c>
      <c r="AS46" s="16" t="s">
        <v>334</v>
      </c>
      <c r="AT46" s="16" t="s">
        <v>631</v>
      </c>
      <c r="AU46" s="16" t="s">
        <v>1138</v>
      </c>
      <c r="AW46" s="16" t="s">
        <v>335</v>
      </c>
      <c r="AY46" s="18">
        <v>45777</v>
      </c>
      <c r="BA46" s="55">
        <v>0</v>
      </c>
      <c r="BB46" s="55">
        <v>0</v>
      </c>
      <c r="BC46" s="55">
        <v>1</v>
      </c>
      <c r="BD46" s="16" t="s">
        <v>282</v>
      </c>
      <c r="BE46" s="55">
        <v>1</v>
      </c>
      <c r="BK46" s="56" t="s">
        <v>1139</v>
      </c>
      <c r="BL46" s="16" t="s">
        <v>187</v>
      </c>
      <c r="BP46" s="56" t="s">
        <v>336</v>
      </c>
      <c r="BU46" s="56" t="s">
        <v>281</v>
      </c>
      <c r="BX46" s="56" t="s">
        <v>287</v>
      </c>
      <c r="BY46" s="56" t="s">
        <v>288</v>
      </c>
      <c r="BZ46" s="56" t="s">
        <v>288</v>
      </c>
      <c r="CA46" s="56" t="s">
        <v>288</v>
      </c>
      <c r="CC46" s="24">
        <v>1002</v>
      </c>
      <c r="CD46" s="16" t="s">
        <v>337</v>
      </c>
      <c r="CE46" s="16" t="s">
        <v>196</v>
      </c>
      <c r="CF46" s="16" t="s">
        <v>338</v>
      </c>
      <c r="CG46" s="16" t="s">
        <v>339</v>
      </c>
      <c r="CH46" s="16" t="s">
        <v>337</v>
      </c>
      <c r="CI46" s="16" t="s">
        <v>271</v>
      </c>
    </row>
    <row r="47" spans="1:87" s="20" customFormat="1" x14ac:dyDescent="0.25">
      <c r="A47" s="16" t="s">
        <v>273</v>
      </c>
      <c r="B47" s="16" t="s">
        <v>243</v>
      </c>
      <c r="C47" s="16" t="s">
        <v>1140</v>
      </c>
      <c r="D47" s="16" t="s">
        <v>1141</v>
      </c>
      <c r="E47" s="17">
        <v>1933</v>
      </c>
      <c r="F47" s="16" t="s">
        <v>667</v>
      </c>
      <c r="G47" s="17">
        <v>3626448</v>
      </c>
      <c r="H47" s="16" t="s">
        <v>323</v>
      </c>
      <c r="I47" s="18">
        <v>44689</v>
      </c>
      <c r="J47" s="19">
        <v>0.983912037037037</v>
      </c>
      <c r="K47" s="18">
        <v>44690</v>
      </c>
      <c r="L47" s="16" t="s">
        <v>192</v>
      </c>
      <c r="M47" s="16" t="s">
        <v>354</v>
      </c>
      <c r="O47" s="16" t="s">
        <v>355</v>
      </c>
      <c r="R47" s="16" t="s">
        <v>277</v>
      </c>
      <c r="S47" s="16" t="s">
        <v>327</v>
      </c>
      <c r="T47" s="21">
        <v>44689.98337962963</v>
      </c>
      <c r="U47" s="16" t="s">
        <v>328</v>
      </c>
      <c r="V47" s="16" t="s">
        <v>329</v>
      </c>
      <c r="W47" s="16" t="s">
        <v>193</v>
      </c>
      <c r="X47" s="16" t="s">
        <v>331</v>
      </c>
      <c r="Y47" s="16" t="s">
        <v>281</v>
      </c>
      <c r="Z47" s="16" t="s">
        <v>665</v>
      </c>
      <c r="AB47" s="55">
        <v>4990</v>
      </c>
      <c r="AC47" s="55">
        <v>1</v>
      </c>
      <c r="AD47" s="55">
        <v>4990</v>
      </c>
      <c r="AE47" s="16" t="s">
        <v>282</v>
      </c>
      <c r="AF47" s="55">
        <v>4990</v>
      </c>
      <c r="AI47" s="55">
        <v>5434</v>
      </c>
      <c r="AJ47" s="55">
        <v>5434</v>
      </c>
      <c r="AL47" s="55">
        <v>0</v>
      </c>
      <c r="AM47" s="16" t="s">
        <v>284</v>
      </c>
      <c r="AN47" s="16" t="s">
        <v>284</v>
      </c>
      <c r="AO47" s="16" t="s">
        <v>331</v>
      </c>
      <c r="AP47" s="16" t="s">
        <v>332</v>
      </c>
      <c r="AQ47" s="16" t="s">
        <v>332</v>
      </c>
      <c r="AR47" s="16" t="s">
        <v>333</v>
      </c>
      <c r="AS47" s="16" t="s">
        <v>334</v>
      </c>
      <c r="AT47" s="16" t="s">
        <v>665</v>
      </c>
      <c r="AU47" s="16" t="s">
        <v>1142</v>
      </c>
      <c r="AW47" s="16" t="s">
        <v>281</v>
      </c>
      <c r="AY47" s="18">
        <v>45688</v>
      </c>
      <c r="BA47" s="55">
        <v>0</v>
      </c>
      <c r="BB47" s="55">
        <v>0</v>
      </c>
      <c r="BC47" s="55">
        <v>1</v>
      </c>
      <c r="BD47" s="16" t="s">
        <v>282</v>
      </c>
      <c r="BE47" s="55">
        <v>1</v>
      </c>
      <c r="BK47" s="56" t="s">
        <v>1143</v>
      </c>
      <c r="BL47" s="16" t="s">
        <v>187</v>
      </c>
      <c r="BP47" s="56" t="s">
        <v>336</v>
      </c>
      <c r="BU47" s="56" t="s">
        <v>281</v>
      </c>
      <c r="BX47" s="56" t="s">
        <v>287</v>
      </c>
      <c r="BY47" s="56" t="s">
        <v>288</v>
      </c>
      <c r="BZ47" s="56" t="s">
        <v>288</v>
      </c>
      <c r="CA47" s="56" t="s">
        <v>288</v>
      </c>
      <c r="CC47" s="24">
        <v>1002</v>
      </c>
      <c r="CD47" s="16" t="s">
        <v>337</v>
      </c>
      <c r="CE47" s="16" t="s">
        <v>196</v>
      </c>
      <c r="CF47" s="16" t="s">
        <v>338</v>
      </c>
      <c r="CG47" s="16" t="s">
        <v>339</v>
      </c>
      <c r="CH47" s="16" t="s">
        <v>337</v>
      </c>
      <c r="CI47" s="16" t="s">
        <v>666</v>
      </c>
    </row>
    <row r="48" spans="1:87" s="20" customFormat="1" x14ac:dyDescent="0.25">
      <c r="A48" s="16" t="s">
        <v>273</v>
      </c>
      <c r="B48" s="16" t="s">
        <v>243</v>
      </c>
      <c r="C48" s="16" t="s">
        <v>1144</v>
      </c>
      <c r="D48" s="16" t="s">
        <v>1145</v>
      </c>
      <c r="E48" s="17">
        <v>3369</v>
      </c>
      <c r="F48" s="16" t="s">
        <v>673</v>
      </c>
      <c r="G48" s="17">
        <v>3626582</v>
      </c>
      <c r="H48" s="16" t="s">
        <v>323</v>
      </c>
      <c r="I48" s="18">
        <v>44690</v>
      </c>
      <c r="J48" s="19">
        <v>4.6377314814814816E-2</v>
      </c>
      <c r="K48" s="18">
        <v>44691</v>
      </c>
      <c r="L48" s="16" t="s">
        <v>345</v>
      </c>
      <c r="M48" s="16" t="s">
        <v>346</v>
      </c>
      <c r="O48" s="16" t="s">
        <v>347</v>
      </c>
      <c r="P48" s="16" t="s">
        <v>348</v>
      </c>
      <c r="R48" s="16" t="s">
        <v>277</v>
      </c>
      <c r="S48" s="16" t="s">
        <v>327</v>
      </c>
      <c r="T48" s="21">
        <v>44690.04614583333</v>
      </c>
      <c r="U48" s="16" t="s">
        <v>328</v>
      </c>
      <c r="V48" s="16" t="s">
        <v>329</v>
      </c>
      <c r="W48" s="16" t="s">
        <v>216</v>
      </c>
      <c r="X48" s="16" t="s">
        <v>331</v>
      </c>
      <c r="Y48" s="16" t="s">
        <v>281</v>
      </c>
      <c r="Z48" s="16" t="s">
        <v>672</v>
      </c>
      <c r="AB48" s="55">
        <v>1000</v>
      </c>
      <c r="AC48" s="55">
        <v>1</v>
      </c>
      <c r="AD48" s="55">
        <v>1000</v>
      </c>
      <c r="AE48" s="16" t="s">
        <v>282</v>
      </c>
      <c r="AF48" s="55">
        <v>1000</v>
      </c>
      <c r="AI48" s="55">
        <v>9031</v>
      </c>
      <c r="AJ48" s="55">
        <v>9031</v>
      </c>
      <c r="AL48" s="55">
        <v>0</v>
      </c>
      <c r="AM48" s="16" t="s">
        <v>284</v>
      </c>
      <c r="AN48" s="16" t="s">
        <v>284</v>
      </c>
      <c r="AO48" s="16" t="s">
        <v>331</v>
      </c>
      <c r="AP48" s="16" t="s">
        <v>332</v>
      </c>
      <c r="AQ48" s="16" t="s">
        <v>332</v>
      </c>
      <c r="AR48" s="16" t="s">
        <v>333</v>
      </c>
      <c r="AS48" s="16" t="s">
        <v>334</v>
      </c>
      <c r="AT48" s="16" t="s">
        <v>672</v>
      </c>
      <c r="AU48" s="16" t="s">
        <v>1146</v>
      </c>
      <c r="AW48" s="16" t="s">
        <v>335</v>
      </c>
      <c r="AY48" s="18">
        <v>45716</v>
      </c>
      <c r="BA48" s="55">
        <v>0</v>
      </c>
      <c r="BB48" s="55">
        <v>0</v>
      </c>
      <c r="BC48" s="55">
        <v>1</v>
      </c>
      <c r="BD48" s="16" t="s">
        <v>282</v>
      </c>
      <c r="BE48" s="55">
        <v>1</v>
      </c>
      <c r="BK48" s="56" t="s">
        <v>1147</v>
      </c>
      <c r="BL48" s="16" t="s">
        <v>187</v>
      </c>
      <c r="BP48" s="56" t="s">
        <v>336</v>
      </c>
      <c r="BU48" s="56" t="s">
        <v>281</v>
      </c>
      <c r="BX48" s="56" t="s">
        <v>287</v>
      </c>
      <c r="BY48" s="56" t="s">
        <v>288</v>
      </c>
      <c r="BZ48" s="56" t="s">
        <v>288</v>
      </c>
      <c r="CA48" s="56" t="s">
        <v>288</v>
      </c>
      <c r="CC48" s="24">
        <v>1002</v>
      </c>
      <c r="CD48" s="16" t="s">
        <v>337</v>
      </c>
      <c r="CE48" s="16" t="s">
        <v>185</v>
      </c>
      <c r="CF48" s="16" t="s">
        <v>338</v>
      </c>
      <c r="CG48" s="16" t="s">
        <v>339</v>
      </c>
      <c r="CH48" s="16" t="s">
        <v>337</v>
      </c>
      <c r="CI48" s="16" t="s">
        <v>246</v>
      </c>
    </row>
    <row r="49" spans="1:87" s="20" customFormat="1" x14ac:dyDescent="0.25">
      <c r="A49" s="16" t="s">
        <v>273</v>
      </c>
      <c r="B49" s="16" t="s">
        <v>243</v>
      </c>
      <c r="C49" s="16" t="s">
        <v>1148</v>
      </c>
      <c r="D49" s="16" t="s">
        <v>1149</v>
      </c>
      <c r="E49" s="17">
        <v>7427</v>
      </c>
      <c r="F49" s="16" t="s">
        <v>678</v>
      </c>
      <c r="G49" s="17">
        <v>3626650</v>
      </c>
      <c r="H49" s="16" t="s">
        <v>323</v>
      </c>
      <c r="I49" s="18">
        <v>44690</v>
      </c>
      <c r="J49" s="19">
        <v>6.6041666666666665E-2</v>
      </c>
      <c r="K49" s="18">
        <v>44691</v>
      </c>
      <c r="L49" s="16" t="s">
        <v>366</v>
      </c>
      <c r="M49" s="16" t="s">
        <v>367</v>
      </c>
      <c r="N49" s="16" t="s">
        <v>368</v>
      </c>
      <c r="O49" s="16" t="s">
        <v>369</v>
      </c>
      <c r="P49" s="16" t="s">
        <v>367</v>
      </c>
      <c r="R49" s="16" t="s">
        <v>277</v>
      </c>
      <c r="S49" s="16" t="s">
        <v>327</v>
      </c>
      <c r="T49" s="21">
        <v>44690.065972222219</v>
      </c>
      <c r="U49" s="16" t="s">
        <v>328</v>
      </c>
      <c r="V49" s="16" t="s">
        <v>329</v>
      </c>
      <c r="W49" s="16" t="s">
        <v>677</v>
      </c>
      <c r="X49" s="16" t="s">
        <v>331</v>
      </c>
      <c r="Y49" s="16" t="s">
        <v>281</v>
      </c>
      <c r="Z49" s="16" t="s">
        <v>676</v>
      </c>
      <c r="AB49" s="55">
        <v>200</v>
      </c>
      <c r="AC49" s="55">
        <v>1</v>
      </c>
      <c r="AD49" s="55">
        <v>200</v>
      </c>
      <c r="AE49" s="16" t="s">
        <v>282</v>
      </c>
      <c r="AF49" s="55">
        <v>200</v>
      </c>
      <c r="AI49" s="55">
        <v>203.25</v>
      </c>
      <c r="AJ49" s="55">
        <v>203.25</v>
      </c>
      <c r="AL49" s="55">
        <v>0</v>
      </c>
      <c r="AM49" s="16" t="s">
        <v>284</v>
      </c>
      <c r="AN49" s="16" t="s">
        <v>284</v>
      </c>
      <c r="AO49" s="16" t="s">
        <v>331</v>
      </c>
      <c r="AP49" s="16" t="s">
        <v>332</v>
      </c>
      <c r="AQ49" s="16" t="s">
        <v>332</v>
      </c>
      <c r="AR49" s="16" t="s">
        <v>333</v>
      </c>
      <c r="AS49" s="16" t="s">
        <v>334</v>
      </c>
      <c r="AT49" s="16" t="s">
        <v>676</v>
      </c>
      <c r="AU49" s="16" t="s">
        <v>1150</v>
      </c>
      <c r="AW49" s="16" t="s">
        <v>370</v>
      </c>
      <c r="AY49" s="18">
        <v>45777</v>
      </c>
      <c r="BA49" s="55">
        <v>0</v>
      </c>
      <c r="BB49" s="55">
        <v>0</v>
      </c>
      <c r="BC49" s="55">
        <v>1</v>
      </c>
      <c r="BD49" s="16" t="s">
        <v>282</v>
      </c>
      <c r="BE49" s="55">
        <v>1</v>
      </c>
      <c r="BK49" s="56" t="s">
        <v>1151</v>
      </c>
      <c r="BL49" s="16" t="s">
        <v>187</v>
      </c>
      <c r="BP49" s="56" t="s">
        <v>329</v>
      </c>
      <c r="BU49" s="56" t="s">
        <v>281</v>
      </c>
      <c r="BX49" s="56" t="s">
        <v>287</v>
      </c>
      <c r="BY49" s="56" t="s">
        <v>288</v>
      </c>
      <c r="BZ49" s="56" t="s">
        <v>288</v>
      </c>
      <c r="CA49" s="56" t="s">
        <v>288</v>
      </c>
      <c r="CC49" s="24">
        <v>1002</v>
      </c>
      <c r="CD49" s="16" t="s">
        <v>337</v>
      </c>
      <c r="CE49" s="16" t="s">
        <v>187</v>
      </c>
      <c r="CF49" s="16" t="s">
        <v>338</v>
      </c>
      <c r="CG49" s="16" t="s">
        <v>339</v>
      </c>
      <c r="CH49" s="16" t="s">
        <v>337</v>
      </c>
      <c r="CI49" s="16" t="s">
        <v>674</v>
      </c>
    </row>
    <row r="50" spans="1:87" s="20" customFormat="1" x14ac:dyDescent="0.25">
      <c r="A50" s="16" t="s">
        <v>289</v>
      </c>
      <c r="B50" s="16" t="s">
        <v>243</v>
      </c>
      <c r="C50" s="16" t="s">
        <v>1075</v>
      </c>
      <c r="D50" s="16" t="s">
        <v>1076</v>
      </c>
      <c r="E50" s="17">
        <v>1814</v>
      </c>
      <c r="F50" s="16" t="s">
        <v>509</v>
      </c>
      <c r="G50" s="17">
        <v>3626693</v>
      </c>
      <c r="H50" s="16" t="s">
        <v>323</v>
      </c>
      <c r="I50" s="18">
        <v>44690</v>
      </c>
      <c r="J50" s="19">
        <v>9.8969907407407409E-2</v>
      </c>
      <c r="K50" s="18">
        <v>44691</v>
      </c>
      <c r="L50" s="16" t="s">
        <v>200</v>
      </c>
      <c r="M50" s="16" t="s">
        <v>324</v>
      </c>
      <c r="O50" s="16" t="s">
        <v>325</v>
      </c>
      <c r="P50" s="16" t="s">
        <v>326</v>
      </c>
      <c r="R50" s="16" t="s">
        <v>277</v>
      </c>
      <c r="S50" s="16" t="s">
        <v>327</v>
      </c>
      <c r="T50" s="21">
        <v>44689.890532407408</v>
      </c>
      <c r="U50" s="16" t="s">
        <v>328</v>
      </c>
      <c r="V50" s="16" t="s">
        <v>329</v>
      </c>
      <c r="W50" s="16" t="s">
        <v>330</v>
      </c>
      <c r="X50" s="16" t="s">
        <v>331</v>
      </c>
      <c r="Y50" s="16" t="s">
        <v>281</v>
      </c>
      <c r="Z50" s="16" t="s">
        <v>670</v>
      </c>
      <c r="AB50" s="55">
        <v>10</v>
      </c>
      <c r="AC50" s="55">
        <v>1</v>
      </c>
      <c r="AD50" s="55">
        <v>10</v>
      </c>
      <c r="AE50" s="16" t="s">
        <v>282</v>
      </c>
      <c r="AF50" s="55">
        <v>10</v>
      </c>
      <c r="AI50" s="55">
        <v>22</v>
      </c>
      <c r="AJ50" s="55">
        <v>22</v>
      </c>
      <c r="AL50" s="55">
        <v>0</v>
      </c>
      <c r="AM50" s="16" t="s">
        <v>329</v>
      </c>
      <c r="AN50" s="16" t="s">
        <v>329</v>
      </c>
      <c r="AO50" s="16" t="s">
        <v>331</v>
      </c>
      <c r="AP50" s="16" t="s">
        <v>332</v>
      </c>
      <c r="AQ50" s="16" t="s">
        <v>332</v>
      </c>
      <c r="AR50" s="16" t="s">
        <v>333</v>
      </c>
      <c r="AS50" s="16" t="s">
        <v>334</v>
      </c>
      <c r="AT50" s="16" t="s">
        <v>670</v>
      </c>
      <c r="AU50" s="16" t="s">
        <v>1152</v>
      </c>
      <c r="AW50" s="16" t="s">
        <v>335</v>
      </c>
      <c r="AY50" s="18">
        <v>45657</v>
      </c>
      <c r="BA50" s="55">
        <v>0</v>
      </c>
      <c r="BB50" s="55">
        <v>0</v>
      </c>
      <c r="BC50" s="55">
        <v>1</v>
      </c>
      <c r="BD50" s="16" t="s">
        <v>282</v>
      </c>
      <c r="BE50" s="55">
        <v>1</v>
      </c>
      <c r="BK50" s="56" t="s">
        <v>1153</v>
      </c>
      <c r="BL50" s="16" t="s">
        <v>187</v>
      </c>
      <c r="BP50" s="56" t="s">
        <v>336</v>
      </c>
      <c r="BU50" s="56" t="s">
        <v>281</v>
      </c>
      <c r="BX50" s="56" t="s">
        <v>287</v>
      </c>
      <c r="BY50" s="56" t="s">
        <v>288</v>
      </c>
      <c r="BZ50" s="56" t="s">
        <v>288</v>
      </c>
      <c r="CA50" s="56" t="s">
        <v>288</v>
      </c>
      <c r="CC50" s="24">
        <v>1002</v>
      </c>
      <c r="CD50" s="16" t="s">
        <v>337</v>
      </c>
      <c r="CE50" s="16" t="s">
        <v>196</v>
      </c>
      <c r="CF50" s="16" t="s">
        <v>338</v>
      </c>
      <c r="CG50" s="16" t="s">
        <v>339</v>
      </c>
      <c r="CH50" s="16" t="s">
        <v>337</v>
      </c>
      <c r="CI50" s="16" t="s">
        <v>509</v>
      </c>
    </row>
    <row r="51" spans="1:87" s="20" customFormat="1" x14ac:dyDescent="0.25">
      <c r="A51" s="16" t="s">
        <v>301</v>
      </c>
      <c r="B51" s="16" t="s">
        <v>243</v>
      </c>
      <c r="C51" s="16" t="s">
        <v>302</v>
      </c>
      <c r="D51" s="16" t="s">
        <v>303</v>
      </c>
      <c r="E51" s="17">
        <v>7237</v>
      </c>
      <c r="F51" s="16" t="s">
        <v>205</v>
      </c>
      <c r="G51" s="17">
        <v>3627107</v>
      </c>
      <c r="H51" s="16" t="s">
        <v>323</v>
      </c>
      <c r="I51" s="18">
        <v>44690</v>
      </c>
      <c r="J51" s="19">
        <v>0.32155092592592593</v>
      </c>
      <c r="K51" s="18">
        <v>44691</v>
      </c>
      <c r="L51" s="16" t="s">
        <v>200</v>
      </c>
      <c r="M51" s="16" t="s">
        <v>324</v>
      </c>
      <c r="O51" s="16" t="s">
        <v>325</v>
      </c>
      <c r="P51" s="16" t="s">
        <v>326</v>
      </c>
      <c r="R51" s="16" t="s">
        <v>277</v>
      </c>
      <c r="S51" s="16" t="s">
        <v>327</v>
      </c>
      <c r="T51" s="21">
        <v>44690.113171296296</v>
      </c>
      <c r="U51" s="16" t="s">
        <v>328</v>
      </c>
      <c r="V51" s="16" t="s">
        <v>329</v>
      </c>
      <c r="W51" s="16" t="s">
        <v>330</v>
      </c>
      <c r="X51" s="16" t="s">
        <v>331</v>
      </c>
      <c r="Y51" s="16" t="s">
        <v>281</v>
      </c>
      <c r="Z51" s="16" t="s">
        <v>680</v>
      </c>
      <c r="AB51" s="55">
        <v>5</v>
      </c>
      <c r="AC51" s="55">
        <v>1</v>
      </c>
      <c r="AD51" s="55">
        <v>5</v>
      </c>
      <c r="AE51" s="16" t="s">
        <v>282</v>
      </c>
      <c r="AF51" s="55">
        <v>5</v>
      </c>
      <c r="AI51" s="55">
        <v>10</v>
      </c>
      <c r="AJ51" s="55">
        <v>16</v>
      </c>
      <c r="AL51" s="55">
        <v>0</v>
      </c>
      <c r="AM51" s="16" t="s">
        <v>284</v>
      </c>
      <c r="AN51" s="16" t="s">
        <v>284</v>
      </c>
      <c r="AO51" s="16" t="s">
        <v>331</v>
      </c>
      <c r="AP51" s="16" t="s">
        <v>332</v>
      </c>
      <c r="AQ51" s="16" t="s">
        <v>332</v>
      </c>
      <c r="AR51" s="16" t="s">
        <v>333</v>
      </c>
      <c r="AS51" s="16" t="s">
        <v>334</v>
      </c>
      <c r="AT51" s="16" t="s">
        <v>680</v>
      </c>
      <c r="AU51" s="16" t="s">
        <v>1154</v>
      </c>
      <c r="AW51" s="16" t="s">
        <v>335</v>
      </c>
      <c r="AY51" s="18">
        <v>45777</v>
      </c>
      <c r="BA51" s="55">
        <v>0</v>
      </c>
      <c r="BB51" s="55">
        <v>0</v>
      </c>
      <c r="BC51" s="55">
        <v>1</v>
      </c>
      <c r="BD51" s="16" t="s">
        <v>282</v>
      </c>
      <c r="BE51" s="55">
        <v>1</v>
      </c>
      <c r="BK51" s="56" t="s">
        <v>1155</v>
      </c>
      <c r="BL51" s="16" t="s">
        <v>187</v>
      </c>
      <c r="BP51" s="56" t="s">
        <v>336</v>
      </c>
      <c r="BU51" s="56" t="s">
        <v>281</v>
      </c>
      <c r="BX51" s="56" t="s">
        <v>287</v>
      </c>
      <c r="BY51" s="56" t="s">
        <v>288</v>
      </c>
      <c r="BZ51" s="56" t="s">
        <v>288</v>
      </c>
      <c r="CA51" s="56" t="s">
        <v>288</v>
      </c>
      <c r="CC51" s="24">
        <v>1002</v>
      </c>
      <c r="CD51" s="16" t="s">
        <v>337</v>
      </c>
      <c r="CE51" s="16" t="s">
        <v>196</v>
      </c>
      <c r="CF51" s="16" t="s">
        <v>338</v>
      </c>
      <c r="CG51" s="16" t="s">
        <v>339</v>
      </c>
      <c r="CH51" s="16" t="s">
        <v>337</v>
      </c>
      <c r="CI51" s="16" t="s">
        <v>205</v>
      </c>
    </row>
    <row r="52" spans="1:87" s="20" customFormat="1" x14ac:dyDescent="0.25">
      <c r="A52" s="16" t="s">
        <v>301</v>
      </c>
      <c r="B52" s="16" t="s">
        <v>243</v>
      </c>
      <c r="C52" s="16" t="s">
        <v>1156</v>
      </c>
      <c r="D52" s="16" t="s">
        <v>1157</v>
      </c>
      <c r="E52" s="17">
        <v>767</v>
      </c>
      <c r="F52" s="16" t="s">
        <v>692</v>
      </c>
      <c r="G52" s="17">
        <v>3627391</v>
      </c>
      <c r="H52" s="16" t="s">
        <v>323</v>
      </c>
      <c r="I52" s="18">
        <v>44690</v>
      </c>
      <c r="J52" s="19">
        <v>0.45344907407407409</v>
      </c>
      <c r="K52" s="18">
        <v>44691</v>
      </c>
      <c r="L52" s="16" t="s">
        <v>345</v>
      </c>
      <c r="M52" s="16" t="s">
        <v>346</v>
      </c>
      <c r="O52" s="16" t="s">
        <v>347</v>
      </c>
      <c r="P52" s="16" t="s">
        <v>348</v>
      </c>
      <c r="R52" s="16" t="s">
        <v>277</v>
      </c>
      <c r="S52" s="16" t="s">
        <v>327</v>
      </c>
      <c r="T52" s="21">
        <v>44690.453240740739</v>
      </c>
      <c r="U52" s="16" t="s">
        <v>328</v>
      </c>
      <c r="V52" s="16" t="s">
        <v>329</v>
      </c>
      <c r="W52" s="16" t="s">
        <v>216</v>
      </c>
      <c r="X52" s="16" t="s">
        <v>331</v>
      </c>
      <c r="Y52" s="16" t="s">
        <v>281</v>
      </c>
      <c r="Z52" s="16" t="s">
        <v>690</v>
      </c>
      <c r="AB52" s="55">
        <v>10</v>
      </c>
      <c r="AC52" s="55">
        <v>1</v>
      </c>
      <c r="AD52" s="55">
        <v>10</v>
      </c>
      <c r="AE52" s="16" t="s">
        <v>282</v>
      </c>
      <c r="AF52" s="55">
        <v>10</v>
      </c>
      <c r="AI52" s="55">
        <v>38.5</v>
      </c>
      <c r="AJ52" s="55">
        <v>38.5</v>
      </c>
      <c r="AL52" s="55">
        <v>0</v>
      </c>
      <c r="AM52" s="16" t="s">
        <v>284</v>
      </c>
      <c r="AN52" s="16" t="s">
        <v>284</v>
      </c>
      <c r="AO52" s="16" t="s">
        <v>331</v>
      </c>
      <c r="AP52" s="16" t="s">
        <v>332</v>
      </c>
      <c r="AQ52" s="16" t="s">
        <v>332</v>
      </c>
      <c r="AR52" s="16" t="s">
        <v>333</v>
      </c>
      <c r="AS52" s="16" t="s">
        <v>334</v>
      </c>
      <c r="AT52" s="16" t="s">
        <v>690</v>
      </c>
      <c r="AU52" s="16" t="s">
        <v>1158</v>
      </c>
      <c r="AW52" s="16" t="s">
        <v>335</v>
      </c>
      <c r="AY52" s="18">
        <v>45657</v>
      </c>
      <c r="BA52" s="55">
        <v>0</v>
      </c>
      <c r="BB52" s="55">
        <v>0</v>
      </c>
      <c r="BC52" s="55">
        <v>1</v>
      </c>
      <c r="BD52" s="16" t="s">
        <v>282</v>
      </c>
      <c r="BE52" s="55">
        <v>1</v>
      </c>
      <c r="BK52" s="56" t="s">
        <v>1159</v>
      </c>
      <c r="BL52" s="16" t="s">
        <v>187</v>
      </c>
      <c r="BP52" s="56" t="s">
        <v>336</v>
      </c>
      <c r="BU52" s="56" t="s">
        <v>281</v>
      </c>
      <c r="BX52" s="56" t="s">
        <v>287</v>
      </c>
      <c r="BY52" s="56" t="s">
        <v>288</v>
      </c>
      <c r="BZ52" s="56" t="s">
        <v>288</v>
      </c>
      <c r="CA52" s="56" t="s">
        <v>288</v>
      </c>
      <c r="CC52" s="24">
        <v>1002</v>
      </c>
      <c r="CD52" s="16" t="s">
        <v>337</v>
      </c>
      <c r="CE52" s="16" t="s">
        <v>185</v>
      </c>
      <c r="CF52" s="16" t="s">
        <v>338</v>
      </c>
      <c r="CG52" s="16" t="s">
        <v>339</v>
      </c>
      <c r="CH52" s="16" t="s">
        <v>337</v>
      </c>
      <c r="CI52" s="16" t="s">
        <v>691</v>
      </c>
    </row>
    <row r="53" spans="1:87" s="20" customFormat="1" x14ac:dyDescent="0.25">
      <c r="A53" s="16" t="s">
        <v>301</v>
      </c>
      <c r="B53" s="16" t="s">
        <v>243</v>
      </c>
      <c r="C53" s="16" t="s">
        <v>1160</v>
      </c>
      <c r="D53" s="16" t="s">
        <v>1161</v>
      </c>
      <c r="E53" s="17">
        <v>2917</v>
      </c>
      <c r="F53" s="16" t="s">
        <v>700</v>
      </c>
      <c r="G53" s="17">
        <v>3627482</v>
      </c>
      <c r="H53" s="16" t="s">
        <v>323</v>
      </c>
      <c r="I53" s="18">
        <v>44690</v>
      </c>
      <c r="J53" s="19">
        <v>0.46305555555555555</v>
      </c>
      <c r="K53" s="18">
        <v>44691</v>
      </c>
      <c r="L53" s="16" t="s">
        <v>345</v>
      </c>
      <c r="M53" s="16" t="s">
        <v>346</v>
      </c>
      <c r="O53" s="16" t="s">
        <v>347</v>
      </c>
      <c r="P53" s="16" t="s">
        <v>348</v>
      </c>
      <c r="R53" s="16" t="s">
        <v>277</v>
      </c>
      <c r="S53" s="16" t="s">
        <v>327</v>
      </c>
      <c r="T53" s="21">
        <v>44690.462881944448</v>
      </c>
      <c r="U53" s="16" t="s">
        <v>328</v>
      </c>
      <c r="V53" s="16" t="s">
        <v>329</v>
      </c>
      <c r="W53" s="16" t="s">
        <v>216</v>
      </c>
      <c r="X53" s="16" t="s">
        <v>331</v>
      </c>
      <c r="Y53" s="16" t="s">
        <v>281</v>
      </c>
      <c r="Z53" s="16" t="s">
        <v>698</v>
      </c>
      <c r="AB53" s="55">
        <v>960</v>
      </c>
      <c r="AC53" s="55">
        <v>1</v>
      </c>
      <c r="AD53" s="55">
        <v>960</v>
      </c>
      <c r="AE53" s="16" t="s">
        <v>282</v>
      </c>
      <c r="AF53" s="55">
        <v>960</v>
      </c>
      <c r="AI53" s="55">
        <v>1039.75</v>
      </c>
      <c r="AJ53" s="55">
        <v>1039.75</v>
      </c>
      <c r="AL53" s="55">
        <v>0</v>
      </c>
      <c r="AM53" s="16" t="s">
        <v>284</v>
      </c>
      <c r="AN53" s="16" t="s">
        <v>284</v>
      </c>
      <c r="AO53" s="16" t="s">
        <v>331</v>
      </c>
      <c r="AP53" s="16" t="s">
        <v>332</v>
      </c>
      <c r="AQ53" s="16" t="s">
        <v>332</v>
      </c>
      <c r="AR53" s="16" t="s">
        <v>333</v>
      </c>
      <c r="AS53" s="16" t="s">
        <v>334</v>
      </c>
      <c r="AT53" s="16" t="s">
        <v>698</v>
      </c>
      <c r="AU53" s="16" t="s">
        <v>1162</v>
      </c>
      <c r="AW53" s="16" t="s">
        <v>335</v>
      </c>
      <c r="AY53" s="18">
        <v>45688</v>
      </c>
      <c r="BA53" s="55">
        <v>0</v>
      </c>
      <c r="BB53" s="55">
        <v>0</v>
      </c>
      <c r="BC53" s="55">
        <v>1</v>
      </c>
      <c r="BD53" s="16" t="s">
        <v>282</v>
      </c>
      <c r="BE53" s="55">
        <v>1</v>
      </c>
      <c r="BK53" s="56" t="s">
        <v>1163</v>
      </c>
      <c r="BL53" s="16" t="s">
        <v>187</v>
      </c>
      <c r="BP53" s="56" t="s">
        <v>336</v>
      </c>
      <c r="BU53" s="56" t="s">
        <v>281</v>
      </c>
      <c r="BX53" s="56" t="s">
        <v>287</v>
      </c>
      <c r="BY53" s="56" t="s">
        <v>288</v>
      </c>
      <c r="BZ53" s="56" t="s">
        <v>288</v>
      </c>
      <c r="CA53" s="56" t="s">
        <v>288</v>
      </c>
      <c r="CC53" s="24">
        <v>1002</v>
      </c>
      <c r="CD53" s="16" t="s">
        <v>337</v>
      </c>
      <c r="CE53" s="16" t="s">
        <v>185</v>
      </c>
      <c r="CF53" s="16" t="s">
        <v>338</v>
      </c>
      <c r="CG53" s="16" t="s">
        <v>339</v>
      </c>
      <c r="CH53" s="16" t="s">
        <v>337</v>
      </c>
      <c r="CI53" s="16" t="s">
        <v>699</v>
      </c>
    </row>
    <row r="54" spans="1:87" s="20" customFormat="1" x14ac:dyDescent="0.25">
      <c r="A54" s="16" t="s">
        <v>301</v>
      </c>
      <c r="B54" s="16" t="s">
        <v>243</v>
      </c>
      <c r="C54" s="16" t="s">
        <v>371</v>
      </c>
      <c r="D54" s="16" t="s">
        <v>372</v>
      </c>
      <c r="E54" s="17">
        <v>493</v>
      </c>
      <c r="F54" s="16" t="s">
        <v>256</v>
      </c>
      <c r="G54" s="17">
        <v>3627709</v>
      </c>
      <c r="H54" s="16" t="s">
        <v>323</v>
      </c>
      <c r="I54" s="18">
        <v>44690</v>
      </c>
      <c r="J54" s="19">
        <v>0.49181712962962965</v>
      </c>
      <c r="K54" s="18">
        <v>44691</v>
      </c>
      <c r="L54" s="16" t="s">
        <v>192</v>
      </c>
      <c r="M54" s="16" t="s">
        <v>354</v>
      </c>
      <c r="O54" s="16" t="s">
        <v>355</v>
      </c>
      <c r="R54" s="16" t="s">
        <v>277</v>
      </c>
      <c r="S54" s="16" t="s">
        <v>327</v>
      </c>
      <c r="T54" s="21">
        <v>44690.491087962961</v>
      </c>
      <c r="U54" s="16" t="s">
        <v>328</v>
      </c>
      <c r="V54" s="16" t="s">
        <v>329</v>
      </c>
      <c r="W54" s="16" t="s">
        <v>193</v>
      </c>
      <c r="X54" s="16" t="s">
        <v>331</v>
      </c>
      <c r="Y54" s="16" t="s">
        <v>281</v>
      </c>
      <c r="Z54" s="16" t="s">
        <v>706</v>
      </c>
      <c r="AB54" s="55">
        <v>5</v>
      </c>
      <c r="AC54" s="55">
        <v>1</v>
      </c>
      <c r="AD54" s="55">
        <v>5</v>
      </c>
      <c r="AE54" s="16" t="s">
        <v>282</v>
      </c>
      <c r="AF54" s="55">
        <v>5</v>
      </c>
      <c r="AI54" s="55">
        <v>177.25</v>
      </c>
      <c r="AJ54" s="55">
        <v>177.25</v>
      </c>
      <c r="AL54" s="55">
        <v>0</v>
      </c>
      <c r="AM54" s="16" t="s">
        <v>284</v>
      </c>
      <c r="AN54" s="16" t="s">
        <v>284</v>
      </c>
      <c r="AO54" s="16" t="s">
        <v>331</v>
      </c>
      <c r="AP54" s="16" t="s">
        <v>332</v>
      </c>
      <c r="AQ54" s="16" t="s">
        <v>332</v>
      </c>
      <c r="AR54" s="16" t="s">
        <v>333</v>
      </c>
      <c r="AS54" s="16" t="s">
        <v>334</v>
      </c>
      <c r="AT54" s="16" t="s">
        <v>706</v>
      </c>
      <c r="AU54" s="16" t="s">
        <v>1164</v>
      </c>
      <c r="AW54" s="16" t="s">
        <v>281</v>
      </c>
      <c r="AY54" s="18">
        <v>45657</v>
      </c>
      <c r="BA54" s="55">
        <v>0</v>
      </c>
      <c r="BB54" s="55">
        <v>0</v>
      </c>
      <c r="BC54" s="55">
        <v>1</v>
      </c>
      <c r="BD54" s="16" t="s">
        <v>282</v>
      </c>
      <c r="BE54" s="55">
        <v>1</v>
      </c>
      <c r="BK54" s="56" t="s">
        <v>1165</v>
      </c>
      <c r="BL54" s="16" t="s">
        <v>187</v>
      </c>
      <c r="BP54" s="56" t="s">
        <v>336</v>
      </c>
      <c r="BU54" s="56" t="s">
        <v>281</v>
      </c>
      <c r="BX54" s="56" t="s">
        <v>287</v>
      </c>
      <c r="BY54" s="56" t="s">
        <v>288</v>
      </c>
      <c r="BZ54" s="56" t="s">
        <v>288</v>
      </c>
      <c r="CA54" s="56" t="s">
        <v>288</v>
      </c>
      <c r="CC54" s="24">
        <v>1002</v>
      </c>
      <c r="CD54" s="16" t="s">
        <v>337</v>
      </c>
      <c r="CE54" s="16" t="s">
        <v>196</v>
      </c>
      <c r="CF54" s="16" t="s">
        <v>338</v>
      </c>
      <c r="CG54" s="16" t="s">
        <v>339</v>
      </c>
      <c r="CH54" s="16" t="s">
        <v>337</v>
      </c>
      <c r="CI54" s="16" t="s">
        <v>441</v>
      </c>
    </row>
    <row r="55" spans="1:87" s="20" customFormat="1" x14ac:dyDescent="0.25">
      <c r="A55" s="16" t="s">
        <v>273</v>
      </c>
      <c r="B55" s="16" t="s">
        <v>243</v>
      </c>
      <c r="C55" s="16" t="s">
        <v>979</v>
      </c>
      <c r="D55" s="16" t="s">
        <v>980</v>
      </c>
      <c r="E55" s="17">
        <v>2355</v>
      </c>
      <c r="F55" s="16" t="s">
        <v>685</v>
      </c>
      <c r="G55" s="17">
        <v>3628298</v>
      </c>
      <c r="H55" s="16" t="s">
        <v>323</v>
      </c>
      <c r="I55" s="18">
        <v>44690</v>
      </c>
      <c r="J55" s="19">
        <v>0.61239583333333336</v>
      </c>
      <c r="K55" s="18">
        <v>44691</v>
      </c>
      <c r="L55" s="16" t="s">
        <v>200</v>
      </c>
      <c r="M55" s="16" t="s">
        <v>324</v>
      </c>
      <c r="O55" s="16" t="s">
        <v>325</v>
      </c>
      <c r="P55" s="16" t="s">
        <v>326</v>
      </c>
      <c r="R55" s="16" t="s">
        <v>277</v>
      </c>
      <c r="S55" s="16" t="s">
        <v>327</v>
      </c>
      <c r="T55" s="21">
        <v>44690.404004629629</v>
      </c>
      <c r="U55" s="16" t="s">
        <v>328</v>
      </c>
      <c r="V55" s="16" t="s">
        <v>329</v>
      </c>
      <c r="W55" s="16" t="s">
        <v>330</v>
      </c>
      <c r="X55" s="16" t="s">
        <v>331</v>
      </c>
      <c r="Y55" s="16" t="s">
        <v>281</v>
      </c>
      <c r="Z55" s="16" t="s">
        <v>687</v>
      </c>
      <c r="AB55" s="55">
        <v>2000</v>
      </c>
      <c r="AC55" s="55">
        <v>1</v>
      </c>
      <c r="AD55" s="55">
        <v>2000</v>
      </c>
      <c r="AE55" s="16" t="s">
        <v>282</v>
      </c>
      <c r="AF55" s="55">
        <v>2000</v>
      </c>
      <c r="AI55" s="55">
        <v>2000</v>
      </c>
      <c r="AJ55" s="55">
        <v>2000</v>
      </c>
      <c r="AL55" s="55">
        <v>0</v>
      </c>
      <c r="AM55" s="16" t="s">
        <v>284</v>
      </c>
      <c r="AN55" s="16" t="s">
        <v>284</v>
      </c>
      <c r="AO55" s="16" t="s">
        <v>331</v>
      </c>
      <c r="AP55" s="16" t="s">
        <v>332</v>
      </c>
      <c r="AQ55" s="16" t="s">
        <v>332</v>
      </c>
      <c r="AR55" s="16" t="s">
        <v>333</v>
      </c>
      <c r="AS55" s="16" t="s">
        <v>334</v>
      </c>
      <c r="AT55" s="16" t="s">
        <v>687</v>
      </c>
      <c r="AU55" s="16" t="s">
        <v>1166</v>
      </c>
      <c r="AW55" s="16" t="s">
        <v>335</v>
      </c>
      <c r="AY55" s="18">
        <v>45688</v>
      </c>
      <c r="BA55" s="55">
        <v>0</v>
      </c>
      <c r="BB55" s="55">
        <v>0</v>
      </c>
      <c r="BC55" s="55">
        <v>1</v>
      </c>
      <c r="BD55" s="16" t="s">
        <v>282</v>
      </c>
      <c r="BE55" s="55">
        <v>1</v>
      </c>
      <c r="BK55" s="56" t="s">
        <v>1167</v>
      </c>
      <c r="BL55" s="16" t="s">
        <v>187</v>
      </c>
      <c r="BP55" s="56" t="s">
        <v>336</v>
      </c>
      <c r="BU55" s="56" t="s">
        <v>281</v>
      </c>
      <c r="BX55" s="56" t="s">
        <v>287</v>
      </c>
      <c r="BY55" s="56" t="s">
        <v>288</v>
      </c>
      <c r="BZ55" s="56" t="s">
        <v>288</v>
      </c>
      <c r="CA55" s="56" t="s">
        <v>288</v>
      </c>
      <c r="CC55" s="24">
        <v>1002</v>
      </c>
      <c r="CD55" s="16" t="s">
        <v>337</v>
      </c>
      <c r="CE55" s="16" t="s">
        <v>196</v>
      </c>
      <c r="CF55" s="16" t="s">
        <v>338</v>
      </c>
      <c r="CG55" s="16" t="s">
        <v>339</v>
      </c>
      <c r="CH55" s="16" t="s">
        <v>337</v>
      </c>
      <c r="CI55" s="16" t="s">
        <v>685</v>
      </c>
    </row>
    <row r="56" spans="1:87" s="20" customFormat="1" x14ac:dyDescent="0.25">
      <c r="A56" s="16" t="s">
        <v>289</v>
      </c>
      <c r="B56" s="16" t="s">
        <v>243</v>
      </c>
      <c r="C56" s="16" t="s">
        <v>1038</v>
      </c>
      <c r="D56" s="16" t="s">
        <v>1039</v>
      </c>
      <c r="E56" s="17">
        <v>6854</v>
      </c>
      <c r="F56" s="16" t="s">
        <v>469</v>
      </c>
      <c r="G56" s="17">
        <v>3628380</v>
      </c>
      <c r="H56" s="16" t="s">
        <v>323</v>
      </c>
      <c r="I56" s="18">
        <v>44690</v>
      </c>
      <c r="J56" s="19">
        <v>0.6244791666666667</v>
      </c>
      <c r="K56" s="18">
        <v>44691</v>
      </c>
      <c r="L56" s="16" t="s">
        <v>345</v>
      </c>
      <c r="M56" s="16" t="s">
        <v>346</v>
      </c>
      <c r="O56" s="16" t="s">
        <v>347</v>
      </c>
      <c r="P56" s="16" t="s">
        <v>348</v>
      </c>
      <c r="R56" s="16" t="s">
        <v>277</v>
      </c>
      <c r="S56" s="16" t="s">
        <v>327</v>
      </c>
      <c r="T56" s="21">
        <v>44690.624305555553</v>
      </c>
      <c r="U56" s="16" t="s">
        <v>328</v>
      </c>
      <c r="V56" s="16" t="s">
        <v>329</v>
      </c>
      <c r="W56" s="16" t="s">
        <v>216</v>
      </c>
      <c r="X56" s="16" t="s">
        <v>331</v>
      </c>
      <c r="Y56" s="16" t="s">
        <v>281</v>
      </c>
      <c r="Z56" s="16" t="s">
        <v>719</v>
      </c>
      <c r="AB56" s="55">
        <v>6</v>
      </c>
      <c r="AC56" s="55">
        <v>1</v>
      </c>
      <c r="AD56" s="55">
        <v>6</v>
      </c>
      <c r="AE56" s="16" t="s">
        <v>282</v>
      </c>
      <c r="AF56" s="55">
        <v>6</v>
      </c>
      <c r="AI56" s="55">
        <v>26</v>
      </c>
      <c r="AJ56" s="55">
        <v>26</v>
      </c>
      <c r="AL56" s="55">
        <v>0</v>
      </c>
      <c r="AM56" s="16" t="s">
        <v>329</v>
      </c>
      <c r="AN56" s="16" t="s">
        <v>329</v>
      </c>
      <c r="AO56" s="16" t="s">
        <v>331</v>
      </c>
      <c r="AP56" s="16" t="s">
        <v>332</v>
      </c>
      <c r="AQ56" s="16" t="s">
        <v>332</v>
      </c>
      <c r="AR56" s="16" t="s">
        <v>333</v>
      </c>
      <c r="AS56" s="16" t="s">
        <v>334</v>
      </c>
      <c r="AT56" s="16" t="s">
        <v>719</v>
      </c>
      <c r="AU56" s="16" t="s">
        <v>1168</v>
      </c>
      <c r="AW56" s="16" t="s">
        <v>335</v>
      </c>
      <c r="AY56" s="18">
        <v>45716</v>
      </c>
      <c r="BA56" s="55">
        <v>0</v>
      </c>
      <c r="BB56" s="55">
        <v>0</v>
      </c>
      <c r="BC56" s="55">
        <v>1</v>
      </c>
      <c r="BD56" s="16" t="s">
        <v>282</v>
      </c>
      <c r="BE56" s="55">
        <v>1</v>
      </c>
      <c r="BK56" s="56" t="s">
        <v>1169</v>
      </c>
      <c r="BL56" s="16" t="s">
        <v>187</v>
      </c>
      <c r="BP56" s="56" t="s">
        <v>336</v>
      </c>
      <c r="BU56" s="56" t="s">
        <v>281</v>
      </c>
      <c r="BX56" s="56" t="s">
        <v>287</v>
      </c>
      <c r="BY56" s="56" t="s">
        <v>288</v>
      </c>
      <c r="BZ56" s="56" t="s">
        <v>288</v>
      </c>
      <c r="CA56" s="56" t="s">
        <v>288</v>
      </c>
      <c r="CC56" s="24">
        <v>1002</v>
      </c>
      <c r="CD56" s="16" t="s">
        <v>337</v>
      </c>
      <c r="CE56" s="16" t="s">
        <v>185</v>
      </c>
      <c r="CF56" s="16" t="s">
        <v>338</v>
      </c>
      <c r="CG56" s="16" t="s">
        <v>339</v>
      </c>
      <c r="CH56" s="16" t="s">
        <v>337</v>
      </c>
      <c r="CI56" s="16" t="s">
        <v>468</v>
      </c>
    </row>
    <row r="57" spans="1:87" s="20" customFormat="1" x14ac:dyDescent="0.25">
      <c r="A57" s="16" t="s">
        <v>273</v>
      </c>
      <c r="B57" s="16" t="s">
        <v>243</v>
      </c>
      <c r="C57" s="16" t="s">
        <v>1170</v>
      </c>
      <c r="D57" s="16" t="s">
        <v>1171</v>
      </c>
      <c r="E57" s="17">
        <v>2153</v>
      </c>
      <c r="F57" s="16" t="s">
        <v>729</v>
      </c>
      <c r="G57" s="17">
        <v>3628725</v>
      </c>
      <c r="H57" s="16" t="s">
        <v>323</v>
      </c>
      <c r="I57" s="18">
        <v>44690</v>
      </c>
      <c r="J57" s="19">
        <v>0.67136574074074074</v>
      </c>
      <c r="K57" s="18">
        <v>44691</v>
      </c>
      <c r="L57" s="16" t="s">
        <v>192</v>
      </c>
      <c r="M57" s="16" t="s">
        <v>354</v>
      </c>
      <c r="O57" s="16" t="s">
        <v>355</v>
      </c>
      <c r="R57" s="16" t="s">
        <v>277</v>
      </c>
      <c r="S57" s="16" t="s">
        <v>327</v>
      </c>
      <c r="T57" s="21">
        <v>44690.670763888891</v>
      </c>
      <c r="U57" s="16" t="s">
        <v>328</v>
      </c>
      <c r="V57" s="16" t="s">
        <v>329</v>
      </c>
      <c r="W57" s="16" t="s">
        <v>193</v>
      </c>
      <c r="X57" s="16" t="s">
        <v>331</v>
      </c>
      <c r="Y57" s="16" t="s">
        <v>281</v>
      </c>
      <c r="Z57" s="16" t="s">
        <v>728</v>
      </c>
      <c r="AB57" s="55">
        <v>1460</v>
      </c>
      <c r="AC57" s="55">
        <v>1</v>
      </c>
      <c r="AD57" s="55">
        <v>1460</v>
      </c>
      <c r="AE57" s="16" t="s">
        <v>282</v>
      </c>
      <c r="AF57" s="55">
        <v>1460</v>
      </c>
      <c r="AI57" s="55">
        <v>1465</v>
      </c>
      <c r="AJ57" s="55">
        <v>1465</v>
      </c>
      <c r="AL57" s="55">
        <v>0</v>
      </c>
      <c r="AM57" s="16" t="s">
        <v>284</v>
      </c>
      <c r="AN57" s="16" t="s">
        <v>284</v>
      </c>
      <c r="AO57" s="16" t="s">
        <v>331</v>
      </c>
      <c r="AP57" s="16" t="s">
        <v>332</v>
      </c>
      <c r="AQ57" s="16" t="s">
        <v>332</v>
      </c>
      <c r="AR57" s="16" t="s">
        <v>333</v>
      </c>
      <c r="AS57" s="16" t="s">
        <v>334</v>
      </c>
      <c r="AT57" s="16" t="s">
        <v>728</v>
      </c>
      <c r="AU57" s="16" t="s">
        <v>1172</v>
      </c>
      <c r="AW57" s="16" t="s">
        <v>281</v>
      </c>
      <c r="AY57" s="18">
        <v>45716</v>
      </c>
      <c r="BA57" s="55">
        <v>0</v>
      </c>
      <c r="BB57" s="55">
        <v>0</v>
      </c>
      <c r="BC57" s="55">
        <v>1</v>
      </c>
      <c r="BD57" s="16" t="s">
        <v>282</v>
      </c>
      <c r="BE57" s="55">
        <v>1</v>
      </c>
      <c r="BK57" s="56" t="s">
        <v>1173</v>
      </c>
      <c r="BL57" s="16" t="s">
        <v>187</v>
      </c>
      <c r="BP57" s="56" t="s">
        <v>336</v>
      </c>
      <c r="BU57" s="56" t="s">
        <v>281</v>
      </c>
      <c r="BX57" s="56" t="s">
        <v>287</v>
      </c>
      <c r="BY57" s="56" t="s">
        <v>288</v>
      </c>
      <c r="BZ57" s="56" t="s">
        <v>288</v>
      </c>
      <c r="CA57" s="56" t="s">
        <v>288</v>
      </c>
      <c r="CC57" s="24">
        <v>1002</v>
      </c>
      <c r="CD57" s="16" t="s">
        <v>337</v>
      </c>
      <c r="CE57" s="16" t="s">
        <v>196</v>
      </c>
      <c r="CF57" s="16" t="s">
        <v>338</v>
      </c>
      <c r="CG57" s="16" t="s">
        <v>339</v>
      </c>
      <c r="CH57" s="16" t="s">
        <v>337</v>
      </c>
      <c r="CI57" s="16" t="s">
        <v>729</v>
      </c>
    </row>
    <row r="58" spans="1:87" s="20" customFormat="1" x14ac:dyDescent="0.25">
      <c r="A58" s="16" t="s">
        <v>273</v>
      </c>
      <c r="B58" s="16" t="s">
        <v>243</v>
      </c>
      <c r="C58" s="16" t="s">
        <v>1170</v>
      </c>
      <c r="D58" s="16" t="s">
        <v>1171</v>
      </c>
      <c r="E58" s="17">
        <v>2153</v>
      </c>
      <c r="F58" s="16" t="s">
        <v>729</v>
      </c>
      <c r="G58" s="17">
        <v>3628902</v>
      </c>
      <c r="H58" s="16" t="s">
        <v>323</v>
      </c>
      <c r="I58" s="18">
        <v>44690</v>
      </c>
      <c r="J58" s="19">
        <v>0.72446759259259264</v>
      </c>
      <c r="K58" s="18">
        <v>44691</v>
      </c>
      <c r="L58" s="16" t="s">
        <v>192</v>
      </c>
      <c r="M58" s="16" t="s">
        <v>354</v>
      </c>
      <c r="O58" s="16" t="s">
        <v>355</v>
      </c>
      <c r="R58" s="16" t="s">
        <v>277</v>
      </c>
      <c r="S58" s="16" t="s">
        <v>327</v>
      </c>
      <c r="T58" s="21">
        <v>44690.723993055559</v>
      </c>
      <c r="U58" s="16" t="s">
        <v>328</v>
      </c>
      <c r="V58" s="16" t="s">
        <v>329</v>
      </c>
      <c r="W58" s="16" t="s">
        <v>193</v>
      </c>
      <c r="X58" s="16" t="s">
        <v>331</v>
      </c>
      <c r="Y58" s="16" t="s">
        <v>281</v>
      </c>
      <c r="Z58" s="16" t="s">
        <v>736</v>
      </c>
      <c r="AB58" s="55">
        <v>1100</v>
      </c>
      <c r="AC58" s="55">
        <v>1</v>
      </c>
      <c r="AD58" s="55">
        <v>1100</v>
      </c>
      <c r="AE58" s="16" t="s">
        <v>282</v>
      </c>
      <c r="AF58" s="55">
        <v>1100</v>
      </c>
      <c r="AI58" s="55">
        <v>2565</v>
      </c>
      <c r="AJ58" s="55">
        <v>2565</v>
      </c>
      <c r="AL58" s="55">
        <v>0</v>
      </c>
      <c r="AM58" s="16" t="s">
        <v>284</v>
      </c>
      <c r="AN58" s="16" t="s">
        <v>284</v>
      </c>
      <c r="AO58" s="16" t="s">
        <v>331</v>
      </c>
      <c r="AP58" s="16" t="s">
        <v>332</v>
      </c>
      <c r="AQ58" s="16" t="s">
        <v>332</v>
      </c>
      <c r="AR58" s="16" t="s">
        <v>333</v>
      </c>
      <c r="AS58" s="16" t="s">
        <v>334</v>
      </c>
      <c r="AT58" s="16" t="s">
        <v>736</v>
      </c>
      <c r="AU58" s="16" t="s">
        <v>1174</v>
      </c>
      <c r="AW58" s="16" t="s">
        <v>281</v>
      </c>
      <c r="AY58" s="18">
        <v>45716</v>
      </c>
      <c r="BA58" s="55">
        <v>0</v>
      </c>
      <c r="BB58" s="55">
        <v>0</v>
      </c>
      <c r="BC58" s="55">
        <v>1</v>
      </c>
      <c r="BD58" s="16" t="s">
        <v>282</v>
      </c>
      <c r="BE58" s="55">
        <v>1</v>
      </c>
      <c r="BK58" s="56" t="s">
        <v>1175</v>
      </c>
      <c r="BL58" s="16" t="s">
        <v>187</v>
      </c>
      <c r="BP58" s="56" t="s">
        <v>336</v>
      </c>
      <c r="BU58" s="56" t="s">
        <v>281</v>
      </c>
      <c r="BX58" s="56" t="s">
        <v>287</v>
      </c>
      <c r="BY58" s="56" t="s">
        <v>288</v>
      </c>
      <c r="BZ58" s="56" t="s">
        <v>288</v>
      </c>
      <c r="CA58" s="56" t="s">
        <v>288</v>
      </c>
      <c r="CC58" s="24">
        <v>1002</v>
      </c>
      <c r="CD58" s="16" t="s">
        <v>337</v>
      </c>
      <c r="CE58" s="16" t="s">
        <v>196</v>
      </c>
      <c r="CF58" s="16" t="s">
        <v>338</v>
      </c>
      <c r="CG58" s="16" t="s">
        <v>339</v>
      </c>
      <c r="CH58" s="16" t="s">
        <v>337</v>
      </c>
      <c r="CI58" s="16" t="s">
        <v>729</v>
      </c>
    </row>
    <row r="59" spans="1:87" s="20" customFormat="1" x14ac:dyDescent="0.25">
      <c r="A59" s="16" t="s">
        <v>273</v>
      </c>
      <c r="B59" s="16" t="s">
        <v>243</v>
      </c>
      <c r="C59" s="16" t="s">
        <v>310</v>
      </c>
      <c r="D59" s="16" t="s">
        <v>1176</v>
      </c>
      <c r="E59" s="17">
        <v>2358</v>
      </c>
      <c r="F59" s="16" t="s">
        <v>740</v>
      </c>
      <c r="G59" s="17">
        <v>3629085</v>
      </c>
      <c r="H59" s="16" t="s">
        <v>323</v>
      </c>
      <c r="I59" s="18">
        <v>44690</v>
      </c>
      <c r="J59" s="19">
        <v>0.80853009259259256</v>
      </c>
      <c r="K59" s="18">
        <v>44691</v>
      </c>
      <c r="L59" s="16" t="s">
        <v>192</v>
      </c>
      <c r="M59" s="16" t="s">
        <v>354</v>
      </c>
      <c r="O59" s="16" t="s">
        <v>355</v>
      </c>
      <c r="R59" s="16" t="s">
        <v>277</v>
      </c>
      <c r="S59" s="16" t="s">
        <v>327</v>
      </c>
      <c r="T59" s="21">
        <v>44690.808078703703</v>
      </c>
      <c r="U59" s="16" t="s">
        <v>328</v>
      </c>
      <c r="V59" s="16" t="s">
        <v>329</v>
      </c>
      <c r="W59" s="16" t="s">
        <v>193</v>
      </c>
      <c r="X59" s="16" t="s">
        <v>331</v>
      </c>
      <c r="Y59" s="16" t="s">
        <v>281</v>
      </c>
      <c r="Z59" s="16" t="s">
        <v>739</v>
      </c>
      <c r="AB59" s="55">
        <v>12</v>
      </c>
      <c r="AC59" s="55">
        <v>1</v>
      </c>
      <c r="AD59" s="55">
        <v>12</v>
      </c>
      <c r="AE59" s="16" t="s">
        <v>282</v>
      </c>
      <c r="AF59" s="55">
        <v>12</v>
      </c>
      <c r="AI59" s="55">
        <v>12</v>
      </c>
      <c r="AJ59" s="55">
        <v>12</v>
      </c>
      <c r="AL59" s="55">
        <v>0</v>
      </c>
      <c r="AM59" s="16" t="s">
        <v>284</v>
      </c>
      <c r="AN59" s="16" t="s">
        <v>284</v>
      </c>
      <c r="AO59" s="16" t="s">
        <v>331</v>
      </c>
      <c r="AP59" s="16" t="s">
        <v>332</v>
      </c>
      <c r="AQ59" s="16" t="s">
        <v>332</v>
      </c>
      <c r="AR59" s="16" t="s">
        <v>333</v>
      </c>
      <c r="AS59" s="16" t="s">
        <v>334</v>
      </c>
      <c r="AT59" s="16" t="s">
        <v>739</v>
      </c>
      <c r="AU59" s="16" t="s">
        <v>1177</v>
      </c>
      <c r="AW59" s="16" t="s">
        <v>281</v>
      </c>
      <c r="AY59" s="18">
        <v>45657</v>
      </c>
      <c r="BA59" s="55">
        <v>0</v>
      </c>
      <c r="BB59" s="55">
        <v>0</v>
      </c>
      <c r="BC59" s="55">
        <v>1</v>
      </c>
      <c r="BD59" s="16" t="s">
        <v>282</v>
      </c>
      <c r="BE59" s="55">
        <v>1</v>
      </c>
      <c r="BK59" s="56" t="s">
        <v>1178</v>
      </c>
      <c r="BL59" s="16" t="s">
        <v>187</v>
      </c>
      <c r="BP59" s="56" t="s">
        <v>336</v>
      </c>
      <c r="BU59" s="56" t="s">
        <v>281</v>
      </c>
      <c r="BX59" s="56" t="s">
        <v>287</v>
      </c>
      <c r="BY59" s="56" t="s">
        <v>288</v>
      </c>
      <c r="BZ59" s="56" t="s">
        <v>288</v>
      </c>
      <c r="CA59" s="56" t="s">
        <v>288</v>
      </c>
      <c r="CC59" s="24">
        <v>1002</v>
      </c>
      <c r="CD59" s="16" t="s">
        <v>337</v>
      </c>
      <c r="CE59" s="16" t="s">
        <v>196</v>
      </c>
      <c r="CF59" s="16" t="s">
        <v>338</v>
      </c>
      <c r="CG59" s="16" t="s">
        <v>339</v>
      </c>
      <c r="CH59" s="16" t="s">
        <v>337</v>
      </c>
      <c r="CI59" s="16" t="s">
        <v>740</v>
      </c>
    </row>
    <row r="60" spans="1:87" s="20" customFormat="1" x14ac:dyDescent="0.25">
      <c r="A60" s="16" t="s">
        <v>289</v>
      </c>
      <c r="B60" s="16" t="s">
        <v>243</v>
      </c>
      <c r="C60" s="16" t="s">
        <v>1179</v>
      </c>
      <c r="D60" s="16" t="s">
        <v>1180</v>
      </c>
      <c r="E60" s="17">
        <v>723</v>
      </c>
      <c r="F60" s="16" t="s">
        <v>748</v>
      </c>
      <c r="G60" s="17">
        <v>3629196</v>
      </c>
      <c r="H60" s="16" t="s">
        <v>323</v>
      </c>
      <c r="I60" s="18">
        <v>44690</v>
      </c>
      <c r="J60" s="19">
        <v>0.82511574074074079</v>
      </c>
      <c r="K60" s="18">
        <v>44691</v>
      </c>
      <c r="L60" s="16" t="s">
        <v>366</v>
      </c>
      <c r="M60" s="16" t="s">
        <v>367</v>
      </c>
      <c r="N60" s="16" t="s">
        <v>368</v>
      </c>
      <c r="O60" s="16" t="s">
        <v>369</v>
      </c>
      <c r="P60" s="16" t="s">
        <v>367</v>
      </c>
      <c r="R60" s="16" t="s">
        <v>277</v>
      </c>
      <c r="S60" s="16" t="s">
        <v>327</v>
      </c>
      <c r="T60" s="21">
        <v>44690.825069444443</v>
      </c>
      <c r="U60" s="16" t="s">
        <v>328</v>
      </c>
      <c r="V60" s="16" t="s">
        <v>329</v>
      </c>
      <c r="W60" s="16" t="s">
        <v>747</v>
      </c>
      <c r="X60" s="16" t="s">
        <v>331</v>
      </c>
      <c r="Y60" s="16" t="s">
        <v>281</v>
      </c>
      <c r="Z60" s="16" t="s">
        <v>746</v>
      </c>
      <c r="AB60" s="55">
        <v>10</v>
      </c>
      <c r="AC60" s="55">
        <v>1</v>
      </c>
      <c r="AD60" s="55">
        <v>10</v>
      </c>
      <c r="AE60" s="16" t="s">
        <v>282</v>
      </c>
      <c r="AF60" s="55">
        <v>10</v>
      </c>
      <c r="AI60" s="55">
        <v>10</v>
      </c>
      <c r="AJ60" s="55">
        <v>10</v>
      </c>
      <c r="AL60" s="55">
        <v>0</v>
      </c>
      <c r="AM60" s="16" t="s">
        <v>290</v>
      </c>
      <c r="AN60" s="16" t="s">
        <v>290</v>
      </c>
      <c r="AO60" s="16" t="s">
        <v>331</v>
      </c>
      <c r="AP60" s="16" t="s">
        <v>332</v>
      </c>
      <c r="AQ60" s="16" t="s">
        <v>332</v>
      </c>
      <c r="AR60" s="16" t="s">
        <v>333</v>
      </c>
      <c r="AS60" s="16" t="s">
        <v>334</v>
      </c>
      <c r="AT60" s="16" t="s">
        <v>746</v>
      </c>
      <c r="AU60" s="16" t="s">
        <v>1181</v>
      </c>
      <c r="AW60" s="16" t="s">
        <v>370</v>
      </c>
      <c r="AY60" s="18">
        <v>45626</v>
      </c>
      <c r="BA60" s="55">
        <v>0</v>
      </c>
      <c r="BB60" s="55">
        <v>0</v>
      </c>
      <c r="BC60" s="55">
        <v>1</v>
      </c>
      <c r="BD60" s="16" t="s">
        <v>282</v>
      </c>
      <c r="BE60" s="55">
        <v>1</v>
      </c>
      <c r="BK60" s="56" t="s">
        <v>1182</v>
      </c>
      <c r="BL60" s="16" t="s">
        <v>187</v>
      </c>
      <c r="BP60" s="56" t="s">
        <v>329</v>
      </c>
      <c r="BU60" s="56" t="s">
        <v>281</v>
      </c>
      <c r="BX60" s="56" t="s">
        <v>287</v>
      </c>
      <c r="BY60" s="56" t="s">
        <v>288</v>
      </c>
      <c r="BZ60" s="56" t="s">
        <v>288</v>
      </c>
      <c r="CA60" s="56" t="s">
        <v>288</v>
      </c>
      <c r="CC60" s="24">
        <v>1002</v>
      </c>
      <c r="CD60" s="16" t="s">
        <v>337</v>
      </c>
      <c r="CE60" s="16" t="s">
        <v>187</v>
      </c>
      <c r="CF60" s="16" t="s">
        <v>338</v>
      </c>
      <c r="CG60" s="16" t="s">
        <v>339</v>
      </c>
      <c r="CH60" s="16" t="s">
        <v>337</v>
      </c>
      <c r="CI60" s="16" t="s">
        <v>744</v>
      </c>
    </row>
    <row r="61" spans="1:87" s="20" customFormat="1" x14ac:dyDescent="0.25">
      <c r="A61" s="16" t="s">
        <v>273</v>
      </c>
      <c r="B61" s="16" t="s">
        <v>243</v>
      </c>
      <c r="C61" s="16" t="s">
        <v>1183</v>
      </c>
      <c r="D61" s="16" t="s">
        <v>1184</v>
      </c>
      <c r="E61" s="17">
        <v>2942</v>
      </c>
      <c r="F61" s="16" t="s">
        <v>753</v>
      </c>
      <c r="G61" s="17">
        <v>3629271</v>
      </c>
      <c r="H61" s="16" t="s">
        <v>323</v>
      </c>
      <c r="I61" s="18">
        <v>44690</v>
      </c>
      <c r="J61" s="19">
        <v>0.86026620370370366</v>
      </c>
      <c r="K61" s="18">
        <v>44691</v>
      </c>
      <c r="L61" s="16" t="s">
        <v>356</v>
      </c>
      <c r="M61" s="16" t="s">
        <v>357</v>
      </c>
      <c r="O61" s="16" t="s">
        <v>358</v>
      </c>
      <c r="P61" s="16" t="s">
        <v>359</v>
      </c>
      <c r="R61" s="16" t="s">
        <v>277</v>
      </c>
      <c r="S61" s="16" t="s">
        <v>327</v>
      </c>
      <c r="T61" s="21">
        <v>44690.860185185185</v>
      </c>
      <c r="U61" s="16" t="s">
        <v>328</v>
      </c>
      <c r="V61" s="16" t="s">
        <v>329</v>
      </c>
      <c r="W61" s="16" t="s">
        <v>360</v>
      </c>
      <c r="X61" s="16" t="s">
        <v>331</v>
      </c>
      <c r="Y61" s="16" t="s">
        <v>281</v>
      </c>
      <c r="Z61" s="16" t="s">
        <v>751</v>
      </c>
      <c r="AB61" s="55">
        <v>10000</v>
      </c>
      <c r="AC61" s="55">
        <v>1</v>
      </c>
      <c r="AD61" s="55">
        <v>10000</v>
      </c>
      <c r="AE61" s="16" t="s">
        <v>282</v>
      </c>
      <c r="AF61" s="55">
        <v>10000</v>
      </c>
      <c r="AI61" s="55">
        <v>10082.1</v>
      </c>
      <c r="AJ61" s="55">
        <v>10082.1</v>
      </c>
      <c r="AL61" s="55">
        <v>0</v>
      </c>
      <c r="AM61" s="16" t="s">
        <v>284</v>
      </c>
      <c r="AN61" s="16" t="s">
        <v>284</v>
      </c>
      <c r="AO61" s="16" t="s">
        <v>331</v>
      </c>
      <c r="AP61" s="16" t="s">
        <v>332</v>
      </c>
      <c r="AQ61" s="16" t="s">
        <v>332</v>
      </c>
      <c r="AR61" s="16" t="s">
        <v>333</v>
      </c>
      <c r="AS61" s="16" t="s">
        <v>334</v>
      </c>
      <c r="AT61" s="16" t="s">
        <v>1185</v>
      </c>
      <c r="AU61" s="16" t="s">
        <v>1186</v>
      </c>
      <c r="AW61" s="16" t="s">
        <v>335</v>
      </c>
      <c r="AY61" s="18">
        <v>45716</v>
      </c>
      <c r="BA61" s="55">
        <v>0</v>
      </c>
      <c r="BB61" s="55">
        <v>0</v>
      </c>
      <c r="BC61" s="55">
        <v>1</v>
      </c>
      <c r="BD61" s="16" t="s">
        <v>282</v>
      </c>
      <c r="BE61" s="55">
        <v>1</v>
      </c>
      <c r="BK61" s="56" t="s">
        <v>1187</v>
      </c>
      <c r="BL61" s="16" t="s">
        <v>187</v>
      </c>
      <c r="BP61" s="56" t="s">
        <v>336</v>
      </c>
      <c r="BU61" s="56" t="s">
        <v>281</v>
      </c>
      <c r="BX61" s="56" t="s">
        <v>287</v>
      </c>
      <c r="BY61" s="56" t="s">
        <v>288</v>
      </c>
      <c r="BZ61" s="56" t="s">
        <v>288</v>
      </c>
      <c r="CA61" s="56" t="s">
        <v>288</v>
      </c>
      <c r="CC61" s="24">
        <v>1002</v>
      </c>
      <c r="CD61" s="16" t="s">
        <v>337</v>
      </c>
      <c r="CE61" s="16" t="s">
        <v>196</v>
      </c>
      <c r="CF61" s="16" t="s">
        <v>338</v>
      </c>
      <c r="CG61" s="16" t="s">
        <v>339</v>
      </c>
      <c r="CH61" s="16" t="s">
        <v>337</v>
      </c>
      <c r="CI61" s="16" t="s">
        <v>752</v>
      </c>
    </row>
    <row r="62" spans="1:87" s="20" customFormat="1" x14ac:dyDescent="0.25">
      <c r="A62" s="16" t="s">
        <v>273</v>
      </c>
      <c r="B62" s="16" t="s">
        <v>243</v>
      </c>
      <c r="C62" s="16" t="s">
        <v>1100</v>
      </c>
      <c r="D62" s="16" t="s">
        <v>1101</v>
      </c>
      <c r="E62" s="17">
        <v>1420</v>
      </c>
      <c r="F62" s="16" t="s">
        <v>570</v>
      </c>
      <c r="G62" s="17">
        <v>3629287</v>
      </c>
      <c r="H62" s="16" t="s">
        <v>323</v>
      </c>
      <c r="I62" s="18">
        <v>44690</v>
      </c>
      <c r="J62" s="19">
        <v>0.86266203703703703</v>
      </c>
      <c r="K62" s="18">
        <v>44691</v>
      </c>
      <c r="L62" s="16" t="s">
        <v>192</v>
      </c>
      <c r="M62" s="16" t="s">
        <v>354</v>
      </c>
      <c r="O62" s="16" t="s">
        <v>355</v>
      </c>
      <c r="R62" s="16" t="s">
        <v>277</v>
      </c>
      <c r="S62" s="16" t="s">
        <v>327</v>
      </c>
      <c r="T62" s="21">
        <v>44690.86215277778</v>
      </c>
      <c r="U62" s="16" t="s">
        <v>328</v>
      </c>
      <c r="V62" s="16" t="s">
        <v>329</v>
      </c>
      <c r="W62" s="16" t="s">
        <v>193</v>
      </c>
      <c r="X62" s="16" t="s">
        <v>331</v>
      </c>
      <c r="Y62" s="16" t="s">
        <v>281</v>
      </c>
      <c r="Z62" s="16" t="s">
        <v>756</v>
      </c>
      <c r="AB62" s="55">
        <v>330</v>
      </c>
      <c r="AC62" s="55">
        <v>1</v>
      </c>
      <c r="AD62" s="55">
        <v>330</v>
      </c>
      <c r="AE62" s="16" t="s">
        <v>282</v>
      </c>
      <c r="AF62" s="55">
        <v>330</v>
      </c>
      <c r="AI62" s="55">
        <v>3330</v>
      </c>
      <c r="AJ62" s="55">
        <v>3330</v>
      </c>
      <c r="AL62" s="55">
        <v>0</v>
      </c>
      <c r="AM62" s="16" t="s">
        <v>284</v>
      </c>
      <c r="AN62" s="16" t="s">
        <v>284</v>
      </c>
      <c r="AO62" s="16" t="s">
        <v>331</v>
      </c>
      <c r="AP62" s="16" t="s">
        <v>332</v>
      </c>
      <c r="AQ62" s="16" t="s">
        <v>332</v>
      </c>
      <c r="AR62" s="16" t="s">
        <v>333</v>
      </c>
      <c r="AS62" s="16" t="s">
        <v>334</v>
      </c>
      <c r="AT62" s="16" t="s">
        <v>756</v>
      </c>
      <c r="AU62" s="16" t="s">
        <v>1188</v>
      </c>
      <c r="AW62" s="16" t="s">
        <v>281</v>
      </c>
      <c r="AY62" s="18">
        <v>45716</v>
      </c>
      <c r="BA62" s="55">
        <v>0</v>
      </c>
      <c r="BB62" s="55">
        <v>0</v>
      </c>
      <c r="BC62" s="55">
        <v>1</v>
      </c>
      <c r="BD62" s="16" t="s">
        <v>282</v>
      </c>
      <c r="BE62" s="55">
        <v>1</v>
      </c>
      <c r="BK62" s="56" t="s">
        <v>1189</v>
      </c>
      <c r="BL62" s="16" t="s">
        <v>187</v>
      </c>
      <c r="BP62" s="56" t="s">
        <v>336</v>
      </c>
      <c r="BU62" s="56" t="s">
        <v>281</v>
      </c>
      <c r="BX62" s="56" t="s">
        <v>287</v>
      </c>
      <c r="BY62" s="56" t="s">
        <v>288</v>
      </c>
      <c r="BZ62" s="56" t="s">
        <v>288</v>
      </c>
      <c r="CA62" s="56" t="s">
        <v>288</v>
      </c>
      <c r="CC62" s="24">
        <v>1002</v>
      </c>
      <c r="CD62" s="16" t="s">
        <v>337</v>
      </c>
      <c r="CE62" s="16" t="s">
        <v>196</v>
      </c>
      <c r="CF62" s="16" t="s">
        <v>338</v>
      </c>
      <c r="CG62" s="16" t="s">
        <v>339</v>
      </c>
      <c r="CH62" s="16" t="s">
        <v>337</v>
      </c>
      <c r="CI62" s="16" t="s">
        <v>570</v>
      </c>
    </row>
    <row r="63" spans="1:87" s="20" customFormat="1" x14ac:dyDescent="0.25">
      <c r="A63" s="16" t="s">
        <v>273</v>
      </c>
      <c r="B63" s="16" t="s">
        <v>243</v>
      </c>
      <c r="C63" s="16" t="s">
        <v>999</v>
      </c>
      <c r="D63" s="16" t="s">
        <v>1000</v>
      </c>
      <c r="E63" s="17">
        <v>3084</v>
      </c>
      <c r="F63" s="16" t="s">
        <v>761</v>
      </c>
      <c r="G63" s="17">
        <v>3629398</v>
      </c>
      <c r="H63" s="16" t="s">
        <v>323</v>
      </c>
      <c r="I63" s="18">
        <v>44690</v>
      </c>
      <c r="J63" s="19">
        <v>0.87998842592592597</v>
      </c>
      <c r="K63" s="18">
        <v>44691</v>
      </c>
      <c r="L63" s="16" t="s">
        <v>366</v>
      </c>
      <c r="M63" s="16" t="s">
        <v>367</v>
      </c>
      <c r="N63" s="16" t="s">
        <v>368</v>
      </c>
      <c r="O63" s="16" t="s">
        <v>369</v>
      </c>
      <c r="P63" s="16" t="s">
        <v>367</v>
      </c>
      <c r="R63" s="16" t="s">
        <v>277</v>
      </c>
      <c r="S63" s="16" t="s">
        <v>327</v>
      </c>
      <c r="T63" s="21">
        <v>44690.879942129628</v>
      </c>
      <c r="U63" s="16" t="s">
        <v>328</v>
      </c>
      <c r="V63" s="16" t="s">
        <v>329</v>
      </c>
      <c r="W63" s="16" t="s">
        <v>760</v>
      </c>
      <c r="X63" s="16" t="s">
        <v>331</v>
      </c>
      <c r="Y63" s="16" t="s">
        <v>281</v>
      </c>
      <c r="Z63" s="16" t="s">
        <v>759</v>
      </c>
      <c r="AB63" s="55">
        <v>13500</v>
      </c>
      <c r="AC63" s="55">
        <v>1</v>
      </c>
      <c r="AD63" s="55">
        <v>13500</v>
      </c>
      <c r="AE63" s="16" t="s">
        <v>282</v>
      </c>
      <c r="AF63" s="55">
        <v>13500</v>
      </c>
      <c r="AI63" s="55">
        <v>13500</v>
      </c>
      <c r="AJ63" s="55">
        <v>13500</v>
      </c>
      <c r="AL63" s="55">
        <v>0</v>
      </c>
      <c r="AM63" s="16" t="s">
        <v>284</v>
      </c>
      <c r="AN63" s="16" t="s">
        <v>284</v>
      </c>
      <c r="AO63" s="16" t="s">
        <v>331</v>
      </c>
      <c r="AP63" s="16" t="s">
        <v>332</v>
      </c>
      <c r="AQ63" s="16" t="s">
        <v>332</v>
      </c>
      <c r="AR63" s="16" t="s">
        <v>333</v>
      </c>
      <c r="AS63" s="16" t="s">
        <v>334</v>
      </c>
      <c r="AT63" s="16" t="s">
        <v>759</v>
      </c>
      <c r="AU63" s="16" t="s">
        <v>1190</v>
      </c>
      <c r="AW63" s="16" t="s">
        <v>370</v>
      </c>
      <c r="AY63" s="18">
        <v>45716</v>
      </c>
      <c r="BA63" s="55">
        <v>0</v>
      </c>
      <c r="BB63" s="55">
        <v>0</v>
      </c>
      <c r="BC63" s="55">
        <v>1</v>
      </c>
      <c r="BD63" s="16" t="s">
        <v>282</v>
      </c>
      <c r="BE63" s="55">
        <v>1</v>
      </c>
      <c r="BK63" s="56" t="s">
        <v>1191</v>
      </c>
      <c r="BL63" s="16" t="s">
        <v>187</v>
      </c>
      <c r="BP63" s="56" t="s">
        <v>329</v>
      </c>
      <c r="BU63" s="56" t="s">
        <v>281</v>
      </c>
      <c r="BX63" s="56" t="s">
        <v>287</v>
      </c>
      <c r="BY63" s="56" t="s">
        <v>288</v>
      </c>
      <c r="BZ63" s="56" t="s">
        <v>288</v>
      </c>
      <c r="CA63" s="56" t="s">
        <v>288</v>
      </c>
      <c r="CC63" s="24">
        <v>1002</v>
      </c>
      <c r="CD63" s="16" t="s">
        <v>337</v>
      </c>
      <c r="CE63" s="16" t="s">
        <v>187</v>
      </c>
      <c r="CF63" s="16" t="s">
        <v>338</v>
      </c>
      <c r="CG63" s="16" t="s">
        <v>339</v>
      </c>
      <c r="CH63" s="16" t="s">
        <v>337</v>
      </c>
      <c r="CI63" s="16" t="s">
        <v>757</v>
      </c>
    </row>
    <row r="64" spans="1:87" s="20" customFormat="1" x14ac:dyDescent="0.25">
      <c r="A64" s="16" t="s">
        <v>289</v>
      </c>
      <c r="B64" s="16" t="s">
        <v>243</v>
      </c>
      <c r="C64" s="16" t="s">
        <v>1075</v>
      </c>
      <c r="D64" s="16" t="s">
        <v>1076</v>
      </c>
      <c r="E64" s="17">
        <v>1814</v>
      </c>
      <c r="F64" s="16" t="s">
        <v>509</v>
      </c>
      <c r="G64" s="17">
        <v>3629521</v>
      </c>
      <c r="H64" s="16" t="s">
        <v>323</v>
      </c>
      <c r="I64" s="18">
        <v>44690</v>
      </c>
      <c r="J64" s="19">
        <v>0.90359953703703699</v>
      </c>
      <c r="K64" s="18">
        <v>44691</v>
      </c>
      <c r="L64" s="16" t="s">
        <v>366</v>
      </c>
      <c r="M64" s="16" t="s">
        <v>367</v>
      </c>
      <c r="N64" s="16" t="s">
        <v>368</v>
      </c>
      <c r="O64" s="16" t="s">
        <v>369</v>
      </c>
      <c r="P64" s="16" t="s">
        <v>367</v>
      </c>
      <c r="R64" s="16" t="s">
        <v>277</v>
      </c>
      <c r="S64" s="16" t="s">
        <v>327</v>
      </c>
      <c r="T64" s="21">
        <v>44690.90357638889</v>
      </c>
      <c r="U64" s="16" t="s">
        <v>328</v>
      </c>
      <c r="V64" s="16" t="s">
        <v>329</v>
      </c>
      <c r="W64" s="16" t="s">
        <v>508</v>
      </c>
      <c r="X64" s="16" t="s">
        <v>331</v>
      </c>
      <c r="Y64" s="16" t="s">
        <v>281</v>
      </c>
      <c r="Z64" s="16" t="s">
        <v>772</v>
      </c>
      <c r="AB64" s="55">
        <v>1</v>
      </c>
      <c r="AC64" s="55">
        <v>1</v>
      </c>
      <c r="AD64" s="55">
        <v>1</v>
      </c>
      <c r="AE64" s="16" t="s">
        <v>282</v>
      </c>
      <c r="AF64" s="55">
        <v>1</v>
      </c>
      <c r="AI64" s="55">
        <v>23</v>
      </c>
      <c r="AJ64" s="55">
        <v>23</v>
      </c>
      <c r="AL64" s="55">
        <v>0</v>
      </c>
      <c r="AM64" s="16" t="s">
        <v>329</v>
      </c>
      <c r="AN64" s="16" t="s">
        <v>329</v>
      </c>
      <c r="AO64" s="16" t="s">
        <v>331</v>
      </c>
      <c r="AP64" s="16" t="s">
        <v>332</v>
      </c>
      <c r="AQ64" s="16" t="s">
        <v>332</v>
      </c>
      <c r="AR64" s="16" t="s">
        <v>333</v>
      </c>
      <c r="AS64" s="16" t="s">
        <v>334</v>
      </c>
      <c r="AT64" s="16" t="s">
        <v>772</v>
      </c>
      <c r="AU64" s="16" t="s">
        <v>1192</v>
      </c>
      <c r="AW64" s="16" t="s">
        <v>370</v>
      </c>
      <c r="AY64" s="18">
        <v>45657</v>
      </c>
      <c r="BA64" s="55">
        <v>0</v>
      </c>
      <c r="BB64" s="55">
        <v>0</v>
      </c>
      <c r="BC64" s="55">
        <v>1</v>
      </c>
      <c r="BD64" s="16" t="s">
        <v>282</v>
      </c>
      <c r="BE64" s="55">
        <v>1</v>
      </c>
      <c r="BK64" s="56" t="s">
        <v>1193</v>
      </c>
      <c r="BL64" s="16" t="s">
        <v>187</v>
      </c>
      <c r="BP64" s="56" t="s">
        <v>329</v>
      </c>
      <c r="BU64" s="56" t="s">
        <v>281</v>
      </c>
      <c r="BX64" s="56" t="s">
        <v>287</v>
      </c>
      <c r="BY64" s="56" t="s">
        <v>288</v>
      </c>
      <c r="BZ64" s="56" t="s">
        <v>288</v>
      </c>
      <c r="CA64" s="56" t="s">
        <v>288</v>
      </c>
      <c r="CC64" s="24">
        <v>1002</v>
      </c>
      <c r="CD64" s="16" t="s">
        <v>337</v>
      </c>
      <c r="CE64" s="16" t="s">
        <v>187</v>
      </c>
      <c r="CF64" s="16" t="s">
        <v>338</v>
      </c>
      <c r="CG64" s="16" t="s">
        <v>339</v>
      </c>
      <c r="CH64" s="16" t="s">
        <v>337</v>
      </c>
      <c r="CI64" s="16" t="s">
        <v>505</v>
      </c>
    </row>
    <row r="65" spans="1:87" s="20" customFormat="1" x14ac:dyDescent="0.25">
      <c r="A65" s="16" t="s">
        <v>289</v>
      </c>
      <c r="B65" s="16" t="s">
        <v>243</v>
      </c>
      <c r="C65" s="16" t="s">
        <v>1075</v>
      </c>
      <c r="D65" s="16" t="s">
        <v>1076</v>
      </c>
      <c r="E65" s="17">
        <v>1814</v>
      </c>
      <c r="F65" s="16" t="s">
        <v>509</v>
      </c>
      <c r="G65" s="17">
        <v>3629682</v>
      </c>
      <c r="H65" s="16" t="s">
        <v>323</v>
      </c>
      <c r="I65" s="18">
        <v>44690</v>
      </c>
      <c r="J65" s="19">
        <v>0.91336805555555556</v>
      </c>
      <c r="K65" s="18">
        <v>44691</v>
      </c>
      <c r="L65" s="16" t="s">
        <v>192</v>
      </c>
      <c r="M65" s="16" t="s">
        <v>354</v>
      </c>
      <c r="O65" s="16" t="s">
        <v>355</v>
      </c>
      <c r="R65" s="16" t="s">
        <v>277</v>
      </c>
      <c r="S65" s="16" t="s">
        <v>327</v>
      </c>
      <c r="T65" s="21">
        <v>44690.912881944445</v>
      </c>
      <c r="U65" s="16" t="s">
        <v>328</v>
      </c>
      <c r="V65" s="16" t="s">
        <v>329</v>
      </c>
      <c r="W65" s="16" t="s">
        <v>193</v>
      </c>
      <c r="X65" s="16" t="s">
        <v>331</v>
      </c>
      <c r="Y65" s="16" t="s">
        <v>281</v>
      </c>
      <c r="Z65" s="16" t="s">
        <v>775</v>
      </c>
      <c r="AB65" s="55">
        <v>10</v>
      </c>
      <c r="AC65" s="55">
        <v>1</v>
      </c>
      <c r="AD65" s="55">
        <v>10</v>
      </c>
      <c r="AE65" s="16" t="s">
        <v>282</v>
      </c>
      <c r="AF65" s="55">
        <v>10</v>
      </c>
      <c r="AI65" s="55">
        <v>33</v>
      </c>
      <c r="AJ65" s="55">
        <v>33</v>
      </c>
      <c r="AL65" s="55">
        <v>0</v>
      </c>
      <c r="AM65" s="16" t="s">
        <v>329</v>
      </c>
      <c r="AN65" s="16" t="s">
        <v>329</v>
      </c>
      <c r="AO65" s="16" t="s">
        <v>331</v>
      </c>
      <c r="AP65" s="16" t="s">
        <v>332</v>
      </c>
      <c r="AQ65" s="16" t="s">
        <v>332</v>
      </c>
      <c r="AR65" s="16" t="s">
        <v>333</v>
      </c>
      <c r="AS65" s="16" t="s">
        <v>334</v>
      </c>
      <c r="AT65" s="16" t="s">
        <v>775</v>
      </c>
      <c r="AU65" s="16" t="s">
        <v>1194</v>
      </c>
      <c r="AW65" s="16" t="s">
        <v>281</v>
      </c>
      <c r="AY65" s="18">
        <v>45657</v>
      </c>
      <c r="BA65" s="55">
        <v>0</v>
      </c>
      <c r="BB65" s="55">
        <v>0</v>
      </c>
      <c r="BC65" s="55">
        <v>1</v>
      </c>
      <c r="BD65" s="16" t="s">
        <v>282</v>
      </c>
      <c r="BE65" s="55">
        <v>1</v>
      </c>
      <c r="BK65" s="56" t="s">
        <v>1195</v>
      </c>
      <c r="BL65" s="16" t="s">
        <v>187</v>
      </c>
      <c r="BP65" s="56" t="s">
        <v>336</v>
      </c>
      <c r="BU65" s="56" t="s">
        <v>281</v>
      </c>
      <c r="BX65" s="56" t="s">
        <v>287</v>
      </c>
      <c r="BY65" s="56" t="s">
        <v>288</v>
      </c>
      <c r="BZ65" s="56" t="s">
        <v>288</v>
      </c>
      <c r="CA65" s="56" t="s">
        <v>288</v>
      </c>
      <c r="CC65" s="24">
        <v>1002</v>
      </c>
      <c r="CD65" s="16" t="s">
        <v>337</v>
      </c>
      <c r="CE65" s="16" t="s">
        <v>196</v>
      </c>
      <c r="CF65" s="16" t="s">
        <v>338</v>
      </c>
      <c r="CG65" s="16" t="s">
        <v>339</v>
      </c>
      <c r="CH65" s="16" t="s">
        <v>337</v>
      </c>
      <c r="CI65" s="16" t="s">
        <v>509</v>
      </c>
    </row>
    <row r="66" spans="1:87" s="20" customFormat="1" x14ac:dyDescent="0.25">
      <c r="A66" s="16" t="s">
        <v>289</v>
      </c>
      <c r="B66" s="16" t="s">
        <v>243</v>
      </c>
      <c r="C66" s="16" t="s">
        <v>1075</v>
      </c>
      <c r="D66" s="16" t="s">
        <v>1076</v>
      </c>
      <c r="E66" s="17">
        <v>1814</v>
      </c>
      <c r="F66" s="16" t="s">
        <v>509</v>
      </c>
      <c r="G66" s="17">
        <v>3629693</v>
      </c>
      <c r="H66" s="16" t="s">
        <v>323</v>
      </c>
      <c r="I66" s="18">
        <v>44690</v>
      </c>
      <c r="J66" s="19">
        <v>0.91368055555555561</v>
      </c>
      <c r="K66" s="18">
        <v>44691</v>
      </c>
      <c r="L66" s="16" t="s">
        <v>200</v>
      </c>
      <c r="M66" s="16" t="s">
        <v>324</v>
      </c>
      <c r="O66" s="16" t="s">
        <v>325</v>
      </c>
      <c r="P66" s="16" t="s">
        <v>326</v>
      </c>
      <c r="R66" s="16" t="s">
        <v>277</v>
      </c>
      <c r="S66" s="16" t="s">
        <v>327</v>
      </c>
      <c r="T66" s="21">
        <v>44690.705266203702</v>
      </c>
      <c r="U66" s="16" t="s">
        <v>328</v>
      </c>
      <c r="V66" s="16" t="s">
        <v>329</v>
      </c>
      <c r="W66" s="16" t="s">
        <v>330</v>
      </c>
      <c r="X66" s="16" t="s">
        <v>331</v>
      </c>
      <c r="Y66" s="16" t="s">
        <v>281</v>
      </c>
      <c r="Z66" s="16" t="s">
        <v>734</v>
      </c>
      <c r="AB66" s="55">
        <v>20</v>
      </c>
      <c r="AC66" s="55">
        <v>1</v>
      </c>
      <c r="AD66" s="55">
        <v>20</v>
      </c>
      <c r="AE66" s="16" t="s">
        <v>282</v>
      </c>
      <c r="AF66" s="55">
        <v>20</v>
      </c>
      <c r="AI66" s="55">
        <v>53</v>
      </c>
      <c r="AJ66" s="55">
        <v>53</v>
      </c>
      <c r="AL66" s="55">
        <v>0</v>
      </c>
      <c r="AM66" s="16" t="s">
        <v>329</v>
      </c>
      <c r="AN66" s="16" t="s">
        <v>329</v>
      </c>
      <c r="AO66" s="16" t="s">
        <v>331</v>
      </c>
      <c r="AP66" s="16" t="s">
        <v>332</v>
      </c>
      <c r="AQ66" s="16" t="s">
        <v>332</v>
      </c>
      <c r="AR66" s="16" t="s">
        <v>333</v>
      </c>
      <c r="AS66" s="16" t="s">
        <v>334</v>
      </c>
      <c r="AT66" s="16" t="s">
        <v>734</v>
      </c>
      <c r="AU66" s="16" t="s">
        <v>1196</v>
      </c>
      <c r="AW66" s="16" t="s">
        <v>335</v>
      </c>
      <c r="AY66" s="18">
        <v>45657</v>
      </c>
      <c r="BA66" s="55">
        <v>0</v>
      </c>
      <c r="BB66" s="55">
        <v>0</v>
      </c>
      <c r="BC66" s="55">
        <v>1</v>
      </c>
      <c r="BD66" s="16" t="s">
        <v>282</v>
      </c>
      <c r="BE66" s="55">
        <v>1</v>
      </c>
      <c r="BK66" s="56" t="s">
        <v>1197</v>
      </c>
      <c r="BL66" s="16" t="s">
        <v>187</v>
      </c>
      <c r="BP66" s="56" t="s">
        <v>336</v>
      </c>
      <c r="BU66" s="56" t="s">
        <v>281</v>
      </c>
      <c r="BX66" s="56" t="s">
        <v>287</v>
      </c>
      <c r="BY66" s="56" t="s">
        <v>288</v>
      </c>
      <c r="BZ66" s="56" t="s">
        <v>288</v>
      </c>
      <c r="CA66" s="56" t="s">
        <v>288</v>
      </c>
      <c r="CC66" s="24">
        <v>1002</v>
      </c>
      <c r="CD66" s="16" t="s">
        <v>337</v>
      </c>
      <c r="CE66" s="16" t="s">
        <v>196</v>
      </c>
      <c r="CF66" s="16" t="s">
        <v>338</v>
      </c>
      <c r="CG66" s="16" t="s">
        <v>339</v>
      </c>
      <c r="CH66" s="16" t="s">
        <v>337</v>
      </c>
      <c r="CI66" s="16" t="s">
        <v>509</v>
      </c>
    </row>
    <row r="67" spans="1:87" s="20" customFormat="1" x14ac:dyDescent="0.25">
      <c r="A67" s="16" t="s">
        <v>273</v>
      </c>
      <c r="B67" s="16" t="s">
        <v>243</v>
      </c>
      <c r="C67" s="16" t="s">
        <v>1198</v>
      </c>
      <c r="D67" s="16" t="s">
        <v>1199</v>
      </c>
      <c r="E67" s="17">
        <v>7417</v>
      </c>
      <c r="F67" s="16" t="s">
        <v>779</v>
      </c>
      <c r="G67" s="17">
        <v>3629749</v>
      </c>
      <c r="H67" s="16" t="s">
        <v>323</v>
      </c>
      <c r="I67" s="18">
        <v>44690</v>
      </c>
      <c r="J67" s="19">
        <v>0.92519675925925926</v>
      </c>
      <c r="K67" s="18">
        <v>44691</v>
      </c>
      <c r="L67" s="16" t="s">
        <v>192</v>
      </c>
      <c r="M67" s="16" t="s">
        <v>354</v>
      </c>
      <c r="O67" s="16" t="s">
        <v>355</v>
      </c>
      <c r="R67" s="16" t="s">
        <v>277</v>
      </c>
      <c r="S67" s="16" t="s">
        <v>327</v>
      </c>
      <c r="T67" s="21">
        <v>44690.924675925926</v>
      </c>
      <c r="U67" s="16" t="s">
        <v>328</v>
      </c>
      <c r="V67" s="16" t="s">
        <v>329</v>
      </c>
      <c r="W67" s="16" t="s">
        <v>193</v>
      </c>
      <c r="X67" s="16" t="s">
        <v>331</v>
      </c>
      <c r="Y67" s="16" t="s">
        <v>281</v>
      </c>
      <c r="Z67" s="16" t="s">
        <v>778</v>
      </c>
      <c r="AB67" s="55">
        <v>9</v>
      </c>
      <c r="AC67" s="55">
        <v>1</v>
      </c>
      <c r="AD67" s="55">
        <v>9</v>
      </c>
      <c r="AE67" s="16" t="s">
        <v>282</v>
      </c>
      <c r="AF67" s="55">
        <v>9</v>
      </c>
      <c r="AI67" s="55">
        <v>19</v>
      </c>
      <c r="AJ67" s="55">
        <v>19</v>
      </c>
      <c r="AL67" s="55">
        <v>0</v>
      </c>
      <c r="AM67" s="16" t="s">
        <v>284</v>
      </c>
      <c r="AN67" s="16" t="s">
        <v>284</v>
      </c>
      <c r="AO67" s="16" t="s">
        <v>331</v>
      </c>
      <c r="AP67" s="16" t="s">
        <v>332</v>
      </c>
      <c r="AQ67" s="16" t="s">
        <v>332</v>
      </c>
      <c r="AR67" s="16" t="s">
        <v>333</v>
      </c>
      <c r="AS67" s="16" t="s">
        <v>334</v>
      </c>
      <c r="AT67" s="16" t="s">
        <v>778</v>
      </c>
      <c r="AU67" s="16" t="s">
        <v>1200</v>
      </c>
      <c r="AW67" s="16" t="s">
        <v>281</v>
      </c>
      <c r="AY67" s="18">
        <v>45777</v>
      </c>
      <c r="BA67" s="55">
        <v>0</v>
      </c>
      <c r="BB67" s="55">
        <v>0</v>
      </c>
      <c r="BC67" s="55">
        <v>1</v>
      </c>
      <c r="BD67" s="16" t="s">
        <v>282</v>
      </c>
      <c r="BE67" s="55">
        <v>1</v>
      </c>
      <c r="BK67" s="56" t="s">
        <v>1201</v>
      </c>
      <c r="BL67" s="16" t="s">
        <v>187</v>
      </c>
      <c r="BP67" s="56" t="s">
        <v>336</v>
      </c>
      <c r="BU67" s="56" t="s">
        <v>281</v>
      </c>
      <c r="BX67" s="56" t="s">
        <v>287</v>
      </c>
      <c r="BY67" s="56" t="s">
        <v>288</v>
      </c>
      <c r="BZ67" s="56" t="s">
        <v>288</v>
      </c>
      <c r="CA67" s="56" t="s">
        <v>288</v>
      </c>
      <c r="CC67" s="24">
        <v>1002</v>
      </c>
      <c r="CD67" s="16" t="s">
        <v>337</v>
      </c>
      <c r="CE67" s="16" t="s">
        <v>196</v>
      </c>
      <c r="CF67" s="16" t="s">
        <v>338</v>
      </c>
      <c r="CG67" s="16" t="s">
        <v>339</v>
      </c>
      <c r="CH67" s="16" t="s">
        <v>337</v>
      </c>
      <c r="CI67" s="16" t="s">
        <v>779</v>
      </c>
    </row>
    <row r="68" spans="1:87" s="20" customFormat="1" x14ac:dyDescent="0.25">
      <c r="A68" s="16" t="s">
        <v>273</v>
      </c>
      <c r="B68" s="16" t="s">
        <v>243</v>
      </c>
      <c r="C68" s="16" t="s">
        <v>295</v>
      </c>
      <c r="D68" s="16" t="s">
        <v>296</v>
      </c>
      <c r="E68" s="17">
        <v>7467</v>
      </c>
      <c r="F68" s="16" t="s">
        <v>248</v>
      </c>
      <c r="G68" s="17">
        <v>3629856</v>
      </c>
      <c r="H68" s="16" t="s">
        <v>323</v>
      </c>
      <c r="I68" s="18">
        <v>44690</v>
      </c>
      <c r="J68" s="19">
        <v>0.94709490740740743</v>
      </c>
      <c r="K68" s="18">
        <v>44691</v>
      </c>
      <c r="L68" s="16" t="s">
        <v>366</v>
      </c>
      <c r="M68" s="16" t="s">
        <v>367</v>
      </c>
      <c r="N68" s="16" t="s">
        <v>368</v>
      </c>
      <c r="O68" s="16" t="s">
        <v>369</v>
      </c>
      <c r="P68" s="16" t="s">
        <v>367</v>
      </c>
      <c r="R68" s="16" t="s">
        <v>277</v>
      </c>
      <c r="S68" s="16" t="s">
        <v>327</v>
      </c>
      <c r="T68" s="21">
        <v>44690.947048611109</v>
      </c>
      <c r="U68" s="16" t="s">
        <v>328</v>
      </c>
      <c r="V68" s="16" t="s">
        <v>329</v>
      </c>
      <c r="W68" s="16" t="s">
        <v>783</v>
      </c>
      <c r="X68" s="16" t="s">
        <v>331</v>
      </c>
      <c r="Y68" s="16" t="s">
        <v>281</v>
      </c>
      <c r="Z68" s="16" t="s">
        <v>782</v>
      </c>
      <c r="AB68" s="55">
        <v>1020</v>
      </c>
      <c r="AC68" s="55">
        <v>1</v>
      </c>
      <c r="AD68" s="55">
        <v>1020</v>
      </c>
      <c r="AE68" s="16" t="s">
        <v>282</v>
      </c>
      <c r="AF68" s="55">
        <v>1020</v>
      </c>
      <c r="AI68" s="55">
        <v>1020.43</v>
      </c>
      <c r="AJ68" s="55">
        <v>1020.43</v>
      </c>
      <c r="AL68" s="55">
        <v>0</v>
      </c>
      <c r="AM68" s="16" t="s">
        <v>284</v>
      </c>
      <c r="AN68" s="16" t="s">
        <v>284</v>
      </c>
      <c r="AO68" s="16" t="s">
        <v>331</v>
      </c>
      <c r="AP68" s="16" t="s">
        <v>332</v>
      </c>
      <c r="AQ68" s="16" t="s">
        <v>332</v>
      </c>
      <c r="AR68" s="16" t="s">
        <v>333</v>
      </c>
      <c r="AS68" s="16" t="s">
        <v>334</v>
      </c>
      <c r="AT68" s="16" t="s">
        <v>782</v>
      </c>
      <c r="AU68" s="16" t="s">
        <v>1202</v>
      </c>
      <c r="AW68" s="16" t="s">
        <v>370</v>
      </c>
      <c r="AY68" s="18">
        <v>45777</v>
      </c>
      <c r="BA68" s="55">
        <v>0</v>
      </c>
      <c r="BB68" s="55">
        <v>0</v>
      </c>
      <c r="BC68" s="55">
        <v>1</v>
      </c>
      <c r="BD68" s="16" t="s">
        <v>282</v>
      </c>
      <c r="BE68" s="55">
        <v>1</v>
      </c>
      <c r="BK68" s="56" t="s">
        <v>1203</v>
      </c>
      <c r="BL68" s="16" t="s">
        <v>187</v>
      </c>
      <c r="BP68" s="56" t="s">
        <v>329</v>
      </c>
      <c r="BU68" s="56" t="s">
        <v>281</v>
      </c>
      <c r="BX68" s="56" t="s">
        <v>287</v>
      </c>
      <c r="BY68" s="56" t="s">
        <v>288</v>
      </c>
      <c r="BZ68" s="56" t="s">
        <v>288</v>
      </c>
      <c r="CA68" s="56" t="s">
        <v>288</v>
      </c>
      <c r="CC68" s="24">
        <v>1002</v>
      </c>
      <c r="CD68" s="16" t="s">
        <v>337</v>
      </c>
      <c r="CE68" s="16" t="s">
        <v>187</v>
      </c>
      <c r="CF68" s="16" t="s">
        <v>338</v>
      </c>
      <c r="CG68" s="16" t="s">
        <v>339</v>
      </c>
      <c r="CH68" s="16" t="s">
        <v>337</v>
      </c>
      <c r="CI68" s="16" t="s">
        <v>780</v>
      </c>
    </row>
    <row r="69" spans="1:87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M69" s="85"/>
      <c r="O69" s="85"/>
      <c r="P69" s="85"/>
      <c r="R69" s="85"/>
      <c r="S69" s="85"/>
      <c r="T69" s="89"/>
      <c r="U69" s="85"/>
      <c r="V69" s="85"/>
      <c r="W69" s="85"/>
      <c r="X69" s="85"/>
      <c r="Y69" s="85"/>
      <c r="Z69" s="85"/>
      <c r="AB69" s="90"/>
      <c r="AC69" s="90"/>
      <c r="AD69" s="90"/>
      <c r="AE69" s="85"/>
      <c r="AF69" s="90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W69" s="85"/>
      <c r="AY69" s="87"/>
      <c r="BA69" s="90"/>
      <c r="BB69" s="90"/>
      <c r="BC69" s="90"/>
      <c r="BD69" s="85"/>
      <c r="BE69" s="90"/>
      <c r="BK69" s="91"/>
      <c r="BL69" s="85"/>
      <c r="BP69" s="91"/>
      <c r="BU69" s="91"/>
      <c r="BX69" s="91"/>
      <c r="BY69" s="91"/>
      <c r="BZ69" s="91"/>
      <c r="CA69" s="91"/>
      <c r="CC69" s="92"/>
      <c r="CD69" s="85"/>
      <c r="CE69" s="85"/>
      <c r="CF69" s="85"/>
      <c r="CG69" s="85"/>
      <c r="CH69" s="85"/>
      <c r="CI69" s="85"/>
    </row>
    <row r="70" spans="1:87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M70" s="85"/>
      <c r="N70" s="85"/>
      <c r="O70" s="85"/>
      <c r="P70" s="85"/>
      <c r="R70" s="85"/>
      <c r="S70" s="85"/>
      <c r="T70" s="89"/>
      <c r="U70" s="85"/>
      <c r="V70" s="85"/>
      <c r="W70" s="85"/>
      <c r="X70" s="85"/>
      <c r="Y70" s="85"/>
      <c r="Z70" s="85"/>
      <c r="AB70" s="90"/>
      <c r="AC70" s="90"/>
      <c r="AD70" s="90"/>
      <c r="AE70" s="85"/>
      <c r="AF70" s="90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W70" s="85"/>
      <c r="AY70" s="87"/>
      <c r="BA70" s="90"/>
      <c r="BB70" s="90"/>
      <c r="BC70" s="90"/>
      <c r="BD70" s="85"/>
      <c r="BE70" s="90"/>
      <c r="BK70" s="91"/>
      <c r="BL70" s="85"/>
      <c r="BP70" s="91"/>
      <c r="BU70" s="91"/>
      <c r="BX70" s="91"/>
      <c r="BY70" s="91"/>
      <c r="BZ70" s="91"/>
      <c r="CA70" s="91"/>
      <c r="CC70" s="92"/>
      <c r="CD70" s="85"/>
      <c r="CE70" s="85"/>
      <c r="CF70" s="85"/>
      <c r="CG70" s="85"/>
      <c r="CH70" s="85"/>
      <c r="CI70" s="85"/>
    </row>
    <row r="71" spans="1:87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M71" s="85"/>
      <c r="N71" s="85"/>
      <c r="O71" s="85"/>
      <c r="P71" s="85"/>
      <c r="R71" s="85"/>
      <c r="S71" s="85"/>
      <c r="T71" s="89"/>
      <c r="U71" s="85"/>
      <c r="V71" s="85"/>
      <c r="W71" s="85"/>
      <c r="X71" s="85"/>
      <c r="Y71" s="85"/>
      <c r="Z71" s="85"/>
      <c r="AB71" s="90"/>
      <c r="AC71" s="90"/>
      <c r="AD71" s="90"/>
      <c r="AE71" s="85"/>
      <c r="AF71" s="90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W71" s="85"/>
      <c r="AY71" s="87"/>
      <c r="BA71" s="90"/>
      <c r="BB71" s="90"/>
      <c r="BC71" s="90"/>
      <c r="BD71" s="85"/>
      <c r="BE71" s="90"/>
      <c r="BK71" s="91"/>
      <c r="BL71" s="85"/>
      <c r="BP71" s="91"/>
      <c r="BU71" s="91"/>
      <c r="BX71" s="91"/>
      <c r="BY71" s="91"/>
      <c r="BZ71" s="91"/>
      <c r="CA71" s="91"/>
      <c r="CC71" s="92"/>
      <c r="CD71" s="85"/>
      <c r="CE71" s="85"/>
      <c r="CF71" s="85"/>
      <c r="CG71" s="85"/>
      <c r="CH71" s="85"/>
      <c r="CI71" s="85"/>
    </row>
    <row r="72" spans="1:87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M72" s="85"/>
      <c r="O72" s="85"/>
      <c r="P72" s="85"/>
      <c r="R72" s="85"/>
      <c r="S72" s="85"/>
      <c r="T72" s="89"/>
      <c r="U72" s="85"/>
      <c r="V72" s="85"/>
      <c r="W72" s="85"/>
      <c r="X72" s="85"/>
      <c r="Y72" s="85"/>
      <c r="Z72" s="85"/>
      <c r="AB72" s="90"/>
      <c r="AC72" s="90"/>
      <c r="AD72" s="90"/>
      <c r="AE72" s="85"/>
      <c r="AF72" s="90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W72" s="85"/>
      <c r="AY72" s="87"/>
      <c r="BA72" s="90"/>
      <c r="BB72" s="90"/>
      <c r="BC72" s="90"/>
      <c r="BD72" s="85"/>
      <c r="BE72" s="90"/>
      <c r="BK72" s="91"/>
      <c r="BL72" s="85"/>
      <c r="BP72" s="91"/>
      <c r="BU72" s="91"/>
      <c r="BX72" s="91"/>
      <c r="BY72" s="91"/>
      <c r="BZ72" s="91"/>
      <c r="CA72" s="91"/>
      <c r="CC72" s="92"/>
      <c r="CD72" s="85"/>
      <c r="CE72" s="85"/>
      <c r="CF72" s="85"/>
      <c r="CG72" s="85"/>
      <c r="CH72" s="85"/>
      <c r="CI72" s="85"/>
    </row>
    <row r="73" spans="1:87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M73" s="85"/>
      <c r="O73" s="85"/>
      <c r="P73" s="85"/>
      <c r="R73" s="85"/>
      <c r="S73" s="85"/>
      <c r="T73" s="89"/>
      <c r="U73" s="85"/>
      <c r="V73" s="85"/>
      <c r="W73" s="85"/>
      <c r="X73" s="85"/>
      <c r="Y73" s="85"/>
      <c r="Z73" s="85"/>
      <c r="AB73" s="90"/>
      <c r="AC73" s="90"/>
      <c r="AD73" s="90"/>
      <c r="AE73" s="85"/>
      <c r="AF73" s="90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W73" s="85"/>
      <c r="AY73" s="87"/>
      <c r="BA73" s="90"/>
      <c r="BB73" s="90"/>
      <c r="BC73" s="90"/>
      <c r="BD73" s="85"/>
      <c r="BE73" s="90"/>
      <c r="BK73" s="91"/>
      <c r="BL73" s="85"/>
      <c r="BP73" s="91"/>
      <c r="BU73" s="91"/>
      <c r="BX73" s="91"/>
      <c r="BY73" s="91"/>
      <c r="BZ73" s="91"/>
      <c r="CA73" s="91"/>
      <c r="CC73" s="92"/>
      <c r="CD73" s="85"/>
      <c r="CE73" s="85"/>
      <c r="CF73" s="85"/>
      <c r="CG73" s="85"/>
      <c r="CH73" s="85"/>
      <c r="CI73" s="85"/>
    </row>
    <row r="74" spans="1:87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M74" s="85"/>
      <c r="N74" s="85"/>
      <c r="O74" s="85"/>
      <c r="P74" s="85"/>
      <c r="R74" s="85"/>
      <c r="S74" s="85"/>
      <c r="T74" s="89"/>
      <c r="U74" s="85"/>
      <c r="V74" s="85"/>
      <c r="W74" s="85"/>
      <c r="X74" s="85"/>
      <c r="Y74" s="85"/>
      <c r="Z74" s="85"/>
      <c r="AB74" s="90"/>
      <c r="AC74" s="90"/>
      <c r="AD74" s="90"/>
      <c r="AE74" s="85"/>
      <c r="AF74" s="90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W74" s="85"/>
      <c r="AY74" s="87"/>
      <c r="BA74" s="90"/>
      <c r="BB74" s="90"/>
      <c r="BC74" s="90"/>
      <c r="BD74" s="85"/>
      <c r="BE74" s="90"/>
      <c r="BK74" s="91"/>
      <c r="BL74" s="85"/>
      <c r="BP74" s="91"/>
      <c r="BU74" s="91"/>
      <c r="BX74" s="91"/>
      <c r="BY74" s="91"/>
      <c r="BZ74" s="91"/>
      <c r="CA74" s="91"/>
      <c r="CC74" s="92"/>
      <c r="CD74" s="85"/>
      <c r="CE74" s="85"/>
      <c r="CF74" s="85"/>
      <c r="CG74" s="85"/>
      <c r="CH74" s="85"/>
      <c r="CI74" s="85"/>
    </row>
    <row r="75" spans="1:87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M75" s="85"/>
      <c r="N75" s="85"/>
      <c r="O75" s="85"/>
      <c r="P75" s="85"/>
      <c r="R75" s="85"/>
      <c r="S75" s="85"/>
      <c r="T75" s="89"/>
      <c r="U75" s="85"/>
      <c r="V75" s="85"/>
      <c r="W75" s="85"/>
      <c r="X75" s="85"/>
      <c r="Y75" s="85"/>
      <c r="Z75" s="85"/>
      <c r="AB75" s="90"/>
      <c r="AC75" s="90"/>
      <c r="AD75" s="90"/>
      <c r="AE75" s="85"/>
      <c r="AF75" s="90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W75" s="85"/>
      <c r="AY75" s="87"/>
      <c r="BA75" s="90"/>
      <c r="BB75" s="90"/>
      <c r="BC75" s="90"/>
      <c r="BD75" s="85"/>
      <c r="BE75" s="90"/>
      <c r="BK75" s="91"/>
      <c r="BL75" s="85"/>
      <c r="BP75" s="91"/>
      <c r="BU75" s="91"/>
      <c r="BX75" s="91"/>
      <c r="BY75" s="91"/>
      <c r="BZ75" s="91"/>
      <c r="CA75" s="91"/>
      <c r="CC75" s="92"/>
      <c r="CD75" s="85"/>
      <c r="CE75" s="85"/>
      <c r="CF75" s="85"/>
      <c r="CG75" s="85"/>
      <c r="CH75" s="85"/>
      <c r="CI75" s="85"/>
    </row>
    <row r="76" spans="1:87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M76" s="85"/>
      <c r="N76" s="85"/>
      <c r="O76" s="85"/>
      <c r="P76" s="85"/>
      <c r="R76" s="85"/>
      <c r="S76" s="85"/>
      <c r="T76" s="89"/>
      <c r="U76" s="85"/>
      <c r="V76" s="85"/>
      <c r="W76" s="85"/>
      <c r="X76" s="85"/>
      <c r="Y76" s="85"/>
      <c r="Z76" s="85"/>
      <c r="AB76" s="90"/>
      <c r="AC76" s="90"/>
      <c r="AD76" s="90"/>
      <c r="AE76" s="85"/>
      <c r="AF76" s="90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W76" s="85"/>
      <c r="AY76" s="87"/>
      <c r="BA76" s="90"/>
      <c r="BB76" s="90"/>
      <c r="BC76" s="90"/>
      <c r="BD76" s="85"/>
      <c r="BE76" s="90"/>
      <c r="BK76" s="91"/>
      <c r="BL76" s="85"/>
      <c r="BP76" s="91"/>
      <c r="BU76" s="91"/>
      <c r="BX76" s="91"/>
      <c r="BY76" s="91"/>
      <c r="BZ76" s="91"/>
      <c r="CA76" s="91"/>
      <c r="CC76" s="92"/>
      <c r="CD76" s="85"/>
      <c r="CE76" s="85"/>
      <c r="CF76" s="85"/>
      <c r="CG76" s="85"/>
      <c r="CH76" s="85"/>
      <c r="CI76" s="85"/>
    </row>
    <row r="77" spans="1:87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M77" s="85"/>
      <c r="N77" s="85"/>
      <c r="O77" s="85"/>
      <c r="P77" s="85"/>
      <c r="R77" s="85"/>
      <c r="S77" s="85"/>
      <c r="T77" s="89"/>
      <c r="U77" s="85"/>
      <c r="V77" s="85"/>
      <c r="W77" s="85"/>
      <c r="X77" s="85"/>
      <c r="Y77" s="85"/>
      <c r="Z77" s="85"/>
      <c r="AB77" s="90"/>
      <c r="AC77" s="90"/>
      <c r="AD77" s="90"/>
      <c r="AE77" s="85"/>
      <c r="AF77" s="90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W77" s="85"/>
      <c r="AY77" s="87"/>
      <c r="BA77" s="90"/>
      <c r="BB77" s="90"/>
      <c r="BC77" s="90"/>
      <c r="BD77" s="85"/>
      <c r="BE77" s="90"/>
      <c r="BK77" s="91"/>
      <c r="BL77" s="85"/>
      <c r="BP77" s="91"/>
      <c r="BU77" s="91"/>
      <c r="BX77" s="91"/>
      <c r="BY77" s="91"/>
      <c r="BZ77" s="91"/>
      <c r="CA77" s="91"/>
      <c r="CC77" s="92"/>
      <c r="CD77" s="85"/>
      <c r="CE77" s="85"/>
      <c r="CF77" s="85"/>
      <c r="CG77" s="85"/>
      <c r="CH77" s="85"/>
      <c r="CI77" s="85"/>
    </row>
    <row r="78" spans="1:87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M78" s="85"/>
      <c r="O78" s="85"/>
      <c r="P78" s="85"/>
      <c r="R78" s="85"/>
      <c r="S78" s="85"/>
      <c r="T78" s="89"/>
      <c r="U78" s="85"/>
      <c r="V78" s="85"/>
      <c r="W78" s="85"/>
      <c r="X78" s="85"/>
      <c r="Y78" s="85"/>
      <c r="Z78" s="85"/>
      <c r="AB78" s="90"/>
      <c r="AC78" s="90"/>
      <c r="AD78" s="90"/>
      <c r="AE78" s="85"/>
      <c r="AF78" s="90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W78" s="85"/>
      <c r="AY78" s="87"/>
      <c r="BA78" s="90"/>
      <c r="BB78" s="90"/>
      <c r="BC78" s="90"/>
      <c r="BD78" s="85"/>
      <c r="BE78" s="90"/>
      <c r="BK78" s="91"/>
      <c r="BL78" s="85"/>
      <c r="BP78" s="91"/>
      <c r="BU78" s="91"/>
      <c r="BX78" s="91"/>
      <c r="BY78" s="91"/>
      <c r="BZ78" s="91"/>
      <c r="CA78" s="91"/>
      <c r="CC78" s="92"/>
      <c r="CD78" s="85"/>
      <c r="CE78" s="85"/>
      <c r="CF78" s="85"/>
      <c r="CG78" s="85"/>
      <c r="CH78" s="85"/>
      <c r="CI78" s="85"/>
    </row>
    <row r="79" spans="1:87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M79" s="85"/>
      <c r="O79" s="85"/>
      <c r="P79" s="85"/>
      <c r="R79" s="85"/>
      <c r="S79" s="85"/>
      <c r="T79" s="89"/>
      <c r="U79" s="85"/>
      <c r="V79" s="85"/>
      <c r="W79" s="85"/>
      <c r="X79" s="85"/>
      <c r="Y79" s="85"/>
      <c r="Z79" s="85"/>
      <c r="AB79" s="90"/>
      <c r="AC79" s="90"/>
      <c r="AD79" s="90"/>
      <c r="AE79" s="85"/>
      <c r="AF79" s="90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W79" s="85"/>
      <c r="AY79" s="87"/>
      <c r="BA79" s="90"/>
      <c r="BB79" s="90"/>
      <c r="BC79" s="90"/>
      <c r="BD79" s="85"/>
      <c r="BE79" s="90"/>
      <c r="BK79" s="91"/>
      <c r="BL79" s="85"/>
      <c r="BP79" s="91"/>
      <c r="BU79" s="91"/>
      <c r="BX79" s="91"/>
      <c r="BY79" s="91"/>
      <c r="BZ79" s="91"/>
      <c r="CA79" s="91"/>
      <c r="CC79" s="92"/>
      <c r="CD79" s="85"/>
      <c r="CE79" s="85"/>
      <c r="CF79" s="85"/>
      <c r="CG79" s="85"/>
      <c r="CH79" s="85"/>
      <c r="CI79" s="85"/>
    </row>
    <row r="80" spans="1:87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M80" s="85"/>
      <c r="N80" s="85"/>
      <c r="O80" s="85"/>
      <c r="P80" s="85"/>
      <c r="R80" s="85"/>
      <c r="S80" s="85"/>
      <c r="T80" s="89"/>
      <c r="U80" s="85"/>
      <c r="V80" s="85"/>
      <c r="W80" s="85"/>
      <c r="X80" s="85"/>
      <c r="Y80" s="85"/>
      <c r="Z80" s="85"/>
      <c r="AB80" s="90"/>
      <c r="AC80" s="90"/>
      <c r="AD80" s="90"/>
      <c r="AE80" s="85"/>
      <c r="AF80" s="90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W80" s="85"/>
      <c r="AY80" s="87"/>
      <c r="BA80" s="90"/>
      <c r="BB80" s="90"/>
      <c r="BC80" s="90"/>
      <c r="BD80" s="85"/>
      <c r="BE80" s="90"/>
      <c r="BK80" s="91"/>
      <c r="BL80" s="85"/>
      <c r="BP80" s="91"/>
      <c r="BU80" s="91"/>
      <c r="BX80" s="91"/>
      <c r="BY80" s="91"/>
      <c r="BZ80" s="91"/>
      <c r="CA80" s="91"/>
      <c r="CC80" s="92"/>
      <c r="CD80" s="85"/>
      <c r="CE80" s="85"/>
      <c r="CF80" s="85"/>
      <c r="CG80" s="85"/>
      <c r="CH80" s="85"/>
      <c r="CI80" s="85"/>
    </row>
    <row r="81" spans="1:87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M81" s="85"/>
      <c r="N81" s="85"/>
      <c r="O81" s="85"/>
      <c r="P81" s="85"/>
      <c r="R81" s="85"/>
      <c r="S81" s="85"/>
      <c r="T81" s="89"/>
      <c r="U81" s="85"/>
      <c r="V81" s="85"/>
      <c r="W81" s="85"/>
      <c r="X81" s="85"/>
      <c r="Y81" s="85"/>
      <c r="Z81" s="85"/>
      <c r="AB81" s="90"/>
      <c r="AC81" s="90"/>
      <c r="AD81" s="90"/>
      <c r="AE81" s="85"/>
      <c r="AF81" s="90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W81" s="85"/>
      <c r="AY81" s="87"/>
      <c r="BA81" s="90"/>
      <c r="BB81" s="90"/>
      <c r="BC81" s="90"/>
      <c r="BD81" s="85"/>
      <c r="BE81" s="90"/>
      <c r="BK81" s="91"/>
      <c r="BL81" s="85"/>
      <c r="BP81" s="91"/>
      <c r="BU81" s="91"/>
      <c r="BX81" s="91"/>
      <c r="BY81" s="91"/>
      <c r="BZ81" s="91"/>
      <c r="CA81" s="91"/>
      <c r="CC81" s="92"/>
      <c r="CD81" s="85"/>
      <c r="CE81" s="85"/>
      <c r="CF81" s="85"/>
      <c r="CG81" s="85"/>
      <c r="CH81" s="85"/>
      <c r="CI81" s="85"/>
    </row>
    <row r="82" spans="1:87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M82" s="85"/>
      <c r="N82" s="85"/>
      <c r="O82" s="85"/>
      <c r="P82" s="85"/>
      <c r="R82" s="85"/>
      <c r="S82" s="85"/>
      <c r="T82" s="89"/>
      <c r="U82" s="85"/>
      <c r="V82" s="85"/>
      <c r="W82" s="85"/>
      <c r="X82" s="85"/>
      <c r="Y82" s="85"/>
      <c r="Z82" s="85"/>
      <c r="AB82" s="90"/>
      <c r="AC82" s="90"/>
      <c r="AD82" s="90"/>
      <c r="AE82" s="85"/>
      <c r="AF82" s="90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W82" s="85"/>
      <c r="AY82" s="87"/>
      <c r="BA82" s="90"/>
      <c r="BB82" s="90"/>
      <c r="BC82" s="90"/>
      <c r="BD82" s="85"/>
      <c r="BE82" s="90"/>
      <c r="BK82" s="91"/>
      <c r="BL82" s="85"/>
      <c r="BP82" s="91"/>
      <c r="BU82" s="91"/>
      <c r="BX82" s="91"/>
      <c r="BY82" s="91"/>
      <c r="BZ82" s="91"/>
      <c r="CA82" s="91"/>
      <c r="CC82" s="92"/>
      <c r="CD82" s="85"/>
      <c r="CE82" s="85"/>
      <c r="CF82" s="85"/>
      <c r="CG82" s="85"/>
      <c r="CH82" s="85"/>
      <c r="CI82" s="85"/>
    </row>
    <row r="83" spans="1:87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M83" s="85"/>
      <c r="N83" s="85"/>
      <c r="O83" s="85"/>
      <c r="P83" s="85"/>
      <c r="R83" s="85"/>
      <c r="S83" s="85"/>
      <c r="T83" s="89"/>
      <c r="U83" s="85"/>
      <c r="V83" s="85"/>
      <c r="W83" s="85"/>
      <c r="X83" s="85"/>
      <c r="Y83" s="85"/>
      <c r="Z83" s="85"/>
      <c r="AB83" s="90"/>
      <c r="AC83" s="90"/>
      <c r="AD83" s="90"/>
      <c r="AE83" s="85"/>
      <c r="AF83" s="90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W83" s="85"/>
      <c r="AY83" s="87"/>
      <c r="BA83" s="90"/>
      <c r="BB83" s="90"/>
      <c r="BC83" s="90"/>
      <c r="BD83" s="85"/>
      <c r="BE83" s="90"/>
      <c r="BK83" s="91"/>
      <c r="BL83" s="85"/>
      <c r="BP83" s="91"/>
      <c r="BU83" s="91"/>
      <c r="BX83" s="91"/>
      <c r="BY83" s="91"/>
      <c r="BZ83" s="91"/>
      <c r="CA83" s="91"/>
      <c r="CC83" s="92"/>
      <c r="CD83" s="85"/>
      <c r="CE83" s="85"/>
      <c r="CF83" s="85"/>
      <c r="CG83" s="85"/>
      <c r="CH83" s="85"/>
      <c r="CI83" s="85"/>
    </row>
    <row r="84" spans="1:87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M84" s="85"/>
      <c r="O84" s="85"/>
      <c r="P84" s="85"/>
      <c r="R84" s="85"/>
      <c r="S84" s="85"/>
      <c r="T84" s="89"/>
      <c r="U84" s="85"/>
      <c r="V84" s="85"/>
      <c r="W84" s="85"/>
      <c r="X84" s="85"/>
      <c r="Y84" s="85"/>
      <c r="Z84" s="85"/>
      <c r="AB84" s="90"/>
      <c r="AC84" s="90"/>
      <c r="AD84" s="90"/>
      <c r="AE84" s="85"/>
      <c r="AF84" s="90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W84" s="85"/>
      <c r="AY84" s="87"/>
      <c r="BA84" s="90"/>
      <c r="BB84" s="90"/>
      <c r="BC84" s="90"/>
      <c r="BD84" s="85"/>
      <c r="BE84" s="90"/>
      <c r="BK84" s="91"/>
      <c r="BL84" s="85"/>
      <c r="BP84" s="91"/>
      <c r="BU84" s="91"/>
      <c r="BX84" s="91"/>
      <c r="BY84" s="91"/>
      <c r="BZ84" s="91"/>
      <c r="CA84" s="91"/>
      <c r="CC84" s="92"/>
      <c r="CD84" s="85"/>
      <c r="CE84" s="85"/>
      <c r="CF84" s="85"/>
      <c r="CG84" s="85"/>
      <c r="CH84" s="85"/>
      <c r="CI84" s="85"/>
    </row>
    <row r="85" spans="1:87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M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B85" s="90"/>
      <c r="AC85" s="90"/>
      <c r="AD85" s="90"/>
      <c r="AE85" s="85"/>
      <c r="AF85" s="90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W85" s="85"/>
      <c r="AY85" s="87"/>
      <c r="BA85" s="90"/>
      <c r="BB85" s="90"/>
      <c r="BC85" s="90"/>
      <c r="BD85" s="85"/>
      <c r="BE85" s="90"/>
      <c r="BK85" s="91"/>
      <c r="BL85" s="85"/>
      <c r="BP85" s="91"/>
      <c r="BU85" s="91"/>
      <c r="BX85" s="91"/>
      <c r="BY85" s="91"/>
      <c r="BZ85" s="91"/>
      <c r="CA85" s="91"/>
      <c r="CC85" s="92"/>
      <c r="CD85" s="85"/>
      <c r="CE85" s="85"/>
      <c r="CF85" s="85"/>
      <c r="CG85" s="85"/>
      <c r="CH85" s="85"/>
      <c r="CI85" s="85"/>
    </row>
    <row r="86" spans="1:87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M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B86" s="90"/>
      <c r="AC86" s="90"/>
      <c r="AD86" s="90"/>
      <c r="AE86" s="85"/>
      <c r="AF86" s="90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W86" s="85"/>
      <c r="AY86" s="87"/>
      <c r="BA86" s="90"/>
      <c r="BB86" s="90"/>
      <c r="BC86" s="90"/>
      <c r="BD86" s="85"/>
      <c r="BE86" s="90"/>
      <c r="BK86" s="91"/>
      <c r="BL86" s="85"/>
      <c r="BP86" s="91"/>
      <c r="BU86" s="91"/>
      <c r="BX86" s="91"/>
      <c r="BY86" s="91"/>
      <c r="BZ86" s="91"/>
      <c r="CA86" s="91"/>
      <c r="CC86" s="92"/>
      <c r="CD86" s="85"/>
      <c r="CE86" s="85"/>
      <c r="CF86" s="85"/>
      <c r="CG86" s="85"/>
      <c r="CH86" s="85"/>
      <c r="CI86" s="85"/>
    </row>
    <row r="87" spans="1:87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M87" s="85"/>
      <c r="O87" s="85"/>
      <c r="P87" s="85"/>
      <c r="R87" s="85"/>
      <c r="S87" s="85"/>
      <c r="T87" s="89"/>
      <c r="U87" s="85"/>
      <c r="V87" s="85"/>
      <c r="W87" s="85"/>
      <c r="X87" s="85"/>
      <c r="Y87" s="85"/>
      <c r="Z87" s="85"/>
      <c r="AB87" s="90"/>
      <c r="AC87" s="90"/>
      <c r="AD87" s="90"/>
      <c r="AE87" s="85"/>
      <c r="AF87" s="90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W87" s="85"/>
      <c r="AY87" s="87"/>
      <c r="BA87" s="90"/>
      <c r="BB87" s="90"/>
      <c r="BC87" s="90"/>
      <c r="BD87" s="85"/>
      <c r="BE87" s="90"/>
      <c r="BK87" s="91"/>
      <c r="BL87" s="85"/>
      <c r="BP87" s="91"/>
      <c r="BU87" s="91"/>
      <c r="BX87" s="91"/>
      <c r="BY87" s="91"/>
      <c r="BZ87" s="91"/>
      <c r="CA87" s="91"/>
      <c r="CC87" s="92"/>
      <c r="CD87" s="85"/>
      <c r="CE87" s="85"/>
      <c r="CF87" s="85"/>
      <c r="CG87" s="85"/>
      <c r="CH87" s="85"/>
      <c r="CI87" s="85"/>
    </row>
    <row r="88" spans="1:87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M88" s="85"/>
      <c r="N88" s="85"/>
      <c r="O88" s="85"/>
      <c r="P88" s="85"/>
      <c r="R88" s="85"/>
      <c r="S88" s="85"/>
      <c r="T88" s="89"/>
      <c r="U88" s="85"/>
      <c r="V88" s="85"/>
      <c r="W88" s="85"/>
      <c r="X88" s="85"/>
      <c r="Y88" s="85"/>
      <c r="Z88" s="85"/>
      <c r="AB88" s="90"/>
      <c r="AC88" s="90"/>
      <c r="AD88" s="90"/>
      <c r="AE88" s="85"/>
      <c r="AF88" s="90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W88" s="85"/>
      <c r="AY88" s="87"/>
      <c r="BA88" s="90"/>
      <c r="BB88" s="90"/>
      <c r="BC88" s="90"/>
      <c r="BD88" s="85"/>
      <c r="BE88" s="90"/>
      <c r="BK88" s="91"/>
      <c r="BL88" s="85"/>
      <c r="BP88" s="91"/>
      <c r="BU88" s="91"/>
      <c r="BX88" s="91"/>
      <c r="BY88" s="91"/>
      <c r="BZ88" s="91"/>
      <c r="CA88" s="91"/>
      <c r="CC88" s="92"/>
      <c r="CD88" s="85"/>
      <c r="CE88" s="85"/>
      <c r="CF88" s="85"/>
      <c r="CG88" s="85"/>
      <c r="CH88" s="85"/>
      <c r="CI88" s="85"/>
    </row>
    <row r="89" spans="1:87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M89" s="85"/>
      <c r="O89" s="85"/>
      <c r="P89" s="85"/>
      <c r="R89" s="85"/>
      <c r="S89" s="85"/>
      <c r="T89" s="89"/>
      <c r="U89" s="85"/>
      <c r="V89" s="85"/>
      <c r="W89" s="85"/>
      <c r="X89" s="85"/>
      <c r="Y89" s="85"/>
      <c r="Z89" s="85"/>
      <c r="AB89" s="90"/>
      <c r="AC89" s="90"/>
      <c r="AD89" s="90"/>
      <c r="AE89" s="85"/>
      <c r="AF89" s="90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W89" s="85"/>
      <c r="AY89" s="87"/>
      <c r="BA89" s="90"/>
      <c r="BB89" s="90"/>
      <c r="BC89" s="90"/>
      <c r="BD89" s="85"/>
      <c r="BE89" s="90"/>
      <c r="BK89" s="91"/>
      <c r="BL89" s="85"/>
      <c r="BP89" s="91"/>
      <c r="BU89" s="91"/>
      <c r="BX89" s="91"/>
      <c r="BY89" s="91"/>
      <c r="BZ89" s="91"/>
      <c r="CA89" s="91"/>
      <c r="CC89" s="92"/>
      <c r="CD89" s="85"/>
      <c r="CE89" s="85"/>
      <c r="CF89" s="85"/>
      <c r="CG89" s="85"/>
      <c r="CH89" s="85"/>
      <c r="CI89" s="85"/>
    </row>
    <row r="90" spans="1:87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M90" s="85"/>
      <c r="O90" s="85"/>
      <c r="P90" s="85"/>
      <c r="R90" s="85"/>
      <c r="S90" s="85"/>
      <c r="T90" s="89"/>
      <c r="U90" s="85"/>
      <c r="V90" s="85"/>
      <c r="W90" s="85"/>
      <c r="X90" s="85"/>
      <c r="Y90" s="85"/>
      <c r="Z90" s="85"/>
      <c r="AB90" s="90"/>
      <c r="AC90" s="90"/>
      <c r="AD90" s="90"/>
      <c r="AE90" s="85"/>
      <c r="AF90" s="90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W90" s="85"/>
      <c r="AY90" s="87"/>
      <c r="BA90" s="90"/>
      <c r="BB90" s="90"/>
      <c r="BC90" s="90"/>
      <c r="BD90" s="85"/>
      <c r="BE90" s="90"/>
      <c r="BK90" s="91"/>
      <c r="BL90" s="85"/>
      <c r="BP90" s="91"/>
      <c r="BU90" s="91"/>
      <c r="BX90" s="91"/>
      <c r="BY90" s="91"/>
      <c r="BZ90" s="91"/>
      <c r="CA90" s="91"/>
      <c r="CC90" s="92"/>
      <c r="CD90" s="85"/>
      <c r="CE90" s="85"/>
      <c r="CF90" s="85"/>
      <c r="CG90" s="85"/>
      <c r="CH90" s="85"/>
      <c r="CI90" s="85"/>
    </row>
    <row r="91" spans="1:87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M91" s="85"/>
      <c r="O91" s="85"/>
      <c r="P91" s="85"/>
      <c r="R91" s="85"/>
      <c r="S91" s="85"/>
      <c r="T91" s="89"/>
      <c r="U91" s="85"/>
      <c r="V91" s="85"/>
      <c r="W91" s="85"/>
      <c r="X91" s="85"/>
      <c r="Y91" s="85"/>
      <c r="Z91" s="85"/>
      <c r="AB91" s="90"/>
      <c r="AC91" s="90"/>
      <c r="AD91" s="90"/>
      <c r="AE91" s="85"/>
      <c r="AF91" s="90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W91" s="85"/>
      <c r="AY91" s="87"/>
      <c r="BA91" s="90"/>
      <c r="BB91" s="90"/>
      <c r="BC91" s="90"/>
      <c r="BD91" s="85"/>
      <c r="BE91" s="90"/>
      <c r="BK91" s="91"/>
      <c r="BL91" s="85"/>
      <c r="BP91" s="91"/>
      <c r="BU91" s="91"/>
      <c r="BX91" s="91"/>
      <c r="BY91" s="91"/>
      <c r="BZ91" s="91"/>
      <c r="CA91" s="91"/>
      <c r="CC91" s="92"/>
      <c r="CD91" s="85"/>
      <c r="CE91" s="85"/>
      <c r="CF91" s="85"/>
      <c r="CG91" s="85"/>
      <c r="CH91" s="85"/>
      <c r="CI91" s="85"/>
    </row>
    <row r="92" spans="1:87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M92" s="85"/>
      <c r="N92" s="85"/>
      <c r="O92" s="85"/>
      <c r="P92" s="85"/>
      <c r="R92" s="85"/>
      <c r="S92" s="85"/>
      <c r="T92" s="89"/>
      <c r="U92" s="85"/>
      <c r="V92" s="85"/>
      <c r="W92" s="85"/>
      <c r="X92" s="85"/>
      <c r="Y92" s="85"/>
      <c r="Z92" s="85"/>
      <c r="AB92" s="90"/>
      <c r="AC92" s="90"/>
      <c r="AD92" s="90"/>
      <c r="AE92" s="85"/>
      <c r="AF92" s="90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W92" s="85"/>
      <c r="AY92" s="87"/>
      <c r="BA92" s="90"/>
      <c r="BB92" s="90"/>
      <c r="BC92" s="90"/>
      <c r="BD92" s="85"/>
      <c r="BE92" s="90"/>
      <c r="BK92" s="91"/>
      <c r="BL92" s="85"/>
      <c r="BP92" s="91"/>
      <c r="BU92" s="91"/>
      <c r="BX92" s="91"/>
      <c r="BY92" s="91"/>
      <c r="BZ92" s="91"/>
      <c r="CA92" s="91"/>
      <c r="CC92" s="92"/>
      <c r="CD92" s="85"/>
      <c r="CE92" s="85"/>
      <c r="CF92" s="85"/>
      <c r="CG92" s="85"/>
      <c r="CH92" s="85"/>
      <c r="CI92" s="85"/>
    </row>
    <row r="93" spans="1:87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M93" s="85"/>
      <c r="N93" s="85"/>
      <c r="O93" s="85"/>
      <c r="P93" s="85"/>
      <c r="R93" s="85"/>
      <c r="S93" s="85"/>
      <c r="T93" s="89"/>
      <c r="U93" s="85"/>
      <c r="V93" s="85"/>
      <c r="W93" s="85"/>
      <c r="X93" s="85"/>
      <c r="Y93" s="85"/>
      <c r="Z93" s="85"/>
      <c r="AB93" s="90"/>
      <c r="AC93" s="90"/>
      <c r="AD93" s="90"/>
      <c r="AE93" s="85"/>
      <c r="AF93" s="90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W93" s="85"/>
      <c r="AY93" s="87"/>
      <c r="BA93" s="90"/>
      <c r="BB93" s="90"/>
      <c r="BC93" s="90"/>
      <c r="BD93" s="85"/>
      <c r="BE93" s="90"/>
      <c r="BK93" s="91"/>
      <c r="BL93" s="85"/>
      <c r="BP93" s="91"/>
      <c r="BU93" s="91"/>
      <c r="BX93" s="91"/>
      <c r="BY93" s="91"/>
      <c r="BZ93" s="91"/>
      <c r="CA93" s="91"/>
      <c r="CC93" s="92"/>
      <c r="CD93" s="85"/>
      <c r="CE93" s="85"/>
      <c r="CF93" s="85"/>
      <c r="CG93" s="85"/>
      <c r="CH93" s="85"/>
      <c r="CI93" s="85"/>
    </row>
    <row r="94" spans="1:87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M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B94" s="90"/>
      <c r="AC94" s="90"/>
      <c r="AD94" s="90"/>
      <c r="AE94" s="85"/>
      <c r="AF94" s="90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W94" s="85"/>
      <c r="AY94" s="87"/>
      <c r="BA94" s="90"/>
      <c r="BB94" s="90"/>
      <c r="BC94" s="90"/>
      <c r="BD94" s="85"/>
      <c r="BE94" s="90"/>
      <c r="BK94" s="91"/>
      <c r="BL94" s="85"/>
      <c r="BP94" s="91"/>
      <c r="BU94" s="91"/>
      <c r="BX94" s="91"/>
      <c r="BY94" s="91"/>
      <c r="BZ94" s="91"/>
      <c r="CA94" s="91"/>
      <c r="CC94" s="92"/>
      <c r="CD94" s="85"/>
      <c r="CE94" s="85"/>
      <c r="CF94" s="85"/>
      <c r="CG94" s="85"/>
      <c r="CH94" s="85"/>
      <c r="CI94" s="85"/>
    </row>
    <row r="95" spans="1:87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M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B95" s="90"/>
      <c r="AC95" s="90"/>
      <c r="AD95" s="90"/>
      <c r="AE95" s="85"/>
      <c r="AF95" s="90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W95" s="85"/>
      <c r="AY95" s="87"/>
      <c r="BA95" s="90"/>
      <c r="BB95" s="90"/>
      <c r="BC95" s="90"/>
      <c r="BD95" s="85"/>
      <c r="BE95" s="90"/>
      <c r="BK95" s="91"/>
      <c r="BL95" s="85"/>
      <c r="BP95" s="91"/>
      <c r="BU95" s="91"/>
      <c r="BX95" s="91"/>
      <c r="BY95" s="91"/>
      <c r="BZ95" s="91"/>
      <c r="CA95" s="91"/>
      <c r="CC95" s="92"/>
      <c r="CD95" s="85"/>
      <c r="CE95" s="85"/>
      <c r="CF95" s="85"/>
      <c r="CG95" s="85"/>
      <c r="CH95" s="85"/>
      <c r="CI95" s="85"/>
    </row>
    <row r="96" spans="1:87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M96" s="85"/>
      <c r="O96" s="85"/>
      <c r="P96" s="85"/>
      <c r="R96" s="85"/>
      <c r="S96" s="85"/>
      <c r="T96" s="89"/>
      <c r="U96" s="85"/>
      <c r="V96" s="85"/>
      <c r="W96" s="85"/>
      <c r="X96" s="85"/>
      <c r="Y96" s="85"/>
      <c r="Z96" s="85"/>
      <c r="AB96" s="90"/>
      <c r="AC96" s="90"/>
      <c r="AD96" s="90"/>
      <c r="AE96" s="85"/>
      <c r="AF96" s="90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W96" s="85"/>
      <c r="AY96" s="87"/>
      <c r="BA96" s="90"/>
      <c r="BB96" s="90"/>
      <c r="BC96" s="90"/>
      <c r="BD96" s="85"/>
      <c r="BE96" s="90"/>
      <c r="BK96" s="91"/>
      <c r="BL96" s="85"/>
      <c r="BP96" s="91"/>
      <c r="BU96" s="91"/>
      <c r="BX96" s="91"/>
      <c r="BY96" s="91"/>
      <c r="BZ96" s="91"/>
      <c r="CA96" s="91"/>
      <c r="CC96" s="92"/>
      <c r="CD96" s="85"/>
      <c r="CE96" s="85"/>
      <c r="CF96" s="85"/>
      <c r="CG96" s="85"/>
      <c r="CH96" s="85"/>
      <c r="CI96" s="85"/>
    </row>
    <row r="97" spans="1:87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M97" s="85"/>
      <c r="O97" s="85"/>
      <c r="P97" s="85"/>
      <c r="R97" s="85"/>
      <c r="S97" s="85"/>
      <c r="T97" s="89"/>
      <c r="U97" s="85"/>
      <c r="V97" s="85"/>
      <c r="W97" s="85"/>
      <c r="X97" s="85"/>
      <c r="Y97" s="85"/>
      <c r="Z97" s="85"/>
      <c r="AB97" s="90"/>
      <c r="AC97" s="90"/>
      <c r="AD97" s="90"/>
      <c r="AE97" s="85"/>
      <c r="AF97" s="90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W97" s="85"/>
      <c r="AY97" s="87"/>
      <c r="BA97" s="90"/>
      <c r="BB97" s="90"/>
      <c r="BC97" s="90"/>
      <c r="BD97" s="85"/>
      <c r="BE97" s="90"/>
      <c r="BK97" s="91"/>
      <c r="BL97" s="85"/>
      <c r="BP97" s="91"/>
      <c r="BU97" s="91"/>
      <c r="BX97" s="91"/>
      <c r="BY97" s="91"/>
      <c r="BZ97" s="91"/>
      <c r="CA97" s="91"/>
      <c r="CC97" s="92"/>
      <c r="CD97" s="85"/>
      <c r="CE97" s="85"/>
      <c r="CF97" s="85"/>
      <c r="CG97" s="85"/>
      <c r="CH97" s="85"/>
      <c r="CI97" s="85"/>
    </row>
    <row r="98" spans="1:87" s="20" customFormat="1" x14ac:dyDescent="0.25">
      <c r="A98" s="85"/>
      <c r="B98" s="85"/>
      <c r="C98" s="85"/>
      <c r="D98" s="85"/>
      <c r="E98" s="86"/>
      <c r="F98" s="85"/>
      <c r="G98" s="86"/>
      <c r="H98" s="85"/>
      <c r="I98" s="87"/>
      <c r="J98" s="88"/>
      <c r="K98" s="87"/>
      <c r="L98" s="85"/>
      <c r="M98" s="85"/>
      <c r="N98" s="85"/>
      <c r="O98" s="85"/>
      <c r="P98" s="85"/>
      <c r="R98" s="85"/>
      <c r="S98" s="85"/>
      <c r="T98" s="89"/>
      <c r="U98" s="85"/>
      <c r="V98" s="85"/>
      <c r="W98" s="85"/>
      <c r="X98" s="85"/>
      <c r="Y98" s="85"/>
      <c r="Z98" s="85"/>
      <c r="AB98" s="90"/>
      <c r="AC98" s="90"/>
      <c r="AD98" s="90"/>
      <c r="AE98" s="85"/>
      <c r="AF98" s="90"/>
      <c r="AI98" s="90"/>
      <c r="AJ98" s="90"/>
      <c r="AL98" s="90"/>
      <c r="AM98" s="85"/>
      <c r="AN98" s="85"/>
      <c r="AO98" s="85"/>
      <c r="AP98" s="85"/>
      <c r="AQ98" s="85"/>
      <c r="AR98" s="85"/>
      <c r="AS98" s="85"/>
      <c r="AT98" s="85"/>
      <c r="AU98" s="85"/>
      <c r="AW98" s="85"/>
      <c r="AY98" s="87"/>
      <c r="BA98" s="90"/>
      <c r="BB98" s="90"/>
      <c r="BC98" s="90"/>
      <c r="BD98" s="85"/>
      <c r="BE98" s="90"/>
      <c r="BK98" s="91"/>
      <c r="BL98" s="85"/>
      <c r="BP98" s="91"/>
      <c r="BU98" s="91"/>
      <c r="BX98" s="91"/>
      <c r="BY98" s="91"/>
      <c r="BZ98" s="91"/>
      <c r="CA98" s="91"/>
      <c r="CC98" s="92"/>
      <c r="CD98" s="85"/>
      <c r="CE98" s="85"/>
      <c r="CF98" s="85"/>
      <c r="CG98" s="85"/>
      <c r="CH98" s="85"/>
      <c r="CI98" s="85"/>
    </row>
    <row r="99" spans="1:87" s="20" customFormat="1" x14ac:dyDescent="0.25">
      <c r="A99" s="85"/>
      <c r="B99" s="85"/>
      <c r="C99" s="85"/>
      <c r="D99" s="85"/>
      <c r="E99" s="86"/>
      <c r="F99" s="85"/>
      <c r="G99" s="86"/>
      <c r="H99" s="85"/>
      <c r="I99" s="87"/>
      <c r="J99" s="88"/>
      <c r="K99" s="87"/>
      <c r="L99" s="85"/>
      <c r="M99" s="85"/>
      <c r="N99" s="85"/>
      <c r="O99" s="85"/>
      <c r="P99" s="85"/>
      <c r="R99" s="85"/>
      <c r="S99" s="85"/>
      <c r="T99" s="89"/>
      <c r="U99" s="85"/>
      <c r="V99" s="85"/>
      <c r="W99" s="85"/>
      <c r="X99" s="85"/>
      <c r="Y99" s="85"/>
      <c r="Z99" s="85"/>
      <c r="AB99" s="90"/>
      <c r="AC99" s="90"/>
      <c r="AD99" s="90"/>
      <c r="AE99" s="85"/>
      <c r="AF99" s="90"/>
      <c r="AI99" s="90"/>
      <c r="AJ99" s="90"/>
      <c r="AL99" s="90"/>
      <c r="AM99" s="85"/>
      <c r="AN99" s="85"/>
      <c r="AO99" s="85"/>
      <c r="AP99" s="85"/>
      <c r="AQ99" s="85"/>
      <c r="AR99" s="85"/>
      <c r="AS99" s="85"/>
      <c r="AT99" s="85"/>
      <c r="AU99" s="85"/>
      <c r="AW99" s="85"/>
      <c r="AY99" s="87"/>
      <c r="BA99" s="90"/>
      <c r="BB99" s="90"/>
      <c r="BC99" s="90"/>
      <c r="BD99" s="85"/>
      <c r="BE99" s="90"/>
      <c r="BK99" s="91"/>
      <c r="BL99" s="85"/>
      <c r="BP99" s="91"/>
      <c r="BU99" s="91"/>
      <c r="BX99" s="91"/>
      <c r="BY99" s="91"/>
      <c r="BZ99" s="91"/>
      <c r="CA99" s="91"/>
      <c r="CC99" s="92"/>
      <c r="CD99" s="85"/>
      <c r="CE99" s="85"/>
      <c r="CF99" s="85"/>
      <c r="CG99" s="85"/>
      <c r="CH99" s="85"/>
      <c r="CI99" s="85"/>
    </row>
    <row r="100" spans="1:87" s="20" customFormat="1" x14ac:dyDescent="0.25">
      <c r="A100" s="85"/>
      <c r="B100" s="85"/>
      <c r="C100" s="85"/>
      <c r="D100" s="85"/>
      <c r="E100" s="86"/>
      <c r="F100" s="85"/>
      <c r="G100" s="86"/>
      <c r="H100" s="85"/>
      <c r="I100" s="87"/>
      <c r="J100" s="88"/>
      <c r="K100" s="87"/>
      <c r="L100" s="85"/>
      <c r="M100" s="85"/>
      <c r="N100" s="85"/>
      <c r="O100" s="85"/>
      <c r="P100" s="85"/>
      <c r="R100" s="85"/>
      <c r="S100" s="85"/>
      <c r="T100" s="89"/>
      <c r="U100" s="85"/>
      <c r="V100" s="85"/>
      <c r="W100" s="85"/>
      <c r="X100" s="85"/>
      <c r="Y100" s="85"/>
      <c r="Z100" s="85"/>
      <c r="AB100" s="90"/>
      <c r="AC100" s="90"/>
      <c r="AD100" s="90"/>
      <c r="AE100" s="85"/>
      <c r="AF100" s="90"/>
      <c r="AI100" s="90"/>
      <c r="AJ100" s="90"/>
      <c r="AL100" s="90"/>
      <c r="AM100" s="85"/>
      <c r="AN100" s="85"/>
      <c r="AO100" s="85"/>
      <c r="AP100" s="85"/>
      <c r="AQ100" s="85"/>
      <c r="AR100" s="85"/>
      <c r="AS100" s="85"/>
      <c r="AT100" s="85"/>
      <c r="AU100" s="85"/>
      <c r="AW100" s="85"/>
      <c r="AY100" s="87"/>
      <c r="BA100" s="90"/>
      <c r="BB100" s="90"/>
      <c r="BC100" s="90"/>
      <c r="BD100" s="85"/>
      <c r="BE100" s="90"/>
      <c r="BK100" s="91"/>
      <c r="BL100" s="85"/>
      <c r="BP100" s="91"/>
      <c r="BU100" s="91"/>
      <c r="BX100" s="91"/>
      <c r="BY100" s="91"/>
      <c r="BZ100" s="91"/>
      <c r="CA100" s="91"/>
      <c r="CC100" s="92"/>
      <c r="CD100" s="85"/>
      <c r="CE100" s="85"/>
      <c r="CF100" s="85"/>
      <c r="CG100" s="85"/>
      <c r="CH100" s="85"/>
      <c r="CI100" s="85"/>
    </row>
    <row r="101" spans="1:87" s="20" customFormat="1" x14ac:dyDescent="0.25">
      <c r="A101" s="85"/>
      <c r="B101" s="85"/>
      <c r="C101" s="85"/>
      <c r="D101" s="85"/>
      <c r="E101" s="86"/>
      <c r="F101" s="85"/>
      <c r="G101" s="86"/>
      <c r="H101" s="85"/>
      <c r="I101" s="87"/>
      <c r="J101" s="88"/>
      <c r="K101" s="87"/>
      <c r="L101" s="85"/>
      <c r="M101" s="85"/>
      <c r="N101" s="85"/>
      <c r="O101" s="85"/>
      <c r="P101" s="85"/>
      <c r="R101" s="85"/>
      <c r="S101" s="85"/>
      <c r="T101" s="89"/>
      <c r="U101" s="85"/>
      <c r="V101" s="85"/>
      <c r="W101" s="85"/>
      <c r="X101" s="85"/>
      <c r="Y101" s="85"/>
      <c r="Z101" s="85"/>
      <c r="AB101" s="90"/>
      <c r="AC101" s="90"/>
      <c r="AD101" s="90"/>
      <c r="AE101" s="85"/>
      <c r="AF101" s="90"/>
      <c r="AI101" s="90"/>
      <c r="AJ101" s="90"/>
      <c r="AL101" s="90"/>
      <c r="AM101" s="85"/>
      <c r="AN101" s="85"/>
      <c r="AO101" s="85"/>
      <c r="AP101" s="85"/>
      <c r="AQ101" s="85"/>
      <c r="AR101" s="85"/>
      <c r="AS101" s="85"/>
      <c r="AT101" s="85"/>
      <c r="AU101" s="85"/>
      <c r="AW101" s="85"/>
      <c r="AY101" s="87"/>
      <c r="BA101" s="90"/>
      <c r="BB101" s="90"/>
      <c r="BC101" s="90"/>
      <c r="BD101" s="85"/>
      <c r="BE101" s="90"/>
      <c r="BK101" s="91"/>
      <c r="BL101" s="85"/>
      <c r="BP101" s="91"/>
      <c r="BU101" s="91"/>
      <c r="BX101" s="91"/>
      <c r="BY101" s="91"/>
      <c r="BZ101" s="91"/>
      <c r="CA101" s="91"/>
      <c r="CC101" s="92"/>
      <c r="CD101" s="85"/>
      <c r="CE101" s="85"/>
      <c r="CF101" s="85"/>
      <c r="CG101" s="85"/>
      <c r="CH101" s="85"/>
      <c r="CI101" s="85"/>
    </row>
    <row r="102" spans="1:87" s="20" customFormat="1" x14ac:dyDescent="0.25">
      <c r="A102" s="85"/>
      <c r="B102" s="85"/>
      <c r="C102" s="85"/>
      <c r="D102" s="85"/>
      <c r="E102" s="86"/>
      <c r="F102" s="85"/>
      <c r="G102" s="86"/>
      <c r="H102" s="85"/>
      <c r="I102" s="87"/>
      <c r="J102" s="88"/>
      <c r="K102" s="87"/>
      <c r="L102" s="85"/>
      <c r="M102" s="85"/>
      <c r="O102" s="85"/>
      <c r="P102" s="85"/>
      <c r="R102" s="85"/>
      <c r="S102" s="85"/>
      <c r="T102" s="89"/>
      <c r="U102" s="85"/>
      <c r="V102" s="85"/>
      <c r="W102" s="85"/>
      <c r="X102" s="85"/>
      <c r="Y102" s="85"/>
      <c r="Z102" s="85"/>
      <c r="AB102" s="90"/>
      <c r="AC102" s="90"/>
      <c r="AD102" s="90"/>
      <c r="AE102" s="85"/>
      <c r="AF102" s="90"/>
      <c r="AI102" s="90"/>
      <c r="AJ102" s="90"/>
      <c r="AL102" s="90"/>
      <c r="AM102" s="85"/>
      <c r="AN102" s="85"/>
      <c r="AO102" s="85"/>
      <c r="AP102" s="85"/>
      <c r="AQ102" s="85"/>
      <c r="AR102" s="85"/>
      <c r="AS102" s="85"/>
      <c r="AT102" s="85"/>
      <c r="AU102" s="85"/>
      <c r="AW102" s="85"/>
      <c r="AY102" s="87"/>
      <c r="BA102" s="90"/>
      <c r="BB102" s="90"/>
      <c r="BC102" s="90"/>
      <c r="BD102" s="85"/>
      <c r="BE102" s="90"/>
      <c r="BK102" s="91"/>
      <c r="BL102" s="85"/>
      <c r="BP102" s="91"/>
      <c r="BU102" s="91"/>
      <c r="BX102" s="91"/>
      <c r="BY102" s="91"/>
      <c r="BZ102" s="91"/>
      <c r="CA102" s="91"/>
      <c r="CC102" s="92"/>
      <c r="CD102" s="85"/>
      <c r="CE102" s="85"/>
      <c r="CF102" s="85"/>
      <c r="CG102" s="85"/>
      <c r="CH102" s="85"/>
      <c r="CI102" s="85"/>
    </row>
    <row r="103" spans="1:87" s="20" customFormat="1" x14ac:dyDescent="0.25">
      <c r="A103" s="85"/>
      <c r="B103" s="85"/>
      <c r="C103" s="85"/>
      <c r="D103" s="85"/>
      <c r="E103" s="86"/>
      <c r="F103" s="85"/>
      <c r="G103" s="86"/>
      <c r="H103" s="85"/>
      <c r="I103" s="87"/>
      <c r="J103" s="88"/>
      <c r="K103" s="87"/>
      <c r="L103" s="85"/>
      <c r="M103" s="85"/>
      <c r="N103" s="85"/>
      <c r="O103" s="85"/>
      <c r="P103" s="85"/>
      <c r="R103" s="85"/>
      <c r="S103" s="85"/>
      <c r="T103" s="89"/>
      <c r="U103" s="85"/>
      <c r="V103" s="85"/>
      <c r="W103" s="85"/>
      <c r="X103" s="85"/>
      <c r="Y103" s="85"/>
      <c r="Z103" s="85"/>
      <c r="AB103" s="90"/>
      <c r="AC103" s="90"/>
      <c r="AD103" s="90"/>
      <c r="AE103" s="85"/>
      <c r="AF103" s="90"/>
      <c r="AI103" s="90"/>
      <c r="AJ103" s="90"/>
      <c r="AL103" s="90"/>
      <c r="AM103" s="85"/>
      <c r="AN103" s="85"/>
      <c r="AO103" s="85"/>
      <c r="AP103" s="85"/>
      <c r="AQ103" s="85"/>
      <c r="AR103" s="85"/>
      <c r="AS103" s="85"/>
      <c r="AT103" s="85"/>
      <c r="AU103" s="85"/>
      <c r="AW103" s="85"/>
      <c r="AY103" s="87"/>
      <c r="BA103" s="90"/>
      <c r="BB103" s="90"/>
      <c r="BC103" s="90"/>
      <c r="BD103" s="85"/>
      <c r="BE103" s="90"/>
      <c r="BK103" s="91"/>
      <c r="BL103" s="85"/>
      <c r="BP103" s="91"/>
      <c r="BU103" s="91"/>
      <c r="BX103" s="91"/>
      <c r="BY103" s="91"/>
      <c r="BZ103" s="91"/>
      <c r="CA103" s="91"/>
      <c r="CC103" s="92"/>
      <c r="CD103" s="85"/>
      <c r="CE103" s="85"/>
      <c r="CF103" s="85"/>
      <c r="CG103" s="85"/>
      <c r="CH103" s="85"/>
      <c r="CI103" s="85"/>
    </row>
    <row r="104" spans="1:87" s="20" customFormat="1" x14ac:dyDescent="0.25">
      <c r="A104" s="85"/>
      <c r="B104" s="85"/>
      <c r="C104" s="85"/>
      <c r="D104" s="85"/>
      <c r="E104" s="86"/>
      <c r="F104" s="85"/>
      <c r="G104" s="86"/>
      <c r="H104" s="85"/>
      <c r="I104" s="87"/>
      <c r="J104" s="88"/>
      <c r="K104" s="87"/>
      <c r="L104" s="85"/>
      <c r="M104" s="85"/>
      <c r="O104" s="85"/>
      <c r="R104" s="85"/>
      <c r="S104" s="85"/>
      <c r="T104" s="89"/>
      <c r="U104" s="85"/>
      <c r="V104" s="85"/>
      <c r="W104" s="85"/>
      <c r="X104" s="85"/>
      <c r="Y104" s="85"/>
      <c r="Z104" s="85"/>
      <c r="AB104" s="90"/>
      <c r="AC104" s="90"/>
      <c r="AD104" s="90"/>
      <c r="AE104" s="85"/>
      <c r="AF104" s="90"/>
      <c r="AI104" s="90"/>
      <c r="AJ104" s="90"/>
      <c r="AL104" s="90"/>
      <c r="AM104" s="85"/>
      <c r="AN104" s="85"/>
      <c r="AO104" s="85"/>
      <c r="AP104" s="85"/>
      <c r="AQ104" s="85"/>
      <c r="AR104" s="85"/>
      <c r="AS104" s="85"/>
      <c r="AT104" s="85"/>
      <c r="AU104" s="85"/>
      <c r="AW104" s="85"/>
      <c r="AY104" s="87"/>
      <c r="BA104" s="90"/>
      <c r="BB104" s="90"/>
      <c r="BC104" s="90"/>
      <c r="BD104" s="85"/>
      <c r="BE104" s="90"/>
      <c r="BK104" s="91"/>
      <c r="BL104" s="85"/>
      <c r="BP104" s="91"/>
      <c r="BU104" s="91"/>
      <c r="BX104" s="91"/>
      <c r="BY104" s="91"/>
      <c r="BZ104" s="91"/>
      <c r="CA104" s="91"/>
      <c r="CC104" s="92"/>
      <c r="CD104" s="85"/>
      <c r="CE104" s="85"/>
      <c r="CF104" s="85"/>
      <c r="CG104" s="85"/>
      <c r="CH104" s="85"/>
      <c r="CI104" s="85"/>
    </row>
    <row r="105" spans="1:87" s="20" customFormat="1" x14ac:dyDescent="0.25">
      <c r="A105" s="85"/>
      <c r="B105" s="85"/>
      <c r="C105" s="85"/>
      <c r="D105" s="85"/>
      <c r="E105" s="86"/>
      <c r="F105" s="85"/>
      <c r="G105" s="86"/>
      <c r="H105" s="85"/>
      <c r="I105" s="87"/>
      <c r="J105" s="88"/>
      <c r="K105" s="87"/>
      <c r="L105" s="85"/>
      <c r="M105" s="85"/>
      <c r="O105" s="85"/>
      <c r="P105" s="85"/>
      <c r="R105" s="85"/>
      <c r="S105" s="85"/>
      <c r="T105" s="89"/>
      <c r="U105" s="85"/>
      <c r="V105" s="85"/>
      <c r="W105" s="85"/>
      <c r="X105" s="85"/>
      <c r="Y105" s="85"/>
      <c r="Z105" s="85"/>
      <c r="AB105" s="90"/>
      <c r="AC105" s="90"/>
      <c r="AD105" s="90"/>
      <c r="AE105" s="85"/>
      <c r="AF105" s="90"/>
      <c r="AI105" s="90"/>
      <c r="AJ105" s="90"/>
      <c r="AL105" s="90"/>
      <c r="AM105" s="85"/>
      <c r="AN105" s="85"/>
      <c r="AO105" s="85"/>
      <c r="AP105" s="85"/>
      <c r="AQ105" s="85"/>
      <c r="AR105" s="85"/>
      <c r="AS105" s="85"/>
      <c r="AT105" s="85"/>
      <c r="AU105" s="85"/>
      <c r="AW105" s="85"/>
      <c r="AY105" s="87"/>
      <c r="BA105" s="90"/>
      <c r="BB105" s="90"/>
      <c r="BC105" s="90"/>
      <c r="BD105" s="85"/>
      <c r="BE105" s="90"/>
      <c r="BK105" s="91"/>
      <c r="BL105" s="85"/>
      <c r="BP105" s="91"/>
      <c r="BU105" s="91"/>
      <c r="BX105" s="91"/>
      <c r="BY105" s="91"/>
      <c r="BZ105" s="91"/>
      <c r="CA105" s="91"/>
      <c r="CC105" s="92"/>
      <c r="CD105" s="85"/>
      <c r="CE105" s="85"/>
      <c r="CF105" s="85"/>
      <c r="CG105" s="85"/>
      <c r="CH105" s="85"/>
      <c r="CI105" s="85"/>
    </row>
    <row r="106" spans="1:87" s="20" customFormat="1" x14ac:dyDescent="0.25">
      <c r="A106" s="85"/>
      <c r="B106" s="85"/>
      <c r="C106" s="85"/>
      <c r="D106" s="85"/>
      <c r="E106" s="86"/>
      <c r="F106" s="85"/>
      <c r="G106" s="86"/>
      <c r="H106" s="85"/>
      <c r="I106" s="87"/>
      <c r="J106" s="88"/>
      <c r="K106" s="87"/>
      <c r="L106" s="85"/>
      <c r="M106" s="85"/>
      <c r="O106" s="85"/>
      <c r="P106" s="85"/>
      <c r="R106" s="85"/>
      <c r="S106" s="85"/>
      <c r="T106" s="89"/>
      <c r="U106" s="85"/>
      <c r="V106" s="85"/>
      <c r="W106" s="85"/>
      <c r="X106" s="85"/>
      <c r="Y106" s="85"/>
      <c r="Z106" s="85"/>
      <c r="AB106" s="90"/>
      <c r="AC106" s="90"/>
      <c r="AD106" s="90"/>
      <c r="AE106" s="85"/>
      <c r="AF106" s="90"/>
      <c r="AI106" s="90"/>
      <c r="AJ106" s="90"/>
      <c r="AL106" s="90"/>
      <c r="AM106" s="85"/>
      <c r="AN106" s="85"/>
      <c r="AO106" s="85"/>
      <c r="AP106" s="85"/>
      <c r="AQ106" s="85"/>
      <c r="AR106" s="85"/>
      <c r="AS106" s="85"/>
      <c r="AT106" s="85"/>
      <c r="AU106" s="85"/>
      <c r="AW106" s="85"/>
      <c r="AY106" s="87"/>
      <c r="BA106" s="90"/>
      <c r="BB106" s="90"/>
      <c r="BC106" s="90"/>
      <c r="BD106" s="85"/>
      <c r="BE106" s="90"/>
      <c r="BK106" s="91"/>
      <c r="BL106" s="85"/>
      <c r="BP106" s="91"/>
      <c r="BU106" s="91"/>
      <c r="BX106" s="91"/>
      <c r="BY106" s="91"/>
      <c r="BZ106" s="91"/>
      <c r="CA106" s="91"/>
      <c r="CC106" s="92"/>
      <c r="CD106" s="85"/>
      <c r="CE106" s="85"/>
      <c r="CF106" s="85"/>
      <c r="CG106" s="85"/>
      <c r="CH106" s="85"/>
      <c r="CI106" s="85"/>
    </row>
    <row r="107" spans="1:87" s="20" customFormat="1" x14ac:dyDescent="0.25">
      <c r="A107" s="85"/>
      <c r="B107" s="85"/>
      <c r="C107" s="85"/>
      <c r="D107" s="85"/>
      <c r="E107" s="86"/>
      <c r="F107" s="85"/>
      <c r="G107" s="86"/>
      <c r="H107" s="85"/>
      <c r="I107" s="87"/>
      <c r="J107" s="88"/>
      <c r="K107" s="87"/>
      <c r="L107" s="85"/>
      <c r="M107" s="85"/>
      <c r="N107" s="85"/>
      <c r="O107" s="85"/>
      <c r="P107" s="85"/>
      <c r="R107" s="85"/>
      <c r="S107" s="85"/>
      <c r="T107" s="89"/>
      <c r="U107" s="85"/>
      <c r="V107" s="85"/>
      <c r="W107" s="85"/>
      <c r="X107" s="85"/>
      <c r="Y107" s="85"/>
      <c r="Z107" s="85"/>
      <c r="AB107" s="90"/>
      <c r="AC107" s="90"/>
      <c r="AD107" s="90"/>
      <c r="AE107" s="85"/>
      <c r="AF107" s="90"/>
      <c r="AI107" s="90"/>
      <c r="AJ107" s="90"/>
      <c r="AL107" s="90"/>
      <c r="AM107" s="85"/>
      <c r="AN107" s="85"/>
      <c r="AO107" s="85"/>
      <c r="AP107" s="85"/>
      <c r="AQ107" s="85"/>
      <c r="AR107" s="85"/>
      <c r="AS107" s="85"/>
      <c r="AT107" s="85"/>
      <c r="AU107" s="85"/>
      <c r="AW107" s="85"/>
      <c r="AY107" s="87"/>
      <c r="BA107" s="90"/>
      <c r="BB107" s="90"/>
      <c r="BC107" s="90"/>
      <c r="BD107" s="85"/>
      <c r="BE107" s="90"/>
      <c r="BK107" s="91"/>
      <c r="BL107" s="85"/>
      <c r="BP107" s="91"/>
      <c r="BU107" s="91"/>
      <c r="BX107" s="91"/>
      <c r="BY107" s="91"/>
      <c r="BZ107" s="91"/>
      <c r="CA107" s="91"/>
      <c r="CC107" s="92"/>
      <c r="CD107" s="85"/>
      <c r="CE107" s="85"/>
      <c r="CF107" s="85"/>
      <c r="CG107" s="85"/>
      <c r="CH107" s="85"/>
      <c r="CI107" s="85"/>
    </row>
    <row r="108" spans="1:87" s="20" customFormat="1" x14ac:dyDescent="0.25">
      <c r="A108" s="85"/>
      <c r="B108" s="85"/>
      <c r="C108" s="85"/>
      <c r="D108" s="85"/>
      <c r="E108" s="86"/>
      <c r="F108" s="85"/>
      <c r="G108" s="86"/>
      <c r="H108" s="85"/>
      <c r="I108" s="87"/>
      <c r="J108" s="88"/>
      <c r="K108" s="87"/>
      <c r="L108" s="85"/>
      <c r="M108" s="85"/>
      <c r="N108" s="85"/>
      <c r="O108" s="85"/>
      <c r="P108" s="85"/>
      <c r="R108" s="85"/>
      <c r="S108" s="85"/>
      <c r="T108" s="89"/>
      <c r="U108" s="85"/>
      <c r="V108" s="85"/>
      <c r="W108" s="85"/>
      <c r="X108" s="85"/>
      <c r="Y108" s="85"/>
      <c r="Z108" s="85"/>
      <c r="AB108" s="90"/>
      <c r="AC108" s="90"/>
      <c r="AD108" s="90"/>
      <c r="AE108" s="85"/>
      <c r="AF108" s="90"/>
      <c r="AI108" s="90"/>
      <c r="AJ108" s="90"/>
      <c r="AL108" s="90"/>
      <c r="AM108" s="85"/>
      <c r="AN108" s="85"/>
      <c r="AO108" s="85"/>
      <c r="AP108" s="85"/>
      <c r="AQ108" s="85"/>
      <c r="AR108" s="85"/>
      <c r="AS108" s="85"/>
      <c r="AT108" s="85"/>
      <c r="AU108" s="85"/>
      <c r="AW108" s="85"/>
      <c r="AY108" s="87"/>
      <c r="BA108" s="90"/>
      <c r="BB108" s="90"/>
      <c r="BC108" s="90"/>
      <c r="BD108" s="85"/>
      <c r="BE108" s="90"/>
      <c r="BK108" s="91"/>
      <c r="BL108" s="85"/>
      <c r="BP108" s="91"/>
      <c r="BU108" s="91"/>
      <c r="BX108" s="91"/>
      <c r="BY108" s="91"/>
      <c r="BZ108" s="91"/>
      <c r="CA108" s="91"/>
      <c r="CC108" s="92"/>
      <c r="CD108" s="85"/>
      <c r="CE108" s="85"/>
      <c r="CF108" s="85"/>
      <c r="CG108" s="85"/>
      <c r="CH108" s="85"/>
      <c r="CI108" s="85"/>
    </row>
    <row r="109" spans="1:87" s="20" customFormat="1" x14ac:dyDescent="0.25">
      <c r="A109" s="85"/>
      <c r="B109" s="85"/>
      <c r="C109" s="85"/>
      <c r="D109" s="85"/>
      <c r="E109" s="86"/>
      <c r="F109" s="85"/>
      <c r="G109" s="86"/>
      <c r="H109" s="85"/>
      <c r="I109" s="87"/>
      <c r="J109" s="88"/>
      <c r="K109" s="87"/>
      <c r="L109" s="85"/>
      <c r="M109" s="85"/>
      <c r="N109" s="85"/>
      <c r="O109" s="85"/>
      <c r="P109" s="85"/>
      <c r="R109" s="85"/>
      <c r="S109" s="85"/>
      <c r="T109" s="89"/>
      <c r="U109" s="85"/>
      <c r="V109" s="85"/>
      <c r="W109" s="85"/>
      <c r="X109" s="85"/>
      <c r="Y109" s="85"/>
      <c r="Z109" s="85"/>
      <c r="AB109" s="90"/>
      <c r="AC109" s="90"/>
      <c r="AD109" s="90"/>
      <c r="AE109" s="85"/>
      <c r="AF109" s="90"/>
      <c r="AI109" s="90"/>
      <c r="AJ109" s="90"/>
      <c r="AL109" s="90"/>
      <c r="AM109" s="85"/>
      <c r="AN109" s="85"/>
      <c r="AO109" s="85"/>
      <c r="AP109" s="85"/>
      <c r="AQ109" s="85"/>
      <c r="AR109" s="85"/>
      <c r="AS109" s="85"/>
      <c r="AT109" s="85"/>
      <c r="AU109" s="85"/>
      <c r="AW109" s="85"/>
      <c r="AY109" s="87"/>
      <c r="BA109" s="90"/>
      <c r="BB109" s="90"/>
      <c r="BC109" s="90"/>
      <c r="BD109" s="85"/>
      <c r="BE109" s="90"/>
      <c r="BK109" s="91"/>
      <c r="BL109" s="85"/>
      <c r="BP109" s="91"/>
      <c r="BU109" s="91"/>
      <c r="BX109" s="91"/>
      <c r="BY109" s="91"/>
      <c r="BZ109" s="91"/>
      <c r="CA109" s="91"/>
      <c r="CC109" s="92"/>
      <c r="CD109" s="85"/>
      <c r="CE109" s="85"/>
      <c r="CF109" s="85"/>
      <c r="CG109" s="85"/>
      <c r="CH109" s="85"/>
      <c r="CI109" s="85"/>
    </row>
    <row r="110" spans="1:87" s="20" customFormat="1" x14ac:dyDescent="0.25">
      <c r="A110" s="85"/>
      <c r="B110" s="85"/>
      <c r="C110" s="85"/>
      <c r="D110" s="85"/>
      <c r="E110" s="86"/>
      <c r="F110" s="85"/>
      <c r="G110" s="86"/>
      <c r="H110" s="85"/>
      <c r="I110" s="87"/>
      <c r="J110" s="88"/>
      <c r="K110" s="87"/>
      <c r="L110" s="85"/>
      <c r="M110" s="85"/>
      <c r="O110" s="85"/>
      <c r="P110" s="85"/>
      <c r="R110" s="85"/>
      <c r="S110" s="85"/>
      <c r="T110" s="89"/>
      <c r="U110" s="85"/>
      <c r="V110" s="85"/>
      <c r="W110" s="85"/>
      <c r="X110" s="85"/>
      <c r="Y110" s="85"/>
      <c r="Z110" s="85"/>
      <c r="AB110" s="90"/>
      <c r="AC110" s="90"/>
      <c r="AD110" s="90"/>
      <c r="AE110" s="85"/>
      <c r="AF110" s="90"/>
      <c r="AI110" s="90"/>
      <c r="AJ110" s="90"/>
      <c r="AL110" s="90"/>
      <c r="AM110" s="85"/>
      <c r="AN110" s="85"/>
      <c r="AO110" s="85"/>
      <c r="AP110" s="85"/>
      <c r="AQ110" s="85"/>
      <c r="AR110" s="85"/>
      <c r="AS110" s="85"/>
      <c r="AT110" s="85"/>
      <c r="AU110" s="85"/>
      <c r="AW110" s="85"/>
      <c r="AY110" s="87"/>
      <c r="BA110" s="90"/>
      <c r="BB110" s="90"/>
      <c r="BC110" s="90"/>
      <c r="BD110" s="85"/>
      <c r="BE110" s="90"/>
      <c r="BK110" s="91"/>
      <c r="BL110" s="85"/>
      <c r="BP110" s="91"/>
      <c r="BU110" s="91"/>
      <c r="BX110" s="91"/>
      <c r="BY110" s="91"/>
      <c r="BZ110" s="91"/>
      <c r="CA110" s="91"/>
      <c r="CC110" s="92"/>
      <c r="CD110" s="85"/>
      <c r="CE110" s="85"/>
      <c r="CF110" s="85"/>
      <c r="CG110" s="85"/>
      <c r="CH110" s="85"/>
      <c r="CI110" s="85"/>
    </row>
    <row r="111" spans="1:87" s="20" customFormat="1" x14ac:dyDescent="0.25">
      <c r="A111" s="85"/>
      <c r="B111" s="85"/>
      <c r="C111" s="85"/>
      <c r="D111" s="85"/>
      <c r="E111" s="86"/>
      <c r="F111" s="85"/>
      <c r="G111" s="86"/>
      <c r="H111" s="85"/>
      <c r="I111" s="87"/>
      <c r="J111" s="88"/>
      <c r="K111" s="87"/>
      <c r="L111" s="85"/>
      <c r="M111" s="85"/>
      <c r="O111" s="85"/>
      <c r="P111" s="85"/>
      <c r="R111" s="85"/>
      <c r="S111" s="85"/>
      <c r="T111" s="89"/>
      <c r="U111" s="85"/>
      <c r="V111" s="85"/>
      <c r="W111" s="85"/>
      <c r="X111" s="85"/>
      <c r="Y111" s="85"/>
      <c r="Z111" s="85"/>
      <c r="AB111" s="90"/>
      <c r="AC111" s="90"/>
      <c r="AD111" s="90"/>
      <c r="AE111" s="85"/>
      <c r="AF111" s="90"/>
      <c r="AI111" s="90"/>
      <c r="AJ111" s="90"/>
      <c r="AL111" s="90"/>
      <c r="AM111" s="85"/>
      <c r="AN111" s="85"/>
      <c r="AO111" s="85"/>
      <c r="AP111" s="85"/>
      <c r="AQ111" s="85"/>
      <c r="AR111" s="85"/>
      <c r="AS111" s="85"/>
      <c r="AT111" s="85"/>
      <c r="AU111" s="85"/>
      <c r="AW111" s="85"/>
      <c r="AY111" s="87"/>
      <c r="BA111" s="90"/>
      <c r="BB111" s="90"/>
      <c r="BC111" s="90"/>
      <c r="BD111" s="85"/>
      <c r="BE111" s="90"/>
      <c r="BK111" s="91"/>
      <c r="BL111" s="85"/>
      <c r="BP111" s="91"/>
      <c r="BU111" s="91"/>
      <c r="BX111" s="91"/>
      <c r="BY111" s="91"/>
      <c r="BZ111" s="91"/>
      <c r="CA111" s="91"/>
      <c r="CC111" s="92"/>
      <c r="CD111" s="85"/>
      <c r="CE111" s="85"/>
      <c r="CF111" s="85"/>
      <c r="CG111" s="85"/>
      <c r="CH111" s="85"/>
      <c r="CI111" s="85"/>
    </row>
    <row r="112" spans="1:87" s="20" customFormat="1" x14ac:dyDescent="0.25">
      <c r="A112" s="85"/>
      <c r="B112" s="85"/>
      <c r="C112" s="85"/>
      <c r="D112" s="85"/>
      <c r="E112" s="86"/>
      <c r="F112" s="85"/>
      <c r="G112" s="86"/>
      <c r="H112" s="85"/>
      <c r="I112" s="87"/>
      <c r="J112" s="88"/>
      <c r="K112" s="87"/>
      <c r="L112" s="85"/>
      <c r="M112" s="85"/>
      <c r="N112" s="85"/>
      <c r="O112" s="85"/>
      <c r="P112" s="85"/>
      <c r="R112" s="85"/>
      <c r="S112" s="85"/>
      <c r="T112" s="89"/>
      <c r="U112" s="85"/>
      <c r="V112" s="85"/>
      <c r="W112" s="85"/>
      <c r="X112" s="85"/>
      <c r="Y112" s="85"/>
      <c r="Z112" s="85"/>
      <c r="AB112" s="90"/>
      <c r="AC112" s="90"/>
      <c r="AD112" s="90"/>
      <c r="AE112" s="85"/>
      <c r="AF112" s="90"/>
      <c r="AI112" s="90"/>
      <c r="AJ112" s="90"/>
      <c r="AL112" s="90"/>
      <c r="AM112" s="85"/>
      <c r="AN112" s="85"/>
      <c r="AO112" s="85"/>
      <c r="AP112" s="85"/>
      <c r="AQ112" s="85"/>
      <c r="AR112" s="85"/>
      <c r="AS112" s="85"/>
      <c r="AT112" s="85"/>
      <c r="AU112" s="85"/>
      <c r="AW112" s="85"/>
      <c r="AY112" s="87"/>
      <c r="BA112" s="90"/>
      <c r="BB112" s="90"/>
      <c r="BC112" s="90"/>
      <c r="BD112" s="85"/>
      <c r="BE112" s="90"/>
      <c r="BK112" s="91"/>
      <c r="BL112" s="85"/>
      <c r="BP112" s="91"/>
      <c r="BU112" s="91"/>
      <c r="BX112" s="91"/>
      <c r="BY112" s="91"/>
      <c r="BZ112" s="91"/>
      <c r="CA112" s="91"/>
      <c r="CC112" s="92"/>
      <c r="CD112" s="85"/>
      <c r="CE112" s="85"/>
      <c r="CF112" s="85"/>
      <c r="CG112" s="85"/>
      <c r="CH112" s="85"/>
      <c r="CI112" s="85"/>
    </row>
    <row r="113" spans="1:87" s="20" customFormat="1" x14ac:dyDescent="0.25">
      <c r="A113" s="85"/>
      <c r="B113" s="85"/>
      <c r="C113" s="85"/>
      <c r="D113" s="85"/>
      <c r="E113" s="86"/>
      <c r="F113" s="85"/>
      <c r="G113" s="86"/>
      <c r="H113" s="85"/>
      <c r="I113" s="87"/>
      <c r="J113" s="88"/>
      <c r="K113" s="87"/>
      <c r="L113" s="85"/>
      <c r="M113" s="85"/>
      <c r="O113" s="85"/>
      <c r="P113" s="85"/>
      <c r="R113" s="85"/>
      <c r="S113" s="85"/>
      <c r="T113" s="89"/>
      <c r="U113" s="85"/>
      <c r="V113" s="85"/>
      <c r="W113" s="85"/>
      <c r="X113" s="85"/>
      <c r="Y113" s="85"/>
      <c r="Z113" s="85"/>
      <c r="AB113" s="90"/>
      <c r="AC113" s="90"/>
      <c r="AD113" s="90"/>
      <c r="AE113" s="85"/>
      <c r="AF113" s="90"/>
      <c r="AI113" s="90"/>
      <c r="AJ113" s="90"/>
      <c r="AL113" s="90"/>
      <c r="AM113" s="85"/>
      <c r="AN113" s="85"/>
      <c r="AO113" s="85"/>
      <c r="AP113" s="85"/>
      <c r="AQ113" s="85"/>
      <c r="AR113" s="85"/>
      <c r="AS113" s="85"/>
      <c r="AT113" s="85"/>
      <c r="AU113" s="85"/>
      <c r="AW113" s="85"/>
      <c r="AY113" s="87"/>
      <c r="BA113" s="90"/>
      <c r="BB113" s="90"/>
      <c r="BC113" s="90"/>
      <c r="BD113" s="85"/>
      <c r="BE113" s="90"/>
      <c r="BK113" s="91"/>
      <c r="BL113" s="85"/>
      <c r="BP113" s="91"/>
      <c r="BU113" s="91"/>
      <c r="BX113" s="91"/>
      <c r="BY113" s="91"/>
      <c r="BZ113" s="91"/>
      <c r="CA113" s="91"/>
      <c r="CC113" s="92"/>
      <c r="CD113" s="85"/>
      <c r="CE113" s="85"/>
      <c r="CF113" s="85"/>
      <c r="CG113" s="85"/>
      <c r="CH113" s="85"/>
      <c r="CI113" s="85"/>
    </row>
    <row r="114" spans="1:87" s="20" customFormat="1" x14ac:dyDescent="0.25">
      <c r="A114" s="85"/>
      <c r="B114" s="85"/>
      <c r="C114" s="85"/>
      <c r="D114" s="85"/>
      <c r="E114" s="86"/>
      <c r="F114" s="85"/>
      <c r="G114" s="86"/>
      <c r="H114" s="85"/>
      <c r="I114" s="87"/>
      <c r="J114" s="88"/>
      <c r="K114" s="87"/>
      <c r="L114" s="85"/>
      <c r="M114" s="85"/>
      <c r="N114" s="85"/>
      <c r="O114" s="85"/>
      <c r="P114" s="85"/>
      <c r="R114" s="85"/>
      <c r="S114" s="85"/>
      <c r="T114" s="89"/>
      <c r="U114" s="85"/>
      <c r="V114" s="85"/>
      <c r="W114" s="85"/>
      <c r="X114" s="85"/>
      <c r="Y114" s="85"/>
      <c r="Z114" s="85"/>
      <c r="AB114" s="90"/>
      <c r="AC114" s="90"/>
      <c r="AD114" s="90"/>
      <c r="AE114" s="85"/>
      <c r="AF114" s="90"/>
      <c r="AI114" s="90"/>
      <c r="AJ114" s="90"/>
      <c r="AL114" s="90"/>
      <c r="AM114" s="85"/>
      <c r="AN114" s="85"/>
      <c r="AO114" s="85"/>
      <c r="AP114" s="85"/>
      <c r="AQ114" s="85"/>
      <c r="AR114" s="85"/>
      <c r="AS114" s="85"/>
      <c r="AT114" s="85"/>
      <c r="AU114" s="85"/>
      <c r="AW114" s="85"/>
      <c r="AY114" s="87"/>
      <c r="BA114" s="90"/>
      <c r="BB114" s="90"/>
      <c r="BC114" s="90"/>
      <c r="BD114" s="85"/>
      <c r="BE114" s="90"/>
      <c r="BK114" s="91"/>
      <c r="BL114" s="85"/>
      <c r="BP114" s="91"/>
      <c r="BU114" s="91"/>
      <c r="BX114" s="91"/>
      <c r="BY114" s="91"/>
      <c r="BZ114" s="91"/>
      <c r="CA114" s="91"/>
      <c r="CC114" s="92"/>
      <c r="CD114" s="85"/>
      <c r="CE114" s="85"/>
      <c r="CF114" s="85"/>
      <c r="CG114" s="85"/>
      <c r="CH114" s="85"/>
      <c r="CI114" s="85"/>
    </row>
    <row r="115" spans="1:87" s="20" customFormat="1" x14ac:dyDescent="0.25">
      <c r="A115" s="85"/>
      <c r="B115" s="85"/>
      <c r="C115" s="85"/>
      <c r="D115" s="85"/>
      <c r="E115" s="86"/>
      <c r="F115" s="85"/>
      <c r="G115" s="86"/>
      <c r="H115" s="85"/>
      <c r="I115" s="87"/>
      <c r="J115" s="88"/>
      <c r="K115" s="87"/>
      <c r="L115" s="85"/>
      <c r="M115" s="85"/>
      <c r="O115" s="85"/>
      <c r="P115" s="85"/>
      <c r="R115" s="85"/>
      <c r="S115" s="85"/>
      <c r="T115" s="89"/>
      <c r="U115" s="85"/>
      <c r="V115" s="85"/>
      <c r="W115" s="85"/>
      <c r="X115" s="85"/>
      <c r="Y115" s="85"/>
      <c r="Z115" s="85"/>
      <c r="AB115" s="90"/>
      <c r="AC115" s="90"/>
      <c r="AD115" s="90"/>
      <c r="AE115" s="85"/>
      <c r="AF115" s="90"/>
      <c r="AI115" s="90"/>
      <c r="AJ115" s="90"/>
      <c r="AL115" s="90"/>
      <c r="AM115" s="85"/>
      <c r="AN115" s="85"/>
      <c r="AO115" s="85"/>
      <c r="AP115" s="85"/>
      <c r="AQ115" s="85"/>
      <c r="AR115" s="85"/>
      <c r="AS115" s="85"/>
      <c r="AT115" s="85"/>
      <c r="AU115" s="85"/>
      <c r="AW115" s="85"/>
      <c r="AY115" s="87"/>
      <c r="BA115" s="90"/>
      <c r="BB115" s="90"/>
      <c r="BC115" s="90"/>
      <c r="BD115" s="85"/>
      <c r="BE115" s="90"/>
      <c r="BK115" s="91"/>
      <c r="BL115" s="85"/>
      <c r="BP115" s="91"/>
      <c r="BU115" s="91"/>
      <c r="BX115" s="91"/>
      <c r="BY115" s="91"/>
      <c r="BZ115" s="91"/>
      <c r="CA115" s="91"/>
      <c r="CC115" s="92"/>
      <c r="CD115" s="85"/>
      <c r="CE115" s="85"/>
      <c r="CF115" s="85"/>
      <c r="CG115" s="85"/>
      <c r="CH115" s="85"/>
      <c r="CI115" s="85"/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3" priority="6"/>
  </conditionalFormatting>
  <conditionalFormatting sqref="Z184:Z255 Z1:Z3">
    <cfRule type="duplicateValues" dxfId="82" priority="137"/>
  </conditionalFormatting>
  <conditionalFormatting sqref="Z4">
    <cfRule type="duplicateValues" dxfId="81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7"/>
  <sheetViews>
    <sheetView workbookViewId="0">
      <selection activeCell="K4" sqref="K4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3.28515625" style="5" customWidth="1"/>
    <col min="8" max="8" width="9.5703125" style="5" customWidth="1"/>
    <col min="9" max="9" width="5" style="5" customWidth="1"/>
    <col min="10" max="11" width="7" style="5" customWidth="1"/>
    <col min="12" max="12" width="9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410</v>
      </c>
      <c r="D5" s="65" t="s">
        <v>243</v>
      </c>
      <c r="E5" s="65" t="s">
        <v>784</v>
      </c>
      <c r="F5" s="65" t="s">
        <v>785</v>
      </c>
      <c r="G5" s="26">
        <v>7000</v>
      </c>
      <c r="H5" s="10">
        <v>18.75</v>
      </c>
      <c r="I5" s="65" t="s">
        <v>269</v>
      </c>
      <c r="J5" s="65" t="s">
        <v>786</v>
      </c>
      <c r="K5" s="65" t="s">
        <v>787</v>
      </c>
      <c r="L5" s="65" t="s">
        <v>788</v>
      </c>
      <c r="M5" s="65" t="s">
        <v>185</v>
      </c>
      <c r="N5" s="65" t="s">
        <v>185</v>
      </c>
      <c r="O5" s="65" t="s">
        <v>202</v>
      </c>
      <c r="P5" s="65" t="s">
        <v>185</v>
      </c>
    </row>
    <row r="6" spans="1:16" x14ac:dyDescent="0.25">
      <c r="A6" s="65" t="s">
        <v>181</v>
      </c>
      <c r="B6" s="65" t="s">
        <v>182</v>
      </c>
      <c r="C6" s="65" t="s">
        <v>580</v>
      </c>
      <c r="D6" s="65" t="s">
        <v>243</v>
      </c>
      <c r="E6" s="65" t="s">
        <v>218</v>
      </c>
      <c r="F6" s="65" t="s">
        <v>789</v>
      </c>
      <c r="G6" s="26">
        <v>1000</v>
      </c>
      <c r="H6" s="10">
        <v>18.75</v>
      </c>
      <c r="I6" s="65" t="s">
        <v>518</v>
      </c>
      <c r="J6" s="65" t="s">
        <v>790</v>
      </c>
      <c r="K6" s="65" t="s">
        <v>791</v>
      </c>
      <c r="L6" s="65" t="s">
        <v>792</v>
      </c>
      <c r="M6" s="65" t="s">
        <v>185</v>
      </c>
      <c r="N6" s="65" t="s">
        <v>185</v>
      </c>
      <c r="O6" s="65" t="s">
        <v>202</v>
      </c>
      <c r="P6" s="65" t="s">
        <v>185</v>
      </c>
    </row>
    <row r="7" spans="1:16" x14ac:dyDescent="0.25">
      <c r="A7" s="65" t="s">
        <v>181</v>
      </c>
      <c r="B7" s="65" t="s">
        <v>182</v>
      </c>
      <c r="C7" s="65" t="s">
        <v>668</v>
      </c>
      <c r="D7" s="65" t="s">
        <v>243</v>
      </c>
      <c r="E7" s="65" t="s">
        <v>218</v>
      </c>
      <c r="F7" s="65" t="s">
        <v>793</v>
      </c>
      <c r="G7" s="26">
        <v>2000</v>
      </c>
      <c r="H7" s="10">
        <v>18.75</v>
      </c>
      <c r="I7" s="65" t="s">
        <v>580</v>
      </c>
      <c r="J7" s="65" t="s">
        <v>794</v>
      </c>
      <c r="K7" s="65" t="s">
        <v>795</v>
      </c>
      <c r="L7" s="65" t="s">
        <v>796</v>
      </c>
      <c r="M7" s="65" t="s">
        <v>185</v>
      </c>
      <c r="N7" s="65" t="s">
        <v>185</v>
      </c>
      <c r="O7" s="65" t="s">
        <v>186</v>
      </c>
      <c r="P7" s="65" t="s">
        <v>187</v>
      </c>
    </row>
    <row r="8" spans="1:16" x14ac:dyDescent="0.25">
      <c r="A8" s="65" t="s">
        <v>188</v>
      </c>
      <c r="B8" s="65" t="s">
        <v>182</v>
      </c>
      <c r="C8" s="65" t="s">
        <v>668</v>
      </c>
      <c r="D8" s="65" t="s">
        <v>243</v>
      </c>
      <c r="E8" s="65" t="s">
        <v>218</v>
      </c>
      <c r="F8" s="65" t="s">
        <v>793</v>
      </c>
      <c r="G8" s="26">
        <v>500</v>
      </c>
      <c r="H8" s="10">
        <v>18.75</v>
      </c>
      <c r="I8" s="65" t="s">
        <v>580</v>
      </c>
      <c r="J8" s="65" t="s">
        <v>797</v>
      </c>
      <c r="K8" s="65" t="s">
        <v>798</v>
      </c>
      <c r="L8" s="65" t="s">
        <v>796</v>
      </c>
      <c r="M8" s="65" t="s">
        <v>185</v>
      </c>
      <c r="N8" s="65" t="s">
        <v>185</v>
      </c>
      <c r="O8" s="65" t="s">
        <v>186</v>
      </c>
      <c r="P8" s="65" t="s">
        <v>187</v>
      </c>
    </row>
    <row r="9" spans="1:16" x14ac:dyDescent="0.25">
      <c r="A9" s="65" t="s">
        <v>191</v>
      </c>
      <c r="B9" s="65" t="s">
        <v>182</v>
      </c>
      <c r="C9" s="65" t="s">
        <v>668</v>
      </c>
      <c r="D9" s="65" t="s">
        <v>243</v>
      </c>
      <c r="E9" s="65" t="s">
        <v>218</v>
      </c>
      <c r="F9" s="65" t="s">
        <v>793</v>
      </c>
      <c r="G9" s="26">
        <v>500</v>
      </c>
      <c r="H9" s="10">
        <v>18.75</v>
      </c>
      <c r="I9" s="65" t="s">
        <v>580</v>
      </c>
      <c r="J9" s="65" t="s">
        <v>799</v>
      </c>
      <c r="K9" s="65" t="s">
        <v>800</v>
      </c>
      <c r="L9" s="65" t="s">
        <v>796</v>
      </c>
      <c r="M9" s="65" t="s">
        <v>185</v>
      </c>
      <c r="N9" s="65" t="s">
        <v>185</v>
      </c>
      <c r="O9" s="65" t="s">
        <v>202</v>
      </c>
      <c r="P9" s="65" t="s">
        <v>185</v>
      </c>
    </row>
    <row r="10" spans="1:16" x14ac:dyDescent="0.25">
      <c r="A10" s="65" t="s">
        <v>194</v>
      </c>
      <c r="B10" s="65" t="s">
        <v>182</v>
      </c>
      <c r="C10" s="65" t="s">
        <v>668</v>
      </c>
      <c r="D10" s="65" t="s">
        <v>243</v>
      </c>
      <c r="E10" s="65" t="s">
        <v>801</v>
      </c>
      <c r="F10" s="65" t="s">
        <v>802</v>
      </c>
      <c r="G10" s="26">
        <v>2500</v>
      </c>
      <c r="H10" s="10">
        <v>18.75</v>
      </c>
      <c r="I10" s="65" t="s">
        <v>580</v>
      </c>
      <c r="J10" s="65" t="s">
        <v>803</v>
      </c>
      <c r="K10" s="65" t="s">
        <v>804</v>
      </c>
      <c r="L10" s="65" t="s">
        <v>805</v>
      </c>
      <c r="M10" s="65" t="s">
        <v>185</v>
      </c>
      <c r="N10" s="65"/>
      <c r="O10" s="65" t="s">
        <v>202</v>
      </c>
      <c r="P10" s="65" t="s">
        <v>185</v>
      </c>
    </row>
    <row r="11" spans="1:16" x14ac:dyDescent="0.25">
      <c r="A11" s="65" t="s">
        <v>195</v>
      </c>
      <c r="B11" s="65" t="s">
        <v>182</v>
      </c>
      <c r="C11" s="65" t="s">
        <v>668</v>
      </c>
      <c r="D11" s="65" t="s">
        <v>243</v>
      </c>
      <c r="E11" s="65" t="s">
        <v>244</v>
      </c>
      <c r="F11" s="65" t="s">
        <v>806</v>
      </c>
      <c r="G11" s="26">
        <v>10000</v>
      </c>
      <c r="H11" s="10">
        <v>21.25</v>
      </c>
      <c r="I11" s="65" t="s">
        <v>580</v>
      </c>
      <c r="J11" s="65" t="s">
        <v>807</v>
      </c>
      <c r="K11" s="65" t="s">
        <v>808</v>
      </c>
      <c r="L11" s="65" t="s">
        <v>809</v>
      </c>
      <c r="M11" s="65" t="s">
        <v>185</v>
      </c>
      <c r="N11" s="65" t="s">
        <v>187</v>
      </c>
      <c r="O11" s="65" t="s">
        <v>202</v>
      </c>
      <c r="P11" s="65" t="s">
        <v>185</v>
      </c>
    </row>
    <row r="12" spans="1:16" x14ac:dyDescent="0.25">
      <c r="A12" s="65" t="s">
        <v>197</v>
      </c>
      <c r="B12" s="65" t="s">
        <v>182</v>
      </c>
      <c r="C12" s="65" t="s">
        <v>668</v>
      </c>
      <c r="D12" s="65" t="s">
        <v>243</v>
      </c>
      <c r="E12" s="65" t="s">
        <v>236</v>
      </c>
      <c r="F12" s="65" t="s">
        <v>254</v>
      </c>
      <c r="G12" s="26">
        <v>1000</v>
      </c>
      <c r="H12" s="10">
        <v>21.25</v>
      </c>
      <c r="I12" s="65" t="s">
        <v>580</v>
      </c>
      <c r="J12" s="65" t="s">
        <v>810</v>
      </c>
      <c r="K12" s="65" t="s">
        <v>811</v>
      </c>
      <c r="L12" s="65" t="s">
        <v>812</v>
      </c>
      <c r="M12" s="65" t="s">
        <v>185</v>
      </c>
      <c r="N12" s="65" t="s">
        <v>187</v>
      </c>
      <c r="O12" s="65" t="s">
        <v>202</v>
      </c>
      <c r="P12" s="65" t="s">
        <v>185</v>
      </c>
    </row>
    <row r="13" spans="1:16" x14ac:dyDescent="0.25">
      <c r="A13" s="65"/>
      <c r="B13" s="65"/>
      <c r="C13" s="65"/>
      <c r="D13" s="65"/>
      <c r="E13" s="65"/>
      <c r="F13" s="65"/>
      <c r="G13" s="26"/>
      <c r="H13" s="10"/>
      <c r="I13" s="65"/>
      <c r="J13" s="65"/>
      <c r="K13" s="65"/>
      <c r="L13" s="65"/>
      <c r="M13" s="65"/>
      <c r="N13" s="65"/>
      <c r="O13" s="65"/>
      <c r="P13" s="65"/>
    </row>
    <row r="14" spans="1:16" x14ac:dyDescent="0.25">
      <c r="A14" s="65"/>
      <c r="B14" s="65"/>
      <c r="C14" s="65"/>
      <c r="D14" s="65"/>
      <c r="E14" s="65"/>
      <c r="F14" s="65"/>
      <c r="G14" s="26"/>
      <c r="H14" s="10"/>
      <c r="I14" s="65"/>
      <c r="J14" s="65"/>
      <c r="K14" s="65"/>
      <c r="L14" s="65"/>
      <c r="M14" s="65"/>
      <c r="N14" s="65"/>
      <c r="O14" s="65"/>
      <c r="P14" s="65"/>
    </row>
    <row r="15" spans="1:16" x14ac:dyDescent="0.25">
      <c r="A15" s="65"/>
      <c r="B15" s="65"/>
      <c r="C15" s="65"/>
      <c r="D15" s="65"/>
      <c r="E15" s="65"/>
      <c r="F15" s="65"/>
      <c r="G15" s="26"/>
      <c r="H15" s="10"/>
      <c r="I15" s="65"/>
      <c r="J15" s="65"/>
      <c r="K15" s="65"/>
      <c r="L15" s="65"/>
      <c r="M15" s="65"/>
      <c r="N15" s="65"/>
      <c r="O15" s="65"/>
      <c r="P15" s="65"/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ht="15.75" customHeight="1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s="27" customFormat="1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s="27" customFormat="1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s="27" customFormat="1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s="27" customFormat="1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s="27" customFormat="1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s="27" customFormat="1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s="27" customFormat="1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s="27" customFormat="1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s="27" customFormat="1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s="27" customFormat="1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s="27" customFormat="1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s="27" customFormat="1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s="27" customFormat="1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s="27" customFormat="1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s="27" customFormat="1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s="27" customFormat="1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s="27" customFormat="1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s="27" customFormat="1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s="27" customFormat="1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s="27" customFormat="1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s="27" customFormat="1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s="27" customFormat="1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s="27" customFormat="1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s="27" customFormat="1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s="27" customFormat="1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s="27" customFormat="1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s="27" customFormat="1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s="27" customFormat="1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s="27" customFormat="1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s="27" customFormat="1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s="27" customFormat="1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5"/>
      <c r="B693" s="65"/>
      <c r="C693" s="65"/>
      <c r="D693" s="65"/>
      <c r="E693" s="65"/>
      <c r="F693" s="65"/>
      <c r="G693" s="26"/>
      <c r="H693" s="10"/>
      <c r="I693" s="65"/>
      <c r="J693" s="65"/>
      <c r="K693" s="65"/>
      <c r="L693" s="65"/>
      <c r="M693" s="65"/>
      <c r="N693" s="65"/>
      <c r="O693" s="65"/>
      <c r="P693" s="65"/>
    </row>
    <row r="694" spans="1:16" x14ac:dyDescent="0.25">
      <c r="A694" s="65"/>
      <c r="B694" s="65"/>
      <c r="C694" s="65"/>
      <c r="D694" s="65"/>
      <c r="E694" s="65"/>
      <c r="F694" s="65"/>
      <c r="G694" s="26"/>
      <c r="H694" s="10"/>
      <c r="I694" s="65"/>
      <c r="J694" s="65"/>
      <c r="K694" s="65"/>
      <c r="L694" s="65"/>
      <c r="M694" s="65"/>
      <c r="N694" s="65"/>
      <c r="O694" s="65"/>
      <c r="P694" s="65"/>
    </row>
    <row r="695" spans="1:16" x14ac:dyDescent="0.25">
      <c r="A695" s="65"/>
      <c r="B695" s="65"/>
      <c r="C695" s="65"/>
      <c r="D695" s="65"/>
      <c r="E695" s="65"/>
      <c r="F695" s="65"/>
      <c r="G695" s="26"/>
      <c r="H695" s="10"/>
      <c r="I695" s="65"/>
      <c r="J695" s="65"/>
      <c r="K695" s="65"/>
      <c r="L695" s="65"/>
      <c r="M695" s="65"/>
      <c r="N695" s="65"/>
      <c r="O695" s="65"/>
      <c r="P695" s="65"/>
    </row>
    <row r="696" spans="1:16" x14ac:dyDescent="0.25">
      <c r="A696" s="65"/>
      <c r="B696" s="65"/>
      <c r="C696" s="65"/>
      <c r="D696" s="65"/>
      <c r="E696" s="65"/>
      <c r="F696" s="65"/>
      <c r="G696" s="26"/>
      <c r="H696" s="10"/>
      <c r="I696" s="65"/>
      <c r="J696" s="65"/>
      <c r="K696" s="65"/>
      <c r="L696" s="65"/>
      <c r="M696" s="65"/>
      <c r="N696" s="65"/>
      <c r="O696" s="65"/>
      <c r="P696" s="65"/>
    </row>
    <row r="697" spans="1:16" x14ac:dyDescent="0.25">
      <c r="A697" s="65"/>
      <c r="B697" s="65"/>
      <c r="C697" s="65"/>
      <c r="D697" s="65"/>
      <c r="E697" s="65"/>
      <c r="F697" s="65"/>
      <c r="G697" s="26"/>
      <c r="H697" s="10"/>
      <c r="I697" s="65"/>
      <c r="J697" s="65"/>
      <c r="K697" s="65"/>
      <c r="L697" s="65"/>
      <c r="M697" s="65"/>
      <c r="N697" s="65"/>
      <c r="O697" s="65"/>
      <c r="P697" s="65"/>
    </row>
    <row r="698" spans="1:16" x14ac:dyDescent="0.25">
      <c r="A698" s="65"/>
      <c r="B698" s="65"/>
      <c r="C698" s="65"/>
      <c r="D698" s="65"/>
      <c r="E698" s="65"/>
      <c r="F698" s="65"/>
      <c r="G698" s="26"/>
      <c r="H698" s="10"/>
      <c r="I698" s="65"/>
      <c r="J698" s="65"/>
      <c r="K698" s="65"/>
      <c r="L698" s="65"/>
      <c r="M698" s="65"/>
      <c r="N698" s="65"/>
      <c r="O698" s="65"/>
      <c r="P698" s="65"/>
    </row>
    <row r="699" spans="1:16" x14ac:dyDescent="0.25">
      <c r="A699" s="65"/>
      <c r="B699" s="65"/>
      <c r="C699" s="65"/>
      <c r="D699" s="65"/>
      <c r="E699" s="65"/>
      <c r="F699" s="65"/>
      <c r="G699" s="26"/>
      <c r="H699" s="10"/>
      <c r="I699" s="65"/>
      <c r="J699" s="65"/>
      <c r="K699" s="65"/>
      <c r="L699" s="65"/>
      <c r="M699" s="65"/>
      <c r="N699" s="65"/>
      <c r="O699" s="65"/>
      <c r="P699" s="65"/>
    </row>
    <row r="700" spans="1:16" x14ac:dyDescent="0.25">
      <c r="A700" s="65"/>
      <c r="B700" s="65"/>
      <c r="C700" s="65"/>
      <c r="D700" s="65"/>
      <c r="E700" s="65"/>
      <c r="F700" s="65"/>
      <c r="G700" s="26"/>
      <c r="H700" s="10"/>
      <c r="I700" s="65"/>
      <c r="J700" s="65"/>
      <c r="K700" s="65"/>
      <c r="L700" s="65"/>
      <c r="M700" s="65"/>
      <c r="N700" s="65"/>
      <c r="O700" s="65"/>
      <c r="P700" s="65"/>
    </row>
    <row r="701" spans="1:16" x14ac:dyDescent="0.25">
      <c r="A701" s="65"/>
      <c r="B701" s="65"/>
      <c r="C701" s="65"/>
      <c r="D701" s="65"/>
      <c r="E701" s="65"/>
      <c r="F701" s="65"/>
      <c r="G701" s="26"/>
      <c r="H701" s="10"/>
      <c r="I701" s="65"/>
      <c r="J701" s="65"/>
      <c r="K701" s="65"/>
      <c r="L701" s="65"/>
      <c r="M701" s="65"/>
      <c r="N701" s="65"/>
      <c r="O701" s="65"/>
      <c r="P701" s="65"/>
    </row>
    <row r="702" spans="1:16" x14ac:dyDescent="0.25">
      <c r="A702" s="65"/>
      <c r="B702" s="65"/>
      <c r="C702" s="65"/>
      <c r="D702" s="65"/>
      <c r="E702" s="65"/>
      <c r="F702" s="65"/>
      <c r="G702" s="26"/>
      <c r="H702" s="10"/>
      <c r="I702" s="65"/>
      <c r="J702" s="65"/>
      <c r="K702" s="65"/>
      <c r="L702" s="65"/>
      <c r="M702" s="65"/>
      <c r="N702" s="65"/>
      <c r="O702" s="65"/>
      <c r="P702" s="65"/>
    </row>
    <row r="703" spans="1:16" x14ac:dyDescent="0.25">
      <c r="A703" s="65"/>
      <c r="B703" s="65"/>
      <c r="C703" s="65"/>
      <c r="D703" s="65"/>
      <c r="E703" s="65"/>
      <c r="F703" s="65"/>
      <c r="G703" s="26"/>
      <c r="H703" s="10"/>
      <c r="I703" s="65"/>
      <c r="J703" s="65"/>
      <c r="K703" s="65"/>
      <c r="L703" s="65"/>
      <c r="M703" s="65"/>
      <c r="N703" s="65"/>
      <c r="O703" s="65"/>
      <c r="P703" s="65"/>
    </row>
    <row r="704" spans="1:16" x14ac:dyDescent="0.25">
      <c r="A704" s="65"/>
      <c r="B704" s="65"/>
      <c r="C704" s="65"/>
      <c r="D704" s="65"/>
      <c r="E704" s="65"/>
      <c r="F704" s="65"/>
      <c r="G704" s="26"/>
      <c r="H704" s="10"/>
      <c r="I704" s="65"/>
      <c r="J704" s="65"/>
      <c r="K704" s="65"/>
      <c r="L704" s="65"/>
      <c r="M704" s="65"/>
      <c r="N704" s="65"/>
      <c r="O704" s="65"/>
      <c r="P704" s="65"/>
    </row>
    <row r="705" spans="1:16" x14ac:dyDescent="0.25">
      <c r="A705" s="65"/>
      <c r="B705" s="65"/>
      <c r="C705" s="65"/>
      <c r="D705" s="65"/>
      <c r="E705" s="65"/>
      <c r="F705" s="65"/>
      <c r="G705" s="26"/>
      <c r="H705" s="10"/>
      <c r="I705" s="65"/>
      <c r="J705" s="65"/>
      <c r="K705" s="65"/>
      <c r="L705" s="65"/>
      <c r="M705" s="65"/>
      <c r="N705" s="65"/>
      <c r="O705" s="65"/>
      <c r="P705" s="65"/>
    </row>
    <row r="706" spans="1:16" x14ac:dyDescent="0.25">
      <c r="A706" s="65"/>
      <c r="B706" s="65"/>
      <c r="C706" s="65"/>
      <c r="D706" s="65"/>
      <c r="E706" s="65"/>
      <c r="F706" s="65"/>
      <c r="G706" s="26"/>
      <c r="H706" s="10"/>
      <c r="I706" s="65"/>
      <c r="J706" s="65"/>
      <c r="K706" s="65"/>
      <c r="L706" s="65"/>
      <c r="M706" s="65"/>
      <c r="N706" s="65"/>
      <c r="O706" s="65"/>
      <c r="P706" s="65"/>
    </row>
    <row r="707" spans="1:16" x14ac:dyDescent="0.25">
      <c r="A707" s="66"/>
      <c r="B707" s="66"/>
      <c r="C707" s="66"/>
      <c r="D707" s="66"/>
      <c r="E707" s="66"/>
      <c r="F707" s="66"/>
      <c r="G707" s="67"/>
      <c r="H707" s="26"/>
      <c r="I707" s="66"/>
      <c r="J707" s="66"/>
      <c r="K707" s="66"/>
      <c r="L707" s="66"/>
      <c r="M707" s="66"/>
      <c r="N707" s="66"/>
      <c r="O707" s="66"/>
      <c r="P707" s="66"/>
    </row>
    <row r="708" spans="1:16" x14ac:dyDescent="0.25">
      <c r="A708" s="66"/>
      <c r="B708" s="66"/>
      <c r="C708" s="66"/>
      <c r="D708" s="66"/>
      <c r="E708" s="66"/>
      <c r="F708" s="66"/>
      <c r="G708" s="67"/>
      <c r="H708" s="26"/>
      <c r="I708" s="66"/>
      <c r="J708" s="66"/>
      <c r="K708" s="66"/>
      <c r="L708" s="66"/>
      <c r="M708" s="66"/>
      <c r="N708" s="66"/>
      <c r="O708" s="66"/>
      <c r="P708" s="66"/>
    </row>
    <row r="709" spans="1:16" x14ac:dyDescent="0.25">
      <c r="A709" s="66"/>
      <c r="B709" s="66"/>
      <c r="C709" s="66"/>
      <c r="D709" s="66"/>
      <c r="E709" s="66"/>
      <c r="F709" s="66"/>
      <c r="G709" s="26"/>
      <c r="H709" s="26"/>
      <c r="I709" s="66"/>
      <c r="J709" s="66"/>
      <c r="K709" s="66"/>
      <c r="L709" s="66"/>
      <c r="M709" s="66"/>
      <c r="N709" s="66"/>
      <c r="O709" s="66"/>
      <c r="P709" s="66"/>
    </row>
    <row r="710" spans="1:16" x14ac:dyDescent="0.25">
      <c r="A710" s="66"/>
      <c r="B710" s="66"/>
      <c r="C710" s="66"/>
      <c r="D710" s="66"/>
      <c r="E710" s="66"/>
      <c r="F710" s="66"/>
      <c r="G710" s="26"/>
      <c r="H710" s="26"/>
      <c r="I710" s="66"/>
      <c r="J710" s="66"/>
      <c r="K710" s="66"/>
      <c r="L710" s="66"/>
      <c r="M710" s="66"/>
      <c r="N710" s="66"/>
      <c r="O710" s="66"/>
      <c r="P710" s="66"/>
    </row>
    <row r="711" spans="1:16" x14ac:dyDescent="0.25">
      <c r="A711" s="66"/>
      <c r="B711" s="66"/>
      <c r="C711" s="66"/>
      <c r="D711" s="66"/>
      <c r="E711" s="66"/>
      <c r="F711" s="66"/>
      <c r="G711" s="26"/>
      <c r="H711" s="26"/>
      <c r="I711" s="66"/>
      <c r="J711" s="66"/>
      <c r="K711" s="66"/>
      <c r="L711" s="66"/>
      <c r="M711" s="66"/>
      <c r="N711" s="66"/>
      <c r="O711" s="66"/>
      <c r="P711" s="66"/>
    </row>
    <row r="712" spans="1:16" x14ac:dyDescent="0.25">
      <c r="A712" s="66"/>
      <c r="B712" s="66"/>
      <c r="C712" s="66"/>
      <c r="D712" s="66"/>
      <c r="E712" s="66"/>
      <c r="F712" s="66"/>
      <c r="G712" s="26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26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  <row r="724" spans="1:16" x14ac:dyDescent="0.25">
      <c r="A724" s="66"/>
      <c r="B724" s="66"/>
      <c r="C724" s="66"/>
      <c r="D724" s="66"/>
      <c r="E724" s="66"/>
      <c r="F724" s="66"/>
      <c r="G724" s="26"/>
      <c r="H724" s="26"/>
      <c r="I724" s="66"/>
      <c r="J724" s="66"/>
      <c r="K724" s="66"/>
      <c r="L724" s="66"/>
      <c r="M724" s="66"/>
      <c r="N724" s="66"/>
      <c r="O724" s="66"/>
      <c r="P724" s="66"/>
    </row>
    <row r="725" spans="1:16" x14ac:dyDescent="0.25">
      <c r="A725" s="66"/>
      <c r="B725" s="66"/>
      <c r="C725" s="66"/>
      <c r="D725" s="66"/>
      <c r="E725" s="66"/>
      <c r="F725" s="66"/>
      <c r="G725" s="26"/>
      <c r="H725" s="26"/>
      <c r="I725" s="66"/>
      <c r="J725" s="66"/>
      <c r="K725" s="66"/>
      <c r="L725" s="66"/>
      <c r="M725" s="66"/>
      <c r="N725" s="66"/>
      <c r="O725" s="66"/>
      <c r="P725" s="66"/>
    </row>
    <row r="726" spans="1:16" x14ac:dyDescent="0.25">
      <c r="A726" s="66"/>
      <c r="B726" s="66"/>
      <c r="C726" s="66"/>
      <c r="D726" s="66"/>
      <c r="E726" s="66"/>
      <c r="F726" s="66"/>
      <c r="G726" s="26"/>
      <c r="H726" s="26"/>
      <c r="I726" s="66"/>
      <c r="J726" s="66"/>
      <c r="K726" s="66"/>
      <c r="L726" s="66"/>
      <c r="M726" s="66"/>
      <c r="N726" s="66"/>
      <c r="O726" s="66"/>
      <c r="P726" s="66"/>
    </row>
    <row r="727" spans="1:16" x14ac:dyDescent="0.25">
      <c r="A727" s="66"/>
      <c r="B727" s="66"/>
      <c r="C727" s="66"/>
      <c r="D727" s="66"/>
      <c r="E727" s="66"/>
      <c r="F727" s="66"/>
      <c r="G727" s="26"/>
      <c r="H727" s="26"/>
      <c r="I727" s="66"/>
      <c r="J727" s="66"/>
      <c r="K727" s="66"/>
      <c r="L727" s="66"/>
      <c r="M727" s="66"/>
      <c r="N727" s="66"/>
      <c r="O727" s="66"/>
      <c r="P727" s="66"/>
    </row>
    <row r="728" spans="1:16" x14ac:dyDescent="0.25">
      <c r="A728" s="66"/>
      <c r="B728" s="66"/>
      <c r="C728" s="66"/>
      <c r="D728" s="66"/>
      <c r="E728" s="66"/>
      <c r="F728" s="66"/>
      <c r="G728" s="26"/>
      <c r="H728" s="26"/>
      <c r="I728" s="66"/>
      <c r="J728" s="66"/>
      <c r="K728" s="66"/>
      <c r="L728" s="66"/>
      <c r="M728" s="66"/>
      <c r="N728" s="66"/>
      <c r="O728" s="66"/>
      <c r="P728" s="66"/>
    </row>
    <row r="729" spans="1:16" x14ac:dyDescent="0.25">
      <c r="A729" s="66"/>
      <c r="B729" s="66"/>
      <c r="C729" s="66"/>
      <c r="D729" s="66"/>
      <c r="E729" s="66"/>
      <c r="F729" s="66"/>
      <c r="G729" s="26"/>
      <c r="H729" s="26"/>
      <c r="I729" s="66"/>
      <c r="J729" s="66"/>
      <c r="K729" s="66"/>
      <c r="L729" s="66"/>
      <c r="M729" s="66"/>
      <c r="N729" s="66"/>
      <c r="O729" s="66"/>
      <c r="P729" s="66"/>
    </row>
    <row r="730" spans="1:16" x14ac:dyDescent="0.25">
      <c r="A730" s="66"/>
      <c r="B730" s="66"/>
      <c r="C730" s="66"/>
      <c r="D730" s="66"/>
      <c r="E730" s="66"/>
      <c r="F730" s="66"/>
      <c r="G730" s="26"/>
      <c r="H730" s="26"/>
      <c r="I730" s="66"/>
      <c r="J730" s="66"/>
      <c r="K730" s="66"/>
      <c r="L730" s="66"/>
      <c r="M730" s="66"/>
      <c r="N730" s="66"/>
      <c r="O730" s="66"/>
      <c r="P730" s="66"/>
    </row>
    <row r="731" spans="1:16" x14ac:dyDescent="0.25">
      <c r="A731" s="66"/>
      <c r="B731" s="66"/>
      <c r="C731" s="66"/>
      <c r="D731" s="66"/>
      <c r="E731" s="66"/>
      <c r="F731" s="66"/>
      <c r="G731" s="26"/>
      <c r="H731" s="26"/>
      <c r="I731" s="66"/>
      <c r="J731" s="66"/>
      <c r="K731" s="66"/>
      <c r="L731" s="66"/>
      <c r="M731" s="66"/>
      <c r="N731" s="66"/>
      <c r="O731" s="66"/>
      <c r="P731" s="66"/>
    </row>
    <row r="732" spans="1:16" x14ac:dyDescent="0.25">
      <c r="A732" s="66"/>
      <c r="B732" s="66"/>
      <c r="C732" s="66"/>
      <c r="D732" s="66"/>
      <c r="E732" s="66"/>
      <c r="F732" s="66"/>
      <c r="G732" s="26"/>
      <c r="H732" s="26"/>
      <c r="I732" s="66"/>
      <c r="J732" s="66"/>
      <c r="K732" s="66"/>
      <c r="L732" s="66"/>
      <c r="M732" s="66"/>
      <c r="N732" s="66"/>
      <c r="O732" s="66"/>
      <c r="P732" s="66"/>
    </row>
    <row r="733" spans="1:16" x14ac:dyDescent="0.25">
      <c r="A733" s="66"/>
      <c r="B733" s="66"/>
      <c r="C733" s="66"/>
      <c r="D733" s="66"/>
      <c r="E733" s="66"/>
      <c r="F733" s="66"/>
      <c r="G733" s="26"/>
      <c r="H733" s="26"/>
      <c r="I733" s="66"/>
      <c r="J733" s="66"/>
      <c r="K733" s="66"/>
      <c r="L733" s="66"/>
      <c r="M733" s="66"/>
      <c r="N733" s="66"/>
      <c r="O733" s="66"/>
      <c r="P733" s="66"/>
    </row>
    <row r="734" spans="1:16" x14ac:dyDescent="0.25">
      <c r="A734" s="66"/>
      <c r="B734" s="66"/>
      <c r="C734" s="66"/>
      <c r="D734" s="66"/>
      <c r="E734" s="66"/>
      <c r="F734" s="66"/>
      <c r="G734" s="26"/>
      <c r="H734" s="26"/>
      <c r="I734" s="66"/>
      <c r="J734" s="66"/>
      <c r="K734" s="66"/>
      <c r="L734" s="66"/>
      <c r="M734" s="66"/>
      <c r="N734" s="66"/>
      <c r="O734" s="66"/>
      <c r="P734" s="66"/>
    </row>
    <row r="735" spans="1:16" x14ac:dyDescent="0.25">
      <c r="A735" s="66"/>
      <c r="B735" s="66"/>
      <c r="C735" s="66"/>
      <c r="D735" s="66"/>
      <c r="E735" s="66"/>
      <c r="F735" s="66"/>
      <c r="G735" s="26"/>
      <c r="H735" s="26"/>
      <c r="I735" s="66"/>
      <c r="J735" s="66"/>
      <c r="K735" s="66"/>
      <c r="L735" s="66"/>
      <c r="M735" s="66"/>
      <c r="N735" s="66"/>
      <c r="O735" s="66"/>
      <c r="P735" s="66"/>
    </row>
    <row r="736" spans="1:16" x14ac:dyDescent="0.25">
      <c r="A736" s="66"/>
      <c r="B736" s="66"/>
      <c r="C736" s="66"/>
      <c r="D736" s="66"/>
      <c r="E736" s="66"/>
      <c r="F736" s="66"/>
      <c r="G736" s="26"/>
      <c r="H736" s="26"/>
      <c r="I736" s="66"/>
      <c r="J736" s="66"/>
      <c r="K736" s="66"/>
      <c r="L736" s="66"/>
      <c r="M736" s="66"/>
      <c r="N736" s="66"/>
      <c r="O736" s="66"/>
      <c r="P736" s="66"/>
    </row>
    <row r="737" spans="1:16" x14ac:dyDescent="0.25">
      <c r="A737" s="66"/>
      <c r="B737" s="66"/>
      <c r="C737" s="66"/>
      <c r="D737" s="66"/>
      <c r="E737" s="66"/>
      <c r="F737" s="66"/>
      <c r="G737" s="26"/>
      <c r="H737" s="26"/>
      <c r="I737" s="66"/>
      <c r="J737" s="66"/>
      <c r="K737" s="66"/>
      <c r="L737" s="66"/>
      <c r="M737" s="66"/>
      <c r="N737" s="66"/>
      <c r="O737" s="66"/>
      <c r="P737" s="66"/>
    </row>
  </sheetData>
  <conditionalFormatting sqref="K738:K1048576 K13:K44">
    <cfRule type="duplicateValues" dxfId="80" priority="93"/>
    <cfRule type="duplicateValues" dxfId="79" priority="94"/>
    <cfRule type="duplicateValues" dxfId="78" priority="95"/>
  </conditionalFormatting>
  <conditionalFormatting sqref="K738:K1048576 K13:K44">
    <cfRule type="duplicateValues" dxfId="77" priority="102"/>
    <cfRule type="duplicateValues" dxfId="76" priority="103"/>
  </conditionalFormatting>
  <conditionalFormatting sqref="K55:K83">
    <cfRule type="duplicateValues" dxfId="75" priority="58"/>
    <cfRule type="duplicateValues" dxfId="74" priority="59"/>
    <cfRule type="duplicateValues" dxfId="73" priority="60"/>
  </conditionalFormatting>
  <conditionalFormatting sqref="K55:K83">
    <cfRule type="duplicateValues" dxfId="72" priority="61"/>
    <cfRule type="duplicateValues" dxfId="71" priority="62"/>
  </conditionalFormatting>
  <conditionalFormatting sqref="K84:K127">
    <cfRule type="duplicateValues" dxfId="70" priority="53"/>
    <cfRule type="duplicateValues" dxfId="69" priority="54"/>
    <cfRule type="duplicateValues" dxfId="68" priority="55"/>
  </conditionalFormatting>
  <conditionalFormatting sqref="K84:K127">
    <cfRule type="duplicateValues" dxfId="67" priority="56"/>
    <cfRule type="duplicateValues" dxfId="66" priority="57"/>
  </conditionalFormatting>
  <conditionalFormatting sqref="K128:K140">
    <cfRule type="duplicateValues" dxfId="65" priority="48"/>
    <cfRule type="duplicateValues" dxfId="64" priority="49"/>
    <cfRule type="duplicateValues" dxfId="63" priority="50"/>
  </conditionalFormatting>
  <conditionalFormatting sqref="K128:K140">
    <cfRule type="duplicateValues" dxfId="62" priority="51"/>
    <cfRule type="duplicateValues" dxfId="61" priority="52"/>
  </conditionalFormatting>
  <conditionalFormatting sqref="K141:K244">
    <cfRule type="duplicateValues" dxfId="60" priority="43"/>
    <cfRule type="duplicateValues" dxfId="59" priority="44"/>
    <cfRule type="duplicateValues" dxfId="58" priority="45"/>
  </conditionalFormatting>
  <conditionalFormatting sqref="K141:K244">
    <cfRule type="duplicateValues" dxfId="57" priority="46"/>
    <cfRule type="duplicateValues" dxfId="56" priority="47"/>
  </conditionalFormatting>
  <conditionalFormatting sqref="K245:K376">
    <cfRule type="duplicateValues" dxfId="55" priority="38"/>
    <cfRule type="duplicateValues" dxfId="54" priority="39"/>
    <cfRule type="duplicateValues" dxfId="53" priority="40"/>
  </conditionalFormatting>
  <conditionalFormatting sqref="K245:K376">
    <cfRule type="duplicateValues" dxfId="52" priority="41"/>
    <cfRule type="duplicateValues" dxfId="51" priority="42"/>
  </conditionalFormatting>
  <conditionalFormatting sqref="K377:K494">
    <cfRule type="duplicateValues" dxfId="50" priority="32"/>
    <cfRule type="duplicateValues" dxfId="49" priority="33"/>
    <cfRule type="duplicateValues" dxfId="48" priority="34"/>
  </conditionalFormatting>
  <conditionalFormatting sqref="K377:K494">
    <cfRule type="duplicateValues" dxfId="47" priority="35"/>
    <cfRule type="duplicateValues" dxfId="46" priority="36"/>
  </conditionalFormatting>
  <conditionalFormatting sqref="K495:K625">
    <cfRule type="duplicateValues" dxfId="45" priority="27"/>
    <cfRule type="duplicateValues" dxfId="44" priority="28"/>
    <cfRule type="duplicateValues" dxfId="43" priority="29"/>
  </conditionalFormatting>
  <conditionalFormatting sqref="K495:K625">
    <cfRule type="duplicateValues" dxfId="42" priority="30"/>
    <cfRule type="duplicateValues" dxfId="41" priority="31"/>
  </conditionalFormatting>
  <conditionalFormatting sqref="K626:K665">
    <cfRule type="duplicateValues" dxfId="40" priority="22"/>
    <cfRule type="duplicateValues" dxfId="39" priority="23"/>
    <cfRule type="duplicateValues" dxfId="38" priority="24"/>
  </conditionalFormatting>
  <conditionalFormatting sqref="K626:K665">
    <cfRule type="duplicateValues" dxfId="37" priority="25"/>
    <cfRule type="duplicateValues" dxfId="36" priority="26"/>
  </conditionalFormatting>
  <conditionalFormatting sqref="K666:K691">
    <cfRule type="duplicateValues" dxfId="35" priority="17"/>
    <cfRule type="duplicateValues" dxfId="34" priority="18"/>
    <cfRule type="duplicateValues" dxfId="33" priority="19"/>
  </conditionalFormatting>
  <conditionalFormatting sqref="K666:K691">
    <cfRule type="duplicateValues" dxfId="32" priority="20"/>
    <cfRule type="duplicateValues" dxfId="31" priority="21"/>
  </conditionalFormatting>
  <conditionalFormatting sqref="K692:K706">
    <cfRule type="duplicateValues" dxfId="30" priority="12"/>
    <cfRule type="duplicateValues" dxfId="29" priority="13"/>
    <cfRule type="duplicateValues" dxfId="28" priority="14"/>
  </conditionalFormatting>
  <conditionalFormatting sqref="K692:K706">
    <cfRule type="duplicateValues" dxfId="27" priority="15"/>
    <cfRule type="duplicateValues" dxfId="26" priority="16"/>
  </conditionalFormatting>
  <conditionalFormatting sqref="K707:K737">
    <cfRule type="duplicateValues" dxfId="25" priority="7"/>
    <cfRule type="duplicateValues" dxfId="24" priority="8"/>
    <cfRule type="duplicateValues" dxfId="23" priority="9"/>
  </conditionalFormatting>
  <conditionalFormatting sqref="K707:K737">
    <cfRule type="duplicateValues" dxfId="22" priority="10"/>
    <cfRule type="duplicateValues" dxfId="21" priority="11"/>
  </conditionalFormatting>
  <conditionalFormatting sqref="K45:K54">
    <cfRule type="duplicateValues" dxfId="20" priority="166"/>
    <cfRule type="duplicateValues" dxfId="19" priority="167"/>
    <cfRule type="duplicateValues" dxfId="18" priority="168"/>
  </conditionalFormatting>
  <conditionalFormatting sqref="K45:K54">
    <cfRule type="duplicateValues" dxfId="17" priority="169"/>
    <cfRule type="duplicateValues" dxfId="16" priority="170"/>
  </conditionalFormatting>
  <conditionalFormatting sqref="K4">
    <cfRule type="duplicateValues" dxfId="15" priority="176"/>
  </conditionalFormatting>
  <conditionalFormatting sqref="K5:K12">
    <cfRule type="duplicateValues" dxfId="14" priority="677"/>
    <cfRule type="duplicateValues" dxfId="13" priority="678"/>
    <cfRule type="duplicateValues" dxfId="12" priority="679"/>
  </conditionalFormatting>
  <conditionalFormatting sqref="K5:K12">
    <cfRule type="duplicateValues" dxfId="11" priority="680"/>
    <cfRule type="duplicateValues" dxfId="10" priority="681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95"/>
  <sheetViews>
    <sheetView workbookViewId="0">
      <selection activeCell="A5" sqref="A5:XFD19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273</v>
      </c>
      <c r="B4" s="16" t="s">
        <v>243</v>
      </c>
      <c r="C4" s="16" t="s">
        <v>1045</v>
      </c>
      <c r="D4" s="16" t="s">
        <v>1046</v>
      </c>
      <c r="E4" s="17">
        <v>7433</v>
      </c>
      <c r="F4" s="16" t="s">
        <v>435</v>
      </c>
      <c r="G4" s="17">
        <v>3603290</v>
      </c>
      <c r="H4" s="16" t="s">
        <v>274</v>
      </c>
      <c r="I4" s="18">
        <v>44687</v>
      </c>
      <c r="J4" s="19">
        <v>0.72414351851851855</v>
      </c>
      <c r="K4" s="18">
        <v>44688</v>
      </c>
      <c r="L4" s="16" t="s">
        <v>1204</v>
      </c>
      <c r="M4" s="16" t="s">
        <v>1205</v>
      </c>
      <c r="N4" s="16" t="s">
        <v>1206</v>
      </c>
      <c r="O4" s="16" t="s">
        <v>1207</v>
      </c>
      <c r="P4" s="16" t="s">
        <v>1208</v>
      </c>
      <c r="R4" s="16" t="s">
        <v>277</v>
      </c>
      <c r="S4" s="16" t="s">
        <v>327</v>
      </c>
      <c r="T4" s="21">
        <v>44687.723553240743</v>
      </c>
      <c r="U4" s="16" t="s">
        <v>335</v>
      </c>
      <c r="V4" s="16" t="s">
        <v>329</v>
      </c>
      <c r="W4" s="16" t="s">
        <v>788</v>
      </c>
      <c r="X4" s="16" t="s">
        <v>383</v>
      </c>
      <c r="Y4" s="16" t="s">
        <v>281</v>
      </c>
      <c r="Z4" s="16" t="s">
        <v>787</v>
      </c>
      <c r="AB4" s="55">
        <v>-7000</v>
      </c>
      <c r="AC4" s="55">
        <v>1</v>
      </c>
      <c r="AD4" s="55">
        <v>-7000</v>
      </c>
      <c r="AE4" s="16" t="s">
        <v>282</v>
      </c>
      <c r="AF4" s="55">
        <v>-7000</v>
      </c>
      <c r="AI4" s="55">
        <v>56.25</v>
      </c>
      <c r="AJ4" s="55">
        <v>56.25</v>
      </c>
      <c r="AL4" s="55">
        <v>0</v>
      </c>
      <c r="AM4" s="16" t="s">
        <v>284</v>
      </c>
      <c r="AN4" s="16" t="s">
        <v>284</v>
      </c>
      <c r="AO4" s="16" t="s">
        <v>384</v>
      </c>
      <c r="AP4" s="16" t="s">
        <v>332</v>
      </c>
      <c r="AQ4" s="16" t="s">
        <v>332</v>
      </c>
      <c r="AR4" s="16" t="s">
        <v>333</v>
      </c>
      <c r="AS4" s="16" t="s">
        <v>334</v>
      </c>
      <c r="AT4" s="16" t="s">
        <v>1209</v>
      </c>
      <c r="AU4" s="16" t="s">
        <v>1210</v>
      </c>
      <c r="AW4" s="16" t="s">
        <v>385</v>
      </c>
      <c r="AY4" s="18">
        <v>45777</v>
      </c>
      <c r="BA4" s="55">
        <v>18.75</v>
      </c>
      <c r="BB4" s="55">
        <v>0</v>
      </c>
      <c r="BC4" s="55">
        <v>1</v>
      </c>
      <c r="BD4" s="16" t="s">
        <v>282</v>
      </c>
      <c r="BE4" s="55">
        <v>1</v>
      </c>
      <c r="BK4" s="56" t="s">
        <v>1211</v>
      </c>
      <c r="BL4" s="16" t="s">
        <v>187</v>
      </c>
      <c r="BP4" s="56" t="s">
        <v>329</v>
      </c>
      <c r="BU4" s="56" t="s">
        <v>281</v>
      </c>
      <c r="BW4" s="17">
        <v>3603291</v>
      </c>
      <c r="BX4" s="56" t="s">
        <v>287</v>
      </c>
      <c r="BY4" s="56" t="s">
        <v>288</v>
      </c>
      <c r="BZ4" s="56" t="s">
        <v>287</v>
      </c>
      <c r="CA4" s="56" t="s">
        <v>288</v>
      </c>
      <c r="CC4" s="24">
        <v>1002</v>
      </c>
      <c r="CD4" s="16" t="s">
        <v>337</v>
      </c>
      <c r="CE4" s="16" t="s">
        <v>187</v>
      </c>
      <c r="CF4" s="16" t="s">
        <v>338</v>
      </c>
      <c r="CG4" s="16" t="s">
        <v>339</v>
      </c>
      <c r="CH4" s="16" t="s">
        <v>337</v>
      </c>
    </row>
    <row r="5" spans="1:96" s="20" customFormat="1" x14ac:dyDescent="0.25">
      <c r="A5" s="16" t="s">
        <v>273</v>
      </c>
      <c r="B5" s="16" t="s">
        <v>243</v>
      </c>
      <c r="C5" s="16" t="s">
        <v>1212</v>
      </c>
      <c r="D5" s="16" t="s">
        <v>1213</v>
      </c>
      <c r="E5" s="17">
        <v>3715</v>
      </c>
      <c r="F5" s="16" t="s">
        <v>1214</v>
      </c>
      <c r="G5" s="17">
        <v>3625979</v>
      </c>
      <c r="H5" s="16" t="s">
        <v>274</v>
      </c>
      <c r="I5" s="18">
        <v>44689</v>
      </c>
      <c r="J5" s="19">
        <v>0.90266203703703707</v>
      </c>
      <c r="K5" s="18">
        <v>44690</v>
      </c>
      <c r="L5" s="16" t="s">
        <v>356</v>
      </c>
      <c r="M5" s="16" t="s">
        <v>1215</v>
      </c>
      <c r="N5" s="16" t="s">
        <v>1216</v>
      </c>
      <c r="O5" s="16" t="s">
        <v>1217</v>
      </c>
      <c r="P5" s="16" t="s">
        <v>382</v>
      </c>
      <c r="R5" s="16" t="s">
        <v>277</v>
      </c>
      <c r="S5" s="16" t="s">
        <v>327</v>
      </c>
      <c r="T5" s="21">
        <v>44689.902650462966</v>
      </c>
      <c r="U5" s="16" t="s">
        <v>335</v>
      </c>
      <c r="V5" s="16" t="s">
        <v>329</v>
      </c>
      <c r="W5" s="16" t="s">
        <v>792</v>
      </c>
      <c r="X5" s="16" t="s">
        <v>383</v>
      </c>
      <c r="Y5" s="16" t="s">
        <v>281</v>
      </c>
      <c r="Z5" s="16" t="s">
        <v>791</v>
      </c>
      <c r="AB5" s="55">
        <v>-1000</v>
      </c>
      <c r="AC5" s="55">
        <v>1</v>
      </c>
      <c r="AD5" s="55">
        <v>-1000</v>
      </c>
      <c r="AE5" s="16" t="s">
        <v>282</v>
      </c>
      <c r="AF5" s="55">
        <v>-1000</v>
      </c>
      <c r="AI5" s="55">
        <v>1903.75</v>
      </c>
      <c r="AJ5" s="55">
        <v>1903.75</v>
      </c>
      <c r="AL5" s="55">
        <v>0</v>
      </c>
      <c r="AM5" s="16" t="s">
        <v>284</v>
      </c>
      <c r="AN5" s="16" t="s">
        <v>284</v>
      </c>
      <c r="AO5" s="16" t="s">
        <v>384</v>
      </c>
      <c r="AP5" s="16" t="s">
        <v>332</v>
      </c>
      <c r="AQ5" s="16" t="s">
        <v>332</v>
      </c>
      <c r="AR5" s="16" t="s">
        <v>333</v>
      </c>
      <c r="AS5" s="16" t="s">
        <v>334</v>
      </c>
      <c r="AT5" s="16" t="s">
        <v>1218</v>
      </c>
      <c r="AU5" s="16" t="s">
        <v>1219</v>
      </c>
      <c r="AW5" s="16" t="s">
        <v>1220</v>
      </c>
      <c r="AY5" s="18">
        <v>45716</v>
      </c>
      <c r="BA5" s="55">
        <v>18.75</v>
      </c>
      <c r="BB5" s="55">
        <v>0</v>
      </c>
      <c r="BC5" s="55">
        <v>1</v>
      </c>
      <c r="BD5" s="16" t="s">
        <v>282</v>
      </c>
      <c r="BE5" s="55">
        <v>1</v>
      </c>
      <c r="BK5" s="56" t="s">
        <v>1221</v>
      </c>
      <c r="BL5" s="16" t="s">
        <v>187</v>
      </c>
      <c r="BP5" s="56" t="s">
        <v>329</v>
      </c>
      <c r="BU5" s="56" t="s">
        <v>281</v>
      </c>
      <c r="BW5" s="17">
        <v>3625980</v>
      </c>
      <c r="BX5" s="56" t="s">
        <v>287</v>
      </c>
      <c r="BY5" s="56" t="s">
        <v>288</v>
      </c>
      <c r="BZ5" s="56" t="s">
        <v>287</v>
      </c>
      <c r="CA5" s="56" t="s">
        <v>288</v>
      </c>
      <c r="CC5" s="24">
        <v>1002</v>
      </c>
      <c r="CD5" s="16" t="s">
        <v>337</v>
      </c>
      <c r="CE5" s="16" t="s">
        <v>187</v>
      </c>
      <c r="CF5" s="16" t="s">
        <v>338</v>
      </c>
      <c r="CG5" s="16" t="s">
        <v>339</v>
      </c>
      <c r="CH5" s="16" t="s">
        <v>337</v>
      </c>
    </row>
    <row r="6" spans="1:96" s="20" customFormat="1" x14ac:dyDescent="0.25">
      <c r="A6" s="16" t="s">
        <v>273</v>
      </c>
      <c r="B6" s="16" t="s">
        <v>243</v>
      </c>
      <c r="C6" s="16" t="s">
        <v>379</v>
      </c>
      <c r="D6" s="16" t="s">
        <v>380</v>
      </c>
      <c r="E6" s="17">
        <v>1422</v>
      </c>
      <c r="F6" s="16" t="s">
        <v>272</v>
      </c>
      <c r="G6" s="17">
        <v>3627104</v>
      </c>
      <c r="H6" s="16" t="s">
        <v>274</v>
      </c>
      <c r="I6" s="18">
        <v>44690</v>
      </c>
      <c r="J6" s="19">
        <v>0.31939814814814815</v>
      </c>
      <c r="K6" s="18">
        <v>44691</v>
      </c>
      <c r="L6" s="16" t="s">
        <v>356</v>
      </c>
      <c r="M6" s="16" t="s">
        <v>1222</v>
      </c>
      <c r="N6" s="16" t="s">
        <v>1223</v>
      </c>
      <c r="O6" s="16" t="s">
        <v>1224</v>
      </c>
      <c r="P6" s="16" t="s">
        <v>1225</v>
      </c>
      <c r="R6" s="16" t="s">
        <v>277</v>
      </c>
      <c r="S6" s="16" t="s">
        <v>327</v>
      </c>
      <c r="T6" s="21">
        <v>44690.319374999999</v>
      </c>
      <c r="U6" s="16" t="s">
        <v>335</v>
      </c>
      <c r="V6" s="16" t="s">
        <v>329</v>
      </c>
      <c r="W6" s="16" t="s">
        <v>796</v>
      </c>
      <c r="X6" s="16" t="s">
        <v>383</v>
      </c>
      <c r="Y6" s="16" t="s">
        <v>281</v>
      </c>
      <c r="Z6" s="16" t="s">
        <v>795</v>
      </c>
      <c r="AB6" s="55">
        <v>-2000</v>
      </c>
      <c r="AC6" s="55">
        <v>1</v>
      </c>
      <c r="AD6" s="55">
        <v>-2000</v>
      </c>
      <c r="AE6" s="16" t="s">
        <v>282</v>
      </c>
      <c r="AF6" s="55">
        <v>-2000</v>
      </c>
      <c r="AI6" s="55">
        <v>1275.25</v>
      </c>
      <c r="AJ6" s="55">
        <v>1275.25</v>
      </c>
      <c r="AL6" s="55">
        <v>0</v>
      </c>
      <c r="AM6" s="16" t="s">
        <v>284</v>
      </c>
      <c r="AN6" s="16" t="s">
        <v>284</v>
      </c>
      <c r="AO6" s="16" t="s">
        <v>384</v>
      </c>
      <c r="AP6" s="16" t="s">
        <v>332</v>
      </c>
      <c r="AQ6" s="16" t="s">
        <v>332</v>
      </c>
      <c r="AR6" s="16" t="s">
        <v>333</v>
      </c>
      <c r="AS6" s="16" t="s">
        <v>334</v>
      </c>
      <c r="AT6" s="16" t="s">
        <v>1226</v>
      </c>
      <c r="AU6" s="16" t="s">
        <v>1227</v>
      </c>
      <c r="AW6" s="16" t="s">
        <v>385</v>
      </c>
      <c r="AY6" s="18">
        <v>45688</v>
      </c>
      <c r="BA6" s="55">
        <v>18.75</v>
      </c>
      <c r="BB6" s="55">
        <v>0</v>
      </c>
      <c r="BC6" s="55">
        <v>1</v>
      </c>
      <c r="BD6" s="16" t="s">
        <v>282</v>
      </c>
      <c r="BE6" s="55">
        <v>1</v>
      </c>
      <c r="BK6" s="56" t="s">
        <v>1228</v>
      </c>
      <c r="BL6" s="16" t="s">
        <v>187</v>
      </c>
      <c r="BP6" s="56" t="s">
        <v>329</v>
      </c>
      <c r="BU6" s="56" t="s">
        <v>281</v>
      </c>
      <c r="BW6" s="17">
        <v>3627105</v>
      </c>
      <c r="BX6" s="56" t="s">
        <v>287</v>
      </c>
      <c r="BY6" s="56" t="s">
        <v>288</v>
      </c>
      <c r="BZ6" s="56" t="s">
        <v>287</v>
      </c>
      <c r="CA6" s="56" t="s">
        <v>288</v>
      </c>
      <c r="CC6" s="24">
        <v>1002</v>
      </c>
      <c r="CD6" s="16" t="s">
        <v>337</v>
      </c>
      <c r="CE6" s="16" t="s">
        <v>187</v>
      </c>
      <c r="CF6" s="16" t="s">
        <v>338</v>
      </c>
      <c r="CG6" s="16" t="s">
        <v>339</v>
      </c>
      <c r="CH6" s="16" t="s">
        <v>337</v>
      </c>
    </row>
    <row r="7" spans="1:96" s="20" customFormat="1" x14ac:dyDescent="0.25">
      <c r="A7" s="16" t="s">
        <v>273</v>
      </c>
      <c r="B7" s="16" t="s">
        <v>243</v>
      </c>
      <c r="C7" s="16" t="s">
        <v>379</v>
      </c>
      <c r="D7" s="16" t="s">
        <v>380</v>
      </c>
      <c r="E7" s="17">
        <v>1422</v>
      </c>
      <c r="F7" s="16" t="s">
        <v>272</v>
      </c>
      <c r="G7" s="17">
        <v>3627122</v>
      </c>
      <c r="H7" s="16" t="s">
        <v>274</v>
      </c>
      <c r="I7" s="18">
        <v>44690</v>
      </c>
      <c r="J7" s="19">
        <v>0.32557870370370373</v>
      </c>
      <c r="K7" s="18">
        <v>44691</v>
      </c>
      <c r="L7" s="16" t="s">
        <v>356</v>
      </c>
      <c r="M7" s="16" t="s">
        <v>1222</v>
      </c>
      <c r="N7" s="16" t="s">
        <v>1223</v>
      </c>
      <c r="O7" s="16" t="s">
        <v>1224</v>
      </c>
      <c r="P7" s="16" t="s">
        <v>1225</v>
      </c>
      <c r="R7" s="16" t="s">
        <v>277</v>
      </c>
      <c r="S7" s="16" t="s">
        <v>327</v>
      </c>
      <c r="T7" s="21">
        <v>44690.325555555559</v>
      </c>
      <c r="U7" s="16" t="s">
        <v>335</v>
      </c>
      <c r="V7" s="16" t="s">
        <v>329</v>
      </c>
      <c r="W7" s="16" t="s">
        <v>796</v>
      </c>
      <c r="X7" s="16" t="s">
        <v>383</v>
      </c>
      <c r="Y7" s="16" t="s">
        <v>281</v>
      </c>
      <c r="Z7" s="16" t="s">
        <v>798</v>
      </c>
      <c r="AB7" s="55">
        <v>-500</v>
      </c>
      <c r="AC7" s="55">
        <v>1</v>
      </c>
      <c r="AD7" s="55">
        <v>-500</v>
      </c>
      <c r="AE7" s="16" t="s">
        <v>282</v>
      </c>
      <c r="AF7" s="55">
        <v>-500</v>
      </c>
      <c r="AI7" s="55">
        <v>756.5</v>
      </c>
      <c r="AJ7" s="55">
        <v>756.5</v>
      </c>
      <c r="AL7" s="55">
        <v>0</v>
      </c>
      <c r="AM7" s="16" t="s">
        <v>284</v>
      </c>
      <c r="AN7" s="16" t="s">
        <v>284</v>
      </c>
      <c r="AO7" s="16" t="s">
        <v>384</v>
      </c>
      <c r="AP7" s="16" t="s">
        <v>332</v>
      </c>
      <c r="AQ7" s="16" t="s">
        <v>332</v>
      </c>
      <c r="AR7" s="16" t="s">
        <v>333</v>
      </c>
      <c r="AS7" s="16" t="s">
        <v>334</v>
      </c>
      <c r="AT7" s="16" t="s">
        <v>1229</v>
      </c>
      <c r="AU7" s="16" t="s">
        <v>1230</v>
      </c>
      <c r="AW7" s="16" t="s">
        <v>385</v>
      </c>
      <c r="AY7" s="18">
        <v>45688</v>
      </c>
      <c r="BA7" s="55">
        <v>18.75</v>
      </c>
      <c r="BB7" s="55">
        <v>0</v>
      </c>
      <c r="BC7" s="55">
        <v>1</v>
      </c>
      <c r="BD7" s="16" t="s">
        <v>282</v>
      </c>
      <c r="BE7" s="55">
        <v>1</v>
      </c>
      <c r="BK7" s="56" t="s">
        <v>1231</v>
      </c>
      <c r="BL7" s="16" t="s">
        <v>187</v>
      </c>
      <c r="BP7" s="56" t="s">
        <v>329</v>
      </c>
      <c r="BU7" s="56" t="s">
        <v>281</v>
      </c>
      <c r="BW7" s="17">
        <v>3627123</v>
      </c>
      <c r="BX7" s="56" t="s">
        <v>287</v>
      </c>
      <c r="BY7" s="56" t="s">
        <v>288</v>
      </c>
      <c r="BZ7" s="56" t="s">
        <v>287</v>
      </c>
      <c r="CA7" s="56" t="s">
        <v>288</v>
      </c>
      <c r="CC7" s="24">
        <v>1002</v>
      </c>
      <c r="CD7" s="16" t="s">
        <v>337</v>
      </c>
      <c r="CE7" s="16" t="s">
        <v>187</v>
      </c>
      <c r="CF7" s="16" t="s">
        <v>338</v>
      </c>
      <c r="CG7" s="16" t="s">
        <v>339</v>
      </c>
      <c r="CH7" s="16" t="s">
        <v>337</v>
      </c>
    </row>
    <row r="8" spans="1:96" s="20" customFormat="1" x14ac:dyDescent="0.25">
      <c r="A8" s="16" t="s">
        <v>273</v>
      </c>
      <c r="B8" s="16" t="s">
        <v>243</v>
      </c>
      <c r="C8" s="16" t="s">
        <v>379</v>
      </c>
      <c r="D8" s="16" t="s">
        <v>380</v>
      </c>
      <c r="E8" s="17">
        <v>1422</v>
      </c>
      <c r="F8" s="16" t="s">
        <v>272</v>
      </c>
      <c r="G8" s="17">
        <v>3628787</v>
      </c>
      <c r="H8" s="16" t="s">
        <v>274</v>
      </c>
      <c r="I8" s="18">
        <v>44690</v>
      </c>
      <c r="J8" s="19">
        <v>0.69810185185185181</v>
      </c>
      <c r="K8" s="18">
        <v>44691</v>
      </c>
      <c r="L8" s="16" t="s">
        <v>356</v>
      </c>
      <c r="M8" s="16" t="s">
        <v>1222</v>
      </c>
      <c r="N8" s="16" t="s">
        <v>1223</v>
      </c>
      <c r="O8" s="16" t="s">
        <v>1224</v>
      </c>
      <c r="P8" s="16" t="s">
        <v>1225</v>
      </c>
      <c r="R8" s="16" t="s">
        <v>277</v>
      </c>
      <c r="S8" s="16" t="s">
        <v>327</v>
      </c>
      <c r="T8" s="21">
        <v>44690.69809027778</v>
      </c>
      <c r="U8" s="16" t="s">
        <v>335</v>
      </c>
      <c r="V8" s="16" t="s">
        <v>329</v>
      </c>
      <c r="W8" s="16" t="s">
        <v>796</v>
      </c>
      <c r="X8" s="16" t="s">
        <v>383</v>
      </c>
      <c r="Y8" s="16" t="s">
        <v>281</v>
      </c>
      <c r="Z8" s="16" t="s">
        <v>800</v>
      </c>
      <c r="AB8" s="55">
        <v>-500</v>
      </c>
      <c r="AC8" s="55">
        <v>1</v>
      </c>
      <c r="AD8" s="55">
        <v>-500</v>
      </c>
      <c r="AE8" s="16" t="s">
        <v>282</v>
      </c>
      <c r="AF8" s="55">
        <v>-500</v>
      </c>
      <c r="AI8" s="55">
        <v>237.75</v>
      </c>
      <c r="AJ8" s="55">
        <v>237.75</v>
      </c>
      <c r="AL8" s="55">
        <v>0</v>
      </c>
      <c r="AM8" s="16" t="s">
        <v>284</v>
      </c>
      <c r="AN8" s="16" t="s">
        <v>284</v>
      </c>
      <c r="AO8" s="16" t="s">
        <v>384</v>
      </c>
      <c r="AP8" s="16" t="s">
        <v>332</v>
      </c>
      <c r="AQ8" s="16" t="s">
        <v>332</v>
      </c>
      <c r="AR8" s="16" t="s">
        <v>333</v>
      </c>
      <c r="AS8" s="16" t="s">
        <v>334</v>
      </c>
      <c r="AT8" s="16" t="s">
        <v>1232</v>
      </c>
      <c r="AU8" s="16" t="s">
        <v>1233</v>
      </c>
      <c r="AW8" s="16" t="s">
        <v>385</v>
      </c>
      <c r="AY8" s="18">
        <v>45688</v>
      </c>
      <c r="BA8" s="55">
        <v>18.75</v>
      </c>
      <c r="BB8" s="55">
        <v>0</v>
      </c>
      <c r="BC8" s="55">
        <v>1</v>
      </c>
      <c r="BD8" s="16" t="s">
        <v>282</v>
      </c>
      <c r="BE8" s="55">
        <v>1</v>
      </c>
      <c r="BK8" s="56" t="s">
        <v>1234</v>
      </c>
      <c r="BL8" s="16" t="s">
        <v>187</v>
      </c>
      <c r="BP8" s="56" t="s">
        <v>329</v>
      </c>
      <c r="BU8" s="56" t="s">
        <v>281</v>
      </c>
      <c r="BW8" s="17">
        <v>3628788</v>
      </c>
      <c r="BX8" s="56" t="s">
        <v>287</v>
      </c>
      <c r="BY8" s="56" t="s">
        <v>288</v>
      </c>
      <c r="BZ8" s="56" t="s">
        <v>287</v>
      </c>
      <c r="CA8" s="56" t="s">
        <v>288</v>
      </c>
      <c r="CC8" s="24">
        <v>1002</v>
      </c>
      <c r="CD8" s="16" t="s">
        <v>337</v>
      </c>
      <c r="CE8" s="16" t="s">
        <v>187</v>
      </c>
      <c r="CF8" s="16" t="s">
        <v>338</v>
      </c>
      <c r="CG8" s="16" t="s">
        <v>339</v>
      </c>
      <c r="CH8" s="16" t="s">
        <v>337</v>
      </c>
    </row>
    <row r="9" spans="1:96" s="20" customFormat="1" x14ac:dyDescent="0.25">
      <c r="A9" s="16" t="s">
        <v>273</v>
      </c>
      <c r="B9" s="16" t="s">
        <v>243</v>
      </c>
      <c r="C9" s="16" t="s">
        <v>1170</v>
      </c>
      <c r="D9" s="16" t="s">
        <v>1171</v>
      </c>
      <c r="E9" s="17">
        <v>2153</v>
      </c>
      <c r="F9" s="16" t="s">
        <v>729</v>
      </c>
      <c r="G9" s="17">
        <v>3629211</v>
      </c>
      <c r="H9" s="16" t="s">
        <v>274</v>
      </c>
      <c r="I9" s="18">
        <v>44690</v>
      </c>
      <c r="J9" s="19">
        <v>0.82981481481481478</v>
      </c>
      <c r="K9" s="18">
        <v>44691</v>
      </c>
      <c r="L9" s="16" t="s">
        <v>801</v>
      </c>
      <c r="M9" s="16" t="s">
        <v>1235</v>
      </c>
      <c r="N9" s="16" t="s">
        <v>1236</v>
      </c>
      <c r="O9" s="16" t="s">
        <v>1237</v>
      </c>
      <c r="P9" s="16" t="s">
        <v>1238</v>
      </c>
      <c r="R9" s="16" t="s">
        <v>277</v>
      </c>
      <c r="S9" s="16" t="s">
        <v>327</v>
      </c>
      <c r="T9" s="21">
        <v>44690.829791666663</v>
      </c>
      <c r="U9" s="16" t="s">
        <v>335</v>
      </c>
      <c r="V9" s="16" t="s">
        <v>329</v>
      </c>
      <c r="W9" s="16" t="s">
        <v>1239</v>
      </c>
      <c r="X9" s="16" t="s">
        <v>383</v>
      </c>
      <c r="Y9" s="16" t="s">
        <v>281</v>
      </c>
      <c r="Z9" s="16" t="s">
        <v>804</v>
      </c>
      <c r="AB9" s="55">
        <v>-2500</v>
      </c>
      <c r="AC9" s="55">
        <v>1</v>
      </c>
      <c r="AD9" s="55">
        <v>-2500</v>
      </c>
      <c r="AE9" s="16" t="s">
        <v>282</v>
      </c>
      <c r="AF9" s="55">
        <v>-2500</v>
      </c>
      <c r="AI9" s="55">
        <v>65</v>
      </c>
      <c r="AJ9" s="55">
        <v>65</v>
      </c>
      <c r="AL9" s="55">
        <v>0</v>
      </c>
      <c r="AM9" s="16" t="s">
        <v>284</v>
      </c>
      <c r="AN9" s="16" t="s">
        <v>284</v>
      </c>
      <c r="AO9" s="16" t="s">
        <v>384</v>
      </c>
      <c r="AP9" s="16" t="s">
        <v>332</v>
      </c>
      <c r="AQ9" s="16" t="s">
        <v>332</v>
      </c>
      <c r="AR9" s="16" t="s">
        <v>333</v>
      </c>
      <c r="AS9" s="16" t="s">
        <v>334</v>
      </c>
      <c r="AT9" s="16" t="s">
        <v>1240</v>
      </c>
      <c r="AU9" s="16" t="s">
        <v>1241</v>
      </c>
      <c r="AW9" s="16" t="s">
        <v>385</v>
      </c>
      <c r="AY9" s="18">
        <v>45716</v>
      </c>
      <c r="BA9" s="55">
        <v>18.75</v>
      </c>
      <c r="BB9" s="55">
        <v>0</v>
      </c>
      <c r="BC9" s="55">
        <v>1</v>
      </c>
      <c r="BD9" s="16" t="s">
        <v>282</v>
      </c>
      <c r="BE9" s="55">
        <v>1</v>
      </c>
      <c r="BK9" s="56" t="s">
        <v>1242</v>
      </c>
      <c r="BL9" s="16" t="s">
        <v>1243</v>
      </c>
      <c r="BP9" s="56" t="s">
        <v>329</v>
      </c>
      <c r="BU9" s="56" t="s">
        <v>281</v>
      </c>
      <c r="BW9" s="17">
        <v>3629212</v>
      </c>
      <c r="BX9" s="56" t="s">
        <v>287</v>
      </c>
      <c r="BY9" s="56" t="s">
        <v>288</v>
      </c>
      <c r="BZ9" s="56" t="s">
        <v>287</v>
      </c>
      <c r="CA9" s="56" t="s">
        <v>288</v>
      </c>
      <c r="CC9" s="24">
        <v>1002</v>
      </c>
      <c r="CD9" s="16" t="s">
        <v>337</v>
      </c>
      <c r="CE9" s="16" t="s">
        <v>187</v>
      </c>
      <c r="CF9" s="16" t="s">
        <v>338</v>
      </c>
      <c r="CG9" s="16" t="s">
        <v>339</v>
      </c>
      <c r="CH9" s="16" t="s">
        <v>337</v>
      </c>
    </row>
    <row r="10" spans="1:96" s="20" customFormat="1" x14ac:dyDescent="0.25">
      <c r="A10" s="16" t="s">
        <v>301</v>
      </c>
      <c r="B10" s="16" t="s">
        <v>243</v>
      </c>
      <c r="C10" s="16" t="s">
        <v>1244</v>
      </c>
      <c r="D10" s="16" t="s">
        <v>1245</v>
      </c>
      <c r="E10" s="17">
        <v>251</v>
      </c>
      <c r="F10" s="16" t="s">
        <v>1246</v>
      </c>
      <c r="G10" s="17">
        <v>3629549</v>
      </c>
      <c r="H10" s="16" t="s">
        <v>274</v>
      </c>
      <c r="I10" s="18">
        <v>44690</v>
      </c>
      <c r="J10" s="19">
        <v>0.90971064814814817</v>
      </c>
      <c r="K10" s="18">
        <v>44691</v>
      </c>
      <c r="L10" s="16" t="s">
        <v>381</v>
      </c>
      <c r="M10" s="16" t="s">
        <v>1247</v>
      </c>
      <c r="N10" s="16" t="s">
        <v>1248</v>
      </c>
      <c r="O10" s="16" t="s">
        <v>1249</v>
      </c>
      <c r="P10" s="16" t="s">
        <v>382</v>
      </c>
      <c r="R10" s="16" t="s">
        <v>277</v>
      </c>
      <c r="S10" s="16" t="s">
        <v>327</v>
      </c>
      <c r="T10" s="21">
        <v>44690.909687500003</v>
      </c>
      <c r="U10" s="16" t="s">
        <v>335</v>
      </c>
      <c r="V10" s="16" t="s">
        <v>329</v>
      </c>
      <c r="W10" s="16" t="s">
        <v>809</v>
      </c>
      <c r="X10" s="16" t="s">
        <v>383</v>
      </c>
      <c r="Y10" s="16" t="s">
        <v>281</v>
      </c>
      <c r="Z10" s="16" t="s">
        <v>808</v>
      </c>
      <c r="AB10" s="55">
        <v>-10000</v>
      </c>
      <c r="AC10" s="55">
        <v>1</v>
      </c>
      <c r="AD10" s="55">
        <v>-10000</v>
      </c>
      <c r="AE10" s="16" t="s">
        <v>282</v>
      </c>
      <c r="AF10" s="55">
        <v>-10000</v>
      </c>
      <c r="AI10" s="55">
        <v>17125.86</v>
      </c>
      <c r="AJ10" s="55">
        <v>19956.86</v>
      </c>
      <c r="AL10" s="55">
        <v>0</v>
      </c>
      <c r="AM10" s="16" t="s">
        <v>284</v>
      </c>
      <c r="AN10" s="16" t="s">
        <v>284</v>
      </c>
      <c r="AO10" s="16" t="s">
        <v>384</v>
      </c>
      <c r="AP10" s="16" t="s">
        <v>332</v>
      </c>
      <c r="AQ10" s="16" t="s">
        <v>332</v>
      </c>
      <c r="AR10" s="16" t="s">
        <v>333</v>
      </c>
      <c r="AS10" s="16" t="s">
        <v>334</v>
      </c>
      <c r="AT10" s="16" t="s">
        <v>1250</v>
      </c>
      <c r="AU10" s="16" t="s">
        <v>1251</v>
      </c>
      <c r="AW10" s="16" t="s">
        <v>385</v>
      </c>
      <c r="AY10" s="18">
        <v>45596</v>
      </c>
      <c r="BA10" s="55">
        <v>18.75</v>
      </c>
      <c r="BB10" s="55">
        <v>0</v>
      </c>
      <c r="BC10" s="55">
        <v>1</v>
      </c>
      <c r="BD10" s="16" t="s">
        <v>282</v>
      </c>
      <c r="BE10" s="55">
        <v>1</v>
      </c>
      <c r="BK10" s="56" t="s">
        <v>1252</v>
      </c>
      <c r="BL10" s="16" t="s">
        <v>187</v>
      </c>
      <c r="BP10" s="56" t="s">
        <v>329</v>
      </c>
      <c r="BU10" s="56" t="s">
        <v>281</v>
      </c>
      <c r="BW10" s="17">
        <v>3629550</v>
      </c>
      <c r="BX10" s="56" t="s">
        <v>287</v>
      </c>
      <c r="BY10" s="56" t="s">
        <v>288</v>
      </c>
      <c r="BZ10" s="56" t="s">
        <v>287</v>
      </c>
      <c r="CA10" s="56" t="s">
        <v>288</v>
      </c>
      <c r="CC10" s="24">
        <v>1002</v>
      </c>
      <c r="CD10" s="16" t="s">
        <v>337</v>
      </c>
      <c r="CE10" s="16" t="s">
        <v>187</v>
      </c>
      <c r="CF10" s="16" t="s">
        <v>338</v>
      </c>
      <c r="CG10" s="16" t="s">
        <v>339</v>
      </c>
      <c r="CH10" s="16" t="s">
        <v>337</v>
      </c>
    </row>
    <row r="11" spans="1:96" s="20" customFormat="1" x14ac:dyDescent="0.25">
      <c r="A11" s="16" t="s">
        <v>273</v>
      </c>
      <c r="B11" s="16" t="s">
        <v>243</v>
      </c>
      <c r="C11" s="16" t="s">
        <v>295</v>
      </c>
      <c r="D11" s="16" t="s">
        <v>296</v>
      </c>
      <c r="E11" s="17">
        <v>7467</v>
      </c>
      <c r="F11" s="16" t="s">
        <v>248</v>
      </c>
      <c r="G11" s="17">
        <v>3629863</v>
      </c>
      <c r="H11" s="16" t="s">
        <v>274</v>
      </c>
      <c r="I11" s="18">
        <v>44690</v>
      </c>
      <c r="J11" s="19">
        <v>0.94874999999999998</v>
      </c>
      <c r="K11" s="18">
        <v>44691</v>
      </c>
      <c r="L11" s="16" t="s">
        <v>1253</v>
      </c>
      <c r="M11" s="16" t="s">
        <v>1254</v>
      </c>
      <c r="N11" s="16" t="s">
        <v>812</v>
      </c>
      <c r="O11" s="16" t="s">
        <v>1255</v>
      </c>
      <c r="P11" s="16" t="s">
        <v>382</v>
      </c>
      <c r="R11" s="16" t="s">
        <v>277</v>
      </c>
      <c r="S11" s="16" t="s">
        <v>327</v>
      </c>
      <c r="T11" s="21">
        <v>44690.948738425926</v>
      </c>
      <c r="U11" s="16" t="s">
        <v>335</v>
      </c>
      <c r="V11" s="16" t="s">
        <v>329</v>
      </c>
      <c r="W11" s="16" t="s">
        <v>812</v>
      </c>
      <c r="X11" s="16" t="s">
        <v>383</v>
      </c>
      <c r="Y11" s="16" t="s">
        <v>281</v>
      </c>
      <c r="Z11" s="16" t="s">
        <v>811</v>
      </c>
      <c r="AB11" s="55">
        <v>-1000</v>
      </c>
      <c r="AC11" s="55">
        <v>1</v>
      </c>
      <c r="AD11" s="55">
        <v>-1000</v>
      </c>
      <c r="AE11" s="16" t="s">
        <v>282</v>
      </c>
      <c r="AF11" s="55">
        <v>-1000</v>
      </c>
      <c r="AI11" s="55">
        <v>20.43</v>
      </c>
      <c r="AJ11" s="55">
        <v>20.43</v>
      </c>
      <c r="AL11" s="55">
        <v>0</v>
      </c>
      <c r="AM11" s="16" t="s">
        <v>284</v>
      </c>
      <c r="AN11" s="16" t="s">
        <v>284</v>
      </c>
      <c r="AO11" s="16" t="s">
        <v>384</v>
      </c>
      <c r="AP11" s="16" t="s">
        <v>332</v>
      </c>
      <c r="AQ11" s="16" t="s">
        <v>332</v>
      </c>
      <c r="AR11" s="16" t="s">
        <v>333</v>
      </c>
      <c r="AS11" s="16" t="s">
        <v>334</v>
      </c>
      <c r="AT11" s="16" t="s">
        <v>1256</v>
      </c>
      <c r="AU11" s="16" t="s">
        <v>1257</v>
      </c>
      <c r="AW11" s="16" t="s">
        <v>385</v>
      </c>
      <c r="AY11" s="18">
        <v>45777</v>
      </c>
      <c r="BA11" s="55">
        <v>18.75</v>
      </c>
      <c r="BB11" s="55">
        <v>0</v>
      </c>
      <c r="BC11" s="55">
        <v>1</v>
      </c>
      <c r="BD11" s="16" t="s">
        <v>282</v>
      </c>
      <c r="BE11" s="55">
        <v>1</v>
      </c>
      <c r="BK11" s="56" t="s">
        <v>1258</v>
      </c>
      <c r="BL11" s="16" t="s">
        <v>187</v>
      </c>
      <c r="BP11" s="56" t="s">
        <v>329</v>
      </c>
      <c r="BU11" s="56" t="s">
        <v>281</v>
      </c>
      <c r="BW11" s="17">
        <v>3629864</v>
      </c>
      <c r="BX11" s="56" t="s">
        <v>287</v>
      </c>
      <c r="BY11" s="56" t="s">
        <v>288</v>
      </c>
      <c r="BZ11" s="56" t="s">
        <v>287</v>
      </c>
      <c r="CA11" s="56" t="s">
        <v>288</v>
      </c>
      <c r="CC11" s="24">
        <v>1002</v>
      </c>
      <c r="CD11" s="16" t="s">
        <v>337</v>
      </c>
      <c r="CE11" s="16" t="s">
        <v>187</v>
      </c>
      <c r="CF11" s="16" t="s">
        <v>338</v>
      </c>
      <c r="CG11" s="16" t="s">
        <v>339</v>
      </c>
      <c r="CH11" s="16" t="s">
        <v>337</v>
      </c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B12" s="55"/>
      <c r="AC12" s="55"/>
      <c r="AD12" s="55"/>
      <c r="AE12" s="16"/>
      <c r="AF12" s="55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C12" s="55"/>
      <c r="BD12" s="16"/>
      <c r="BE12" s="55"/>
      <c r="BK12" s="56"/>
      <c r="BL12" s="16"/>
      <c r="BP12" s="56"/>
      <c r="BU12" s="56"/>
      <c r="BW12" s="17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W56" s="17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W57" s="17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W58" s="17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W59" s="17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x14ac:dyDescent="0.25">
      <c r="Z60" s="4"/>
    </row>
    <row r="61" spans="1:86" x14ac:dyDescent="0.25">
      <c r="Z61" s="4"/>
    </row>
    <row r="62" spans="1:86" x14ac:dyDescent="0.25">
      <c r="Z62" s="4"/>
    </row>
    <row r="63" spans="1:86" x14ac:dyDescent="0.25">
      <c r="Z63" s="4"/>
    </row>
    <row r="64" spans="1:86" x14ac:dyDescent="0.25">
      <c r="Z64" s="4"/>
    </row>
    <row r="65" spans="26:26" x14ac:dyDescent="0.25">
      <c r="Z65" s="4"/>
    </row>
    <row r="66" spans="26:26" x14ac:dyDescent="0.25">
      <c r="Z66" s="4"/>
    </row>
    <row r="67" spans="26:26" x14ac:dyDescent="0.25">
      <c r="Z67" s="4"/>
    </row>
    <row r="68" spans="26:26" x14ac:dyDescent="0.25">
      <c r="Z68" s="4"/>
    </row>
    <row r="69" spans="26:26" x14ac:dyDescent="0.25">
      <c r="Z69" s="4"/>
    </row>
    <row r="70" spans="26:26" x14ac:dyDescent="0.25">
      <c r="Z70" s="4"/>
    </row>
    <row r="71" spans="26:26" x14ac:dyDescent="0.25">
      <c r="Z71" s="4"/>
    </row>
    <row r="72" spans="26:26" x14ac:dyDescent="0.25">
      <c r="Z72" s="4"/>
    </row>
    <row r="73" spans="26:26" x14ac:dyDescent="0.25">
      <c r="Z73" s="4"/>
    </row>
    <row r="74" spans="26:26" x14ac:dyDescent="0.25">
      <c r="Z74" s="4"/>
    </row>
    <row r="75" spans="26:26" x14ac:dyDescent="0.25">
      <c r="Z75" s="4"/>
    </row>
    <row r="76" spans="26:26" x14ac:dyDescent="0.25">
      <c r="Z76" s="4"/>
    </row>
    <row r="77" spans="26:26" x14ac:dyDescent="0.25">
      <c r="Z77" s="4"/>
    </row>
    <row r="78" spans="26:26" x14ac:dyDescent="0.25">
      <c r="Z78" s="4"/>
    </row>
    <row r="79" spans="26:26" x14ac:dyDescent="0.25">
      <c r="Z79" s="4"/>
    </row>
    <row r="80" spans="26:2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2"/>
    </row>
    <row r="354" spans="26:26" x14ac:dyDescent="0.25">
      <c r="Z354" s="42"/>
    </row>
    <row r="355" spans="26:26" x14ac:dyDescent="0.25">
      <c r="Z355" s="42"/>
    </row>
    <row r="356" spans="26:26" x14ac:dyDescent="0.25">
      <c r="Z356" s="42"/>
    </row>
    <row r="357" spans="26:26" x14ac:dyDescent="0.25">
      <c r="Z357" s="42"/>
    </row>
    <row r="358" spans="26:26" x14ac:dyDescent="0.25">
      <c r="Z358" s="42"/>
    </row>
    <row r="359" spans="26:26" x14ac:dyDescent="0.25">
      <c r="Z359" s="42"/>
    </row>
    <row r="360" spans="26:26" x14ac:dyDescent="0.25">
      <c r="Z360" s="42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2"/>
    </row>
    <row r="381" spans="26:26" x14ac:dyDescent="0.25">
      <c r="Z381" s="42"/>
    </row>
    <row r="382" spans="26:26" x14ac:dyDescent="0.25">
      <c r="Z382" s="42"/>
    </row>
    <row r="383" spans="26:26" x14ac:dyDescent="0.25">
      <c r="Z383" s="42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</sheetData>
  <conditionalFormatting sqref="Z3">
    <cfRule type="duplicateValues" dxfId="9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2022-05-11T11:22:18Z</dcterms:modified>
</cp:coreProperties>
</file>