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 activeTab="2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INQ'!$A$3:$P$3</definedName>
    <definedName name="_xlnm._FilterDatabase" localSheetId="7" hidden="1">'1-LINK CASH'!$A$4:$P$5</definedName>
    <definedName name="_xlnm._FilterDatabase" localSheetId="5" hidden="1">'1-LINK IBFT ACQ'!$A$4:$R$31</definedName>
    <definedName name="_xlnm._FilterDatabase" localSheetId="3" hidden="1">'1-LINK IBFT ISS'!$A$4:$R$16</definedName>
    <definedName name="_xlnm._FilterDatabase" localSheetId="11" hidden="1">'BALANCE INQ TAG'!$A$4:$CQ$125</definedName>
    <definedName name="_xlnm._FilterDatabase" localSheetId="8" hidden="1">'CASH TAG ISS Trx'!$A$3:$CR$11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STATEMENT'!$A$3:$H$13</definedName>
    <definedName name="BalInq_1LINK" localSheetId="10">'1-LINK BALANCE INQ'!$A$4:$P$4</definedName>
    <definedName name="BalInq_1LINK_1" localSheetId="10">'1-LINK BALANCE INQ'!#REF!</definedName>
    <definedName name="CASH_1LINK" localSheetId="7">'1-LINK CASH'!#REF!</definedName>
    <definedName name="IBFTSett_TAG_1215" localSheetId="5">'1-LINK IBFT ACQ'!$A$5:$R$31</definedName>
    <definedName name="IBFTSett_TAG_1215" localSheetId="3">'1-LINK IBFT ISS'!$A$5:$R$16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CASH'!$A$5:$P$5</definedName>
  </definedNames>
  <calcPr calcId="162913"/>
  <pivotCaches>
    <pivotCache cacheId="1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/>
  <c r="C11" i="2" s="1"/>
  <c r="C14" i="2"/>
  <c r="C16" i="2"/>
  <c r="C4" i="2"/>
  <c r="C12" i="2" s="1"/>
  <c r="E27" i="2" l="1"/>
  <c r="E29" i="2"/>
  <c r="E30" i="2"/>
  <c r="E31" i="2" s="1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D13" i="17"/>
  <c r="F13" i="17" s="1"/>
  <c r="F14" i="17"/>
  <c r="E33" i="2" l="1"/>
  <c r="D33" i="2"/>
  <c r="D30" i="2"/>
  <c r="D31" i="2" s="1"/>
  <c r="D27" i="2"/>
  <c r="D29" i="2"/>
  <c r="E7" i="17" l="1"/>
  <c r="F7" i="17" s="1"/>
  <c r="D6" i="2" l="1"/>
  <c r="D4" i="2"/>
  <c r="E22" i="2" l="1"/>
  <c r="D23" i="2"/>
  <c r="E23" i="2" s="1"/>
  <c r="D4" i="17"/>
  <c r="E24" i="2" l="1"/>
  <c r="D25" i="2"/>
  <c r="E25" i="2" s="1"/>
  <c r="E6" i="17"/>
  <c r="F6" i="17" s="1"/>
  <c r="E5" i="17"/>
  <c r="F5" i="17" s="1"/>
  <c r="D14" i="2"/>
  <c r="C20" i="2" l="1"/>
  <c r="D10" i="2" l="1"/>
  <c r="D39" i="2" l="1"/>
  <c r="D12" i="2" l="1"/>
  <c r="E10" i="17" s="1"/>
  <c r="F10" i="17" s="1"/>
  <c r="D8" i="2" l="1"/>
  <c r="E9" i="17" s="1"/>
  <c r="F9" i="17" s="1"/>
  <c r="F23" i="2"/>
  <c r="F22" i="2"/>
  <c r="F27" i="2" l="1"/>
  <c r="F26" i="2"/>
  <c r="C27" i="2"/>
  <c r="F33" i="2"/>
  <c r="F32" i="2"/>
  <c r="C21" i="2" l="1"/>
  <c r="F11" i="2"/>
  <c r="F10" i="2"/>
  <c r="C17" i="2"/>
  <c r="C15" i="2" l="1"/>
  <c r="E10" i="2"/>
  <c r="D11" i="2"/>
  <c r="E11" i="2" s="1"/>
  <c r="C13" i="2" l="1"/>
  <c r="F25" i="2" l="1"/>
  <c r="F24" i="2"/>
  <c r="A1" i="2"/>
  <c r="F13" i="2"/>
  <c r="F12" i="2"/>
  <c r="F19" i="2"/>
  <c r="F18" i="2"/>
  <c r="D16" i="2" l="1"/>
  <c r="D13" i="2" l="1"/>
  <c r="D7" i="2"/>
  <c r="E6" i="2"/>
  <c r="D15" i="2"/>
  <c r="E14" i="2"/>
  <c r="D17" i="2"/>
  <c r="E17" i="2" s="1"/>
  <c r="E16" i="2"/>
  <c r="D5" i="2"/>
  <c r="E15" i="2" l="1"/>
  <c r="E12" i="2"/>
  <c r="E7" i="2"/>
  <c r="E18" i="2"/>
  <c r="E19" i="2"/>
  <c r="E5" i="2"/>
  <c r="E13" i="2"/>
  <c r="D9" i="2"/>
  <c r="E8" i="2"/>
  <c r="E4" i="2"/>
  <c r="E9" i="2" l="1"/>
  <c r="F21" i="2"/>
  <c r="F20" i="2"/>
  <c r="F17" i="2"/>
  <c r="F16" i="2"/>
  <c r="F15" i="2"/>
  <c r="F14" i="2"/>
  <c r="F9" i="2"/>
  <c r="F8" i="2"/>
  <c r="F7" i="2"/>
  <c r="F6" i="2"/>
  <c r="F5" i="2"/>
  <c r="F4" i="2"/>
  <c r="E4" i="17"/>
  <c r="F4" i="17" s="1"/>
  <c r="F20" i="17" s="1"/>
  <c r="D20" i="2"/>
  <c r="D21" i="2" s="1"/>
  <c r="E21" i="2" l="1"/>
  <c r="D38" i="2"/>
  <c r="E20" i="2"/>
  <c r="B38" i="2" l="1"/>
  <c r="D40" i="2"/>
</calcChain>
</file>

<file path=xl/connections.xml><?xml version="1.0" encoding="utf-8"?>
<connections xmlns="http://schemas.openxmlformats.org/spreadsheetml/2006/main">
  <connection id="1" name="BalInq_1LINK" type="6" refreshedVersion="6" background="1" saveData="1">
    <textPr codePage="437" sourceFile="D:\TAG SETTLEMENT FILES\1LINK SWITCH FILES\2022\BalInq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<sst xmlns="http://schemas.openxmlformats.org/spreadsheetml/2006/main" count="2271" uniqueCount="526">
  <si>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</si>
  <si>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</si>
  <si>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</si>
  <si>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</si>
  <si>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</si>
  <si>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</si>
  <si>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</si>
  <si>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</si>
  <si>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</si>
  <si>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</si>
  <si>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</si>
  <si>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</si>
  <si>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</si>
  <si>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</si>
  <si>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</si>
  <si>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</si>
  <si>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</si>
  <si>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</si>
  <si>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</si>
  <si>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</si>
  <si>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</si>
  <si>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</si>
  <si>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</si>
  <si>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</si>
  <si>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</si>
  <si>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</si>
  <si>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</si>
  <si>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</si>
  <si>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</si>
  <si>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</si>
  <si>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</si>
  <si>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</si>
  <si>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</si>
  <si>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</si>
  <si>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</si>
  <si>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</si>
  <si>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</si>
  <si>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</si>
  <si>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</si>
  <si>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</si>
  <si>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</si>
  <si>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</si>
  <si>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</si>
  <si>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</si>
  <si>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</si>
  <si>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</si>
  <si>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</si>
  <si>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</si>
  <si>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</si>
  <si>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</si>
  <si>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</si>
  <si>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</si>
  <si>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</si>
  <si>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</si>
  <si>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</si>
  <si>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</si>
  <si>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</si>
  <si>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</si>
  <si>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</si>
  <si>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</si>
  <si>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</si>
  <si>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</si>
  <si>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</si>
  <si>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</si>
  <si>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</si>
  <si>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</si>
  <si>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</si>
  <si>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</si>
  <si>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</si>
  <si>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</si>
  <si>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</si>
  <si>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</si>
  <si>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</si>
  <si>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</si>
  <si>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</si>
  <si>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</si>
  <si>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</si>
  <si>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</si>
  <si>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</si>
  <si>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</si>
  <si>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</si>
  <si>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</si>
  <si>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</si>
  <si>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</si>
  <si>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</si>
  <si>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</si>
  <si>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</si>
  <si>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</si>
  <si>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</si>
  <si>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</si>
  <si>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</si>
  <si>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</si>
  <si>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</si>
  <si>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</si>
  <si>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</si>
  <si>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</si>
  <si>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</si>
  <si>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</si>
  <si>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</si>
  <si>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</si>
  <si>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</si>
  <si>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</si>
  <si>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</si>
  <si>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</si>
  <si>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</si>
  <si>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</si>
  <si>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</si>
  <si>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</si>
  <si>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</si>
  <si>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</si>
  <si>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</si>
  <si>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</si>
  <si>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</si>
  <si>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</si>
  <si>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</si>
  <si>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</si>
  <si>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</si>
  <si>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</si>
  <si>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</si>
  <si>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</si>
  <si>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</si>
  <si>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</si>
  <si>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</si>
  <si>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</si>
  <si>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</si>
  <si>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</si>
  <si>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</si>
  <si>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</si>
  <si>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</si>
  <si>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</si>
  <si>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</si>
  <si>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</si>
  <si>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</si>
  <si>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</si>
  <si>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</si>
  <si>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</si>
  <si>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</si>
  <si>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</si>
  <si>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</si>
  <si>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</si>
  <si>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</si>
  <si>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</si>
  <si>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</si>
  <si>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</si>
  <si>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</si>
  <si>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</si>
  <si>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</si>
  <si>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</si>
  <si>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</si>
  <si>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</si>
  <si>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</si>
  <si>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</si>
  <si>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</si>
  <si>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</si>
  <si>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</si>
  <si>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</si>
  <si>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</si>
  <si>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</si>
  <si>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</si>
  <si>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</si>
  <si>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</si>
  <si>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</si>
  <si>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</si>
  <si>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</si>
  <si>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</si>
  <si>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</si>
  <si>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</si>
  <si>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</si>
  <si>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</si>
  <si>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</si>
  <si>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</si>
  <si>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</si>
  <si>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</si>
  <si>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</si>
  <si>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</si>
  <si>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</si>
  <si>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</si>
  <si>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</si>
  <si>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</si>
  <si>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</si>
  <si>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</si>
  <si>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</si>
  <si>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</si>
  <si>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</si>
  <si>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</si>
  <si>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</si>
  <si>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</si>
  <si>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</si>
  <si>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</si>
  <si>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83644350</t>
  </si>
  <si>
    <t>478278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</si>
  <si>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</si>
  <si>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</si>
  <si>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</si>
  <si>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</si>
  <si>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</si>
  <si>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</si>
  <si>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</si>
  <si>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</si>
  <si>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</si>
  <si>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</si>
  <si>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</si>
  <si>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</si>
  <si>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</si>
  <si>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000010</t>
  </si>
  <si>
    <t>000011</t>
  </si>
  <si>
    <t>000012</t>
  </si>
  <si>
    <t>627408</t>
  </si>
  <si>
    <t>000013</t>
  </si>
  <si>
    <t>000014</t>
  </si>
  <si>
    <t>000015</t>
  </si>
  <si>
    <t>585953</t>
  </si>
  <si>
    <t>000016</t>
  </si>
  <si>
    <t>000017</t>
  </si>
  <si>
    <t>627873</t>
  </si>
  <si>
    <t>rand</t>
  </si>
  <si>
    <t>000018</t>
  </si>
  <si>
    <t>600648</t>
  </si>
  <si>
    <t>000019</t>
  </si>
  <si>
    <t>000020</t>
  </si>
  <si>
    <t>000021</t>
  </si>
  <si>
    <t>000022</t>
  </si>
  <si>
    <t>000023</t>
  </si>
  <si>
    <t>000024</t>
  </si>
  <si>
    <t>000025</t>
  </si>
  <si>
    <t>03024231938</t>
  </si>
  <si>
    <t>404721</t>
  </si>
  <si>
    <t>03065698699</t>
  </si>
  <si>
    <t>03018191111</t>
  </si>
  <si>
    <t>03491068298</t>
  </si>
  <si>
    <t>03048672115</t>
  </si>
  <si>
    <t>03124398910</t>
  </si>
  <si>
    <t>TagProdStdPhysical</t>
  </si>
  <si>
    <t>0200</t>
  </si>
  <si>
    <t>402628364435047</t>
  </si>
  <si>
    <t>TAG                      INTERNET     PK</t>
  </si>
  <si>
    <t>PAK</t>
  </si>
  <si>
    <t>47</t>
  </si>
  <si>
    <t>H</t>
  </si>
  <si>
    <t>ACH_WITHD</t>
  </si>
  <si>
    <t>00</t>
  </si>
  <si>
    <t>PKR</t>
  </si>
  <si>
    <t>USD</t>
  </si>
  <si>
    <t>B</t>
  </si>
  <si>
    <t>I2C</t>
  </si>
  <si>
    <t>i2c Inc</t>
  </si>
  <si>
    <t>Y</t>
  </si>
  <si>
    <t>N</t>
  </si>
  <si>
    <t>40*************8049</t>
  </si>
  <si>
    <t>439000592523</t>
  </si>
  <si>
    <t>40*************8093</t>
  </si>
  <si>
    <t>439000746757</t>
  </si>
  <si>
    <t>L1TAGPHYVER</t>
  </si>
  <si>
    <t>Funds transfer from AKBAR ALI (40*************8049) to DARANAI DARANAI( Telenor Microfinance Bank - *2115)</t>
  </si>
  <si>
    <t>40*************4138</t>
  </si>
  <si>
    <t>439000173151</t>
  </si>
  <si>
    <t>0220</t>
  </si>
  <si>
    <t>SADAPAY</t>
  </si>
  <si>
    <t>SADAPAY                  MOBILE         PAK</t>
  </si>
  <si>
    <t>MOBILE</t>
  </si>
  <si>
    <t>0003</t>
  </si>
  <si>
    <t>48</t>
  </si>
  <si>
    <t>A</t>
  </si>
  <si>
    <t>1070000</t>
  </si>
  <si>
    <t>BNK_FUND_TRSEF</t>
  </si>
  <si>
    <t>ONELINK</t>
  </si>
  <si>
    <t>RO1</t>
  </si>
  <si>
    <t>ELAN</t>
  </si>
  <si>
    <t>01</t>
  </si>
  <si>
    <t>W</t>
  </si>
  <si>
    <t>**</t>
  </si>
  <si>
    <t>***</t>
  </si>
  <si>
    <t>*</t>
  </si>
  <si>
    <t>90</t>
  </si>
  <si>
    <t>62787300000</t>
  </si>
  <si>
    <t>Meezan Bank  AMBIT Karach</t>
  </si>
  <si>
    <t>Meezan Bank  AMBIT Karachi              PAK</t>
  </si>
  <si>
    <t>i</t>
  </si>
  <si>
    <t>NAYAPAY</t>
  </si>
  <si>
    <t>NAYAPAY                                 PAK</t>
  </si>
  <si>
    <t>40*************7706</t>
  </si>
  <si>
    <t>439000146115</t>
  </si>
  <si>
    <t>63939000000</t>
  </si>
  <si>
    <t>Islamabad</t>
  </si>
  <si>
    <t>923400289244000</t>
  </si>
  <si>
    <t>Islamabad                Islamabad      PAK</t>
  </si>
  <si>
    <t>02</t>
  </si>
  <si>
    <t>40*************6826</t>
  </si>
  <si>
    <t>439000142258</t>
  </si>
  <si>
    <t>ISLAMABAD</t>
  </si>
  <si>
    <t>ATM_WITHD</t>
  </si>
  <si>
    <t>Domestic ATM Cash Withdrawal</t>
  </si>
  <si>
    <t>05</t>
  </si>
  <si>
    <t>0722</t>
  </si>
  <si>
    <t>Fee of Domestic ATM Cash Withdrawal</t>
  </si>
  <si>
    <t>30</t>
  </si>
  <si>
    <t>ATM_BINQ_PIN</t>
  </si>
  <si>
    <t>Fee of ATM PIN Balance Inquiry</t>
  </si>
  <si>
    <t>6023720614714115143</t>
  </si>
  <si>
    <t>00000HMB</t>
  </si>
  <si>
    <t>03218141444</t>
  </si>
  <si>
    <t>03482314269</t>
  </si>
  <si>
    <t>6393470000372711</t>
  </si>
  <si>
    <t>03082893132</t>
  </si>
  <si>
    <t>54357000012103</t>
  </si>
  <si>
    <t>0510</t>
  </si>
  <si>
    <t>03041342338</t>
  </si>
  <si>
    <t>03036895453</t>
  </si>
  <si>
    <t>923135098526</t>
  </si>
  <si>
    <t>92313509</t>
  </si>
  <si>
    <t>Funds transfer from MUHAMMAD AFRAZ NAEEM (40*************4138) to MUHAMMAD AFRAZ NAEEM( SadaPay - *1938)</t>
  </si>
  <si>
    <t>40*************9690</t>
  </si>
  <si>
    <t>439000747193</t>
  </si>
  <si>
    <t>40*************8701</t>
  </si>
  <si>
    <t>439000745830</t>
  </si>
  <si>
    <t>HABIBMETRO BANK</t>
  </si>
  <si>
    <t>HABIBMETRO BANK          INTERNET       PAK</t>
  </si>
  <si>
    <t>INTERNET</t>
  </si>
  <si>
    <t>HMB</t>
  </si>
  <si>
    <t>40*************0911</t>
  </si>
  <si>
    <t>439000740126</t>
  </si>
  <si>
    <t>40*************8758</t>
  </si>
  <si>
    <t>439000291712</t>
  </si>
  <si>
    <t>40*************4987</t>
  </si>
  <si>
    <t>439000215323</t>
  </si>
  <si>
    <t>_x001A_</t>
  </si>
  <si>
    <t>ADJUSTMENT*IBFT TITLE FETCH*0510-IBFT TITLE FETCH</t>
  </si>
  <si>
    <t>ADJUSTMENT*IBFT TITLE FETCH*0511-IBFT TITLE FETCH</t>
  </si>
  <si>
    <t>ADJUSTMENT*0511 ISS TAG WRL*0511 ISS TAG WRLD SETT</t>
  </si>
  <si>
    <t>ADJUSTMENT*0511 ISS TAG WRL*0511 ISS TAG WRLD Exp</t>
  </si>
  <si>
    <t>ADJUSTMENT*0511 IBFT TAG Se*0511 IBFT TAG Sett</t>
  </si>
  <si>
    <t>ADJUSTMENT*0511 ISS TAG BI*0511 ISS TAG BI EXP</t>
  </si>
  <si>
    <t>ADJUSTMENT*0511 EXP TAG Set*0511 EXP TAG Sett</t>
  </si>
  <si>
    <t>ADJUSTMENT*0511 ACQ IBFT TA*0511 ACQ IBFT TAG</t>
  </si>
  <si>
    <t>ADJUSTMENT*0511 Income TAG*0511 Income TAG Sett</t>
  </si>
  <si>
    <t>ADJUSTMENT*0511 TAG IBFT TF*0511 TAG IBFT TF</t>
  </si>
  <si>
    <t>0511</t>
  </si>
  <si>
    <t>003522</t>
  </si>
  <si>
    <t>267778</t>
  </si>
  <si>
    <t>999925850666628648</t>
  </si>
  <si>
    <t>013506</t>
  </si>
  <si>
    <t>138648</t>
  </si>
  <si>
    <t>03003524185</t>
  </si>
  <si>
    <t>03444100000</t>
  </si>
  <si>
    <t>022041</t>
  </si>
  <si>
    <t>480356</t>
  </si>
  <si>
    <t>999925372516428651</t>
  </si>
  <si>
    <t>083525</t>
  </si>
  <si>
    <t>528651</t>
  </si>
  <si>
    <t>083602</t>
  </si>
  <si>
    <t>660924</t>
  </si>
  <si>
    <t>999925001763228658</t>
  </si>
  <si>
    <t>102017</t>
  </si>
  <si>
    <t>428658</t>
  </si>
  <si>
    <t>01287903020903</t>
  </si>
  <si>
    <t>03029409182</t>
  </si>
  <si>
    <t>103826</t>
  </si>
  <si>
    <t>800304</t>
  </si>
  <si>
    <t>4649510831007007</t>
  </si>
  <si>
    <t>114759</t>
  </si>
  <si>
    <t>689592</t>
  </si>
  <si>
    <t>08310106313672</t>
  </si>
  <si>
    <t>03200561045</t>
  </si>
  <si>
    <t>6393470000472917</t>
  </si>
  <si>
    <t>121839</t>
  </si>
  <si>
    <t>585016</t>
  </si>
  <si>
    <t>03010326855</t>
  </si>
  <si>
    <t>03053436655</t>
  </si>
  <si>
    <t>999925731402528664</t>
  </si>
  <si>
    <t>122154</t>
  </si>
  <si>
    <t>738664</t>
  </si>
  <si>
    <t>923219861883</t>
  </si>
  <si>
    <t>122919</t>
  </si>
  <si>
    <t>973061</t>
  </si>
  <si>
    <t>92321986</t>
  </si>
  <si>
    <t>03095096908</t>
  </si>
  <si>
    <t>4649510831005910</t>
  </si>
  <si>
    <t>141255</t>
  </si>
  <si>
    <t>548061</t>
  </si>
  <si>
    <t>08310105736555</t>
  </si>
  <si>
    <t>03325310646</t>
  </si>
  <si>
    <t>4649510831005563</t>
  </si>
  <si>
    <t>142338</t>
  </si>
  <si>
    <t>966814</t>
  </si>
  <si>
    <t>08310105645109</t>
  </si>
  <si>
    <t>4649510831006520</t>
  </si>
  <si>
    <t>143328</t>
  </si>
  <si>
    <t>674012</t>
  </si>
  <si>
    <t>08310105912335</t>
  </si>
  <si>
    <t>999925595273328667</t>
  </si>
  <si>
    <t>144552</t>
  </si>
  <si>
    <t>288667</t>
  </si>
  <si>
    <t>999925654383928670</t>
  </si>
  <si>
    <t>145543</t>
  </si>
  <si>
    <t>038670</t>
  </si>
  <si>
    <t>03455299060</t>
  </si>
  <si>
    <t>999925660316928673</t>
  </si>
  <si>
    <t>145643</t>
  </si>
  <si>
    <t>028673</t>
  </si>
  <si>
    <t>999925852322728676</t>
  </si>
  <si>
    <t>152843</t>
  </si>
  <si>
    <t>048676</t>
  </si>
  <si>
    <t>00351002486115</t>
  </si>
  <si>
    <t>627100</t>
  </si>
  <si>
    <t>173532</t>
  </si>
  <si>
    <t>778758</t>
  </si>
  <si>
    <t>999925953597328680</t>
  </si>
  <si>
    <t>183215</t>
  </si>
  <si>
    <t>538680</t>
  </si>
  <si>
    <t>03486721366</t>
  </si>
  <si>
    <t>185327</t>
  </si>
  <si>
    <t>220271</t>
  </si>
  <si>
    <t>999925681898328689</t>
  </si>
  <si>
    <t>203338</t>
  </si>
  <si>
    <t>568689</t>
  </si>
  <si>
    <t>999925137736828692</t>
  </si>
  <si>
    <t>214937</t>
  </si>
  <si>
    <t>088692</t>
  </si>
  <si>
    <t>231957</t>
  </si>
  <si>
    <t>466388</t>
  </si>
  <si>
    <t>999925765543828695</t>
  </si>
  <si>
    <t>233415</t>
  </si>
  <si>
    <t>028695</t>
  </si>
  <si>
    <t>4047210184158758</t>
  </si>
  <si>
    <t>184758</t>
  </si>
  <si>
    <t>297243</t>
  </si>
  <si>
    <t>0336</t>
  </si>
  <si>
    <t>184735</t>
  </si>
  <si>
    <t>296836</t>
  </si>
  <si>
    <t>Funds transfer from MOUFIQUE AHMAD (40*************8093) to AQIB ASLAM( Telenor Microfinance Bank - *4185)</t>
  </si>
  <si>
    <t>628648</t>
  </si>
  <si>
    <t>850666628648</t>
  </si>
  <si>
    <t>79999258506628648138642</t>
  </si>
  <si>
    <t>Funds transfer from MUHAMMAD HASSAN RAZA ABBASI (40*************9690) to MUHAMMAD( Habib Bank Limited - *2103)</t>
  </si>
  <si>
    <t>896789</t>
  </si>
  <si>
    <t>372516428651</t>
  </si>
  <si>
    <t>79999253725428651528652</t>
  </si>
  <si>
    <t>Funds transfer from MUSTAFA RAHEEM KHAN (40*************6826) to MUSTAFA RAHEEM( Habib Bank Limited - *0903)</t>
  </si>
  <si>
    <t>058139</t>
  </si>
  <si>
    <t>001763228658</t>
  </si>
  <si>
    <t>79999250017228658428652</t>
  </si>
  <si>
    <t>40*************2522</t>
  </si>
  <si>
    <t>439000747391</t>
  </si>
  <si>
    <t>Funds transfer from ABDULLAH MUKHTAR (40*************2522) to Abdullah Mukhtar( NayaPay Private Limited - *6855)</t>
  </si>
  <si>
    <t>528664</t>
  </si>
  <si>
    <t>731402528664</t>
  </si>
  <si>
    <t>79999257314528664738662</t>
  </si>
  <si>
    <t>328667</t>
  </si>
  <si>
    <t>595273328667</t>
  </si>
  <si>
    <t>79999255952328667288662</t>
  </si>
  <si>
    <t>Funds transfer from AKBAR ALI (40*************8049) to PERVEEZ ALI( Telenor Microfinance Bank - *9060)</t>
  </si>
  <si>
    <t>928670</t>
  </si>
  <si>
    <t>654383928670</t>
  </si>
  <si>
    <t>79999256543928670038672</t>
  </si>
  <si>
    <t>928673</t>
  </si>
  <si>
    <t>660316928673</t>
  </si>
  <si>
    <t>79999256603928673028672</t>
  </si>
  <si>
    <t>40*************9405</t>
  </si>
  <si>
    <t>439000419848</t>
  </si>
  <si>
    <t>Funds transfer from ZEB AYAZ (40*************9405) to ZEB AYAZ( Bank Alfalah Limited - *6115)</t>
  </si>
  <si>
    <t>728676</t>
  </si>
  <si>
    <t>852322728676</t>
  </si>
  <si>
    <t>79999258523728676048672</t>
  </si>
  <si>
    <t>40*************7516</t>
  </si>
  <si>
    <t>439000256828</t>
  </si>
  <si>
    <t>Funds transfer from YASIR IMRAN (40*************7516) to YASIR IMRAN( SadaPay - *1366)</t>
  </si>
  <si>
    <t>000938</t>
  </si>
  <si>
    <t>953597328680</t>
  </si>
  <si>
    <t>79999259535328680538682</t>
  </si>
  <si>
    <t>40*************9469</t>
  </si>
  <si>
    <t>439000285133</t>
  </si>
  <si>
    <t>Funds transfer from AQEEL AHMED (40*************9469) to AQEEL AHMED( SadaPay - *6908)</t>
  </si>
  <si>
    <t>040275</t>
  </si>
  <si>
    <t>681898328689</t>
  </si>
  <si>
    <t>79999256818328689568682</t>
  </si>
  <si>
    <t>Funds transfer from ARSLAN ALTAF PASHA (40*************4987) to ARSALAN ILTAF PASHA( Mobilink Microfinance Bank Limited - *5453)</t>
  </si>
  <si>
    <t>836650</t>
  </si>
  <si>
    <t>137736828692</t>
  </si>
  <si>
    <t>79999251377828692088692</t>
  </si>
  <si>
    <t>020779</t>
  </si>
  <si>
    <t>765543828695</t>
  </si>
  <si>
    <t>79999257655828695028692</t>
  </si>
  <si>
    <t>267778220510</t>
  </si>
  <si>
    <t>76393902677220510267772</t>
  </si>
  <si>
    <t>40*************4915</t>
  </si>
  <si>
    <t>439000600030</t>
  </si>
  <si>
    <t>000125528356</t>
  </si>
  <si>
    <t>75590490001528356480352</t>
  </si>
  <si>
    <t>40*************9297</t>
  </si>
  <si>
    <t>439000748448</t>
  </si>
  <si>
    <t>689592689592</t>
  </si>
  <si>
    <t>76278736895689592689592</t>
  </si>
  <si>
    <t>585016585016</t>
  </si>
  <si>
    <t>72205835850585016585012</t>
  </si>
  <si>
    <t>973061220510</t>
  </si>
  <si>
    <t>76393909730220510973062</t>
  </si>
  <si>
    <t>000125708924</t>
  </si>
  <si>
    <t>75590490001708924660922</t>
  </si>
  <si>
    <t>548061548061</t>
  </si>
  <si>
    <t>76278735480548061548062</t>
  </si>
  <si>
    <t>966814966814</t>
  </si>
  <si>
    <t>76278739668966814966812</t>
  </si>
  <si>
    <t>674012674012</t>
  </si>
  <si>
    <t>76278736740674012674012</t>
  </si>
  <si>
    <t>40*************1041</t>
  </si>
  <si>
    <t>439000111850</t>
  </si>
  <si>
    <t>000125848304</t>
  </si>
  <si>
    <t>75590490001848304800302</t>
  </si>
  <si>
    <t>253596</t>
  </si>
  <si>
    <t>000024300702</t>
  </si>
  <si>
    <t>76274080000300702778752</t>
  </si>
  <si>
    <t>466388466388</t>
  </si>
  <si>
    <t>72205834663466388466382</t>
  </si>
  <si>
    <t>000126268271</t>
  </si>
  <si>
    <t>75590490001268271220272</t>
  </si>
  <si>
    <t>BAHRIA PHASE 6</t>
  </si>
  <si>
    <t>33600000000336</t>
  </si>
  <si>
    <t>BAHRIA PHASE 6           ISLAMABAD      PAK</t>
  </si>
  <si>
    <t>336</t>
  </si>
  <si>
    <t>949947</t>
  </si>
  <si>
    <t>000000006364</t>
  </si>
  <si>
    <t>76278730000006364297242</t>
  </si>
  <si>
    <t>849307</t>
  </si>
  <si>
    <t>000000006363</t>
  </si>
  <si>
    <t>76278730000006363296832</t>
  </si>
  <si>
    <t>11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</si>
</sst>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0" fontId="0" fillId="0" borderId="0" xfId="0" applyNumberFormat="1" applyAlignment="1"/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693.447844560185" createdVersion="6" refreshedVersion="6" minRefreshableVersion="3" recordCount="73">
  <cacheSource type="worksheet">
    <worksheetSource ref="A3:H247" sheet="SETTLEMENT STATEMENT"/>
  </cacheSource>
  <cacheFields count="8">
    <cacheField name="Booking Date" numFmtId="0">
      <sharedItems containsNonDate="0" containsDate="1" containsString="0" containsBlank="1" minDate="2022-11-05T00:00:00" maxDate="2022-11-06T00:00:00"/>
    </cacheField>
    <cacheField name="Value Date" numFmtId="0">
      <sharedItems containsNonDate="0" containsDate="1" containsString="0" containsBlank="1" minDate="2022-10-05T00:00:00" maxDate="2022-11-06T00:00:00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Blank="1" containsMixedTypes="1" containsNumber="1" minValue="2.5" maxValue="16651.68"/>
    </cacheField>
    <cacheField name="Credit" numFmtId="0">
      <sharedItems containsBlank="1" containsMixedTypes="1" containsNumber="1" minValue="1.5" maxValue="27497"/>
    </cacheField>
    <cacheField name="Remarks" numFmtId="0">
      <sharedItems containsString="0" containsBlank="1" containsNumber="1" minValue="3341041.97" maxValue="3368538.97"/>
    </cacheField>
    <cacheField name="Trnx type" numFmtId="0">
      <sharedItems containsBlank="1" count="15">
        <s v="Title Fetch INCOME"/>
        <s v="CASH WITHDRAWAL"/>
        <s v="Cash Withdrawal Fee"/>
        <s v="IBFT OUTGOING"/>
        <s v="BAL INQ"/>
        <s v="IBFT OUTGOING FEE"/>
        <s v="IBFT INCOMING"/>
        <s v="IBFT OUTGOING INCOME"/>
        <s v="Title Fetch EXP"/>
        <m/>
        <s v="Adjustment" u="1"/>
        <s v="API" u="1"/>
        <s v="(blank)" u="1"/>
        <s v="ADJUSTMENT " u="1"/>
        <s v="CASH WITHDRAWAL INCO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d v="2022-11-05T00:00:00"/>
    <d v="2022-10-05T00:00:00"/>
    <s v="-"/>
    <s v="ADJUSTMENT*IBFT TITLE FETCH*0510-IBFT TITLE FETCH"/>
    <s v="-"/>
    <n v="1.5"/>
    <n v="3358726.96"/>
    <x v="0"/>
  </r>
  <r>
    <d v="2022-11-05T00:00:00"/>
    <d v="2022-11-05T00:00:00"/>
    <s v="-"/>
    <s v="ADJUSTMENT*IBFT TITLE FETCH*0511-IBFT TITLE FETCH"/>
    <s v="-"/>
    <n v="1.5"/>
    <n v="3358728.46"/>
    <x v="0"/>
  </r>
  <r>
    <d v="2022-11-05T00:00:00"/>
    <d v="2022-11-05T00:00:00"/>
    <s v="-"/>
    <s v="ADJUSTMENT*0511 ISS TAG WRL*0511 ISS TAG WRLD SETT"/>
    <n v="1000"/>
    <s v="-"/>
    <n v="3357728.46"/>
    <x v="1"/>
  </r>
  <r>
    <d v="2022-11-05T00:00:00"/>
    <d v="2022-11-05T00:00:00"/>
    <s v="-"/>
    <s v="ADJUSTMENT*0511 ISS TAG WRL*0511 ISS TAG WRLD Exp"/>
    <n v="18.75"/>
    <s v="-"/>
    <n v="3357709.71"/>
    <x v="2"/>
  </r>
  <r>
    <d v="2022-11-05T00:00:00"/>
    <d v="2022-11-05T00:00:00"/>
    <s v="-"/>
    <s v="ADJUSTMENT*0511 IBFT TAG Se*0511 IBFT TAG Sett"/>
    <n v="16651.68"/>
    <s v="-"/>
    <n v="3341058.03"/>
    <x v="3"/>
  </r>
  <r>
    <d v="2022-11-05T00:00:00"/>
    <d v="2022-11-05T00:00:00"/>
    <s v="-"/>
    <s v="ADJUSTMENT*0511 ISS TAG BI*0511 ISS TAG BI EXP"/>
    <n v="2.5"/>
    <s v="-"/>
    <n v="3341055.53"/>
    <x v="4"/>
  </r>
  <r>
    <d v="2022-11-05T00:00:00"/>
    <d v="2022-11-05T00:00:00"/>
    <s v="-"/>
    <s v="ADJUSTMENT*0511 EXP TAG Set*0511 EXP TAG Sett"/>
    <n v="13.56"/>
    <s v="-"/>
    <n v="3341041.97"/>
    <x v="5"/>
  </r>
  <r>
    <d v="2022-11-05T00:00:00"/>
    <d v="2022-11-05T00:00:00"/>
    <s v="-"/>
    <s v="ADJUSTMENT*0511 ACQ IBFT TA*0511 ACQ IBFT TAG"/>
    <s v="-"/>
    <n v="27497"/>
    <n v="3368538.97"/>
    <x v="6"/>
  </r>
  <r>
    <d v="2022-11-05T00:00:00"/>
    <d v="2022-11-05T00:00:00"/>
    <s v="-"/>
    <s v="ADJUSTMENT*0511 Income TAG*0511 Income TAG Sett"/>
    <n v="16.649999999999999"/>
    <s v="-"/>
    <n v="3368522.32"/>
    <x v="7"/>
  </r>
  <r>
    <d v="2022-11-05T00:00:00"/>
    <d v="2022-11-05T00:00:00"/>
    <s v="-"/>
    <s v="ADJUSTMENT*0511 TAG IBFT TF*0511 TAG IBFT TF"/>
    <n v="35.15"/>
    <s v="-"/>
    <n v="3368487.17"/>
    <x v="8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4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4"/>
        <item x="1"/>
        <item x="2"/>
        <item m="1" x="14"/>
        <item x="6"/>
        <item x="3"/>
        <item x="5"/>
        <item x="7"/>
        <item x="8"/>
        <item x="0"/>
        <item x="9"/>
        <item m="1" x="10"/>
        <item m="1" x="13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53">
      <pivotArea outline="0" collapsedLevelsAreSubtotals="1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7" type="button" dataOnly="0" labelOnly="1" outline="0" axis="axisRow" fieldPosition="0"/>
    </format>
    <format dxfId="149">
      <pivotArea dataOnly="0" labelOnly="1" outline="0" fieldPosition="0">
        <references count="1">
          <reference field="7" count="0"/>
        </references>
      </pivotArea>
    </format>
    <format dxfId="148">
      <pivotArea dataOnly="0" labelOnly="1" grandRow="1" outline="0" fieldPosition="0"/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E13" sqref="E13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>
        <v>2.5</v>
      </c>
      <c r="C4" s="48">
        <v>0</v>
      </c>
      <c r="D4" s="49">
        <f>B4-C4</f>
        <v>2.5</v>
      </c>
      <c r="E4" s="49">
        <f>-SUM('1-LINK BALANCE INQ'!H:H)</f>
        <v>-2.5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1000</v>
      </c>
      <c r="C5" s="48">
        <v>0</v>
      </c>
      <c r="D5" s="49">
        <f t="shared" ref="D5:D13" si="0">B5-C5</f>
        <v>1000</v>
      </c>
      <c r="E5" s="49">
        <f>-SUM('1-LINK CASH'!G:G)</f>
        <v>-1000</v>
      </c>
      <c r="F5" s="14">
        <f t="shared" ref="F5:F14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18.75</v>
      </c>
      <c r="C6" s="48">
        <v>0</v>
      </c>
      <c r="D6" s="49">
        <f t="shared" si="0"/>
        <v>18.75</v>
      </c>
      <c r="E6" s="49">
        <f>-SUM('1-LINK CASH'!H:H)</f>
        <v>-18.75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27497</v>
      </c>
      <c r="D7" s="49">
        <f t="shared" si="0"/>
        <v>-27497</v>
      </c>
      <c r="E7" s="49">
        <f>SUM('1-LINK IBFT ACQ'!G:G)</f>
        <v>27497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>
        <v>16651.68</v>
      </c>
      <c r="C8" s="48">
        <v>0</v>
      </c>
      <c r="D8" s="49">
        <f>B8-C8</f>
        <v>16651.68</v>
      </c>
      <c r="E8" s="49">
        <f>-SUM('1-LINK IBFT ISS'!G:G)</f>
        <v>-16651.68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>
        <v>13.56</v>
      </c>
      <c r="C9" s="48">
        <v>0</v>
      </c>
      <c r="D9" s="49">
        <f t="shared" si="0"/>
        <v>13.56</v>
      </c>
      <c r="E9" s="49">
        <f>ENTRIES!D6+ENTRIES!D8</f>
        <v>-13.56</v>
      </c>
      <c r="F9" s="14">
        <f t="shared" si="1"/>
        <v>0</v>
      </c>
      <c r="G9" s="46"/>
      <c r="J9" t="s">
        <v>125</v>
      </c>
    </row>
    <row r="10" spans="1:10" x14ac:dyDescent="0.25">
      <c r="A10" s="46" t="s">
        <v>126</v>
      </c>
      <c r="B10" s="48">
        <v>16.649999999999999</v>
      </c>
      <c r="C10" s="48">
        <v>0</v>
      </c>
      <c r="D10" s="49">
        <f t="shared" si="0"/>
        <v>16.649999999999999</v>
      </c>
      <c r="E10" s="49">
        <f>ENTRIES!D12</f>
        <v>-16.651679999999999</v>
      </c>
      <c r="F10" s="14">
        <f t="shared" si="1"/>
        <v>1.6800000000003479E-3</v>
      </c>
      <c r="G10" s="46"/>
      <c r="J10" t="s">
        <v>126</v>
      </c>
    </row>
    <row r="11" spans="1:10" x14ac:dyDescent="0.25">
      <c r="A11" s="46" t="s">
        <v>121</v>
      </c>
      <c r="B11" s="48">
        <v>35.15</v>
      </c>
      <c r="C11" s="48">
        <v>0</v>
      </c>
      <c r="D11" s="49">
        <f t="shared" si="0"/>
        <v>35.15</v>
      </c>
      <c r="E11" s="49">
        <v>-35.15</v>
      </c>
      <c r="F11" s="14">
        <f t="shared" si="1"/>
        <v>0</v>
      </c>
      <c r="G11" s="46"/>
      <c r="J11" t="s">
        <v>121</v>
      </c>
    </row>
    <row r="12" spans="1:10" x14ac:dyDescent="0.25">
      <c r="A12" s="46" t="s">
        <v>178</v>
      </c>
      <c r="B12" s="48">
        <v>0</v>
      </c>
      <c r="C12" s="48">
        <v>3</v>
      </c>
      <c r="D12" s="49">
        <f t="shared" si="0"/>
        <v>-3</v>
      </c>
      <c r="E12" s="49">
        <v>3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174</v>
      </c>
      <c r="B13" s="48"/>
      <c r="C13" s="48"/>
      <c r="D13" s="49">
        <f t="shared" si="0"/>
        <v>0</v>
      </c>
      <c r="E13" s="49"/>
      <c r="F13" s="14">
        <f t="shared" si="1"/>
        <v>0</v>
      </c>
      <c r="G13" s="46"/>
      <c r="J13" t="s">
        <v>174</v>
      </c>
    </row>
    <row r="14" spans="1:10" x14ac:dyDescent="0.25">
      <c r="A14" s="46" t="s">
        <v>120</v>
      </c>
      <c r="B14" s="48">
        <v>17738.290000000005</v>
      </c>
      <c r="C14" s="48">
        <v>27500</v>
      </c>
      <c r="D14" s="49"/>
      <c r="E14" s="49"/>
      <c r="F14" s="14">
        <f t="shared" si="1"/>
        <v>0</v>
      </c>
      <c r="G14" s="46"/>
      <c r="J14" t="s">
        <v>179</v>
      </c>
    </row>
    <row r="15" spans="1:10" x14ac:dyDescent="0.25">
      <c r="D15" s="49"/>
      <c r="E15" s="49"/>
      <c r="F15" s="14"/>
      <c r="G15" s="46"/>
      <c r="J15" t="s">
        <v>180</v>
      </c>
    </row>
    <row r="16" spans="1:10" x14ac:dyDescent="0.25">
      <c r="D16" s="49"/>
      <c r="E16" s="49"/>
      <c r="F16" s="14"/>
      <c r="G16" s="46"/>
    </row>
    <row r="17" spans="1:7" x14ac:dyDescent="0.25">
      <c r="D17" s="49"/>
      <c r="E17" s="49"/>
      <c r="F17" s="14"/>
      <c r="G17" s="46"/>
    </row>
    <row r="18" spans="1:7" x14ac:dyDescent="0.25"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6"/>
      <c r="C20" s="46"/>
      <c r="D20" s="49"/>
      <c r="E20" s="31" t="s">
        <v>133</v>
      </c>
      <c r="F20" s="31">
        <f>-SUM(F4:F14)</f>
        <v>-1.6800000000003479E-3</v>
      </c>
      <c r="G20" s="46"/>
    </row>
    <row r="21" spans="1:7" x14ac:dyDescent="0.25">
      <c r="D21" s="9"/>
      <c r="E21" s="9"/>
      <c r="F21" s="9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4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16" t="s">
        <v>252</v>
      </c>
      <c r="B4" s="16" t="s">
        <v>226</v>
      </c>
      <c r="C4" s="16" t="s">
        <v>321</v>
      </c>
      <c r="D4" s="16" t="s">
        <v>322</v>
      </c>
      <c r="E4" s="17">
        <v>2917</v>
      </c>
      <c r="F4" s="16" t="s">
        <v>306</v>
      </c>
      <c r="G4" s="17">
        <v>3632426</v>
      </c>
      <c r="H4" s="16" t="s">
        <v>293</v>
      </c>
      <c r="I4" s="18">
        <v>44691</v>
      </c>
      <c r="J4" s="19">
        <v>0.78355324074074073</v>
      </c>
      <c r="K4" s="18">
        <v>44692</v>
      </c>
      <c r="L4" s="16" t="s">
        <v>274</v>
      </c>
      <c r="M4" s="16" t="s">
        <v>515</v>
      </c>
      <c r="N4" s="16" t="s">
        <v>516</v>
      </c>
      <c r="O4" s="16" t="s">
        <v>517</v>
      </c>
      <c r="P4" s="16" t="s">
        <v>289</v>
      </c>
      <c r="R4" s="16" t="s">
        <v>236</v>
      </c>
      <c r="S4" s="16" t="s">
        <v>260</v>
      </c>
      <c r="T4" s="21">
        <v>44691.783310185187</v>
      </c>
      <c r="U4" s="16" t="s">
        <v>268</v>
      </c>
      <c r="V4" s="16" t="s">
        <v>262</v>
      </c>
      <c r="W4" s="16" t="s">
        <v>518</v>
      </c>
      <c r="X4" s="16" t="s">
        <v>290</v>
      </c>
      <c r="Y4" s="16" t="s">
        <v>240</v>
      </c>
      <c r="Z4" s="16" t="s">
        <v>425</v>
      </c>
      <c r="AA4" s="17">
        <v>3632425</v>
      </c>
      <c r="AB4" s="55">
        <v>-18.75</v>
      </c>
      <c r="AC4" s="55">
        <v>1</v>
      </c>
      <c r="AD4" s="55">
        <v>-18.75</v>
      </c>
      <c r="AE4" s="16" t="s">
        <v>241</v>
      </c>
      <c r="AG4" s="16" t="s">
        <v>242</v>
      </c>
      <c r="AI4" s="55">
        <v>18.5</v>
      </c>
      <c r="AJ4" s="55">
        <v>18.5</v>
      </c>
      <c r="AL4" s="55">
        <v>0</v>
      </c>
      <c r="AM4" s="16" t="s">
        <v>243</v>
      </c>
      <c r="AN4" s="16" t="s">
        <v>243</v>
      </c>
      <c r="AO4" s="16" t="s">
        <v>294</v>
      </c>
      <c r="AP4" s="16" t="s">
        <v>265</v>
      </c>
      <c r="AQ4" s="16" t="s">
        <v>265</v>
      </c>
      <c r="AR4" s="16" t="s">
        <v>266</v>
      </c>
      <c r="AS4" s="16" t="s">
        <v>267</v>
      </c>
      <c r="AT4" s="16" t="s">
        <v>519</v>
      </c>
      <c r="AU4" s="16" t="s">
        <v>520</v>
      </c>
      <c r="AW4" s="16" t="s">
        <v>292</v>
      </c>
      <c r="AY4" s="18">
        <v>45688</v>
      </c>
      <c r="BA4" s="55">
        <v>18.75</v>
      </c>
      <c r="BB4" s="55">
        <v>0</v>
      </c>
      <c r="BD4" s="16" t="s">
        <v>241</v>
      </c>
      <c r="BE4" s="55">
        <v>1</v>
      </c>
      <c r="BK4" s="56" t="s">
        <v>521</v>
      </c>
      <c r="BL4" s="16" t="s">
        <v>187</v>
      </c>
      <c r="BP4" s="56" t="s">
        <v>262</v>
      </c>
      <c r="BU4" s="56" t="s">
        <v>240</v>
      </c>
      <c r="BX4" s="56" t="s">
        <v>246</v>
      </c>
      <c r="BY4" s="56" t="s">
        <v>247</v>
      </c>
      <c r="BZ4" s="56" t="s">
        <v>246</v>
      </c>
      <c r="CA4" s="56" t="s">
        <v>247</v>
      </c>
      <c r="CC4" s="24">
        <v>1002</v>
      </c>
      <c r="CD4" s="16" t="s">
        <v>270</v>
      </c>
      <c r="CE4" s="16" t="s">
        <v>187</v>
      </c>
      <c r="CF4" s="16" t="s">
        <v>271</v>
      </c>
      <c r="CG4" s="16" t="s">
        <v>272</v>
      </c>
      <c r="CH4" s="16" t="s">
        <v>270</v>
      </c>
    </row>
    <row r="5" spans="1:98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8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8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8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8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8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8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8" s="20" customFormat="1" x14ac:dyDescent="0.25">
      <c r="A12" s="85"/>
      <c r="B12" s="85"/>
      <c r="C12" s="85"/>
      <c r="D12" s="85"/>
      <c r="E12" s="86"/>
      <c r="F12" s="85"/>
      <c r="G12" s="86"/>
      <c r="H12" s="85"/>
      <c r="I12" s="87"/>
      <c r="J12" s="88"/>
      <c r="K12" s="87"/>
      <c r="L12" s="85"/>
      <c r="M12" s="85"/>
      <c r="O12" s="85"/>
      <c r="P12" s="85"/>
      <c r="R12" s="85"/>
      <c r="S12" s="85"/>
      <c r="T12" s="89"/>
      <c r="U12" s="85"/>
      <c r="V12" s="85"/>
      <c r="W12" s="85"/>
      <c r="X12" s="85"/>
      <c r="Y12" s="85"/>
      <c r="Z12" s="85"/>
      <c r="AA12" s="86"/>
      <c r="AB12" s="90"/>
      <c r="AC12" s="90"/>
      <c r="AD12" s="90"/>
      <c r="AE12" s="85"/>
      <c r="AG12" s="85"/>
      <c r="AI12" s="90"/>
      <c r="AJ12" s="90"/>
      <c r="AL12" s="90"/>
      <c r="AM12" s="85"/>
      <c r="AN12" s="85"/>
      <c r="AO12" s="85"/>
      <c r="AP12" s="85"/>
      <c r="AQ12" s="85"/>
      <c r="AR12" s="85"/>
      <c r="AS12" s="85"/>
      <c r="AT12" s="85"/>
      <c r="AU12" s="85"/>
      <c r="AW12" s="85"/>
      <c r="AY12" s="87"/>
      <c r="BA12" s="90"/>
      <c r="BB12" s="90"/>
      <c r="BD12" s="85"/>
      <c r="BE12" s="90"/>
      <c r="BK12" s="91"/>
      <c r="BL12" s="85"/>
      <c r="BP12" s="91"/>
      <c r="BU12" s="91"/>
      <c r="BX12" s="91"/>
      <c r="BY12" s="91"/>
      <c r="BZ12" s="91"/>
      <c r="CA12" s="91"/>
      <c r="CC12" s="92"/>
      <c r="CD12" s="85"/>
      <c r="CE12" s="85"/>
      <c r="CF12" s="85"/>
      <c r="CG12" s="85"/>
      <c r="CH12" s="85"/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8" priority="7"/>
    <cfRule type="duplicateValues" dxfId="7" priority="8"/>
    <cfRule type="duplicateValues" dxfId="6" priority="9"/>
  </conditionalFormatting>
  <conditionalFormatting sqref="Z493:Z1211">
    <cfRule type="duplicateValues" dxfId="5" priority="10"/>
    <cfRule type="duplicateValues" dxfId="4" priority="11"/>
  </conditionalFormatting>
  <conditionalFormatting sqref="Z238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"/>
  <sheetViews>
    <sheetView workbookViewId="0">
      <selection activeCell="K4" sqref="K4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2" style="5" customWidth="1"/>
    <col min="8" max="8" width="3" style="5" customWidth="1"/>
    <col min="9" max="9" width="5" style="5" customWidth="1"/>
    <col min="10" max="11" width="7" style="5" bestFit="1" customWidth="1"/>
    <col min="12" max="12" width="5" style="5" customWidth="1"/>
    <col min="13" max="14" width="2" style="5" customWidth="1"/>
    <col min="15" max="15" width="5" style="5" customWidth="1"/>
    <col min="16" max="16" width="2" style="5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65" t="s">
        <v>181</v>
      </c>
      <c r="B4" s="65" t="s">
        <v>182</v>
      </c>
      <c r="C4" s="65" t="s">
        <v>336</v>
      </c>
      <c r="D4" s="65" t="s">
        <v>226</v>
      </c>
      <c r="E4" s="65" t="s">
        <v>214</v>
      </c>
      <c r="F4" s="65" t="s">
        <v>423</v>
      </c>
      <c r="G4" s="5">
        <v>0</v>
      </c>
      <c r="H4" s="94">
        <v>2.5</v>
      </c>
      <c r="I4" s="65" t="s">
        <v>305</v>
      </c>
      <c r="J4" s="65" t="s">
        <v>427</v>
      </c>
      <c r="K4" s="65" t="s">
        <v>428</v>
      </c>
      <c r="L4" s="65" t="s">
        <v>426</v>
      </c>
      <c r="M4" s="65" t="s">
        <v>185</v>
      </c>
      <c r="O4" s="65" t="s">
        <v>202</v>
      </c>
      <c r="P4" s="65" t="s">
        <v>185</v>
      </c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topLeftCell="A2" workbookViewId="0">
      <selection activeCell="A4" sqref="A4:XFD4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252</v>
      </c>
      <c r="B4" s="16" t="s">
        <v>226</v>
      </c>
      <c r="C4" s="16" t="s">
        <v>321</v>
      </c>
      <c r="D4" s="16" t="s">
        <v>322</v>
      </c>
      <c r="E4" s="17">
        <v>2917</v>
      </c>
      <c r="F4" s="16" t="s">
        <v>306</v>
      </c>
      <c r="G4" s="17">
        <v>3632424</v>
      </c>
      <c r="H4" s="16" t="s">
        <v>293</v>
      </c>
      <c r="I4" s="18">
        <v>44691</v>
      </c>
      <c r="J4" s="19">
        <v>0.78327546296296291</v>
      </c>
      <c r="K4" s="18">
        <v>44692</v>
      </c>
      <c r="L4" s="16" t="s">
        <v>274</v>
      </c>
      <c r="M4" s="16" t="s">
        <v>515</v>
      </c>
      <c r="N4" s="16" t="s">
        <v>516</v>
      </c>
      <c r="O4" s="16" t="s">
        <v>517</v>
      </c>
      <c r="P4" s="16" t="s">
        <v>289</v>
      </c>
      <c r="R4" s="16" t="s">
        <v>236</v>
      </c>
      <c r="S4" s="16" t="s">
        <v>260</v>
      </c>
      <c r="T4" s="21">
        <v>44691.783043981479</v>
      </c>
      <c r="U4" s="16" t="s">
        <v>295</v>
      </c>
      <c r="V4" s="16" t="s">
        <v>262</v>
      </c>
      <c r="W4" s="16" t="s">
        <v>518</v>
      </c>
      <c r="X4" s="16" t="s">
        <v>296</v>
      </c>
      <c r="Y4" s="16" t="s">
        <v>240</v>
      </c>
      <c r="Z4" s="16" t="s">
        <v>428</v>
      </c>
      <c r="AA4" s="17">
        <v>3632423</v>
      </c>
      <c r="AB4" s="55">
        <v>-2.5</v>
      </c>
      <c r="AC4" s="55">
        <v>1</v>
      </c>
      <c r="AD4" s="55">
        <v>-2.5</v>
      </c>
      <c r="AE4" s="16" t="s">
        <v>241</v>
      </c>
      <c r="AG4" s="16" t="s">
        <v>242</v>
      </c>
      <c r="AI4" s="55">
        <v>1037.25</v>
      </c>
      <c r="AJ4" s="55">
        <v>1037.25</v>
      </c>
      <c r="AL4" s="55">
        <v>0</v>
      </c>
      <c r="AM4" s="16" t="s">
        <v>243</v>
      </c>
      <c r="AN4" s="16" t="s">
        <v>243</v>
      </c>
      <c r="AO4" s="16" t="s">
        <v>297</v>
      </c>
      <c r="AP4" s="16" t="s">
        <v>265</v>
      </c>
      <c r="AQ4" s="16" t="s">
        <v>265</v>
      </c>
      <c r="AR4" s="16" t="s">
        <v>266</v>
      </c>
      <c r="AS4" s="16" t="s">
        <v>267</v>
      </c>
      <c r="AT4" s="16" t="s">
        <v>522</v>
      </c>
      <c r="AU4" s="16" t="s">
        <v>523</v>
      </c>
      <c r="AW4" s="16" t="s">
        <v>292</v>
      </c>
      <c r="AY4" s="18">
        <v>45688</v>
      </c>
      <c r="BA4" s="55">
        <v>2.5</v>
      </c>
      <c r="BB4" s="55">
        <v>0</v>
      </c>
      <c r="BD4" s="16" t="s">
        <v>241</v>
      </c>
      <c r="BE4" s="55">
        <v>1</v>
      </c>
      <c r="BK4" s="56" t="s">
        <v>524</v>
      </c>
      <c r="BL4" s="16" t="s">
        <v>187</v>
      </c>
      <c r="BP4" s="56" t="s">
        <v>262</v>
      </c>
      <c r="BU4" s="56" t="s">
        <v>240</v>
      </c>
      <c r="BX4" s="56" t="s">
        <v>246</v>
      </c>
      <c r="BY4" s="56" t="s">
        <v>247</v>
      </c>
      <c r="BZ4" s="56" t="s">
        <v>246</v>
      </c>
      <c r="CA4" s="56" t="s">
        <v>247</v>
      </c>
      <c r="CC4" s="24">
        <v>1002</v>
      </c>
      <c r="CD4" s="16" t="s">
        <v>270</v>
      </c>
      <c r="CE4" s="16" t="s">
        <v>187</v>
      </c>
      <c r="CF4" s="16" t="s">
        <v>271</v>
      </c>
      <c r="CG4" s="16" t="s">
        <v>272</v>
      </c>
      <c r="CH4" s="16" t="s">
        <v>270</v>
      </c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1" priority="6"/>
  </conditionalFormatting>
  <conditionalFormatting sqref="Z3">
    <cfRule type="duplicateValues" dxfId="0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D25" sqref="D25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95" t="str">
        <f>"1-Link Settlement Set Dt: "&amp;'SETTLEMENT STATEMENT'!$D$1</f>
        <v>1-Link Settlement Set Dt: 11 MAY 2022</v>
      </c>
      <c r="B1" s="95"/>
      <c r="C1" s="95"/>
      <c r="D1" s="95"/>
      <c r="E1" s="95"/>
      <c r="F1" s="95"/>
    </row>
    <row r="2" spans="1:6" x14ac:dyDescent="0.25">
      <c r="A2" s="96"/>
      <c r="B2" s="96"/>
      <c r="C2" s="96"/>
      <c r="D2" s="96"/>
      <c r="E2" s="96"/>
      <c r="F2" s="96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16651.68</v>
      </c>
      <c r="D4" s="14">
        <f>SUM('1-LINK IBFT ISS'!G:G)</f>
        <v>16651.68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11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-16651.68</v>
      </c>
      <c r="D5" s="14">
        <f>-D4</f>
        <v>-16651.68</v>
      </c>
      <c r="E5" s="14">
        <f t="shared" ref="E5:E21" si="0">D5-C5</f>
        <v>0</v>
      </c>
      <c r="F5" s="12" t="str">
        <f>"IBFT Transaction 1link - TAG as a Issuer. SETT DT: "&amp;'SETTLEMENT STATEMENT'!$D$1</f>
        <v>IBFT Transaction 1link - TAG as a Issuer. SETT DT: 11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-12</v>
      </c>
      <c r="E6" s="14">
        <f t="shared" si="0"/>
        <v>-12</v>
      </c>
      <c r="F6" s="12" t="str">
        <f>"Switch Fee - IBFT Transaction 1link- TAG as an Issuer  SETT DT: "&amp;'SETTLEMENT STATEMENT'!$D$1</f>
        <v>Switch Fee - IBFT Transaction 1link- TAG as an Issuer  SETT DT: 11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12</v>
      </c>
      <c r="E7" s="14">
        <f t="shared" si="0"/>
        <v>12</v>
      </c>
      <c r="F7" s="12" t="str">
        <f>"Switch Fee - IBFT Transaction 1link- TAG as an Issuer SETT DT: "&amp;'SETTLEMENT STATEMENT'!$D$1</f>
        <v>Switch Fee - IBFT Transaction 1link- TAG as an Issuer SETT DT: 11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-1.56</v>
      </c>
      <c r="E8" s="14">
        <f t="shared" si="0"/>
        <v>-1.56</v>
      </c>
      <c r="F8" s="12" t="str">
        <f>"GST 13% on IBFT Fee to 1link- TAG  as a Sender SETT DT: "&amp;'SETTLEMENT STATEMENT'!$D$1</f>
        <v>GST 13% on IBFT Fee to 1link- TAG  as a Sender SETT DT: 11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1.56</v>
      </c>
      <c r="E9" s="14">
        <f t="shared" si="0"/>
        <v>1.56</v>
      </c>
      <c r="F9" s="12" t="str">
        <f>"GST 13% on IBFT Fee to 1link- TAG as a Sender  SETT DT:"&amp;'SETTLEMENT STATEMENT'!$D$1</f>
        <v>GST 13% on IBFT Fee to 1link- TAG as a Sender  SETT DT:11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-27497</v>
      </c>
      <c r="D10" s="14">
        <f>-SUM('1-LINK IBFT ACQ'!G:G)</f>
        <v>-27497</v>
      </c>
      <c r="E10" s="14">
        <f>D10-C10</f>
        <v>0</v>
      </c>
      <c r="F10" s="12" t="str">
        <f>"IBFT Transaction 1Link - TAG as beneficiary. SETT DT: "&amp;'SETTLEMENT STATEMENT'!$D$1</f>
        <v>IBFT Transaction 1Link - TAG as beneficiary. SETT DT: 11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27497</v>
      </c>
      <c r="D11" s="14">
        <f>-D10</f>
        <v>27497</v>
      </c>
      <c r="E11" s="14">
        <f>D11-C11</f>
        <v>0</v>
      </c>
      <c r="F11" s="12" t="str">
        <f>"IBFT Transaction 1Link - TAG as beneficiary. SETT DT: "&amp;'SETTLEMENT STATEMENT'!$D$1</f>
        <v>IBFT Transaction 1Link - TAG as beneficiary. SETT DT: 11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-16.651679999999999</v>
      </c>
      <c r="D12" s="14">
        <f>-D4*0.1%</f>
        <v>-16.651679999999999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DT:11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16.651679999999999</v>
      </c>
      <c r="D13" s="14">
        <f>-D12</f>
        <v>16.651679999999999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DT:11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-1000</v>
      </c>
      <c r="D14" s="14">
        <f>-SUM('1-LINK CASH'!G:G)</f>
        <v>-1000</v>
      </c>
      <c r="E14" s="14">
        <f t="shared" si="0"/>
        <v>0</v>
      </c>
      <c r="F14" s="12" t="str">
        <f>"Cash Withdrawal Transaction 1link - TAG as an Issuer. SETT DT: "&amp;'SETTLEMENT STATEMENT'!$D$1</f>
        <v>Cash Withdrawal Transaction 1link - TAG as an Issuer. SETT DT: 11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1000</v>
      </c>
      <c r="D15" s="14">
        <f>-D14</f>
        <v>1000</v>
      </c>
      <c r="E15" s="14">
        <f t="shared" si="0"/>
        <v>0</v>
      </c>
      <c r="F15" s="12" t="str">
        <f>"Cash Withdrawal Transaction 1link - TAG as an Issuer. SETT DT: "&amp;'SETTLEMENT STATEMENT'!$D$1</f>
        <v>Cash Withdrawal Transaction 1link - TAG as an Issuer. SETT DT: 11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-18.75</v>
      </c>
      <c r="D16" s="14">
        <f>-SUM('1-LINK CASH'!H:H)</f>
        <v>-18.75</v>
      </c>
      <c r="E16" s="14">
        <f t="shared" si="0"/>
        <v>0</v>
      </c>
      <c r="F16" s="12" t="str">
        <f>"Switch Fee - Cash Withdrawal Transaction 1link- TAG as an Issuer. SETT DT: "&amp;'SETTLEMENT STATEMENT'!$D$1</f>
        <v>Switch Fee - Cash Withdrawal Transaction 1link- TAG as an Issuer. SETT DT: 11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18.75</v>
      </c>
      <c r="D17" s="14">
        <f>-D16</f>
        <v>18.75</v>
      </c>
      <c r="E17" s="14">
        <f t="shared" si="0"/>
        <v>0</v>
      </c>
      <c r="F17" s="12" t="str">
        <f>"Switch Fee - Cash Withdrawal Transaction 1link- TAG as an Issuer. SETT DT: "&amp;'SETTLEMENT STATEMENT'!$D$1</f>
        <v>Switch Fee - Cash Withdrawal Transaction 1link- TAG as an Issuer. SETT DT: 11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11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>D19-C19</f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11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-2.5</v>
      </c>
      <c r="D20" s="14">
        <f>-SUM('1-LINK BALANCE INQ'!H:H)</f>
        <v>-2.5</v>
      </c>
      <c r="E20" s="14">
        <f t="shared" si="0"/>
        <v>0</v>
      </c>
      <c r="F20" s="12" t="str">
        <f>"Switch Fee - Balance Inquiry Transactions on 1Link ATM. SETT DT: "&amp;'SETTLEMENT STATEMENT'!$D$1</f>
        <v>Switch Fee - Balance Inquiry Transactions on 1Link ATM. SETT DT: 11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2.5</v>
      </c>
      <c r="D21" s="14">
        <f>-D20</f>
        <v>2.5</v>
      </c>
      <c r="E21" s="14">
        <f t="shared" si="0"/>
        <v>0</v>
      </c>
      <c r="F21" s="12" t="str">
        <f>"Switch Fee - Balance Inquiry Transactions on 1Link ATM. SETT DT "&amp;'SETTLEMENT STATEMENT'!$D$1</f>
        <v>Switch Fee - Balance Inquiry Transactions on 1Link ATM. SETT DT 11 MAY 2022</v>
      </c>
    </row>
    <row r="22" spans="1:6" s="8" customFormat="1" x14ac:dyDescent="0.25">
      <c r="A22" s="12" t="s">
        <v>35</v>
      </c>
      <c r="B22" s="13" t="s">
        <v>3</v>
      </c>
      <c r="C22" s="15"/>
      <c r="D22" s="14">
        <v>-3</v>
      </c>
      <c r="E22" s="14">
        <f>D22</f>
        <v>-3</v>
      </c>
      <c r="F22" s="12" t="str">
        <f>"1LINK TITLE FETCH FEE INCOME dated:  "&amp;'SETTLEMENT STATEMENT'!$D$1</f>
        <v>1LINK TITLE FETCH FEE INCOME dated:  11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3</v>
      </c>
      <c r="E23" s="14">
        <f>D23</f>
        <v>3</v>
      </c>
      <c r="F23" s="12" t="str">
        <f>"1LINK TITLE FETCH FEE INCOME dated:  "&amp;'SETTLEMENT STATEMENT'!$D$1</f>
        <v>1LINK TITLE FETCH FEE INCOME dated:  11 MAY 2022</v>
      </c>
    </row>
    <row r="24" spans="1:6" s="8" customFormat="1" x14ac:dyDescent="0.25">
      <c r="A24" s="12" t="s">
        <v>46</v>
      </c>
      <c r="B24" s="13" t="s">
        <v>3</v>
      </c>
      <c r="C24" s="15"/>
      <c r="D24" s="14">
        <v>-35.15</v>
      </c>
      <c r="E24" s="14">
        <f>D24</f>
        <v>-35.15</v>
      </c>
      <c r="F24" s="12" t="str">
        <f>"1LINK TITLE FETCH FEE  dated:  "&amp;'SETTLEMENT STATEMENT'!$D$1</f>
        <v>1LINK TITLE FETCH FEE  dated:  11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35.15</v>
      </c>
      <c r="E25" s="14">
        <f>D25</f>
        <v>35.15</v>
      </c>
      <c r="F25" s="12" t="str">
        <f>"1LINK TITLE FETCH FEE  dated:  "&amp;'SETTLEMENT STATEMENT'!$D$1</f>
        <v>1LINK TITLE FETCH FEE  dated:  11 MAY 2022</v>
      </c>
    </row>
    <row r="26" spans="1:6" s="8" customFormat="1" hidden="1" x14ac:dyDescent="0.25">
      <c r="A26" s="12" t="s">
        <v>35</v>
      </c>
      <c r="B26" s="13" t="s">
        <v>3</v>
      </c>
      <c r="C26" s="15"/>
      <c r="D26" s="14"/>
      <c r="E26" s="14"/>
      <c r="F26" s="12" t="str">
        <f>"IBFT Adjustment Transaction 1Link SETT DT: "&amp;'SETTLEMENT STATEMENT'!$D$1</f>
        <v>IBFT Adjustment Transaction 1Link SETT DT: 11 MAY 2022</v>
      </c>
    </row>
    <row r="27" spans="1:6" s="8" customFormat="1" hidden="1" x14ac:dyDescent="0.25">
      <c r="A27" s="12" t="s">
        <v>37</v>
      </c>
      <c r="B27" s="13" t="s">
        <v>2</v>
      </c>
      <c r="C27" s="15">
        <f>-C26</f>
        <v>0</v>
      </c>
      <c r="D27" s="14">
        <f>-D26</f>
        <v>0</v>
      </c>
      <c r="E27" s="14">
        <f>-E26</f>
        <v>0</v>
      </c>
      <c r="F27" s="12" t="str">
        <f>"IBFT Adjustment Transaction 1Link SETT DT: "&amp;'SETTLEMENT STATEMENT'!$D$1</f>
        <v>IBFT Adjustment Transaction 1Link SETT DT: 11 MAY 2022</v>
      </c>
    </row>
    <row r="28" spans="1:6" s="8" customFormat="1" hidden="1" x14ac:dyDescent="0.25">
      <c r="A28" s="12" t="s">
        <v>35</v>
      </c>
      <c r="B28" s="13" t="s">
        <v>3</v>
      </c>
      <c r="C28" s="15"/>
      <c r="D28" s="14"/>
      <c r="E28" s="14"/>
      <c r="F28" s="12" t="str">
        <f>"Switch Fee - IBFT Transaction 1link- TAG as an Issuer SETT DT:"&amp;'SETTLEMENT STATEMENT'!$D$1</f>
        <v>Switch Fee - IBFT Transaction 1link- TAG as an Issuer SETT DT:11 MAY 2022</v>
      </c>
    </row>
    <row r="29" spans="1:6" s="8" customFormat="1" hidden="1" x14ac:dyDescent="0.25">
      <c r="A29" s="12" t="s">
        <v>39</v>
      </c>
      <c r="B29" s="13" t="s">
        <v>2</v>
      </c>
      <c r="C29" s="15"/>
      <c r="D29" s="14">
        <f>-D28</f>
        <v>0</v>
      </c>
      <c r="E29" s="14">
        <f>-E28</f>
        <v>0</v>
      </c>
      <c r="F29" s="12" t="str">
        <f>"Switch Fee - IBFT Transaction 1link- TAG as an Issuer SETT DT:"&amp;'SETTLEMENT STATEMENT'!$D$1</f>
        <v>Switch Fee - IBFT Transaction 1link- TAG as an Issuer SETT DT:11 MAY 2022</v>
      </c>
    </row>
    <row r="30" spans="1:6" s="8" customFormat="1" hidden="1" x14ac:dyDescent="0.25">
      <c r="A30" s="12" t="s">
        <v>35</v>
      </c>
      <c r="B30" s="13" t="s">
        <v>3</v>
      </c>
      <c r="C30" s="15"/>
      <c r="D30" s="14">
        <f>D28*13%</f>
        <v>0</v>
      </c>
      <c r="E30" s="14">
        <f>E28*13%</f>
        <v>0</v>
      </c>
      <c r="F30" s="12" t="str">
        <f>"GST 13% on IBFT Fee to 1link- TAG as a Sender  SETT DT: "&amp;'SETTLEMENT STATEMENT'!$D$1</f>
        <v>GST 13% on IBFT Fee to 1link- TAG as a Sender  SETT DT: 11 MAY 2022</v>
      </c>
    </row>
    <row r="31" spans="1:6" s="8" customFormat="1" hidden="1" x14ac:dyDescent="0.25">
      <c r="A31" s="12" t="s">
        <v>42</v>
      </c>
      <c r="B31" s="13" t="s">
        <v>2</v>
      </c>
      <c r="C31" s="15"/>
      <c r="D31" s="14">
        <f>-D30</f>
        <v>0</v>
      </c>
      <c r="E31" s="14">
        <f>-E30</f>
        <v>0</v>
      </c>
      <c r="F31" s="12" t="str">
        <f>"GST 13% on IBFT Fee to 1link- TAG as a Sender  SETT DT: "&amp;'SETTLEMENT STATEMENT'!$D$1</f>
        <v>GST 13% on IBFT Fee to 1link- TAG as a Sender  SETT DT: 11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11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11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97" t="s">
        <v>111</v>
      </c>
      <c r="B37" s="98"/>
      <c r="C37" s="98"/>
      <c r="D37" s="98"/>
      <c r="E37" s="98"/>
      <c r="F37" s="99"/>
    </row>
    <row r="38" spans="1:6" x14ac:dyDescent="0.25">
      <c r="A38" s="32" t="s">
        <v>35</v>
      </c>
      <c r="B38" s="2" t="str">
        <f>IF(D38&gt;0,"Cr","Dr")</f>
        <v>Cr</v>
      </c>
      <c r="C38" s="2"/>
      <c r="D38" s="31">
        <f>-SUMIF($A$4:$A$33,"TAG",$D$4:$D$33)</f>
        <v>9761.7083199999979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-9761.7099999999955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-1.6799999975773972E-3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abSelected="1" workbookViewId="0">
      <selection activeCell="D2" sqref="D2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100" t="s">
        <v>44</v>
      </c>
      <c r="B1" s="100"/>
      <c r="C1" s="100"/>
      <c r="D1" s="7" t="s">
        <v>525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>
        <v>44870</v>
      </c>
      <c r="B4" s="84">
        <v>44839</v>
      </c>
      <c r="C4" t="s">
        <v>51</v>
      </c>
      <c r="D4" t="s">
        <v>326</v>
      </c>
      <c r="E4" s="9" t="s">
        <v>51</v>
      </c>
      <c r="F4" s="9">
        <v>1.5</v>
      </c>
      <c r="G4" s="9">
        <v>3358726.96</v>
      </c>
      <c r="H4" t="s">
        <v>178</v>
      </c>
    </row>
    <row r="5" spans="1:10" customFormat="1" x14ac:dyDescent="0.25">
      <c r="A5" s="84">
        <v>44870</v>
      </c>
      <c r="B5" s="84">
        <v>44870</v>
      </c>
      <c r="C5" t="s">
        <v>51</v>
      </c>
      <c r="D5" t="s">
        <v>327</v>
      </c>
      <c r="E5" s="9" t="s">
        <v>51</v>
      </c>
      <c r="F5" s="9">
        <v>1.5</v>
      </c>
      <c r="G5" s="9">
        <v>3358728.46</v>
      </c>
      <c r="H5" t="s">
        <v>178</v>
      </c>
    </row>
    <row r="6" spans="1:10" customFormat="1" x14ac:dyDescent="0.25">
      <c r="A6" s="84">
        <v>44870</v>
      </c>
      <c r="B6" s="84">
        <v>44870</v>
      </c>
      <c r="C6" t="s">
        <v>51</v>
      </c>
      <c r="D6" t="s">
        <v>328</v>
      </c>
      <c r="E6" s="9">
        <v>1000</v>
      </c>
      <c r="F6" s="9" t="s">
        <v>51</v>
      </c>
      <c r="G6" s="9">
        <v>3357728.46</v>
      </c>
      <c r="H6" t="s">
        <v>128</v>
      </c>
    </row>
    <row r="7" spans="1:10" customFormat="1" x14ac:dyDescent="0.25">
      <c r="A7" s="84">
        <v>44870</v>
      </c>
      <c r="B7" s="84">
        <v>44870</v>
      </c>
      <c r="C7" t="s">
        <v>51</v>
      </c>
      <c r="D7" t="s">
        <v>329</v>
      </c>
      <c r="E7" s="9">
        <v>18.75</v>
      </c>
      <c r="F7" s="9" t="s">
        <v>51</v>
      </c>
      <c r="G7" s="9">
        <v>3357709.71</v>
      </c>
      <c r="H7" t="s">
        <v>123</v>
      </c>
    </row>
    <row r="8" spans="1:10" customFormat="1" x14ac:dyDescent="0.25">
      <c r="A8" s="84">
        <v>44870</v>
      </c>
      <c r="B8" s="84">
        <v>44870</v>
      </c>
      <c r="C8" t="s">
        <v>51</v>
      </c>
      <c r="D8" t="s">
        <v>330</v>
      </c>
      <c r="E8" s="9">
        <v>16651.68</v>
      </c>
      <c r="F8" s="9" t="s">
        <v>51</v>
      </c>
      <c r="G8" s="9">
        <v>3341058.03</v>
      </c>
      <c r="H8" t="s">
        <v>124</v>
      </c>
    </row>
    <row r="9" spans="1:10" customFormat="1" x14ac:dyDescent="0.25">
      <c r="A9" s="84">
        <v>44870</v>
      </c>
      <c r="B9" s="84">
        <v>44870</v>
      </c>
      <c r="C9" t="s">
        <v>51</v>
      </c>
      <c r="D9" t="s">
        <v>331</v>
      </c>
      <c r="E9" s="9">
        <v>2.5</v>
      </c>
      <c r="F9" s="9" t="s">
        <v>51</v>
      </c>
      <c r="G9" s="9">
        <v>3341055.53</v>
      </c>
      <c r="H9" t="s">
        <v>127</v>
      </c>
    </row>
    <row r="10" spans="1:10" customFormat="1" x14ac:dyDescent="0.25">
      <c r="A10" s="84">
        <v>44870</v>
      </c>
      <c r="B10" s="84">
        <v>44870</v>
      </c>
      <c r="C10" t="s">
        <v>51</v>
      </c>
      <c r="D10" t="s">
        <v>332</v>
      </c>
      <c r="E10" s="9">
        <v>13.56</v>
      </c>
      <c r="F10" s="9" t="s">
        <v>51</v>
      </c>
      <c r="G10" s="9">
        <v>3341041.97</v>
      </c>
      <c r="H10" t="s">
        <v>125</v>
      </c>
    </row>
    <row r="11" spans="1:10" customFormat="1" x14ac:dyDescent="0.25">
      <c r="A11" s="84">
        <v>44870</v>
      </c>
      <c r="B11" s="84">
        <v>44870</v>
      </c>
      <c r="C11" t="s">
        <v>51</v>
      </c>
      <c r="D11" t="s">
        <v>333</v>
      </c>
      <c r="E11" s="9" t="s">
        <v>51</v>
      </c>
      <c r="F11" s="9">
        <v>27497</v>
      </c>
      <c r="G11" s="9">
        <v>3368538.97</v>
      </c>
      <c r="H11" t="s">
        <v>129</v>
      </c>
    </row>
    <row r="12" spans="1:10" customFormat="1" x14ac:dyDescent="0.25">
      <c r="A12" s="84">
        <v>44870</v>
      </c>
      <c r="B12" s="84">
        <v>44870</v>
      </c>
      <c r="C12" t="s">
        <v>51</v>
      </c>
      <c r="D12" t="s">
        <v>334</v>
      </c>
      <c r="E12" s="9">
        <v>16.649999999999999</v>
      </c>
      <c r="F12" s="9" t="s">
        <v>51</v>
      </c>
      <c r="G12" s="9">
        <v>3368522.32</v>
      </c>
      <c r="H12" t="s">
        <v>126</v>
      </c>
    </row>
    <row r="13" spans="1:10" customFormat="1" x14ac:dyDescent="0.25">
      <c r="A13" s="84">
        <v>44870</v>
      </c>
      <c r="B13" s="84">
        <v>44870</v>
      </c>
      <c r="C13" t="s">
        <v>51</v>
      </c>
      <c r="D13" t="s">
        <v>335</v>
      </c>
      <c r="E13" s="9">
        <v>35.15</v>
      </c>
      <c r="F13" s="9" t="s">
        <v>51</v>
      </c>
      <c r="G13" s="9">
        <v>3368487.17</v>
      </c>
      <c r="H13" t="s">
        <v>121</v>
      </c>
    </row>
    <row r="14" spans="1:10" customFormat="1" x14ac:dyDescent="0.25">
      <c r="A14" s="84"/>
      <c r="B14" s="84"/>
      <c r="E14" s="9"/>
      <c r="F14" s="9"/>
      <c r="G14" s="9"/>
    </row>
    <row r="15" spans="1:10" customFormat="1" x14ac:dyDescent="0.25">
      <c r="A15" s="84"/>
      <c r="B15" s="84"/>
      <c r="E15" s="9"/>
      <c r="F15" s="9"/>
      <c r="G15" s="9"/>
    </row>
    <row r="16" spans="1:10" customFormat="1" x14ac:dyDescent="0.25">
      <c r="A16" s="84"/>
      <c r="B16" s="84"/>
      <c r="E16" s="9"/>
      <c r="F16" s="9"/>
      <c r="G16" s="9"/>
    </row>
    <row r="17" spans="1:7" customFormat="1" x14ac:dyDescent="0.25">
      <c r="A17" s="84"/>
      <c r="B17" s="84"/>
      <c r="E17" s="9"/>
      <c r="F17" s="9"/>
      <c r="G17" s="9"/>
    </row>
    <row r="18" spans="1:7" customFormat="1" x14ac:dyDescent="0.25">
      <c r="A18" s="84"/>
      <c r="B18" s="84"/>
      <c r="E18" s="9"/>
      <c r="F18" s="9"/>
      <c r="G18" s="9"/>
    </row>
    <row r="19" spans="1:7" customFormat="1" x14ac:dyDescent="0.25">
      <c r="A19" s="84"/>
      <c r="B19" s="84"/>
      <c r="E19" s="9"/>
      <c r="F19" s="9"/>
      <c r="G19" s="9"/>
    </row>
    <row r="20" spans="1:7" customFormat="1" x14ac:dyDescent="0.25">
      <c r="A20" s="84"/>
      <c r="B20" s="84"/>
      <c r="E20" s="9"/>
      <c r="F20" s="9"/>
      <c r="G20" s="9"/>
    </row>
    <row r="21" spans="1:7" customFormat="1" x14ac:dyDescent="0.25">
      <c r="A21" s="84"/>
      <c r="B21" s="84"/>
      <c r="E21" s="9"/>
      <c r="F21" s="9"/>
      <c r="G21" s="9"/>
    </row>
    <row r="22" spans="1:7" customFormat="1" x14ac:dyDescent="0.25">
      <c r="A22" s="84"/>
      <c r="B22" s="84"/>
      <c r="E22" s="9"/>
      <c r="F22" s="9"/>
      <c r="G22" s="9"/>
    </row>
    <row r="23" spans="1:7" customFormat="1" x14ac:dyDescent="0.25">
      <c r="A23" s="84"/>
      <c r="B23" s="84"/>
      <c r="E23" s="9"/>
      <c r="F23" s="9"/>
      <c r="G23" s="9"/>
    </row>
    <row r="24" spans="1:7" customFormat="1" x14ac:dyDescent="0.25">
      <c r="A24" s="84"/>
      <c r="B24" s="84"/>
      <c r="E24" s="9"/>
      <c r="F24" s="9"/>
      <c r="G24" s="9"/>
    </row>
    <row r="25" spans="1:7" customFormat="1" x14ac:dyDescent="0.25"/>
    <row r="26" spans="1:7" customFormat="1" x14ac:dyDescent="0.25"/>
    <row r="27" spans="1:7" customFormat="1" x14ac:dyDescent="0.25"/>
    <row r="28" spans="1:7" customFormat="1" x14ac:dyDescent="0.25"/>
    <row r="29" spans="1:7" customFormat="1" x14ac:dyDescent="0.25"/>
    <row r="30" spans="1:7" customFormat="1" x14ac:dyDescent="0.25"/>
    <row r="31" spans="1:7" customFormat="1" x14ac:dyDescent="0.25"/>
    <row r="32" spans="1:7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x14ac:dyDescent="0.25">
      <c r="A47" s="76"/>
      <c r="B47" s="76"/>
      <c r="D47" s="37"/>
      <c r="G47" s="26"/>
      <c r="H47"/>
      <c r="J47" s="80"/>
    </row>
    <row r="48" spans="1:10" x14ac:dyDescent="0.25">
      <c r="H48"/>
    </row>
    <row r="49" spans="7:9" x14ac:dyDescent="0.25">
      <c r="H49"/>
    </row>
    <row r="50" spans="7:9" x14ac:dyDescent="0.25">
      <c r="H50" s="27"/>
      <c r="I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  <c r="H73"/>
    </row>
    <row r="74" spans="7:8" x14ac:dyDescent="0.25">
      <c r="G74"/>
    </row>
    <row r="75" spans="7:8" x14ac:dyDescent="0.25">
      <c r="G75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workbookViewId="0">
      <pane ySplit="4" topLeftCell="A5" activePane="bottomLeft" state="frozen"/>
      <selection pane="bottomLeft" activeCell="K4" sqref="K4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customWidth="1"/>
    <col min="7" max="7" width="8" style="6" customWidth="1"/>
    <col min="8" max="8" width="4" style="6" customWidth="1"/>
    <col min="9" max="9" width="5" customWidth="1"/>
    <col min="10" max="11" width="7" customWidth="1"/>
    <col min="12" max="12" width="10.140625" customWidth="1"/>
    <col min="13" max="13" width="20.28515625" customWidth="1"/>
    <col min="14" max="14" width="15.140625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 t="s">
        <v>188</v>
      </c>
      <c r="B5" s="4" t="s">
        <v>182</v>
      </c>
      <c r="C5" s="4" t="s">
        <v>336</v>
      </c>
      <c r="D5" s="11" t="s">
        <v>184</v>
      </c>
      <c r="E5" s="4" t="s">
        <v>184</v>
      </c>
      <c r="F5" s="4" t="s">
        <v>339</v>
      </c>
      <c r="G5" s="79">
        <v>1.68</v>
      </c>
      <c r="H5" s="79">
        <v>1</v>
      </c>
      <c r="I5" s="4" t="s">
        <v>305</v>
      </c>
      <c r="J5" s="4" t="s">
        <v>340</v>
      </c>
      <c r="K5" s="4" t="s">
        <v>341</v>
      </c>
      <c r="L5" s="4" t="s">
        <v>189</v>
      </c>
      <c r="M5" s="4" t="s">
        <v>227</v>
      </c>
      <c r="N5" s="4" t="s">
        <v>342</v>
      </c>
      <c r="O5" s="4" t="s">
        <v>183</v>
      </c>
      <c r="P5" s="4" t="s">
        <v>185</v>
      </c>
      <c r="Q5" s="4" t="s">
        <v>186</v>
      </c>
      <c r="R5" s="4" t="s">
        <v>187</v>
      </c>
    </row>
    <row r="6" spans="1:25" x14ac:dyDescent="0.25">
      <c r="A6" s="4" t="s">
        <v>194</v>
      </c>
      <c r="B6" s="4" t="s">
        <v>182</v>
      </c>
      <c r="C6" s="4" t="s">
        <v>336</v>
      </c>
      <c r="D6" s="11" t="s">
        <v>184</v>
      </c>
      <c r="E6" s="4" t="s">
        <v>184</v>
      </c>
      <c r="F6" s="4" t="s">
        <v>346</v>
      </c>
      <c r="G6" s="79">
        <v>50</v>
      </c>
      <c r="H6" s="79">
        <v>1</v>
      </c>
      <c r="I6" s="4" t="s">
        <v>305</v>
      </c>
      <c r="J6" s="4" t="s">
        <v>347</v>
      </c>
      <c r="K6" s="4" t="s">
        <v>348</v>
      </c>
      <c r="L6" s="4" t="s">
        <v>189</v>
      </c>
      <c r="M6" s="4" t="s">
        <v>301</v>
      </c>
      <c r="N6" s="4" t="s">
        <v>304</v>
      </c>
      <c r="O6" s="4" t="s">
        <v>217</v>
      </c>
      <c r="P6" s="4" t="s">
        <v>185</v>
      </c>
      <c r="Q6" s="4" t="s">
        <v>186</v>
      </c>
      <c r="R6" s="4" t="s">
        <v>187</v>
      </c>
    </row>
    <row r="7" spans="1:25" x14ac:dyDescent="0.25">
      <c r="A7" s="4" t="s">
        <v>197</v>
      </c>
      <c r="B7" s="4" t="s">
        <v>182</v>
      </c>
      <c r="C7" s="4" t="s">
        <v>336</v>
      </c>
      <c r="D7" s="11" t="s">
        <v>184</v>
      </c>
      <c r="E7" s="4" t="s">
        <v>184</v>
      </c>
      <c r="F7" s="4" t="s">
        <v>351</v>
      </c>
      <c r="G7" s="79">
        <v>219</v>
      </c>
      <c r="H7" s="79">
        <v>1</v>
      </c>
      <c r="I7" s="4" t="s">
        <v>305</v>
      </c>
      <c r="J7" s="4" t="s">
        <v>352</v>
      </c>
      <c r="K7" s="4" t="s">
        <v>353</v>
      </c>
      <c r="L7" s="4" t="s">
        <v>189</v>
      </c>
      <c r="M7" s="4" t="s">
        <v>231</v>
      </c>
      <c r="N7" s="4" t="s">
        <v>354</v>
      </c>
      <c r="O7" s="4" t="s">
        <v>217</v>
      </c>
      <c r="P7" s="4" t="s">
        <v>185</v>
      </c>
      <c r="Q7" s="4" t="s">
        <v>186</v>
      </c>
      <c r="R7" s="4" t="s">
        <v>196</v>
      </c>
    </row>
    <row r="8" spans="1:25" x14ac:dyDescent="0.25">
      <c r="A8" s="4" t="s">
        <v>204</v>
      </c>
      <c r="B8" s="4" t="s">
        <v>182</v>
      </c>
      <c r="C8" s="4" t="s">
        <v>336</v>
      </c>
      <c r="D8" s="11" t="s">
        <v>184</v>
      </c>
      <c r="E8" s="4" t="s">
        <v>184</v>
      </c>
      <c r="F8" s="4" t="s">
        <v>368</v>
      </c>
      <c r="G8" s="79">
        <v>10000</v>
      </c>
      <c r="H8" s="79">
        <v>1</v>
      </c>
      <c r="I8" s="4" t="s">
        <v>305</v>
      </c>
      <c r="J8" s="4" t="s">
        <v>369</v>
      </c>
      <c r="K8" s="4" t="s">
        <v>370</v>
      </c>
      <c r="L8" s="4" t="s">
        <v>189</v>
      </c>
      <c r="M8" s="4" t="s">
        <v>367</v>
      </c>
      <c r="N8" s="4" t="s">
        <v>366</v>
      </c>
      <c r="O8" s="4" t="s">
        <v>190</v>
      </c>
      <c r="P8" s="4" t="s">
        <v>185</v>
      </c>
      <c r="Q8" s="4" t="s">
        <v>186</v>
      </c>
      <c r="R8" s="4" t="s">
        <v>196</v>
      </c>
    </row>
    <row r="9" spans="1:25" x14ac:dyDescent="0.25">
      <c r="A9" s="4" t="s">
        <v>210</v>
      </c>
      <c r="B9" s="4" t="s">
        <v>182</v>
      </c>
      <c r="C9" s="4" t="s">
        <v>336</v>
      </c>
      <c r="D9" s="11" t="s">
        <v>184</v>
      </c>
      <c r="E9" s="4" t="s">
        <v>184</v>
      </c>
      <c r="F9" s="4" t="s">
        <v>389</v>
      </c>
      <c r="G9" s="79">
        <v>20</v>
      </c>
      <c r="H9" s="79">
        <v>1</v>
      </c>
      <c r="I9" s="4" t="s">
        <v>305</v>
      </c>
      <c r="J9" s="4" t="s">
        <v>390</v>
      </c>
      <c r="K9" s="4" t="s">
        <v>391</v>
      </c>
      <c r="L9" s="4" t="s">
        <v>189</v>
      </c>
      <c r="M9" s="4" t="s">
        <v>229</v>
      </c>
      <c r="N9" s="4" t="s">
        <v>230</v>
      </c>
      <c r="O9" s="4" t="s">
        <v>183</v>
      </c>
      <c r="P9" s="4" t="s">
        <v>185</v>
      </c>
      <c r="Q9" s="4" t="s">
        <v>186</v>
      </c>
      <c r="R9" s="4" t="s">
        <v>196</v>
      </c>
    </row>
    <row r="10" spans="1:25" x14ac:dyDescent="0.25">
      <c r="A10" s="4" t="s">
        <v>212</v>
      </c>
      <c r="B10" s="4" t="s">
        <v>182</v>
      </c>
      <c r="C10" s="4" t="s">
        <v>336</v>
      </c>
      <c r="D10" s="11" t="s">
        <v>184</v>
      </c>
      <c r="E10" s="4" t="s">
        <v>184</v>
      </c>
      <c r="F10" s="4" t="s">
        <v>392</v>
      </c>
      <c r="G10" s="79">
        <v>6</v>
      </c>
      <c r="H10" s="79">
        <v>1</v>
      </c>
      <c r="I10" s="4" t="s">
        <v>305</v>
      </c>
      <c r="J10" s="4" t="s">
        <v>393</v>
      </c>
      <c r="K10" s="4" t="s">
        <v>394</v>
      </c>
      <c r="L10" s="4" t="s">
        <v>189</v>
      </c>
      <c r="M10" s="4" t="s">
        <v>229</v>
      </c>
      <c r="N10" s="4" t="s">
        <v>395</v>
      </c>
      <c r="O10" s="4" t="s">
        <v>183</v>
      </c>
      <c r="P10" s="4" t="s">
        <v>185</v>
      </c>
      <c r="Q10" s="4" t="s">
        <v>186</v>
      </c>
      <c r="R10" s="4" t="s">
        <v>196</v>
      </c>
    </row>
    <row r="11" spans="1:25" x14ac:dyDescent="0.25">
      <c r="A11" s="4" t="s">
        <v>213</v>
      </c>
      <c r="B11" s="4" t="s">
        <v>182</v>
      </c>
      <c r="C11" s="4" t="s">
        <v>336</v>
      </c>
      <c r="D11" s="11" t="s">
        <v>184</v>
      </c>
      <c r="E11" s="4" t="s">
        <v>184</v>
      </c>
      <c r="F11" s="4" t="s">
        <v>396</v>
      </c>
      <c r="G11" s="79">
        <v>1</v>
      </c>
      <c r="H11" s="79">
        <v>1</v>
      </c>
      <c r="I11" s="4" t="s">
        <v>305</v>
      </c>
      <c r="J11" s="4" t="s">
        <v>397</v>
      </c>
      <c r="K11" s="4" t="s">
        <v>398</v>
      </c>
      <c r="L11" s="4" t="s">
        <v>189</v>
      </c>
      <c r="M11" s="4" t="s">
        <v>229</v>
      </c>
      <c r="N11" s="4" t="s">
        <v>395</v>
      </c>
      <c r="O11" s="4" t="s">
        <v>183</v>
      </c>
      <c r="P11" s="4" t="s">
        <v>185</v>
      </c>
      <c r="Q11" s="4" t="s">
        <v>186</v>
      </c>
      <c r="R11" s="4" t="s">
        <v>196</v>
      </c>
    </row>
    <row r="12" spans="1:25" x14ac:dyDescent="0.25">
      <c r="A12" s="4" t="s">
        <v>216</v>
      </c>
      <c r="B12" s="4" t="s">
        <v>182</v>
      </c>
      <c r="C12" s="4" t="s">
        <v>336</v>
      </c>
      <c r="D12" s="11" t="s">
        <v>184</v>
      </c>
      <c r="E12" s="4" t="s">
        <v>184</v>
      </c>
      <c r="F12" s="4" t="s">
        <v>399</v>
      </c>
      <c r="G12" s="79">
        <v>5100</v>
      </c>
      <c r="H12" s="79">
        <v>1</v>
      </c>
      <c r="I12" s="4" t="s">
        <v>305</v>
      </c>
      <c r="J12" s="4" t="s">
        <v>400</v>
      </c>
      <c r="K12" s="4" t="s">
        <v>401</v>
      </c>
      <c r="L12" s="4" t="s">
        <v>189</v>
      </c>
      <c r="M12" s="4" t="s">
        <v>380</v>
      </c>
      <c r="N12" s="4" t="s">
        <v>402</v>
      </c>
      <c r="O12" s="4" t="s">
        <v>403</v>
      </c>
      <c r="P12" s="4" t="s">
        <v>185</v>
      </c>
      <c r="Q12" s="4" t="s">
        <v>186</v>
      </c>
      <c r="R12" s="4" t="s">
        <v>196</v>
      </c>
    </row>
    <row r="13" spans="1:25" x14ac:dyDescent="0.25">
      <c r="A13" s="4" t="s">
        <v>219</v>
      </c>
      <c r="B13" s="4" t="s">
        <v>182</v>
      </c>
      <c r="C13" s="4" t="s">
        <v>336</v>
      </c>
      <c r="D13" s="11" t="s">
        <v>184</v>
      </c>
      <c r="E13" s="4" t="s">
        <v>184</v>
      </c>
      <c r="F13" s="4" t="s">
        <v>406</v>
      </c>
      <c r="G13" s="79">
        <v>300</v>
      </c>
      <c r="H13" s="79">
        <v>1</v>
      </c>
      <c r="I13" s="4" t="s">
        <v>305</v>
      </c>
      <c r="J13" s="4" t="s">
        <v>407</v>
      </c>
      <c r="K13" s="4" t="s">
        <v>408</v>
      </c>
      <c r="L13" s="4" t="s">
        <v>189</v>
      </c>
      <c r="M13" s="4" t="s">
        <v>409</v>
      </c>
      <c r="N13" s="4" t="s">
        <v>409</v>
      </c>
      <c r="O13" s="4" t="s">
        <v>200</v>
      </c>
      <c r="P13" s="4" t="s">
        <v>185</v>
      </c>
      <c r="Q13" s="4" t="s">
        <v>202</v>
      </c>
      <c r="R13" s="4" t="s">
        <v>185</v>
      </c>
    </row>
    <row r="14" spans="1:25" x14ac:dyDescent="0.25">
      <c r="A14" s="4" t="s">
        <v>221</v>
      </c>
      <c r="B14" s="4" t="s">
        <v>182</v>
      </c>
      <c r="C14" s="4" t="s">
        <v>336</v>
      </c>
      <c r="D14" s="11" t="s">
        <v>184</v>
      </c>
      <c r="E14" s="4" t="s">
        <v>184</v>
      </c>
      <c r="F14" s="4" t="s">
        <v>412</v>
      </c>
      <c r="G14" s="79">
        <v>500</v>
      </c>
      <c r="H14" s="79">
        <v>1</v>
      </c>
      <c r="I14" s="4" t="s">
        <v>305</v>
      </c>
      <c r="J14" s="4" t="s">
        <v>413</v>
      </c>
      <c r="K14" s="4" t="s">
        <v>414</v>
      </c>
      <c r="L14" s="4" t="s">
        <v>189</v>
      </c>
      <c r="M14" s="4" t="s">
        <v>375</v>
      </c>
      <c r="N14" s="4" t="s">
        <v>375</v>
      </c>
      <c r="O14" s="4" t="s">
        <v>200</v>
      </c>
      <c r="P14" s="4" t="s">
        <v>185</v>
      </c>
      <c r="Q14" s="4" t="s">
        <v>202</v>
      </c>
      <c r="R14" s="4" t="s">
        <v>185</v>
      </c>
    </row>
    <row r="15" spans="1:25" x14ac:dyDescent="0.25">
      <c r="A15" s="4" t="s">
        <v>222</v>
      </c>
      <c r="B15" s="4" t="s">
        <v>182</v>
      </c>
      <c r="C15" s="4" t="s">
        <v>336</v>
      </c>
      <c r="D15" s="11" t="s">
        <v>184</v>
      </c>
      <c r="E15" s="4" t="s">
        <v>184</v>
      </c>
      <c r="F15" s="4" t="s">
        <v>415</v>
      </c>
      <c r="G15" s="79">
        <v>46</v>
      </c>
      <c r="H15" s="79">
        <v>1</v>
      </c>
      <c r="I15" s="4" t="s">
        <v>305</v>
      </c>
      <c r="J15" s="4" t="s">
        <v>416</v>
      </c>
      <c r="K15" s="4" t="s">
        <v>417</v>
      </c>
      <c r="L15" s="4" t="s">
        <v>189</v>
      </c>
      <c r="M15" s="4" t="s">
        <v>307</v>
      </c>
      <c r="N15" s="4" t="s">
        <v>307</v>
      </c>
      <c r="O15" s="4" t="s">
        <v>211</v>
      </c>
      <c r="P15" s="4" t="s">
        <v>185</v>
      </c>
      <c r="Q15" s="4" t="s">
        <v>202</v>
      </c>
      <c r="R15" s="4" t="s">
        <v>185</v>
      </c>
    </row>
    <row r="16" spans="1:25" x14ac:dyDescent="0.25">
      <c r="A16" s="4" t="s">
        <v>224</v>
      </c>
      <c r="B16" s="4" t="s">
        <v>182</v>
      </c>
      <c r="C16" s="4" t="s">
        <v>336</v>
      </c>
      <c r="D16" s="11" t="s">
        <v>184</v>
      </c>
      <c r="E16" s="4" t="s">
        <v>184</v>
      </c>
      <c r="F16" s="4" t="s">
        <v>420</v>
      </c>
      <c r="G16" s="79">
        <v>408</v>
      </c>
      <c r="H16" s="79">
        <v>1</v>
      </c>
      <c r="I16" s="4" t="s">
        <v>305</v>
      </c>
      <c r="J16" s="4" t="s">
        <v>421</v>
      </c>
      <c r="K16" s="4" t="s">
        <v>422</v>
      </c>
      <c r="L16" s="4" t="s">
        <v>189</v>
      </c>
      <c r="M16" s="4" t="s">
        <v>225</v>
      </c>
      <c r="N16" s="4" t="s">
        <v>225</v>
      </c>
      <c r="O16" s="4" t="s">
        <v>200</v>
      </c>
      <c r="P16" s="4" t="s">
        <v>185</v>
      </c>
      <c r="Q16" s="4" t="s">
        <v>202</v>
      </c>
      <c r="R16" s="4" t="s">
        <v>185</v>
      </c>
    </row>
    <row r="17" spans="2:18" x14ac:dyDescent="0.25">
      <c r="B17" s="4"/>
      <c r="C17" s="4"/>
      <c r="D17" s="11"/>
      <c r="E17" s="4"/>
      <c r="L17" s="4"/>
      <c r="P17" s="4"/>
      <c r="Q17" s="4"/>
      <c r="R17" s="4"/>
    </row>
    <row r="18" spans="2:18" x14ac:dyDescent="0.25">
      <c r="B18" s="4"/>
      <c r="C18" s="4"/>
      <c r="D18" s="11"/>
      <c r="E18" s="4"/>
      <c r="L18" s="4"/>
      <c r="P18" s="4"/>
      <c r="Q18" s="4"/>
      <c r="R18" s="4"/>
    </row>
    <row r="19" spans="2:18" x14ac:dyDescent="0.25">
      <c r="B19" s="4"/>
      <c r="C19" s="4"/>
      <c r="D19" s="11"/>
      <c r="E19" s="4"/>
      <c r="L19" s="4"/>
      <c r="P19" s="4"/>
      <c r="Q19" s="4"/>
      <c r="R19" s="4"/>
    </row>
    <row r="20" spans="2:18" x14ac:dyDescent="0.25">
      <c r="B20" s="4"/>
      <c r="C20" s="4"/>
      <c r="D20" s="11"/>
      <c r="E20" s="4"/>
      <c r="L20" s="4"/>
      <c r="P20" s="4"/>
      <c r="Q20" s="4"/>
      <c r="R20" s="4"/>
    </row>
    <row r="21" spans="2:18" x14ac:dyDescent="0.25">
      <c r="B21" s="4"/>
      <c r="C21" s="4"/>
      <c r="D21" s="11"/>
      <c r="E21" s="4"/>
      <c r="L21" s="4"/>
      <c r="P21" s="4"/>
      <c r="Q21" s="4"/>
      <c r="R21" s="4"/>
    </row>
  </sheetData>
  <conditionalFormatting sqref="X5:X1048576 K4">
    <cfRule type="duplicateValues" dxfId="132" priority="144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workbookViewId="0">
      <selection activeCell="A5" sqref="A5:XFD16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232</v>
      </c>
      <c r="B5" s="16" t="s">
        <v>226</v>
      </c>
      <c r="C5" s="16" t="s">
        <v>250</v>
      </c>
      <c r="D5" s="16" t="s">
        <v>251</v>
      </c>
      <c r="E5" s="17">
        <v>7467</v>
      </c>
      <c r="F5" s="16" t="s">
        <v>227</v>
      </c>
      <c r="G5" s="17">
        <v>3630217</v>
      </c>
      <c r="H5" s="16" t="s">
        <v>233</v>
      </c>
      <c r="I5" s="18">
        <v>44691</v>
      </c>
      <c r="J5" s="19">
        <v>6.6041666666666665E-2</v>
      </c>
      <c r="K5" s="18">
        <v>44691</v>
      </c>
      <c r="L5" s="16" t="s">
        <v>184</v>
      </c>
      <c r="N5" s="16" t="s">
        <v>234</v>
      </c>
      <c r="O5" s="16" t="s">
        <v>235</v>
      </c>
      <c r="R5" s="16" t="s">
        <v>236</v>
      </c>
      <c r="S5" s="16" t="s">
        <v>185</v>
      </c>
      <c r="T5" s="21">
        <v>44691.066041666665</v>
      </c>
      <c r="U5" s="16" t="s">
        <v>237</v>
      </c>
      <c r="V5" s="16" t="s">
        <v>238</v>
      </c>
      <c r="W5" s="16" t="s">
        <v>189</v>
      </c>
      <c r="X5" s="16" t="s">
        <v>239</v>
      </c>
      <c r="Y5" s="16" t="s">
        <v>240</v>
      </c>
      <c r="Z5" s="16" t="s">
        <v>341</v>
      </c>
      <c r="AA5" s="17">
        <v>3630217</v>
      </c>
      <c r="AB5" s="55">
        <v>-1.68</v>
      </c>
      <c r="AC5" s="55">
        <v>1</v>
      </c>
      <c r="AD5" s="55">
        <v>-1.68</v>
      </c>
      <c r="AE5" s="16" t="s">
        <v>241</v>
      </c>
      <c r="AF5" s="55">
        <v>-1.68</v>
      </c>
      <c r="AG5" s="16" t="s">
        <v>242</v>
      </c>
      <c r="AI5" s="55">
        <v>500</v>
      </c>
      <c r="AJ5" s="55">
        <v>500</v>
      </c>
      <c r="AL5" s="55">
        <v>0</v>
      </c>
      <c r="AM5" s="16" t="s">
        <v>243</v>
      </c>
      <c r="AN5" s="16" t="s">
        <v>243</v>
      </c>
      <c r="AO5" s="16" t="s">
        <v>429</v>
      </c>
      <c r="AP5" s="16" t="s">
        <v>244</v>
      </c>
      <c r="AQ5" s="16" t="s">
        <v>244</v>
      </c>
      <c r="AR5" s="16" t="s">
        <v>244</v>
      </c>
      <c r="AS5" s="16" t="s">
        <v>245</v>
      </c>
      <c r="AT5" s="16" t="s">
        <v>430</v>
      </c>
      <c r="AU5" s="16" t="s">
        <v>431</v>
      </c>
      <c r="AY5" s="18">
        <v>45777</v>
      </c>
      <c r="BA5" s="55">
        <v>0</v>
      </c>
      <c r="BB5" s="55">
        <v>0</v>
      </c>
      <c r="BC5" s="55">
        <v>1</v>
      </c>
      <c r="BD5" s="16" t="s">
        <v>241</v>
      </c>
      <c r="BE5" s="55">
        <v>1</v>
      </c>
      <c r="BK5" s="56" t="s">
        <v>432</v>
      </c>
      <c r="BV5" s="17">
        <v>3630217</v>
      </c>
      <c r="BX5" s="56" t="s">
        <v>246</v>
      </c>
      <c r="BY5" s="56" t="s">
        <v>247</v>
      </c>
      <c r="BZ5" s="56" t="s">
        <v>247</v>
      </c>
      <c r="CA5" s="56" t="s">
        <v>247</v>
      </c>
      <c r="CC5" s="24">
        <v>1002</v>
      </c>
      <c r="CI5" s="16" t="s">
        <v>227</v>
      </c>
      <c r="CL5" s="83">
        <v>-1</v>
      </c>
    </row>
    <row r="6" spans="1:96" s="20" customFormat="1" x14ac:dyDescent="0.25">
      <c r="A6" s="16" t="s">
        <v>232</v>
      </c>
      <c r="B6" s="16" t="s">
        <v>226</v>
      </c>
      <c r="C6" s="16" t="s">
        <v>311</v>
      </c>
      <c r="D6" s="16" t="s">
        <v>312</v>
      </c>
      <c r="E6" s="17">
        <v>7471</v>
      </c>
      <c r="F6" s="16" t="s">
        <v>301</v>
      </c>
      <c r="G6" s="17">
        <v>3630699</v>
      </c>
      <c r="H6" s="16" t="s">
        <v>233</v>
      </c>
      <c r="I6" s="18">
        <v>44691</v>
      </c>
      <c r="J6" s="19">
        <v>0.35792824074074076</v>
      </c>
      <c r="K6" s="18">
        <v>44691</v>
      </c>
      <c r="L6" s="16" t="s">
        <v>184</v>
      </c>
      <c r="N6" s="16" t="s">
        <v>234</v>
      </c>
      <c r="O6" s="16" t="s">
        <v>235</v>
      </c>
      <c r="R6" s="16" t="s">
        <v>236</v>
      </c>
      <c r="S6" s="16" t="s">
        <v>185</v>
      </c>
      <c r="T6" s="21">
        <v>44691.357916666668</v>
      </c>
      <c r="U6" s="16" t="s">
        <v>237</v>
      </c>
      <c r="V6" s="16" t="s">
        <v>238</v>
      </c>
      <c r="W6" s="16" t="s">
        <v>189</v>
      </c>
      <c r="X6" s="16" t="s">
        <v>239</v>
      </c>
      <c r="Y6" s="16" t="s">
        <v>240</v>
      </c>
      <c r="Z6" s="16" t="s">
        <v>348</v>
      </c>
      <c r="AA6" s="17">
        <v>3630699</v>
      </c>
      <c r="AB6" s="55">
        <v>-50</v>
      </c>
      <c r="AC6" s="55">
        <v>1</v>
      </c>
      <c r="AD6" s="55">
        <v>-50</v>
      </c>
      <c r="AE6" s="16" t="s">
        <v>241</v>
      </c>
      <c r="AF6" s="55">
        <v>-50</v>
      </c>
      <c r="AG6" s="16" t="s">
        <v>242</v>
      </c>
      <c r="AI6" s="55">
        <v>0</v>
      </c>
      <c r="AJ6" s="55">
        <v>1750</v>
      </c>
      <c r="AL6" s="55">
        <v>0</v>
      </c>
      <c r="AM6" s="16" t="s">
        <v>243</v>
      </c>
      <c r="AN6" s="16" t="s">
        <v>243</v>
      </c>
      <c r="AO6" s="16" t="s">
        <v>433</v>
      </c>
      <c r="AP6" s="16" t="s">
        <v>244</v>
      </c>
      <c r="AQ6" s="16" t="s">
        <v>244</v>
      </c>
      <c r="AR6" s="16" t="s">
        <v>244</v>
      </c>
      <c r="AS6" s="16" t="s">
        <v>245</v>
      </c>
      <c r="AT6" s="16" t="s">
        <v>434</v>
      </c>
      <c r="AU6" s="16" t="s">
        <v>435</v>
      </c>
      <c r="AY6" s="18">
        <v>45777</v>
      </c>
      <c r="BA6" s="55">
        <v>0</v>
      </c>
      <c r="BB6" s="55">
        <v>0</v>
      </c>
      <c r="BC6" s="55">
        <v>1</v>
      </c>
      <c r="BD6" s="16" t="s">
        <v>241</v>
      </c>
      <c r="BE6" s="55">
        <v>1</v>
      </c>
      <c r="BK6" s="56" t="s">
        <v>436</v>
      </c>
      <c r="BV6" s="17">
        <v>3630699</v>
      </c>
      <c r="BX6" s="56" t="s">
        <v>246</v>
      </c>
      <c r="BY6" s="56" t="s">
        <v>247</v>
      </c>
      <c r="BZ6" s="56" t="s">
        <v>247</v>
      </c>
      <c r="CA6" s="56" t="s">
        <v>247</v>
      </c>
      <c r="CC6" s="24">
        <v>1002</v>
      </c>
      <c r="CI6" s="16" t="s">
        <v>301</v>
      </c>
      <c r="CL6" s="83">
        <v>-1</v>
      </c>
    </row>
    <row r="7" spans="1:96" s="20" customFormat="1" x14ac:dyDescent="0.25">
      <c r="A7" s="16" t="s">
        <v>232</v>
      </c>
      <c r="B7" s="16" t="s">
        <v>226</v>
      </c>
      <c r="C7" s="16" t="s">
        <v>287</v>
      </c>
      <c r="D7" s="16" t="s">
        <v>288</v>
      </c>
      <c r="E7" s="17">
        <v>1422</v>
      </c>
      <c r="F7" s="16" t="s">
        <v>231</v>
      </c>
      <c r="G7" s="17">
        <v>3630898</v>
      </c>
      <c r="H7" s="16" t="s">
        <v>233</v>
      </c>
      <c r="I7" s="18">
        <v>44691</v>
      </c>
      <c r="J7" s="19">
        <v>0.4307523148148148</v>
      </c>
      <c r="K7" s="18">
        <v>44691</v>
      </c>
      <c r="L7" s="16" t="s">
        <v>184</v>
      </c>
      <c r="N7" s="16" t="s">
        <v>234</v>
      </c>
      <c r="O7" s="16" t="s">
        <v>235</v>
      </c>
      <c r="R7" s="16" t="s">
        <v>236</v>
      </c>
      <c r="S7" s="16" t="s">
        <v>185</v>
      </c>
      <c r="T7" s="21">
        <v>44691.430752314816</v>
      </c>
      <c r="U7" s="16" t="s">
        <v>237</v>
      </c>
      <c r="V7" s="16" t="s">
        <v>238</v>
      </c>
      <c r="W7" s="16" t="s">
        <v>189</v>
      </c>
      <c r="X7" s="16" t="s">
        <v>239</v>
      </c>
      <c r="Y7" s="16" t="s">
        <v>240</v>
      </c>
      <c r="Z7" s="16" t="s">
        <v>353</v>
      </c>
      <c r="AA7" s="17">
        <v>3630898</v>
      </c>
      <c r="AB7" s="55">
        <v>-219</v>
      </c>
      <c r="AC7" s="55">
        <v>1</v>
      </c>
      <c r="AD7" s="55">
        <v>-219</v>
      </c>
      <c r="AE7" s="16" t="s">
        <v>241</v>
      </c>
      <c r="AF7" s="55">
        <v>-219</v>
      </c>
      <c r="AG7" s="16" t="s">
        <v>242</v>
      </c>
      <c r="AI7" s="55">
        <v>0</v>
      </c>
      <c r="AJ7" s="55">
        <v>0</v>
      </c>
      <c r="AL7" s="55">
        <v>0</v>
      </c>
      <c r="AM7" s="16" t="s">
        <v>243</v>
      </c>
      <c r="AN7" s="16" t="s">
        <v>243</v>
      </c>
      <c r="AO7" s="16" t="s">
        <v>437</v>
      </c>
      <c r="AP7" s="16" t="s">
        <v>244</v>
      </c>
      <c r="AQ7" s="16" t="s">
        <v>244</v>
      </c>
      <c r="AR7" s="16" t="s">
        <v>244</v>
      </c>
      <c r="AS7" s="16" t="s">
        <v>245</v>
      </c>
      <c r="AT7" s="16" t="s">
        <v>438</v>
      </c>
      <c r="AU7" s="16" t="s">
        <v>439</v>
      </c>
      <c r="AY7" s="18">
        <v>45687</v>
      </c>
      <c r="BA7" s="55">
        <v>0</v>
      </c>
      <c r="BB7" s="55">
        <v>0</v>
      </c>
      <c r="BC7" s="55">
        <v>1</v>
      </c>
      <c r="BD7" s="16" t="s">
        <v>241</v>
      </c>
      <c r="BE7" s="55">
        <v>1</v>
      </c>
      <c r="BK7" s="56" t="s">
        <v>440</v>
      </c>
      <c r="BV7" s="17">
        <v>3630898</v>
      </c>
      <c r="BX7" s="56" t="s">
        <v>246</v>
      </c>
      <c r="BY7" s="56" t="s">
        <v>247</v>
      </c>
      <c r="BZ7" s="56" t="s">
        <v>247</v>
      </c>
      <c r="CA7" s="56" t="s">
        <v>247</v>
      </c>
      <c r="CC7" s="24">
        <v>1002</v>
      </c>
      <c r="CI7" s="16" t="s">
        <v>231</v>
      </c>
      <c r="CL7" s="83">
        <v>-1</v>
      </c>
    </row>
    <row r="8" spans="1:96" s="20" customFormat="1" x14ac:dyDescent="0.25">
      <c r="A8" s="16" t="s">
        <v>232</v>
      </c>
      <c r="B8" s="16" t="s">
        <v>226</v>
      </c>
      <c r="C8" s="16" t="s">
        <v>441</v>
      </c>
      <c r="D8" s="16" t="s">
        <v>442</v>
      </c>
      <c r="E8" s="17">
        <v>7473</v>
      </c>
      <c r="F8" s="16" t="s">
        <v>367</v>
      </c>
      <c r="G8" s="17">
        <v>3631172</v>
      </c>
      <c r="H8" s="16" t="s">
        <v>233</v>
      </c>
      <c r="I8" s="18">
        <v>44691</v>
      </c>
      <c r="J8" s="19">
        <v>0.51520833333333338</v>
      </c>
      <c r="K8" s="18">
        <v>44691</v>
      </c>
      <c r="L8" s="16" t="s">
        <v>184</v>
      </c>
      <c r="N8" s="16" t="s">
        <v>234</v>
      </c>
      <c r="O8" s="16" t="s">
        <v>235</v>
      </c>
      <c r="R8" s="16" t="s">
        <v>236</v>
      </c>
      <c r="S8" s="16" t="s">
        <v>185</v>
      </c>
      <c r="T8" s="21">
        <v>44691.515196759261</v>
      </c>
      <c r="U8" s="16" t="s">
        <v>237</v>
      </c>
      <c r="V8" s="16" t="s">
        <v>238</v>
      </c>
      <c r="W8" s="16" t="s">
        <v>189</v>
      </c>
      <c r="X8" s="16" t="s">
        <v>239</v>
      </c>
      <c r="Y8" s="16" t="s">
        <v>240</v>
      </c>
      <c r="Z8" s="16" t="s">
        <v>370</v>
      </c>
      <c r="AA8" s="17">
        <v>3631172</v>
      </c>
      <c r="AB8" s="55">
        <v>-10000</v>
      </c>
      <c r="AC8" s="55">
        <v>1</v>
      </c>
      <c r="AD8" s="55">
        <v>-10000</v>
      </c>
      <c r="AE8" s="16" t="s">
        <v>241</v>
      </c>
      <c r="AF8" s="55">
        <v>-10000</v>
      </c>
      <c r="AG8" s="16" t="s">
        <v>242</v>
      </c>
      <c r="AI8" s="55">
        <v>0</v>
      </c>
      <c r="AJ8" s="55">
        <v>0</v>
      </c>
      <c r="AL8" s="55">
        <v>0</v>
      </c>
      <c r="AM8" s="16" t="s">
        <v>243</v>
      </c>
      <c r="AN8" s="16" t="s">
        <v>243</v>
      </c>
      <c r="AO8" s="16" t="s">
        <v>443</v>
      </c>
      <c r="AP8" s="16" t="s">
        <v>244</v>
      </c>
      <c r="AQ8" s="16" t="s">
        <v>244</v>
      </c>
      <c r="AR8" s="16" t="s">
        <v>244</v>
      </c>
      <c r="AS8" s="16" t="s">
        <v>245</v>
      </c>
      <c r="AT8" s="16" t="s">
        <v>444</v>
      </c>
      <c r="AU8" s="16" t="s">
        <v>445</v>
      </c>
      <c r="AY8" s="18">
        <v>45777</v>
      </c>
      <c r="BA8" s="55">
        <v>0</v>
      </c>
      <c r="BB8" s="55">
        <v>0</v>
      </c>
      <c r="BC8" s="55">
        <v>1</v>
      </c>
      <c r="BD8" s="16" t="s">
        <v>241</v>
      </c>
      <c r="BE8" s="55">
        <v>1</v>
      </c>
      <c r="BK8" s="56" t="s">
        <v>446</v>
      </c>
      <c r="BV8" s="17">
        <v>3631172</v>
      </c>
      <c r="BX8" s="56" t="s">
        <v>246</v>
      </c>
      <c r="BY8" s="56" t="s">
        <v>247</v>
      </c>
      <c r="BZ8" s="56" t="s">
        <v>247</v>
      </c>
      <c r="CA8" s="56" t="s">
        <v>247</v>
      </c>
      <c r="CC8" s="24">
        <v>1002</v>
      </c>
      <c r="CI8" s="16" t="s">
        <v>367</v>
      </c>
      <c r="CL8" s="83">
        <v>-1</v>
      </c>
    </row>
    <row r="9" spans="1:96" s="20" customFormat="1" x14ac:dyDescent="0.25">
      <c r="A9" s="16" t="s">
        <v>232</v>
      </c>
      <c r="B9" s="16" t="s">
        <v>226</v>
      </c>
      <c r="C9" s="16" t="s">
        <v>248</v>
      </c>
      <c r="D9" s="16" t="s">
        <v>249</v>
      </c>
      <c r="E9" s="17">
        <v>5925</v>
      </c>
      <c r="F9" s="16" t="s">
        <v>229</v>
      </c>
      <c r="G9" s="17">
        <v>3631622</v>
      </c>
      <c r="H9" s="16" t="s">
        <v>233</v>
      </c>
      <c r="I9" s="18">
        <v>44691</v>
      </c>
      <c r="J9" s="19">
        <v>0.61518518518518517</v>
      </c>
      <c r="K9" s="18">
        <v>44691</v>
      </c>
      <c r="L9" s="16" t="s">
        <v>184</v>
      </c>
      <c r="N9" s="16" t="s">
        <v>234</v>
      </c>
      <c r="O9" s="16" t="s">
        <v>235</v>
      </c>
      <c r="R9" s="16" t="s">
        <v>236</v>
      </c>
      <c r="S9" s="16" t="s">
        <v>185</v>
      </c>
      <c r="T9" s="21">
        <v>44691.615185185183</v>
      </c>
      <c r="U9" s="16" t="s">
        <v>237</v>
      </c>
      <c r="V9" s="16" t="s">
        <v>238</v>
      </c>
      <c r="W9" s="16" t="s">
        <v>189</v>
      </c>
      <c r="X9" s="16" t="s">
        <v>239</v>
      </c>
      <c r="Y9" s="16" t="s">
        <v>240</v>
      </c>
      <c r="Z9" s="16" t="s">
        <v>391</v>
      </c>
      <c r="AA9" s="17">
        <v>3631622</v>
      </c>
      <c r="AB9" s="55">
        <v>-20</v>
      </c>
      <c r="AC9" s="55">
        <v>1</v>
      </c>
      <c r="AD9" s="55">
        <v>-20</v>
      </c>
      <c r="AE9" s="16" t="s">
        <v>241</v>
      </c>
      <c r="AF9" s="55">
        <v>-20</v>
      </c>
      <c r="AG9" s="16" t="s">
        <v>242</v>
      </c>
      <c r="AI9" s="55">
        <v>181</v>
      </c>
      <c r="AJ9" s="55">
        <v>181</v>
      </c>
      <c r="AL9" s="55">
        <v>0</v>
      </c>
      <c r="AM9" s="16" t="s">
        <v>243</v>
      </c>
      <c r="AN9" s="16" t="s">
        <v>243</v>
      </c>
      <c r="AO9" s="16" t="s">
        <v>253</v>
      </c>
      <c r="AP9" s="16" t="s">
        <v>244</v>
      </c>
      <c r="AQ9" s="16" t="s">
        <v>244</v>
      </c>
      <c r="AR9" s="16" t="s">
        <v>244</v>
      </c>
      <c r="AS9" s="16" t="s">
        <v>245</v>
      </c>
      <c r="AT9" s="16" t="s">
        <v>447</v>
      </c>
      <c r="AU9" s="16" t="s">
        <v>448</v>
      </c>
      <c r="AY9" s="18">
        <v>45716</v>
      </c>
      <c r="BA9" s="55">
        <v>0</v>
      </c>
      <c r="BB9" s="55">
        <v>0</v>
      </c>
      <c r="BC9" s="55">
        <v>1</v>
      </c>
      <c r="BD9" s="16" t="s">
        <v>241</v>
      </c>
      <c r="BE9" s="55">
        <v>1</v>
      </c>
      <c r="BK9" s="56" t="s">
        <v>449</v>
      </c>
      <c r="BV9" s="17">
        <v>3631622</v>
      </c>
      <c r="BX9" s="56" t="s">
        <v>246</v>
      </c>
      <c r="BY9" s="56" t="s">
        <v>247</v>
      </c>
      <c r="BZ9" s="56" t="s">
        <v>247</v>
      </c>
      <c r="CA9" s="56" t="s">
        <v>247</v>
      </c>
      <c r="CC9" s="24">
        <v>1002</v>
      </c>
      <c r="CI9" s="16" t="s">
        <v>229</v>
      </c>
      <c r="CL9" s="83">
        <v>-1</v>
      </c>
    </row>
    <row r="10" spans="1:96" s="20" customFormat="1" x14ac:dyDescent="0.25">
      <c r="A10" s="16" t="s">
        <v>232</v>
      </c>
      <c r="B10" s="16" t="s">
        <v>226</v>
      </c>
      <c r="C10" s="16" t="s">
        <v>248</v>
      </c>
      <c r="D10" s="16" t="s">
        <v>249</v>
      </c>
      <c r="E10" s="17">
        <v>5925</v>
      </c>
      <c r="F10" s="16" t="s">
        <v>229</v>
      </c>
      <c r="G10" s="17">
        <v>3631690</v>
      </c>
      <c r="H10" s="16" t="s">
        <v>233</v>
      </c>
      <c r="I10" s="18">
        <v>44691</v>
      </c>
      <c r="J10" s="19">
        <v>0.62202546296296302</v>
      </c>
      <c r="K10" s="18">
        <v>44691</v>
      </c>
      <c r="L10" s="16" t="s">
        <v>184</v>
      </c>
      <c r="N10" s="16" t="s">
        <v>234</v>
      </c>
      <c r="O10" s="16" t="s">
        <v>235</v>
      </c>
      <c r="R10" s="16" t="s">
        <v>236</v>
      </c>
      <c r="S10" s="16" t="s">
        <v>185</v>
      </c>
      <c r="T10" s="21">
        <v>44691.622025462966</v>
      </c>
      <c r="U10" s="16" t="s">
        <v>237</v>
      </c>
      <c r="V10" s="16" t="s">
        <v>238</v>
      </c>
      <c r="W10" s="16" t="s">
        <v>189</v>
      </c>
      <c r="X10" s="16" t="s">
        <v>239</v>
      </c>
      <c r="Y10" s="16" t="s">
        <v>240</v>
      </c>
      <c r="Z10" s="16" t="s">
        <v>394</v>
      </c>
      <c r="AA10" s="17">
        <v>3631690</v>
      </c>
      <c r="AB10" s="55">
        <v>-6</v>
      </c>
      <c r="AC10" s="55">
        <v>1</v>
      </c>
      <c r="AD10" s="55">
        <v>-6</v>
      </c>
      <c r="AE10" s="16" t="s">
        <v>241</v>
      </c>
      <c r="AF10" s="55">
        <v>-6</v>
      </c>
      <c r="AG10" s="16" t="s">
        <v>242</v>
      </c>
      <c r="AI10" s="55">
        <v>175</v>
      </c>
      <c r="AJ10" s="55">
        <v>175</v>
      </c>
      <c r="AL10" s="55">
        <v>0</v>
      </c>
      <c r="AM10" s="16" t="s">
        <v>243</v>
      </c>
      <c r="AN10" s="16" t="s">
        <v>243</v>
      </c>
      <c r="AO10" s="16" t="s">
        <v>450</v>
      </c>
      <c r="AP10" s="16" t="s">
        <v>244</v>
      </c>
      <c r="AQ10" s="16" t="s">
        <v>244</v>
      </c>
      <c r="AR10" s="16" t="s">
        <v>244</v>
      </c>
      <c r="AS10" s="16" t="s">
        <v>245</v>
      </c>
      <c r="AT10" s="16" t="s">
        <v>451</v>
      </c>
      <c r="AU10" s="16" t="s">
        <v>452</v>
      </c>
      <c r="AY10" s="18">
        <v>45716</v>
      </c>
      <c r="BA10" s="55">
        <v>0</v>
      </c>
      <c r="BB10" s="55">
        <v>0</v>
      </c>
      <c r="BC10" s="55">
        <v>1</v>
      </c>
      <c r="BD10" s="16" t="s">
        <v>241</v>
      </c>
      <c r="BE10" s="55">
        <v>1</v>
      </c>
      <c r="BK10" s="56" t="s">
        <v>453</v>
      </c>
      <c r="BV10" s="17">
        <v>3631690</v>
      </c>
      <c r="BX10" s="56" t="s">
        <v>246</v>
      </c>
      <c r="BY10" s="56" t="s">
        <v>247</v>
      </c>
      <c r="BZ10" s="56" t="s">
        <v>247</v>
      </c>
      <c r="CA10" s="56" t="s">
        <v>247</v>
      </c>
      <c r="CC10" s="24">
        <v>1002</v>
      </c>
      <c r="CI10" s="16" t="s">
        <v>229</v>
      </c>
      <c r="CL10" s="83">
        <v>-1</v>
      </c>
    </row>
    <row r="11" spans="1:96" s="20" customFormat="1" x14ac:dyDescent="0.25">
      <c r="A11" s="16" t="s">
        <v>232</v>
      </c>
      <c r="B11" s="16" t="s">
        <v>226</v>
      </c>
      <c r="C11" s="16" t="s">
        <v>248</v>
      </c>
      <c r="D11" s="16" t="s">
        <v>249</v>
      </c>
      <c r="E11" s="17">
        <v>5925</v>
      </c>
      <c r="F11" s="16" t="s">
        <v>229</v>
      </c>
      <c r="G11" s="17">
        <v>3631720</v>
      </c>
      <c r="H11" s="16" t="s">
        <v>233</v>
      </c>
      <c r="I11" s="18">
        <v>44691</v>
      </c>
      <c r="J11" s="19">
        <v>0.62271990740740746</v>
      </c>
      <c r="K11" s="18">
        <v>44691</v>
      </c>
      <c r="L11" s="16" t="s">
        <v>184</v>
      </c>
      <c r="N11" s="16" t="s">
        <v>234</v>
      </c>
      <c r="O11" s="16" t="s">
        <v>235</v>
      </c>
      <c r="R11" s="16" t="s">
        <v>236</v>
      </c>
      <c r="S11" s="16" t="s">
        <v>185</v>
      </c>
      <c r="T11" s="21">
        <v>44691.622708333336</v>
      </c>
      <c r="U11" s="16" t="s">
        <v>237</v>
      </c>
      <c r="V11" s="16" t="s">
        <v>238</v>
      </c>
      <c r="W11" s="16" t="s">
        <v>189</v>
      </c>
      <c r="X11" s="16" t="s">
        <v>239</v>
      </c>
      <c r="Y11" s="16" t="s">
        <v>240</v>
      </c>
      <c r="Z11" s="16" t="s">
        <v>398</v>
      </c>
      <c r="AA11" s="17">
        <v>3631720</v>
      </c>
      <c r="AB11" s="55">
        <v>-1</v>
      </c>
      <c r="AC11" s="55">
        <v>1</v>
      </c>
      <c r="AD11" s="55">
        <v>-1</v>
      </c>
      <c r="AE11" s="16" t="s">
        <v>241</v>
      </c>
      <c r="AF11" s="55">
        <v>-1</v>
      </c>
      <c r="AG11" s="16" t="s">
        <v>242</v>
      </c>
      <c r="AI11" s="55">
        <v>174</v>
      </c>
      <c r="AJ11" s="55">
        <v>174</v>
      </c>
      <c r="AL11" s="55">
        <v>0</v>
      </c>
      <c r="AM11" s="16" t="s">
        <v>243</v>
      </c>
      <c r="AN11" s="16" t="s">
        <v>243</v>
      </c>
      <c r="AO11" s="16" t="s">
        <v>450</v>
      </c>
      <c r="AP11" s="16" t="s">
        <v>244</v>
      </c>
      <c r="AQ11" s="16" t="s">
        <v>244</v>
      </c>
      <c r="AR11" s="16" t="s">
        <v>244</v>
      </c>
      <c r="AS11" s="16" t="s">
        <v>245</v>
      </c>
      <c r="AT11" s="16" t="s">
        <v>454</v>
      </c>
      <c r="AU11" s="16" t="s">
        <v>455</v>
      </c>
      <c r="AY11" s="18">
        <v>45716</v>
      </c>
      <c r="BA11" s="55">
        <v>0</v>
      </c>
      <c r="BB11" s="55">
        <v>0</v>
      </c>
      <c r="BC11" s="55">
        <v>1</v>
      </c>
      <c r="BD11" s="16" t="s">
        <v>241</v>
      </c>
      <c r="BE11" s="55">
        <v>1</v>
      </c>
      <c r="BK11" s="56" t="s">
        <v>456</v>
      </c>
      <c r="BV11" s="17">
        <v>3631720</v>
      </c>
      <c r="BX11" s="56" t="s">
        <v>246</v>
      </c>
      <c r="BY11" s="56" t="s">
        <v>247</v>
      </c>
      <c r="BZ11" s="56" t="s">
        <v>247</v>
      </c>
      <c r="CA11" s="56" t="s">
        <v>247</v>
      </c>
      <c r="CC11" s="24">
        <v>1002</v>
      </c>
      <c r="CI11" s="16" t="s">
        <v>229</v>
      </c>
      <c r="CL11" s="83">
        <v>-1</v>
      </c>
    </row>
    <row r="12" spans="1:96" s="20" customFormat="1" x14ac:dyDescent="0.25">
      <c r="A12" s="16" t="s">
        <v>252</v>
      </c>
      <c r="B12" s="16" t="s">
        <v>226</v>
      </c>
      <c r="C12" s="16" t="s">
        <v>457</v>
      </c>
      <c r="D12" s="16" t="s">
        <v>458</v>
      </c>
      <c r="E12" s="17">
        <v>4198</v>
      </c>
      <c r="F12" s="16" t="s">
        <v>380</v>
      </c>
      <c r="G12" s="17">
        <v>3631889</v>
      </c>
      <c r="H12" s="16" t="s">
        <v>233</v>
      </c>
      <c r="I12" s="18">
        <v>44691</v>
      </c>
      <c r="J12" s="19">
        <v>0.6449421296296296</v>
      </c>
      <c r="K12" s="18">
        <v>44691</v>
      </c>
      <c r="L12" s="16" t="s">
        <v>184</v>
      </c>
      <c r="N12" s="16" t="s">
        <v>234</v>
      </c>
      <c r="O12" s="16" t="s">
        <v>235</v>
      </c>
      <c r="R12" s="16" t="s">
        <v>236</v>
      </c>
      <c r="S12" s="16" t="s">
        <v>185</v>
      </c>
      <c r="T12" s="21">
        <v>44691.644930555558</v>
      </c>
      <c r="U12" s="16" t="s">
        <v>237</v>
      </c>
      <c r="V12" s="16" t="s">
        <v>238</v>
      </c>
      <c r="W12" s="16" t="s">
        <v>189</v>
      </c>
      <c r="X12" s="16" t="s">
        <v>239</v>
      </c>
      <c r="Y12" s="16" t="s">
        <v>240</v>
      </c>
      <c r="Z12" s="16" t="s">
        <v>401</v>
      </c>
      <c r="AA12" s="17">
        <v>3631889</v>
      </c>
      <c r="AB12" s="55">
        <v>-5100</v>
      </c>
      <c r="AC12" s="55">
        <v>1</v>
      </c>
      <c r="AD12" s="55">
        <v>-5100</v>
      </c>
      <c r="AE12" s="16" t="s">
        <v>241</v>
      </c>
      <c r="AF12" s="55">
        <v>-5100</v>
      </c>
      <c r="AG12" s="16" t="s">
        <v>242</v>
      </c>
      <c r="AI12" s="55">
        <v>65.5</v>
      </c>
      <c r="AJ12" s="55">
        <v>65.5</v>
      </c>
      <c r="AL12" s="55">
        <v>0</v>
      </c>
      <c r="AM12" s="16" t="s">
        <v>243</v>
      </c>
      <c r="AN12" s="16" t="s">
        <v>243</v>
      </c>
      <c r="AO12" s="16" t="s">
        <v>459</v>
      </c>
      <c r="AP12" s="16" t="s">
        <v>244</v>
      </c>
      <c r="AQ12" s="16" t="s">
        <v>244</v>
      </c>
      <c r="AR12" s="16" t="s">
        <v>244</v>
      </c>
      <c r="AS12" s="16" t="s">
        <v>245</v>
      </c>
      <c r="AT12" s="16" t="s">
        <v>460</v>
      </c>
      <c r="AU12" s="16" t="s">
        <v>461</v>
      </c>
      <c r="AY12" s="18">
        <v>45688</v>
      </c>
      <c r="BA12" s="55">
        <v>0</v>
      </c>
      <c r="BB12" s="55">
        <v>0</v>
      </c>
      <c r="BC12" s="55">
        <v>1</v>
      </c>
      <c r="BD12" s="16" t="s">
        <v>241</v>
      </c>
      <c r="BE12" s="55">
        <v>1</v>
      </c>
      <c r="BK12" s="56" t="s">
        <v>462</v>
      </c>
      <c r="BV12" s="17">
        <v>3631889</v>
      </c>
      <c r="BX12" s="56" t="s">
        <v>246</v>
      </c>
      <c r="BY12" s="56" t="s">
        <v>247</v>
      </c>
      <c r="BZ12" s="56" t="s">
        <v>247</v>
      </c>
      <c r="CA12" s="56" t="s">
        <v>247</v>
      </c>
      <c r="CC12" s="24">
        <v>1002</v>
      </c>
      <c r="CI12" s="16" t="s">
        <v>380</v>
      </c>
      <c r="CL12" s="83">
        <v>-1</v>
      </c>
    </row>
    <row r="13" spans="1:96" s="20" customFormat="1" x14ac:dyDescent="0.25">
      <c r="A13" s="16" t="s">
        <v>232</v>
      </c>
      <c r="B13" s="16" t="s">
        <v>226</v>
      </c>
      <c r="C13" s="16" t="s">
        <v>463</v>
      </c>
      <c r="D13" s="16" t="s">
        <v>464</v>
      </c>
      <c r="E13" s="17">
        <v>2568</v>
      </c>
      <c r="F13" s="16" t="s">
        <v>409</v>
      </c>
      <c r="G13" s="17">
        <v>3632357</v>
      </c>
      <c r="H13" s="16" t="s">
        <v>233</v>
      </c>
      <c r="I13" s="18">
        <v>44691</v>
      </c>
      <c r="J13" s="19">
        <v>0.77239583333333328</v>
      </c>
      <c r="K13" s="18">
        <v>44691</v>
      </c>
      <c r="L13" s="16" t="s">
        <v>184</v>
      </c>
      <c r="N13" s="16" t="s">
        <v>234</v>
      </c>
      <c r="O13" s="16" t="s">
        <v>235</v>
      </c>
      <c r="R13" s="16" t="s">
        <v>236</v>
      </c>
      <c r="S13" s="16" t="s">
        <v>185</v>
      </c>
      <c r="T13" s="21">
        <v>44691.77239583333</v>
      </c>
      <c r="U13" s="16" t="s">
        <v>237</v>
      </c>
      <c r="V13" s="16" t="s">
        <v>238</v>
      </c>
      <c r="W13" s="16" t="s">
        <v>189</v>
      </c>
      <c r="X13" s="16" t="s">
        <v>239</v>
      </c>
      <c r="Y13" s="16" t="s">
        <v>240</v>
      </c>
      <c r="Z13" s="16" t="s">
        <v>408</v>
      </c>
      <c r="AA13" s="17">
        <v>3632357</v>
      </c>
      <c r="AB13" s="55">
        <v>-300</v>
      </c>
      <c r="AC13" s="55">
        <v>1</v>
      </c>
      <c r="AD13" s="55">
        <v>-300</v>
      </c>
      <c r="AE13" s="16" t="s">
        <v>241</v>
      </c>
      <c r="AF13" s="55">
        <v>-300</v>
      </c>
      <c r="AG13" s="16" t="s">
        <v>242</v>
      </c>
      <c r="AI13" s="55">
        <v>60</v>
      </c>
      <c r="AJ13" s="55">
        <v>60</v>
      </c>
      <c r="AL13" s="55">
        <v>0</v>
      </c>
      <c r="AM13" s="16" t="s">
        <v>243</v>
      </c>
      <c r="AN13" s="16" t="s">
        <v>243</v>
      </c>
      <c r="AO13" s="16" t="s">
        <v>465</v>
      </c>
      <c r="AP13" s="16" t="s">
        <v>244</v>
      </c>
      <c r="AQ13" s="16" t="s">
        <v>244</v>
      </c>
      <c r="AR13" s="16" t="s">
        <v>244</v>
      </c>
      <c r="AS13" s="16" t="s">
        <v>245</v>
      </c>
      <c r="AT13" s="16" t="s">
        <v>466</v>
      </c>
      <c r="AU13" s="16" t="s">
        <v>467</v>
      </c>
      <c r="AY13" s="18">
        <v>45688</v>
      </c>
      <c r="BA13" s="55">
        <v>0</v>
      </c>
      <c r="BB13" s="55">
        <v>0</v>
      </c>
      <c r="BC13" s="55">
        <v>1</v>
      </c>
      <c r="BD13" s="16" t="s">
        <v>241</v>
      </c>
      <c r="BE13" s="55">
        <v>1</v>
      </c>
      <c r="BK13" s="56" t="s">
        <v>468</v>
      </c>
      <c r="BV13" s="17">
        <v>3632357</v>
      </c>
      <c r="BX13" s="56" t="s">
        <v>246</v>
      </c>
      <c r="BY13" s="56" t="s">
        <v>247</v>
      </c>
      <c r="BZ13" s="56" t="s">
        <v>247</v>
      </c>
      <c r="CA13" s="56" t="s">
        <v>247</v>
      </c>
      <c r="CC13" s="24">
        <v>1002</v>
      </c>
      <c r="CI13" s="16" t="s">
        <v>409</v>
      </c>
      <c r="CL13" s="83">
        <v>-1</v>
      </c>
    </row>
    <row r="14" spans="1:96" s="20" customFormat="1" x14ac:dyDescent="0.25">
      <c r="A14" s="16" t="s">
        <v>232</v>
      </c>
      <c r="B14" s="16" t="s">
        <v>226</v>
      </c>
      <c r="C14" s="16" t="s">
        <v>469</v>
      </c>
      <c r="D14" s="16" t="s">
        <v>470</v>
      </c>
      <c r="E14" s="17">
        <v>2851</v>
      </c>
      <c r="F14" s="16" t="s">
        <v>375</v>
      </c>
      <c r="G14" s="17">
        <v>3632817</v>
      </c>
      <c r="H14" s="16" t="s">
        <v>233</v>
      </c>
      <c r="I14" s="18">
        <v>44691</v>
      </c>
      <c r="J14" s="19">
        <v>0.85668981481481477</v>
      </c>
      <c r="K14" s="18">
        <v>44691</v>
      </c>
      <c r="L14" s="16" t="s">
        <v>184</v>
      </c>
      <c r="N14" s="16" t="s">
        <v>234</v>
      </c>
      <c r="O14" s="16" t="s">
        <v>235</v>
      </c>
      <c r="R14" s="16" t="s">
        <v>236</v>
      </c>
      <c r="S14" s="16" t="s">
        <v>185</v>
      </c>
      <c r="T14" s="21">
        <v>44691.856689814813</v>
      </c>
      <c r="U14" s="16" t="s">
        <v>237</v>
      </c>
      <c r="V14" s="16" t="s">
        <v>238</v>
      </c>
      <c r="W14" s="16" t="s">
        <v>189</v>
      </c>
      <c r="X14" s="16" t="s">
        <v>239</v>
      </c>
      <c r="Y14" s="16" t="s">
        <v>240</v>
      </c>
      <c r="Z14" s="16" t="s">
        <v>414</v>
      </c>
      <c r="AA14" s="17">
        <v>3632817</v>
      </c>
      <c r="AB14" s="55">
        <v>-500</v>
      </c>
      <c r="AC14" s="55">
        <v>1</v>
      </c>
      <c r="AD14" s="55">
        <v>-500</v>
      </c>
      <c r="AE14" s="16" t="s">
        <v>241</v>
      </c>
      <c r="AF14" s="55">
        <v>-500</v>
      </c>
      <c r="AG14" s="16" t="s">
        <v>242</v>
      </c>
      <c r="AI14" s="55">
        <v>0</v>
      </c>
      <c r="AJ14" s="55">
        <v>0</v>
      </c>
      <c r="AL14" s="55">
        <v>0</v>
      </c>
      <c r="AM14" s="16" t="s">
        <v>243</v>
      </c>
      <c r="AN14" s="16" t="s">
        <v>243</v>
      </c>
      <c r="AO14" s="16" t="s">
        <v>471</v>
      </c>
      <c r="AP14" s="16" t="s">
        <v>244</v>
      </c>
      <c r="AQ14" s="16" t="s">
        <v>244</v>
      </c>
      <c r="AR14" s="16" t="s">
        <v>244</v>
      </c>
      <c r="AS14" s="16" t="s">
        <v>245</v>
      </c>
      <c r="AT14" s="16" t="s">
        <v>472</v>
      </c>
      <c r="AU14" s="16" t="s">
        <v>473</v>
      </c>
      <c r="AY14" s="18">
        <v>45688</v>
      </c>
      <c r="BA14" s="55">
        <v>0</v>
      </c>
      <c r="BB14" s="55">
        <v>0</v>
      </c>
      <c r="BC14" s="55">
        <v>1</v>
      </c>
      <c r="BD14" s="16" t="s">
        <v>241</v>
      </c>
      <c r="BE14" s="55">
        <v>1</v>
      </c>
      <c r="BK14" s="56" t="s">
        <v>474</v>
      </c>
      <c r="BV14" s="17">
        <v>3632817</v>
      </c>
      <c r="BX14" s="56" t="s">
        <v>246</v>
      </c>
      <c r="BY14" s="56" t="s">
        <v>247</v>
      </c>
      <c r="BZ14" s="56" t="s">
        <v>247</v>
      </c>
      <c r="CA14" s="56" t="s">
        <v>247</v>
      </c>
      <c r="CC14" s="24">
        <v>1002</v>
      </c>
      <c r="CI14" s="16" t="s">
        <v>375</v>
      </c>
      <c r="CL14" s="83">
        <v>-1</v>
      </c>
    </row>
    <row r="15" spans="1:96" s="20" customFormat="1" x14ac:dyDescent="0.25">
      <c r="A15" s="16" t="s">
        <v>232</v>
      </c>
      <c r="B15" s="16" t="s">
        <v>226</v>
      </c>
      <c r="C15" s="16" t="s">
        <v>323</v>
      </c>
      <c r="D15" s="16" t="s">
        <v>324</v>
      </c>
      <c r="E15" s="17">
        <v>2153</v>
      </c>
      <c r="F15" s="16" t="s">
        <v>307</v>
      </c>
      <c r="G15" s="17">
        <v>3633107</v>
      </c>
      <c r="H15" s="16" t="s">
        <v>233</v>
      </c>
      <c r="I15" s="18">
        <v>44691</v>
      </c>
      <c r="J15" s="19">
        <v>0.90945601851851854</v>
      </c>
      <c r="K15" s="18">
        <v>44691</v>
      </c>
      <c r="L15" s="16" t="s">
        <v>184</v>
      </c>
      <c r="N15" s="16" t="s">
        <v>234</v>
      </c>
      <c r="O15" s="16" t="s">
        <v>235</v>
      </c>
      <c r="R15" s="16" t="s">
        <v>236</v>
      </c>
      <c r="S15" s="16" t="s">
        <v>185</v>
      </c>
      <c r="T15" s="21">
        <v>44691.909456018519</v>
      </c>
      <c r="U15" s="16" t="s">
        <v>237</v>
      </c>
      <c r="V15" s="16" t="s">
        <v>238</v>
      </c>
      <c r="W15" s="16" t="s">
        <v>189</v>
      </c>
      <c r="X15" s="16" t="s">
        <v>239</v>
      </c>
      <c r="Y15" s="16" t="s">
        <v>240</v>
      </c>
      <c r="Z15" s="16" t="s">
        <v>417</v>
      </c>
      <c r="AA15" s="17">
        <v>3633107</v>
      </c>
      <c r="AB15" s="55">
        <v>-46</v>
      </c>
      <c r="AC15" s="55">
        <v>1</v>
      </c>
      <c r="AD15" s="55">
        <v>-46</v>
      </c>
      <c r="AE15" s="16" t="s">
        <v>241</v>
      </c>
      <c r="AF15" s="55">
        <v>-46</v>
      </c>
      <c r="AG15" s="16" t="s">
        <v>242</v>
      </c>
      <c r="AI15" s="55">
        <v>0.25</v>
      </c>
      <c r="AJ15" s="55">
        <v>0.25</v>
      </c>
      <c r="AL15" s="55">
        <v>0</v>
      </c>
      <c r="AM15" s="16" t="s">
        <v>243</v>
      </c>
      <c r="AN15" s="16" t="s">
        <v>243</v>
      </c>
      <c r="AO15" s="16" t="s">
        <v>475</v>
      </c>
      <c r="AP15" s="16" t="s">
        <v>244</v>
      </c>
      <c r="AQ15" s="16" t="s">
        <v>244</v>
      </c>
      <c r="AR15" s="16" t="s">
        <v>244</v>
      </c>
      <c r="AS15" s="16" t="s">
        <v>245</v>
      </c>
      <c r="AT15" s="16" t="s">
        <v>476</v>
      </c>
      <c r="AU15" s="16" t="s">
        <v>477</v>
      </c>
      <c r="AY15" s="18">
        <v>45716</v>
      </c>
      <c r="BA15" s="55">
        <v>0</v>
      </c>
      <c r="BB15" s="55">
        <v>0</v>
      </c>
      <c r="BC15" s="55">
        <v>1</v>
      </c>
      <c r="BD15" s="16" t="s">
        <v>241</v>
      </c>
      <c r="BE15" s="55">
        <v>1</v>
      </c>
      <c r="BK15" s="56" t="s">
        <v>478</v>
      </c>
      <c r="BV15" s="17">
        <v>3633107</v>
      </c>
      <c r="BX15" s="56" t="s">
        <v>246</v>
      </c>
      <c r="BY15" s="56" t="s">
        <v>247</v>
      </c>
      <c r="BZ15" s="56" t="s">
        <v>247</v>
      </c>
      <c r="CA15" s="56" t="s">
        <v>247</v>
      </c>
      <c r="CC15" s="24">
        <v>1002</v>
      </c>
      <c r="CI15" s="16" t="s">
        <v>307</v>
      </c>
      <c r="CL15" s="83">
        <v>-1</v>
      </c>
    </row>
    <row r="16" spans="1:96" s="20" customFormat="1" x14ac:dyDescent="0.25">
      <c r="A16" s="16" t="s">
        <v>232</v>
      </c>
      <c r="B16" s="16" t="s">
        <v>226</v>
      </c>
      <c r="C16" s="16" t="s">
        <v>254</v>
      </c>
      <c r="D16" s="16" t="s">
        <v>255</v>
      </c>
      <c r="E16" s="17">
        <v>1731</v>
      </c>
      <c r="F16" s="16" t="s">
        <v>225</v>
      </c>
      <c r="G16" s="17">
        <v>3633481</v>
      </c>
      <c r="H16" s="16" t="s">
        <v>233</v>
      </c>
      <c r="I16" s="18">
        <v>44691</v>
      </c>
      <c r="J16" s="19">
        <v>0.98211805555555554</v>
      </c>
      <c r="K16" s="18">
        <v>44691</v>
      </c>
      <c r="L16" s="16" t="s">
        <v>184</v>
      </c>
      <c r="N16" s="16" t="s">
        <v>234</v>
      </c>
      <c r="O16" s="16" t="s">
        <v>235</v>
      </c>
      <c r="R16" s="16" t="s">
        <v>236</v>
      </c>
      <c r="S16" s="16" t="s">
        <v>185</v>
      </c>
      <c r="T16" s="21">
        <v>44691.982118055559</v>
      </c>
      <c r="U16" s="16" t="s">
        <v>237</v>
      </c>
      <c r="V16" s="16" t="s">
        <v>238</v>
      </c>
      <c r="W16" s="16" t="s">
        <v>189</v>
      </c>
      <c r="X16" s="16" t="s">
        <v>239</v>
      </c>
      <c r="Y16" s="16" t="s">
        <v>240</v>
      </c>
      <c r="Z16" s="16" t="s">
        <v>422</v>
      </c>
      <c r="AA16" s="17">
        <v>3633481</v>
      </c>
      <c r="AB16" s="55">
        <v>-408</v>
      </c>
      <c r="AC16" s="55">
        <v>1</v>
      </c>
      <c r="AD16" s="55">
        <v>-408</v>
      </c>
      <c r="AE16" s="16" t="s">
        <v>241</v>
      </c>
      <c r="AF16" s="55">
        <v>-408</v>
      </c>
      <c r="AG16" s="16" t="s">
        <v>242</v>
      </c>
      <c r="AI16" s="55">
        <v>0</v>
      </c>
      <c r="AJ16" s="55">
        <v>0</v>
      </c>
      <c r="AL16" s="55">
        <v>0</v>
      </c>
      <c r="AM16" s="16" t="s">
        <v>243</v>
      </c>
      <c r="AN16" s="16" t="s">
        <v>243</v>
      </c>
      <c r="AO16" s="16" t="s">
        <v>310</v>
      </c>
      <c r="AP16" s="16" t="s">
        <v>244</v>
      </c>
      <c r="AQ16" s="16" t="s">
        <v>244</v>
      </c>
      <c r="AR16" s="16" t="s">
        <v>244</v>
      </c>
      <c r="AS16" s="16" t="s">
        <v>245</v>
      </c>
      <c r="AT16" s="16" t="s">
        <v>479</v>
      </c>
      <c r="AU16" s="16" t="s">
        <v>480</v>
      </c>
      <c r="AY16" s="18">
        <v>45688</v>
      </c>
      <c r="BA16" s="55">
        <v>0</v>
      </c>
      <c r="BB16" s="55">
        <v>0</v>
      </c>
      <c r="BC16" s="55">
        <v>1</v>
      </c>
      <c r="BD16" s="16" t="s">
        <v>241</v>
      </c>
      <c r="BE16" s="55">
        <v>1</v>
      </c>
      <c r="BK16" s="56" t="s">
        <v>481</v>
      </c>
      <c r="BV16" s="17">
        <v>3633481</v>
      </c>
      <c r="BX16" s="56" t="s">
        <v>246</v>
      </c>
      <c r="BY16" s="56" t="s">
        <v>247</v>
      </c>
      <c r="BZ16" s="56" t="s">
        <v>247</v>
      </c>
      <c r="CA16" s="56" t="s">
        <v>247</v>
      </c>
      <c r="CC16" s="24">
        <v>1002</v>
      </c>
      <c r="CI16" s="16" t="s">
        <v>225</v>
      </c>
      <c r="CL16" s="83">
        <v>-1</v>
      </c>
    </row>
    <row r="17" spans="1:90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N17" s="16"/>
      <c r="O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F17" s="55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Y17" s="18"/>
      <c r="BA17" s="55"/>
      <c r="BB17" s="55"/>
      <c r="BC17" s="55"/>
      <c r="BD17" s="16"/>
      <c r="BE17" s="55"/>
      <c r="BK17" s="56"/>
      <c r="BV17" s="17"/>
      <c r="BX17" s="56"/>
      <c r="BY17" s="56"/>
      <c r="BZ17" s="56"/>
      <c r="CA17" s="56"/>
      <c r="CC17" s="24"/>
      <c r="CI17" s="16"/>
      <c r="CL17" s="83"/>
    </row>
    <row r="18" spans="1:90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N18" s="16"/>
      <c r="O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F18" s="55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Y18" s="18"/>
      <c r="BA18" s="55"/>
      <c r="BB18" s="55"/>
      <c r="BC18" s="55"/>
      <c r="BD18" s="16"/>
      <c r="BE18" s="55"/>
      <c r="BK18" s="56"/>
      <c r="BV18" s="17"/>
      <c r="BX18" s="56"/>
      <c r="BY18" s="56"/>
      <c r="BZ18" s="56"/>
      <c r="CA18" s="56"/>
      <c r="CC18" s="24"/>
      <c r="CI18" s="16"/>
      <c r="CL18" s="83"/>
    </row>
    <row r="19" spans="1:90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N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F19" s="55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Y19" s="18"/>
      <c r="BA19" s="55"/>
      <c r="BB19" s="55"/>
      <c r="BC19" s="55"/>
      <c r="BD19" s="16"/>
      <c r="BE19" s="55"/>
      <c r="BK19" s="56"/>
      <c r="BV19" s="17"/>
      <c r="BX19" s="56"/>
      <c r="BY19" s="56"/>
      <c r="BZ19" s="56"/>
      <c r="CA19" s="56"/>
      <c r="CC19" s="24"/>
      <c r="CI19" s="16"/>
      <c r="CL19" s="83"/>
    </row>
    <row r="20" spans="1:90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N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F20" s="55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Y20" s="18"/>
      <c r="BA20" s="55"/>
      <c r="BB20" s="55"/>
      <c r="BC20" s="55"/>
      <c r="BD20" s="16"/>
      <c r="BE20" s="55"/>
      <c r="BK20" s="56"/>
      <c r="BV20" s="17"/>
      <c r="BX20" s="56"/>
      <c r="BY20" s="56"/>
      <c r="BZ20" s="56"/>
      <c r="CA20" s="56"/>
      <c r="CC20" s="24"/>
      <c r="CI20" s="16"/>
      <c r="CL20" s="83"/>
    </row>
    <row r="21" spans="1:90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N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F21" s="55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Y21" s="18"/>
      <c r="BA21" s="55"/>
      <c r="BB21" s="55"/>
      <c r="BC21" s="55"/>
      <c r="BD21" s="16"/>
      <c r="BE21" s="55"/>
      <c r="BK21" s="56"/>
      <c r="BV21" s="17"/>
      <c r="BX21" s="56"/>
      <c r="BY21" s="56"/>
      <c r="BZ21" s="56"/>
      <c r="CA21" s="56"/>
      <c r="CC21" s="24"/>
      <c r="CI21" s="16"/>
      <c r="CL21" s="83"/>
    </row>
    <row r="22" spans="1:90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N22" s="16"/>
      <c r="O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F22" s="55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Y22" s="18"/>
      <c r="BA22" s="55"/>
      <c r="BB22" s="55"/>
      <c r="BC22" s="55"/>
      <c r="BD22" s="16"/>
      <c r="BE22" s="55"/>
      <c r="BK22" s="56"/>
      <c r="BV22" s="17"/>
      <c r="BX22" s="56"/>
      <c r="BY22" s="56"/>
      <c r="BZ22" s="56"/>
      <c r="CA22" s="56"/>
      <c r="CC22" s="24"/>
      <c r="CI22" s="16"/>
      <c r="CL22" s="83"/>
    </row>
    <row r="23" spans="1:90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N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F23" s="55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Y23" s="18"/>
      <c r="BA23" s="55"/>
      <c r="BB23" s="55"/>
      <c r="BC23" s="55"/>
      <c r="BD23" s="16"/>
      <c r="BE23" s="55"/>
      <c r="BK23" s="56"/>
      <c r="BV23" s="17"/>
      <c r="BX23" s="56"/>
      <c r="BY23" s="56"/>
      <c r="BZ23" s="56"/>
      <c r="CA23" s="56"/>
      <c r="CC23" s="24"/>
      <c r="CI23" s="16"/>
      <c r="CL23" s="83"/>
    </row>
    <row r="24" spans="1:90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N24" s="16"/>
      <c r="O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F24" s="55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Y24" s="18"/>
      <c r="BA24" s="55"/>
      <c r="BB24" s="55"/>
      <c r="BC24" s="55"/>
      <c r="BD24" s="16"/>
      <c r="BE24" s="55"/>
      <c r="BK24" s="56"/>
      <c r="BV24" s="17"/>
      <c r="BX24" s="56"/>
      <c r="BY24" s="56"/>
      <c r="BZ24" s="56"/>
      <c r="CA24" s="56"/>
      <c r="CC24" s="24"/>
      <c r="CI24" s="16"/>
      <c r="CL24" s="83"/>
    </row>
    <row r="25" spans="1:90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N25" s="16"/>
      <c r="O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F25" s="55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Y25" s="18"/>
      <c r="BA25" s="55"/>
      <c r="BB25" s="55"/>
      <c r="BC25" s="55"/>
      <c r="BD25" s="16"/>
      <c r="BE25" s="55"/>
      <c r="BK25" s="56"/>
      <c r="BV25" s="17"/>
      <c r="BX25" s="56"/>
      <c r="BY25" s="56"/>
      <c r="BZ25" s="56"/>
      <c r="CA25" s="56"/>
      <c r="CC25" s="24"/>
      <c r="CI25" s="16"/>
      <c r="CL25" s="83"/>
    </row>
    <row r="26" spans="1:90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N26" s="16"/>
      <c r="O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F26" s="55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Y26" s="18"/>
      <c r="BA26" s="55"/>
      <c r="BB26" s="55"/>
      <c r="BC26" s="55"/>
      <c r="BD26" s="16"/>
      <c r="BE26" s="55"/>
      <c r="BK26" s="56"/>
      <c r="BV26" s="17"/>
      <c r="BX26" s="56"/>
      <c r="BY26" s="56"/>
      <c r="BZ26" s="56"/>
      <c r="CA26" s="56"/>
      <c r="CC26" s="24"/>
      <c r="CI26" s="16"/>
      <c r="CL26" s="83"/>
    </row>
    <row r="27" spans="1:90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N27" s="16"/>
      <c r="O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F27" s="55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Y27" s="18"/>
      <c r="BA27" s="55"/>
      <c r="BB27" s="55"/>
      <c r="BC27" s="55"/>
      <c r="BD27" s="16"/>
      <c r="BE27" s="55"/>
      <c r="BK27" s="56"/>
      <c r="BV27" s="17"/>
      <c r="BX27" s="56"/>
      <c r="BY27" s="56"/>
      <c r="BZ27" s="56"/>
      <c r="CA27" s="56"/>
      <c r="CC27" s="24"/>
      <c r="CI27" s="16"/>
      <c r="CL27" s="83"/>
    </row>
    <row r="28" spans="1:90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N28" s="16"/>
      <c r="O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F28" s="55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Y28" s="18"/>
      <c r="BA28" s="55"/>
      <c r="BB28" s="55"/>
      <c r="BC28" s="55"/>
      <c r="BD28" s="16"/>
      <c r="BE28" s="55"/>
      <c r="BK28" s="56"/>
      <c r="BV28" s="17"/>
      <c r="BX28" s="56"/>
      <c r="BY28" s="56"/>
      <c r="BZ28" s="56"/>
      <c r="CA28" s="56"/>
      <c r="CC28" s="24"/>
      <c r="CI28" s="16"/>
      <c r="CL28" s="83"/>
    </row>
    <row r="29" spans="1:90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N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F29" s="55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Y29" s="18"/>
      <c r="BA29" s="55"/>
      <c r="BB29" s="55"/>
      <c r="BC29" s="55"/>
      <c r="BD29" s="16"/>
      <c r="BE29" s="55"/>
      <c r="BK29" s="56"/>
      <c r="BV29" s="17"/>
      <c r="BX29" s="56"/>
      <c r="BY29" s="56"/>
      <c r="BZ29" s="56"/>
      <c r="CA29" s="56"/>
      <c r="CC29" s="24"/>
      <c r="CI29" s="16"/>
      <c r="CL29" s="83"/>
    </row>
    <row r="30" spans="1:90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N30" s="16"/>
      <c r="O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F30" s="55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Y30" s="18"/>
      <c r="BA30" s="55"/>
      <c r="BB30" s="55"/>
      <c r="BC30" s="55"/>
      <c r="BD30" s="16"/>
      <c r="BE30" s="55"/>
      <c r="BK30" s="56"/>
      <c r="BV30" s="17"/>
      <c r="BX30" s="56"/>
      <c r="BY30" s="56"/>
      <c r="BZ30" s="56"/>
      <c r="CA30" s="56"/>
      <c r="CC30" s="24"/>
      <c r="CI30" s="16"/>
      <c r="CL30" s="83"/>
    </row>
    <row r="31" spans="1:90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N31" s="16"/>
      <c r="O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F31" s="55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Y31" s="18"/>
      <c r="BA31" s="55"/>
      <c r="BB31" s="55"/>
      <c r="BC31" s="55"/>
      <c r="BD31" s="16"/>
      <c r="BE31" s="55"/>
      <c r="BK31" s="56"/>
      <c r="BV31" s="17"/>
      <c r="BX31" s="56"/>
      <c r="BY31" s="56"/>
      <c r="BZ31" s="56"/>
      <c r="CA31" s="56"/>
      <c r="CC31" s="24"/>
      <c r="CI31" s="16"/>
      <c r="CL31" s="83"/>
    </row>
    <row r="32" spans="1:90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N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F32" s="55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Y32" s="18"/>
      <c r="BA32" s="55"/>
      <c r="BB32" s="55"/>
      <c r="BC32" s="55"/>
      <c r="BD32" s="16"/>
      <c r="BE32" s="55"/>
      <c r="BK32" s="56"/>
      <c r="BV32" s="17"/>
      <c r="BX32" s="56"/>
      <c r="BY32" s="56"/>
      <c r="BZ32" s="56"/>
      <c r="CA32" s="56"/>
      <c r="CC32" s="24"/>
      <c r="CI32" s="16"/>
      <c r="CL32" s="83"/>
    </row>
    <row r="33" spans="1:90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N33" s="16"/>
      <c r="O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F33" s="55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Y33" s="18"/>
      <c r="BA33" s="55"/>
      <c r="BB33" s="55"/>
      <c r="BC33" s="55"/>
      <c r="BD33" s="16"/>
      <c r="BE33" s="55"/>
      <c r="BK33" s="56"/>
      <c r="BV33" s="17"/>
      <c r="BX33" s="56"/>
      <c r="BY33" s="56"/>
      <c r="BZ33" s="56"/>
      <c r="CA33" s="56"/>
      <c r="CC33" s="24"/>
      <c r="CI33" s="16"/>
      <c r="CL33" s="83"/>
    </row>
    <row r="34" spans="1:90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N34" s="16"/>
      <c r="O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F34" s="55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Y34" s="18"/>
      <c r="BA34" s="55"/>
      <c r="BB34" s="55"/>
      <c r="BC34" s="55"/>
      <c r="BD34" s="16"/>
      <c r="BE34" s="55"/>
      <c r="BK34" s="56"/>
      <c r="BV34" s="17"/>
      <c r="BX34" s="56"/>
      <c r="BY34" s="56"/>
      <c r="BZ34" s="56"/>
      <c r="CA34" s="56"/>
      <c r="CC34" s="24"/>
      <c r="CI34" s="16"/>
      <c r="CL34" s="83"/>
    </row>
    <row r="35" spans="1:90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N35" s="16"/>
      <c r="O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F35" s="55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Y35" s="18"/>
      <c r="BA35" s="55"/>
      <c r="BB35" s="55"/>
      <c r="BC35" s="55"/>
      <c r="BD35" s="16"/>
      <c r="BE35" s="55"/>
      <c r="BK35" s="56"/>
      <c r="BV35" s="17"/>
      <c r="BX35" s="56"/>
      <c r="BY35" s="56"/>
      <c r="BZ35" s="56"/>
      <c r="CA35" s="56"/>
      <c r="CC35" s="24"/>
      <c r="CI35" s="16"/>
      <c r="CL35" s="83"/>
    </row>
    <row r="36" spans="1:90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N36" s="16"/>
      <c r="O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F36" s="55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Y36" s="18"/>
      <c r="BA36" s="55"/>
      <c r="BB36" s="55"/>
      <c r="BC36" s="55"/>
      <c r="BD36" s="16"/>
      <c r="BE36" s="55"/>
      <c r="BK36" s="56"/>
      <c r="BV36" s="17"/>
      <c r="BX36" s="56"/>
      <c r="BY36" s="56"/>
      <c r="BZ36" s="56"/>
      <c r="CA36" s="56"/>
      <c r="CC36" s="24"/>
      <c r="CI36" s="16"/>
      <c r="CL36" s="83"/>
    </row>
    <row r="37" spans="1:90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N37" s="16"/>
      <c r="O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F37" s="55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Y37" s="18"/>
      <c r="BA37" s="55"/>
      <c r="BB37" s="55"/>
      <c r="BC37" s="55"/>
      <c r="BD37" s="16"/>
      <c r="BE37" s="55"/>
      <c r="BK37" s="56"/>
      <c r="BV37" s="17"/>
      <c r="BX37" s="56"/>
      <c r="BY37" s="56"/>
      <c r="BZ37" s="56"/>
      <c r="CA37" s="56"/>
      <c r="CC37" s="24"/>
      <c r="CI37" s="16"/>
      <c r="CL37" s="83"/>
    </row>
    <row r="38" spans="1:90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N38" s="16"/>
      <c r="O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F38" s="55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Y38" s="18"/>
      <c r="BA38" s="55"/>
      <c r="BB38" s="55"/>
      <c r="BC38" s="55"/>
      <c r="BD38" s="16"/>
      <c r="BE38" s="55"/>
      <c r="BK38" s="56"/>
      <c r="BV38" s="17"/>
      <c r="BX38" s="56"/>
      <c r="BY38" s="56"/>
      <c r="BZ38" s="56"/>
      <c r="CA38" s="56"/>
      <c r="CC38" s="24"/>
      <c r="CI38" s="16"/>
      <c r="CL38" s="83"/>
    </row>
    <row r="39" spans="1:90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N39" s="16"/>
      <c r="O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F39" s="55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Y39" s="18"/>
      <c r="BA39" s="55"/>
      <c r="BB39" s="55"/>
      <c r="BC39" s="55"/>
      <c r="BD39" s="16"/>
      <c r="BE39" s="55"/>
      <c r="BK39" s="56"/>
      <c r="BV39" s="17"/>
      <c r="BX39" s="56"/>
      <c r="BY39" s="56"/>
      <c r="BZ39" s="56"/>
      <c r="CA39" s="56"/>
      <c r="CC39" s="24"/>
      <c r="CI39" s="16"/>
      <c r="CL39" s="83"/>
    </row>
    <row r="40" spans="1:90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F40" s="55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Y40" s="18"/>
      <c r="BA40" s="55"/>
      <c r="BB40" s="55"/>
      <c r="BC40" s="55"/>
      <c r="BD40" s="16"/>
      <c r="BE40" s="55"/>
      <c r="BK40" s="56"/>
      <c r="BV40" s="17"/>
      <c r="BX40" s="56"/>
      <c r="BY40" s="56"/>
      <c r="BZ40" s="56"/>
      <c r="CA40" s="56"/>
      <c r="CC40" s="24"/>
      <c r="CI40" s="16"/>
      <c r="CL40" s="83"/>
    </row>
    <row r="41" spans="1:90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N41" s="16"/>
      <c r="O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F41" s="55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Y41" s="18"/>
      <c r="BA41" s="55"/>
      <c r="BB41" s="55"/>
      <c r="BC41" s="55"/>
      <c r="BD41" s="16"/>
      <c r="BE41" s="55"/>
      <c r="BK41" s="56"/>
      <c r="BV41" s="17"/>
      <c r="BX41" s="56"/>
      <c r="BY41" s="56"/>
      <c r="BZ41" s="56"/>
      <c r="CA41" s="56"/>
      <c r="CC41" s="24"/>
      <c r="CI41" s="16"/>
      <c r="CL41" s="83"/>
    </row>
    <row r="42" spans="1:90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N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F42" s="55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Y42" s="18"/>
      <c r="BA42" s="55"/>
      <c r="BB42" s="55"/>
      <c r="BC42" s="55"/>
      <c r="BD42" s="16"/>
      <c r="BE42" s="55"/>
      <c r="BK42" s="56"/>
      <c r="BV42" s="17"/>
      <c r="BX42" s="56"/>
      <c r="BY42" s="56"/>
      <c r="BZ42" s="56"/>
      <c r="CA42" s="56"/>
      <c r="CC42" s="24"/>
      <c r="CI42" s="16"/>
      <c r="CL42" s="83"/>
    </row>
    <row r="43" spans="1:90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N43" s="16"/>
      <c r="O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F43" s="55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Y43" s="18"/>
      <c r="BA43" s="55"/>
      <c r="BB43" s="55"/>
      <c r="BC43" s="55"/>
      <c r="BD43" s="16"/>
      <c r="BE43" s="55"/>
      <c r="BK43" s="56"/>
      <c r="BV43" s="17"/>
      <c r="BX43" s="56"/>
      <c r="BY43" s="56"/>
      <c r="BZ43" s="56"/>
      <c r="CA43" s="56"/>
      <c r="CC43" s="24"/>
      <c r="CI43" s="16"/>
      <c r="CL43" s="83"/>
    </row>
    <row r="44" spans="1:90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N44" s="16"/>
      <c r="O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F44" s="55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Y44" s="18"/>
      <c r="BA44" s="55"/>
      <c r="BB44" s="55"/>
      <c r="BC44" s="55"/>
      <c r="BD44" s="16"/>
      <c r="BE44" s="55"/>
      <c r="BK44" s="56"/>
      <c r="BV44" s="17"/>
      <c r="BX44" s="56"/>
      <c r="BY44" s="56"/>
      <c r="BZ44" s="56"/>
      <c r="CA44" s="56"/>
      <c r="CC44" s="24"/>
      <c r="CI44" s="16"/>
      <c r="CL44" s="83"/>
    </row>
    <row r="45" spans="1:90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N45" s="16"/>
      <c r="O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F45" s="55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Y45" s="18"/>
      <c r="BA45" s="55"/>
      <c r="BB45" s="55"/>
      <c r="BC45" s="55"/>
      <c r="BD45" s="16"/>
      <c r="BE45" s="55"/>
      <c r="BK45" s="56"/>
      <c r="BV45" s="17"/>
      <c r="BX45" s="56"/>
      <c r="BY45" s="56"/>
      <c r="BZ45" s="56"/>
      <c r="CA45" s="56"/>
      <c r="CC45" s="24"/>
      <c r="CI45" s="16"/>
      <c r="CL45" s="83"/>
    </row>
    <row r="46" spans="1:90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N46" s="16"/>
      <c r="O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F46" s="55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Y46" s="18"/>
      <c r="BA46" s="55"/>
      <c r="BB46" s="55"/>
      <c r="BC46" s="55"/>
      <c r="BD46" s="16"/>
      <c r="BE46" s="55"/>
      <c r="BK46" s="56"/>
      <c r="BV46" s="17"/>
      <c r="BX46" s="56"/>
      <c r="BY46" s="56"/>
      <c r="BZ46" s="56"/>
      <c r="CA46" s="56"/>
      <c r="CC46" s="24"/>
      <c r="CI46" s="16"/>
      <c r="CL46" s="83"/>
    </row>
    <row r="47" spans="1:90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F47" s="55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Y47" s="18"/>
      <c r="BA47" s="55"/>
      <c r="BB47" s="55"/>
      <c r="BC47" s="55"/>
      <c r="BD47" s="16"/>
      <c r="BE47" s="55"/>
      <c r="BK47" s="56"/>
      <c r="BV47" s="17"/>
      <c r="BX47" s="56"/>
      <c r="BY47" s="56"/>
      <c r="BZ47" s="56"/>
      <c r="CA47" s="56"/>
      <c r="CC47" s="24"/>
      <c r="CI47" s="16"/>
      <c r="CL47" s="83"/>
    </row>
    <row r="48" spans="1:90" s="20" customFormat="1" x14ac:dyDescent="0.25">
      <c r="A48" s="85"/>
      <c r="B48" s="85"/>
      <c r="C48" s="85"/>
      <c r="D48" s="85"/>
      <c r="E48" s="86"/>
      <c r="F48" s="85"/>
      <c r="G48" s="86"/>
      <c r="H48" s="85"/>
      <c r="I48" s="87"/>
      <c r="J48" s="88"/>
      <c r="K48" s="87"/>
      <c r="L48" s="85"/>
      <c r="N48" s="85"/>
      <c r="O48" s="85"/>
      <c r="R48" s="85"/>
      <c r="S48" s="85"/>
      <c r="T48" s="89"/>
      <c r="U48" s="85"/>
      <c r="V48" s="85"/>
      <c r="W48" s="85"/>
      <c r="X48" s="85"/>
      <c r="Y48" s="85"/>
      <c r="Z48" s="85"/>
      <c r="AA48" s="86"/>
      <c r="AB48" s="90"/>
      <c r="AC48" s="90"/>
      <c r="AD48" s="90"/>
      <c r="AE48" s="85"/>
      <c r="AF48" s="90"/>
      <c r="AG48" s="85"/>
      <c r="AI48" s="90"/>
      <c r="AJ48" s="90"/>
      <c r="AL48" s="90"/>
      <c r="AM48" s="85"/>
      <c r="AN48" s="85"/>
      <c r="AO48" s="85"/>
      <c r="AP48" s="85"/>
      <c r="AQ48" s="85"/>
      <c r="AR48" s="85"/>
      <c r="AS48" s="85"/>
      <c r="AT48" s="85"/>
      <c r="AU48" s="85"/>
      <c r="AY48" s="87"/>
      <c r="BA48" s="90"/>
      <c r="BB48" s="90"/>
      <c r="BC48" s="90"/>
      <c r="BD48" s="85"/>
      <c r="BE48" s="90"/>
      <c r="BK48" s="91"/>
      <c r="BV48" s="86"/>
      <c r="BX48" s="91"/>
      <c r="BY48" s="91"/>
      <c r="BZ48" s="91"/>
      <c r="CA48" s="91"/>
      <c r="CC48" s="92"/>
      <c r="CI48" s="85"/>
      <c r="CL48" s="93"/>
    </row>
    <row r="49" spans="1:90" s="20" customFormat="1" x14ac:dyDescent="0.25">
      <c r="A49" s="85"/>
      <c r="B49" s="85"/>
      <c r="C49" s="85"/>
      <c r="D49" s="85"/>
      <c r="E49" s="86"/>
      <c r="F49" s="85"/>
      <c r="G49" s="86"/>
      <c r="H49" s="85"/>
      <c r="I49" s="87"/>
      <c r="J49" s="88"/>
      <c r="K49" s="87"/>
      <c r="L49" s="85"/>
      <c r="N49" s="85"/>
      <c r="O49" s="85"/>
      <c r="R49" s="85"/>
      <c r="S49" s="85"/>
      <c r="T49" s="89"/>
      <c r="U49" s="85"/>
      <c r="V49" s="85"/>
      <c r="W49" s="85"/>
      <c r="X49" s="85"/>
      <c r="Y49" s="85"/>
      <c r="Z49" s="85"/>
      <c r="AA49" s="86"/>
      <c r="AB49" s="90"/>
      <c r="AC49" s="90"/>
      <c r="AD49" s="90"/>
      <c r="AE49" s="85"/>
      <c r="AF49" s="90"/>
      <c r="AG49" s="85"/>
      <c r="AI49" s="90"/>
      <c r="AJ49" s="90"/>
      <c r="AL49" s="90"/>
      <c r="AM49" s="85"/>
      <c r="AN49" s="85"/>
      <c r="AO49" s="85"/>
      <c r="AP49" s="85"/>
      <c r="AQ49" s="85"/>
      <c r="AR49" s="85"/>
      <c r="AS49" s="85"/>
      <c r="AT49" s="85"/>
      <c r="AU49" s="85"/>
      <c r="AY49" s="87"/>
      <c r="BA49" s="90"/>
      <c r="BB49" s="90"/>
      <c r="BC49" s="90"/>
      <c r="BD49" s="85"/>
      <c r="BE49" s="90"/>
      <c r="BK49" s="91"/>
      <c r="BV49" s="86"/>
      <c r="BX49" s="91"/>
      <c r="BY49" s="91"/>
      <c r="BZ49" s="91"/>
      <c r="CA49" s="91"/>
      <c r="CC49" s="92"/>
      <c r="CI49" s="85"/>
      <c r="CL49" s="93"/>
    </row>
    <row r="50" spans="1:90" s="20" customFormat="1" x14ac:dyDescent="0.25">
      <c r="A50" s="85"/>
      <c r="B50" s="85"/>
      <c r="C50" s="85"/>
      <c r="D50" s="85"/>
      <c r="E50" s="86"/>
      <c r="F50" s="85"/>
      <c r="G50" s="86"/>
      <c r="H50" s="85"/>
      <c r="I50" s="87"/>
      <c r="J50" s="88"/>
      <c r="K50" s="87"/>
      <c r="L50" s="85"/>
      <c r="N50" s="85"/>
      <c r="O50" s="85"/>
      <c r="R50" s="85"/>
      <c r="S50" s="85"/>
      <c r="T50" s="89"/>
      <c r="U50" s="85"/>
      <c r="V50" s="85"/>
      <c r="W50" s="85"/>
      <c r="X50" s="85"/>
      <c r="Y50" s="85"/>
      <c r="Z50" s="85"/>
      <c r="AA50" s="86"/>
      <c r="AB50" s="90"/>
      <c r="AC50" s="90"/>
      <c r="AD50" s="90"/>
      <c r="AE50" s="85"/>
      <c r="AF50" s="90"/>
      <c r="AG50" s="85"/>
      <c r="AI50" s="90"/>
      <c r="AJ50" s="90"/>
      <c r="AL50" s="90"/>
      <c r="AM50" s="85"/>
      <c r="AN50" s="85"/>
      <c r="AO50" s="85"/>
      <c r="AP50" s="85"/>
      <c r="AQ50" s="85"/>
      <c r="AR50" s="85"/>
      <c r="AS50" s="85"/>
      <c r="AT50" s="85"/>
      <c r="AU50" s="85"/>
      <c r="AY50" s="87"/>
      <c r="BA50" s="90"/>
      <c r="BB50" s="90"/>
      <c r="BC50" s="90"/>
      <c r="BD50" s="85"/>
      <c r="BE50" s="90"/>
      <c r="BK50" s="91"/>
      <c r="BV50" s="86"/>
      <c r="BX50" s="91"/>
      <c r="BY50" s="91"/>
      <c r="BZ50" s="91"/>
      <c r="CA50" s="91"/>
      <c r="CC50" s="92"/>
      <c r="CI50" s="85"/>
      <c r="CL50" s="93"/>
    </row>
    <row r="51" spans="1:90" s="20" customFormat="1" x14ac:dyDescent="0.25">
      <c r="A51" s="85"/>
      <c r="B51" s="85"/>
      <c r="C51" s="85"/>
      <c r="D51" s="85"/>
      <c r="E51" s="86"/>
      <c r="F51" s="85"/>
      <c r="G51" s="86"/>
      <c r="H51" s="85"/>
      <c r="I51" s="87"/>
      <c r="J51" s="88"/>
      <c r="K51" s="87"/>
      <c r="L51" s="85"/>
      <c r="N51" s="85"/>
      <c r="O51" s="85"/>
      <c r="R51" s="85"/>
      <c r="S51" s="85"/>
      <c r="T51" s="89"/>
      <c r="U51" s="85"/>
      <c r="V51" s="85"/>
      <c r="W51" s="85"/>
      <c r="X51" s="85"/>
      <c r="Y51" s="85"/>
      <c r="Z51" s="85"/>
      <c r="AA51" s="86"/>
      <c r="AB51" s="90"/>
      <c r="AC51" s="90"/>
      <c r="AD51" s="90"/>
      <c r="AE51" s="85"/>
      <c r="AF51" s="90"/>
      <c r="AG51" s="85"/>
      <c r="AI51" s="90"/>
      <c r="AJ51" s="90"/>
      <c r="AL51" s="90"/>
      <c r="AM51" s="85"/>
      <c r="AN51" s="85"/>
      <c r="AO51" s="85"/>
      <c r="AP51" s="85"/>
      <c r="AQ51" s="85"/>
      <c r="AR51" s="85"/>
      <c r="AS51" s="85"/>
      <c r="AT51" s="85"/>
      <c r="AU51" s="85"/>
      <c r="AY51" s="87"/>
      <c r="BA51" s="90"/>
      <c r="BB51" s="90"/>
      <c r="BC51" s="90"/>
      <c r="BD51" s="85"/>
      <c r="BE51" s="90"/>
      <c r="BK51" s="91"/>
      <c r="BV51" s="86"/>
      <c r="BX51" s="91"/>
      <c r="BY51" s="91"/>
      <c r="BZ51" s="91"/>
      <c r="CA51" s="91"/>
      <c r="CC51" s="92"/>
      <c r="CI51" s="85"/>
      <c r="CL51" s="93"/>
    </row>
    <row r="52" spans="1:90" s="20" customFormat="1" x14ac:dyDescent="0.25">
      <c r="A52" s="85"/>
      <c r="B52" s="85"/>
      <c r="C52" s="85"/>
      <c r="D52" s="85"/>
      <c r="E52" s="86"/>
      <c r="F52" s="85"/>
      <c r="G52" s="86"/>
      <c r="H52" s="85"/>
      <c r="I52" s="87"/>
      <c r="J52" s="88"/>
      <c r="K52" s="87"/>
      <c r="L52" s="85"/>
      <c r="N52" s="85"/>
      <c r="O52" s="85"/>
      <c r="R52" s="85"/>
      <c r="S52" s="85"/>
      <c r="T52" s="89"/>
      <c r="U52" s="85"/>
      <c r="V52" s="85"/>
      <c r="W52" s="85"/>
      <c r="X52" s="85"/>
      <c r="Y52" s="85"/>
      <c r="Z52" s="85"/>
      <c r="AA52" s="86"/>
      <c r="AB52" s="90"/>
      <c r="AC52" s="90"/>
      <c r="AD52" s="90"/>
      <c r="AE52" s="85"/>
      <c r="AF52" s="90"/>
      <c r="AG52" s="85"/>
      <c r="AI52" s="90"/>
      <c r="AJ52" s="90"/>
      <c r="AL52" s="90"/>
      <c r="AM52" s="85"/>
      <c r="AN52" s="85"/>
      <c r="AO52" s="85"/>
      <c r="AP52" s="85"/>
      <c r="AQ52" s="85"/>
      <c r="AR52" s="85"/>
      <c r="AS52" s="85"/>
      <c r="AT52" s="85"/>
      <c r="AU52" s="85"/>
      <c r="AY52" s="87"/>
      <c r="BA52" s="90"/>
      <c r="BB52" s="90"/>
      <c r="BC52" s="90"/>
      <c r="BD52" s="85"/>
      <c r="BE52" s="90"/>
      <c r="BK52" s="91"/>
      <c r="BV52" s="86"/>
      <c r="BX52" s="91"/>
      <c r="BY52" s="91"/>
      <c r="BZ52" s="91"/>
      <c r="CA52" s="91"/>
      <c r="CC52" s="92"/>
      <c r="CI52" s="85"/>
      <c r="CL52" s="93"/>
    </row>
    <row r="53" spans="1:90" s="20" customFormat="1" x14ac:dyDescent="0.25">
      <c r="A53" s="85"/>
      <c r="B53" s="85"/>
      <c r="C53" s="85"/>
      <c r="D53" s="85"/>
      <c r="E53" s="86"/>
      <c r="F53" s="85"/>
      <c r="G53" s="86"/>
      <c r="H53" s="85"/>
      <c r="I53" s="87"/>
      <c r="J53" s="88"/>
      <c r="K53" s="87"/>
      <c r="L53" s="85"/>
      <c r="N53" s="85"/>
      <c r="O53" s="85"/>
      <c r="R53" s="85"/>
      <c r="S53" s="85"/>
      <c r="T53" s="89"/>
      <c r="U53" s="85"/>
      <c r="V53" s="85"/>
      <c r="W53" s="85"/>
      <c r="X53" s="85"/>
      <c r="Y53" s="85"/>
      <c r="Z53" s="85"/>
      <c r="AA53" s="86"/>
      <c r="AB53" s="90"/>
      <c r="AC53" s="90"/>
      <c r="AD53" s="90"/>
      <c r="AE53" s="85"/>
      <c r="AF53" s="90"/>
      <c r="AG53" s="85"/>
      <c r="AI53" s="90"/>
      <c r="AJ53" s="90"/>
      <c r="AL53" s="90"/>
      <c r="AM53" s="85"/>
      <c r="AN53" s="85"/>
      <c r="AO53" s="85"/>
      <c r="AP53" s="85"/>
      <c r="AQ53" s="85"/>
      <c r="AR53" s="85"/>
      <c r="AS53" s="85"/>
      <c r="AT53" s="85"/>
      <c r="AU53" s="85"/>
      <c r="AY53" s="87"/>
      <c r="BA53" s="90"/>
      <c r="BB53" s="90"/>
      <c r="BC53" s="90"/>
      <c r="BD53" s="85"/>
      <c r="BE53" s="90"/>
      <c r="BK53" s="91"/>
      <c r="BV53" s="86"/>
      <c r="BX53" s="91"/>
      <c r="BY53" s="91"/>
      <c r="BZ53" s="91"/>
      <c r="CA53" s="91"/>
      <c r="CC53" s="92"/>
      <c r="CI53" s="85"/>
      <c r="CL53" s="93"/>
    </row>
    <row r="54" spans="1:90" s="20" customFormat="1" x14ac:dyDescent="0.25">
      <c r="A54" s="85"/>
      <c r="B54" s="85"/>
      <c r="C54" s="85"/>
      <c r="D54" s="85"/>
      <c r="E54" s="86"/>
      <c r="F54" s="85"/>
      <c r="G54" s="86"/>
      <c r="H54" s="85"/>
      <c r="I54" s="87"/>
      <c r="J54" s="88"/>
      <c r="K54" s="87"/>
      <c r="L54" s="85"/>
      <c r="N54" s="85"/>
      <c r="O54" s="85"/>
      <c r="R54" s="85"/>
      <c r="S54" s="85"/>
      <c r="T54" s="89"/>
      <c r="U54" s="85"/>
      <c r="V54" s="85"/>
      <c r="W54" s="85"/>
      <c r="X54" s="85"/>
      <c r="Y54" s="85"/>
      <c r="Z54" s="85"/>
      <c r="AA54" s="86"/>
      <c r="AB54" s="90"/>
      <c r="AC54" s="90"/>
      <c r="AD54" s="90"/>
      <c r="AE54" s="85"/>
      <c r="AF54" s="90"/>
      <c r="AG54" s="85"/>
      <c r="AI54" s="90"/>
      <c r="AJ54" s="90"/>
      <c r="AL54" s="90"/>
      <c r="AM54" s="85"/>
      <c r="AN54" s="85"/>
      <c r="AO54" s="85"/>
      <c r="AP54" s="85"/>
      <c r="AQ54" s="85"/>
      <c r="AR54" s="85"/>
      <c r="AS54" s="85"/>
      <c r="AT54" s="85"/>
      <c r="AU54" s="85"/>
      <c r="AY54" s="87"/>
      <c r="BA54" s="90"/>
      <c r="BB54" s="90"/>
      <c r="BC54" s="90"/>
      <c r="BD54" s="85"/>
      <c r="BE54" s="90"/>
      <c r="BK54" s="91"/>
      <c r="BV54" s="86"/>
      <c r="BX54" s="91"/>
      <c r="BY54" s="91"/>
      <c r="BZ54" s="91"/>
      <c r="CA54" s="91"/>
      <c r="CC54" s="92"/>
      <c r="CI54" s="85"/>
      <c r="CL54" s="93"/>
    </row>
    <row r="55" spans="1:90" s="20" customFormat="1" x14ac:dyDescent="0.25">
      <c r="A55" s="85"/>
      <c r="B55" s="85"/>
      <c r="C55" s="85"/>
      <c r="D55" s="85"/>
      <c r="E55" s="86"/>
      <c r="F55" s="85"/>
      <c r="G55" s="86"/>
      <c r="H55" s="85"/>
      <c r="I55" s="87"/>
      <c r="J55" s="88"/>
      <c r="K55" s="87"/>
      <c r="L55" s="85"/>
      <c r="N55" s="85"/>
      <c r="O55" s="85"/>
      <c r="R55" s="85"/>
      <c r="S55" s="85"/>
      <c r="T55" s="89"/>
      <c r="U55" s="85"/>
      <c r="V55" s="85"/>
      <c r="W55" s="85"/>
      <c r="X55" s="85"/>
      <c r="Y55" s="85"/>
      <c r="Z55" s="85"/>
      <c r="AA55" s="86"/>
      <c r="AB55" s="90"/>
      <c r="AC55" s="90"/>
      <c r="AD55" s="90"/>
      <c r="AE55" s="85"/>
      <c r="AF55" s="90"/>
      <c r="AG55" s="85"/>
      <c r="AI55" s="90"/>
      <c r="AJ55" s="90"/>
      <c r="AL55" s="90"/>
      <c r="AM55" s="85"/>
      <c r="AN55" s="85"/>
      <c r="AO55" s="85"/>
      <c r="AP55" s="85"/>
      <c r="AQ55" s="85"/>
      <c r="AR55" s="85"/>
      <c r="AS55" s="85"/>
      <c r="AT55" s="85"/>
      <c r="AU55" s="85"/>
      <c r="AY55" s="87"/>
      <c r="BA55" s="90"/>
      <c r="BB55" s="90"/>
      <c r="BC55" s="90"/>
      <c r="BD55" s="85"/>
      <c r="BE55" s="90"/>
      <c r="BK55" s="91"/>
      <c r="BV55" s="86"/>
      <c r="BX55" s="91"/>
      <c r="BY55" s="91"/>
      <c r="BZ55" s="91"/>
      <c r="CA55" s="91"/>
      <c r="CC55" s="92"/>
      <c r="CI55" s="85"/>
      <c r="CL55" s="93"/>
    </row>
    <row r="56" spans="1:90" s="20" customFormat="1" x14ac:dyDescent="0.25">
      <c r="A56" s="85"/>
      <c r="B56" s="85"/>
      <c r="C56" s="85"/>
      <c r="D56" s="85"/>
      <c r="E56" s="86"/>
      <c r="F56" s="85"/>
      <c r="G56" s="86"/>
      <c r="H56" s="85"/>
      <c r="I56" s="87"/>
      <c r="J56" s="88"/>
      <c r="K56" s="87"/>
      <c r="L56" s="85"/>
      <c r="N56" s="85"/>
      <c r="O56" s="85"/>
      <c r="R56" s="85"/>
      <c r="S56" s="85"/>
      <c r="T56" s="89"/>
      <c r="U56" s="85"/>
      <c r="V56" s="85"/>
      <c r="W56" s="85"/>
      <c r="X56" s="85"/>
      <c r="Y56" s="85"/>
      <c r="Z56" s="85"/>
      <c r="AA56" s="86"/>
      <c r="AB56" s="90"/>
      <c r="AC56" s="90"/>
      <c r="AD56" s="90"/>
      <c r="AE56" s="85"/>
      <c r="AF56" s="90"/>
      <c r="AG56" s="85"/>
      <c r="AI56" s="90"/>
      <c r="AJ56" s="90"/>
      <c r="AL56" s="90"/>
      <c r="AM56" s="85"/>
      <c r="AN56" s="85"/>
      <c r="AO56" s="85"/>
      <c r="AP56" s="85"/>
      <c r="AQ56" s="85"/>
      <c r="AR56" s="85"/>
      <c r="AS56" s="85"/>
      <c r="AT56" s="85"/>
      <c r="AU56" s="85"/>
      <c r="AY56" s="87"/>
      <c r="BA56" s="90"/>
      <c r="BB56" s="90"/>
      <c r="BC56" s="90"/>
      <c r="BD56" s="85"/>
      <c r="BE56" s="90"/>
      <c r="BK56" s="91"/>
      <c r="BV56" s="86"/>
      <c r="BX56" s="91"/>
      <c r="BY56" s="91"/>
      <c r="BZ56" s="91"/>
      <c r="CA56" s="91"/>
      <c r="CC56" s="92"/>
      <c r="CI56" s="85"/>
      <c r="CL56" s="93"/>
    </row>
    <row r="57" spans="1:90" s="20" customFormat="1" x14ac:dyDescent="0.25">
      <c r="A57" s="85"/>
      <c r="B57" s="85"/>
      <c r="C57" s="85"/>
      <c r="D57" s="85"/>
      <c r="E57" s="86"/>
      <c r="F57" s="85"/>
      <c r="G57" s="86"/>
      <c r="H57" s="85"/>
      <c r="I57" s="87"/>
      <c r="J57" s="88"/>
      <c r="K57" s="87"/>
      <c r="L57" s="85"/>
      <c r="N57" s="85"/>
      <c r="O57" s="85"/>
      <c r="R57" s="85"/>
      <c r="S57" s="85"/>
      <c r="T57" s="89"/>
      <c r="U57" s="85"/>
      <c r="V57" s="85"/>
      <c r="W57" s="85"/>
      <c r="X57" s="85"/>
      <c r="Y57" s="85"/>
      <c r="Z57" s="85"/>
      <c r="AA57" s="86"/>
      <c r="AB57" s="90"/>
      <c r="AC57" s="90"/>
      <c r="AD57" s="90"/>
      <c r="AE57" s="85"/>
      <c r="AF57" s="90"/>
      <c r="AG57" s="85"/>
      <c r="AI57" s="90"/>
      <c r="AJ57" s="90"/>
      <c r="AL57" s="90"/>
      <c r="AM57" s="85"/>
      <c r="AN57" s="85"/>
      <c r="AO57" s="85"/>
      <c r="AP57" s="85"/>
      <c r="AQ57" s="85"/>
      <c r="AR57" s="85"/>
      <c r="AS57" s="85"/>
      <c r="AT57" s="85"/>
      <c r="AU57" s="85"/>
      <c r="AY57" s="87"/>
      <c r="BA57" s="90"/>
      <c r="BB57" s="90"/>
      <c r="BC57" s="90"/>
      <c r="BD57" s="85"/>
      <c r="BE57" s="90"/>
      <c r="BK57" s="91"/>
      <c r="BV57" s="86"/>
      <c r="BX57" s="91"/>
      <c r="BY57" s="91"/>
      <c r="BZ57" s="91"/>
      <c r="CA57" s="91"/>
      <c r="CC57" s="92"/>
      <c r="CI57" s="85"/>
      <c r="CL57" s="93"/>
    </row>
    <row r="58" spans="1:90" s="20" customFormat="1" x14ac:dyDescent="0.25">
      <c r="A58" s="85"/>
      <c r="B58" s="85"/>
      <c r="C58" s="85"/>
      <c r="D58" s="85"/>
      <c r="E58" s="86"/>
      <c r="F58" s="85"/>
      <c r="G58" s="86"/>
      <c r="H58" s="85"/>
      <c r="I58" s="87"/>
      <c r="J58" s="88"/>
      <c r="K58" s="87"/>
      <c r="L58" s="85"/>
      <c r="N58" s="85"/>
      <c r="O58" s="85"/>
      <c r="R58" s="85"/>
      <c r="S58" s="85"/>
      <c r="T58" s="89"/>
      <c r="U58" s="85"/>
      <c r="V58" s="85"/>
      <c r="W58" s="85"/>
      <c r="X58" s="85"/>
      <c r="Y58" s="85"/>
      <c r="Z58" s="85"/>
      <c r="AA58" s="86"/>
      <c r="AB58" s="90"/>
      <c r="AC58" s="90"/>
      <c r="AD58" s="90"/>
      <c r="AE58" s="85"/>
      <c r="AF58" s="90"/>
      <c r="AG58" s="85"/>
      <c r="AI58" s="90"/>
      <c r="AJ58" s="90"/>
      <c r="AL58" s="90"/>
      <c r="AM58" s="85"/>
      <c r="AN58" s="85"/>
      <c r="AO58" s="85"/>
      <c r="AP58" s="85"/>
      <c r="AQ58" s="85"/>
      <c r="AR58" s="85"/>
      <c r="AS58" s="85"/>
      <c r="AT58" s="85"/>
      <c r="AU58" s="85"/>
      <c r="AY58" s="87"/>
      <c r="BA58" s="90"/>
      <c r="BB58" s="90"/>
      <c r="BC58" s="90"/>
      <c r="BD58" s="85"/>
      <c r="BE58" s="90"/>
      <c r="BK58" s="91"/>
      <c r="BV58" s="86"/>
      <c r="BX58" s="91"/>
      <c r="BY58" s="91"/>
      <c r="BZ58" s="91"/>
      <c r="CA58" s="91"/>
      <c r="CC58" s="92"/>
      <c r="CI58" s="85"/>
      <c r="CL58" s="93"/>
    </row>
    <row r="59" spans="1:90" s="20" customFormat="1" x14ac:dyDescent="0.25">
      <c r="A59" s="85"/>
      <c r="B59" s="85"/>
      <c r="C59" s="85"/>
      <c r="D59" s="85"/>
      <c r="E59" s="86"/>
      <c r="F59" s="85"/>
      <c r="G59" s="86"/>
      <c r="H59" s="85"/>
      <c r="I59" s="87"/>
      <c r="J59" s="88"/>
      <c r="K59" s="87"/>
      <c r="L59" s="85"/>
      <c r="N59" s="85"/>
      <c r="O59" s="85"/>
      <c r="R59" s="85"/>
      <c r="S59" s="85"/>
      <c r="T59" s="89"/>
      <c r="U59" s="85"/>
      <c r="V59" s="85"/>
      <c r="W59" s="85"/>
      <c r="X59" s="85"/>
      <c r="Y59" s="85"/>
      <c r="Z59" s="85"/>
      <c r="AA59" s="86"/>
      <c r="AB59" s="90"/>
      <c r="AC59" s="90"/>
      <c r="AD59" s="90"/>
      <c r="AE59" s="85"/>
      <c r="AF59" s="90"/>
      <c r="AG59" s="85"/>
      <c r="AI59" s="90"/>
      <c r="AJ59" s="90"/>
      <c r="AL59" s="90"/>
      <c r="AM59" s="85"/>
      <c r="AN59" s="85"/>
      <c r="AO59" s="85"/>
      <c r="AP59" s="85"/>
      <c r="AQ59" s="85"/>
      <c r="AR59" s="85"/>
      <c r="AS59" s="85"/>
      <c r="AT59" s="85"/>
      <c r="AU59" s="85"/>
      <c r="AY59" s="87"/>
      <c r="BA59" s="90"/>
      <c r="BB59" s="90"/>
      <c r="BC59" s="90"/>
      <c r="BD59" s="85"/>
      <c r="BE59" s="90"/>
      <c r="BK59" s="91"/>
      <c r="BV59" s="86"/>
      <c r="BX59" s="91"/>
      <c r="BY59" s="91"/>
      <c r="BZ59" s="91"/>
      <c r="CA59" s="91"/>
      <c r="CC59" s="92"/>
      <c r="CI59" s="85"/>
      <c r="CL59" s="93"/>
    </row>
    <row r="60" spans="1:90" s="20" customFormat="1" x14ac:dyDescent="0.25">
      <c r="A60" s="85"/>
      <c r="B60" s="85"/>
      <c r="C60" s="85"/>
      <c r="D60" s="85"/>
      <c r="E60" s="86"/>
      <c r="F60" s="85"/>
      <c r="G60" s="86"/>
      <c r="H60" s="85"/>
      <c r="I60" s="87"/>
      <c r="J60" s="88"/>
      <c r="K60" s="87"/>
      <c r="L60" s="85"/>
      <c r="N60" s="85"/>
      <c r="O60" s="85"/>
      <c r="R60" s="85"/>
      <c r="S60" s="85"/>
      <c r="T60" s="89"/>
      <c r="U60" s="85"/>
      <c r="V60" s="85"/>
      <c r="W60" s="85"/>
      <c r="X60" s="85"/>
      <c r="Y60" s="85"/>
      <c r="Z60" s="85"/>
      <c r="AA60" s="86"/>
      <c r="AB60" s="90"/>
      <c r="AC60" s="90"/>
      <c r="AD60" s="90"/>
      <c r="AE60" s="85"/>
      <c r="AF60" s="90"/>
      <c r="AG60" s="85"/>
      <c r="AI60" s="90"/>
      <c r="AJ60" s="90"/>
      <c r="AL60" s="90"/>
      <c r="AM60" s="85"/>
      <c r="AN60" s="85"/>
      <c r="AO60" s="85"/>
      <c r="AP60" s="85"/>
      <c r="AQ60" s="85"/>
      <c r="AR60" s="85"/>
      <c r="AS60" s="85"/>
      <c r="AT60" s="85"/>
      <c r="AU60" s="85"/>
      <c r="AY60" s="87"/>
      <c r="BA60" s="90"/>
      <c r="BB60" s="90"/>
      <c r="BC60" s="90"/>
      <c r="BD60" s="85"/>
      <c r="BE60" s="90"/>
      <c r="BK60" s="91"/>
      <c r="BV60" s="86"/>
      <c r="BX60" s="91"/>
      <c r="BY60" s="91"/>
      <c r="BZ60" s="91"/>
      <c r="CA60" s="91"/>
      <c r="CC60" s="92"/>
      <c r="CI60" s="85"/>
      <c r="CL60" s="93"/>
    </row>
    <row r="61" spans="1:90" s="20" customFormat="1" x14ac:dyDescent="0.25">
      <c r="A61" s="85"/>
      <c r="B61" s="85"/>
      <c r="C61" s="85"/>
      <c r="D61" s="85"/>
      <c r="E61" s="86"/>
      <c r="F61" s="85"/>
      <c r="G61" s="86"/>
      <c r="H61" s="85"/>
      <c r="I61" s="87"/>
      <c r="J61" s="88"/>
      <c r="K61" s="87"/>
      <c r="L61" s="85"/>
      <c r="N61" s="85"/>
      <c r="O61" s="85"/>
      <c r="R61" s="85"/>
      <c r="S61" s="85"/>
      <c r="T61" s="89"/>
      <c r="U61" s="85"/>
      <c r="V61" s="85"/>
      <c r="W61" s="85"/>
      <c r="X61" s="85"/>
      <c r="Y61" s="85"/>
      <c r="Z61" s="85"/>
      <c r="AA61" s="86"/>
      <c r="AB61" s="90"/>
      <c r="AC61" s="90"/>
      <c r="AD61" s="90"/>
      <c r="AE61" s="85"/>
      <c r="AF61" s="90"/>
      <c r="AG61" s="85"/>
      <c r="AI61" s="90"/>
      <c r="AJ61" s="90"/>
      <c r="AL61" s="90"/>
      <c r="AM61" s="85"/>
      <c r="AN61" s="85"/>
      <c r="AO61" s="85"/>
      <c r="AP61" s="85"/>
      <c r="AQ61" s="85"/>
      <c r="AR61" s="85"/>
      <c r="AS61" s="85"/>
      <c r="AT61" s="85"/>
      <c r="AU61" s="85"/>
      <c r="AY61" s="87"/>
      <c r="BA61" s="90"/>
      <c r="BB61" s="90"/>
      <c r="BC61" s="90"/>
      <c r="BD61" s="85"/>
      <c r="BE61" s="90"/>
      <c r="BK61" s="91"/>
      <c r="BV61" s="86"/>
      <c r="BX61" s="91"/>
      <c r="BY61" s="91"/>
      <c r="BZ61" s="91"/>
      <c r="CA61" s="91"/>
      <c r="CC61" s="92"/>
      <c r="CI61" s="85"/>
      <c r="CL61" s="93"/>
    </row>
    <row r="62" spans="1:90" s="20" customFormat="1" x14ac:dyDescent="0.25">
      <c r="A62" s="85"/>
      <c r="B62" s="85"/>
      <c r="C62" s="85"/>
      <c r="D62" s="85"/>
      <c r="E62" s="86"/>
      <c r="F62" s="85"/>
      <c r="G62" s="86"/>
      <c r="H62" s="85"/>
      <c r="I62" s="87"/>
      <c r="J62" s="88"/>
      <c r="K62" s="87"/>
      <c r="L62" s="85"/>
      <c r="N62" s="85"/>
      <c r="O62" s="85"/>
      <c r="R62" s="85"/>
      <c r="S62" s="85"/>
      <c r="T62" s="89"/>
      <c r="U62" s="85"/>
      <c r="V62" s="85"/>
      <c r="W62" s="85"/>
      <c r="X62" s="85"/>
      <c r="Y62" s="85"/>
      <c r="Z62" s="85"/>
      <c r="AA62" s="86"/>
      <c r="AB62" s="90"/>
      <c r="AC62" s="90"/>
      <c r="AD62" s="90"/>
      <c r="AE62" s="85"/>
      <c r="AF62" s="90"/>
      <c r="AG62" s="85"/>
      <c r="AI62" s="90"/>
      <c r="AJ62" s="90"/>
      <c r="AL62" s="90"/>
      <c r="AM62" s="85"/>
      <c r="AN62" s="85"/>
      <c r="AO62" s="85"/>
      <c r="AP62" s="85"/>
      <c r="AQ62" s="85"/>
      <c r="AR62" s="85"/>
      <c r="AS62" s="85"/>
      <c r="AT62" s="85"/>
      <c r="AU62" s="85"/>
      <c r="AY62" s="87"/>
      <c r="BA62" s="90"/>
      <c r="BB62" s="90"/>
      <c r="BC62" s="90"/>
      <c r="BD62" s="85"/>
      <c r="BE62" s="90"/>
      <c r="BK62" s="91"/>
      <c r="BV62" s="86"/>
      <c r="BX62" s="91"/>
      <c r="BY62" s="91"/>
      <c r="BZ62" s="91"/>
      <c r="CA62" s="91"/>
      <c r="CC62" s="92"/>
      <c r="CI62" s="85"/>
      <c r="CL62" s="93"/>
    </row>
    <row r="63" spans="1:90" s="20" customFormat="1" x14ac:dyDescent="0.25">
      <c r="A63" s="85"/>
      <c r="B63" s="85"/>
      <c r="C63" s="85"/>
      <c r="D63" s="85"/>
      <c r="E63" s="86"/>
      <c r="F63" s="85"/>
      <c r="G63" s="86"/>
      <c r="H63" s="85"/>
      <c r="I63" s="87"/>
      <c r="J63" s="88"/>
      <c r="K63" s="87"/>
      <c r="L63" s="85"/>
      <c r="N63" s="85"/>
      <c r="O63" s="85"/>
      <c r="R63" s="85"/>
      <c r="S63" s="85"/>
      <c r="T63" s="89"/>
      <c r="U63" s="85"/>
      <c r="V63" s="85"/>
      <c r="W63" s="85"/>
      <c r="X63" s="85"/>
      <c r="Y63" s="85"/>
      <c r="Z63" s="85"/>
      <c r="AA63" s="86"/>
      <c r="AB63" s="90"/>
      <c r="AC63" s="90"/>
      <c r="AD63" s="90"/>
      <c r="AE63" s="85"/>
      <c r="AF63" s="90"/>
      <c r="AG63" s="85"/>
      <c r="AI63" s="90"/>
      <c r="AJ63" s="90"/>
      <c r="AL63" s="90"/>
      <c r="AM63" s="85"/>
      <c r="AN63" s="85"/>
      <c r="AO63" s="85"/>
      <c r="AP63" s="85"/>
      <c r="AQ63" s="85"/>
      <c r="AR63" s="85"/>
      <c r="AS63" s="85"/>
      <c r="AT63" s="85"/>
      <c r="AU63" s="85"/>
      <c r="AY63" s="87"/>
      <c r="BA63" s="90"/>
      <c r="BB63" s="90"/>
      <c r="BC63" s="90"/>
      <c r="BD63" s="85"/>
      <c r="BE63" s="90"/>
      <c r="BK63" s="91"/>
      <c r="BV63" s="86"/>
      <c r="BX63" s="91"/>
      <c r="BY63" s="91"/>
      <c r="BZ63" s="91"/>
      <c r="CA63" s="91"/>
      <c r="CC63" s="92"/>
      <c r="CI63" s="85"/>
      <c r="CL63" s="93"/>
    </row>
    <row r="64" spans="1:90" s="20" customFormat="1" x14ac:dyDescent="0.25">
      <c r="A64" s="85"/>
      <c r="B64" s="85"/>
      <c r="C64" s="85"/>
      <c r="D64" s="85"/>
      <c r="E64" s="86"/>
      <c r="F64" s="85"/>
      <c r="G64" s="86"/>
      <c r="H64" s="85"/>
      <c r="I64" s="87"/>
      <c r="J64" s="88"/>
      <c r="K64" s="87"/>
      <c r="L64" s="85"/>
      <c r="N64" s="85"/>
      <c r="O64" s="85"/>
      <c r="R64" s="85"/>
      <c r="S64" s="85"/>
      <c r="T64" s="89"/>
      <c r="U64" s="85"/>
      <c r="V64" s="85"/>
      <c r="W64" s="85"/>
      <c r="X64" s="85"/>
      <c r="Y64" s="85"/>
      <c r="Z64" s="85"/>
      <c r="AA64" s="86"/>
      <c r="AB64" s="90"/>
      <c r="AC64" s="90"/>
      <c r="AD64" s="90"/>
      <c r="AE64" s="85"/>
      <c r="AF64" s="90"/>
      <c r="AG64" s="85"/>
      <c r="AI64" s="90"/>
      <c r="AJ64" s="90"/>
      <c r="AL64" s="90"/>
      <c r="AM64" s="85"/>
      <c r="AN64" s="85"/>
      <c r="AO64" s="85"/>
      <c r="AP64" s="85"/>
      <c r="AQ64" s="85"/>
      <c r="AR64" s="85"/>
      <c r="AS64" s="85"/>
      <c r="AT64" s="85"/>
      <c r="AU64" s="85"/>
      <c r="AY64" s="87"/>
      <c r="BA64" s="90"/>
      <c r="BB64" s="90"/>
      <c r="BC64" s="90"/>
      <c r="BD64" s="85"/>
      <c r="BE64" s="90"/>
      <c r="BK64" s="91"/>
      <c r="BV64" s="86"/>
      <c r="BX64" s="91"/>
      <c r="BY64" s="91"/>
      <c r="BZ64" s="91"/>
      <c r="CA64" s="91"/>
      <c r="CC64" s="92"/>
      <c r="CI64" s="85"/>
      <c r="CL64" s="93"/>
    </row>
    <row r="65" spans="1:90" s="20" customFormat="1" x14ac:dyDescent="0.25">
      <c r="A65" s="85"/>
      <c r="B65" s="85"/>
      <c r="C65" s="85"/>
      <c r="D65" s="85"/>
      <c r="E65" s="86"/>
      <c r="F65" s="85"/>
      <c r="G65" s="86"/>
      <c r="H65" s="85"/>
      <c r="I65" s="87"/>
      <c r="J65" s="88"/>
      <c r="K65" s="87"/>
      <c r="L65" s="85"/>
      <c r="N65" s="85"/>
      <c r="O65" s="85"/>
      <c r="R65" s="85"/>
      <c r="S65" s="85"/>
      <c r="T65" s="89"/>
      <c r="U65" s="85"/>
      <c r="V65" s="85"/>
      <c r="W65" s="85"/>
      <c r="X65" s="85"/>
      <c r="Y65" s="85"/>
      <c r="Z65" s="85"/>
      <c r="AA65" s="86"/>
      <c r="AB65" s="90"/>
      <c r="AC65" s="90"/>
      <c r="AD65" s="90"/>
      <c r="AE65" s="85"/>
      <c r="AF65" s="90"/>
      <c r="AG65" s="85"/>
      <c r="AI65" s="90"/>
      <c r="AJ65" s="90"/>
      <c r="AL65" s="90"/>
      <c r="AM65" s="85"/>
      <c r="AN65" s="85"/>
      <c r="AO65" s="85"/>
      <c r="AP65" s="85"/>
      <c r="AQ65" s="85"/>
      <c r="AR65" s="85"/>
      <c r="AS65" s="85"/>
      <c r="AT65" s="85"/>
      <c r="AU65" s="85"/>
      <c r="AY65" s="87"/>
      <c r="BA65" s="90"/>
      <c r="BB65" s="90"/>
      <c r="BC65" s="90"/>
      <c r="BD65" s="85"/>
      <c r="BE65" s="90"/>
      <c r="BK65" s="91"/>
      <c r="BV65" s="86"/>
      <c r="BX65" s="91"/>
      <c r="BY65" s="91"/>
      <c r="BZ65" s="91"/>
      <c r="CA65" s="91"/>
      <c r="CC65" s="92"/>
      <c r="CI65" s="85"/>
      <c r="CL65" s="93"/>
    </row>
    <row r="66" spans="1:90" s="20" customFormat="1" x14ac:dyDescent="0.25">
      <c r="A66" s="85"/>
      <c r="B66" s="85"/>
      <c r="C66" s="85"/>
      <c r="D66" s="85"/>
      <c r="E66" s="86"/>
      <c r="F66" s="85"/>
      <c r="G66" s="86"/>
      <c r="H66" s="85"/>
      <c r="I66" s="87"/>
      <c r="J66" s="88"/>
      <c r="K66" s="87"/>
      <c r="L66" s="85"/>
      <c r="N66" s="85"/>
      <c r="O66" s="85"/>
      <c r="R66" s="85"/>
      <c r="S66" s="85"/>
      <c r="T66" s="89"/>
      <c r="U66" s="85"/>
      <c r="V66" s="85"/>
      <c r="W66" s="85"/>
      <c r="X66" s="85"/>
      <c r="Y66" s="85"/>
      <c r="Z66" s="85"/>
      <c r="AA66" s="86"/>
      <c r="AB66" s="90"/>
      <c r="AC66" s="90"/>
      <c r="AD66" s="90"/>
      <c r="AE66" s="85"/>
      <c r="AF66" s="90"/>
      <c r="AG66" s="85"/>
      <c r="AI66" s="90"/>
      <c r="AJ66" s="90"/>
      <c r="AL66" s="90"/>
      <c r="AM66" s="85"/>
      <c r="AN66" s="85"/>
      <c r="AO66" s="85"/>
      <c r="AP66" s="85"/>
      <c r="AQ66" s="85"/>
      <c r="AR66" s="85"/>
      <c r="AS66" s="85"/>
      <c r="AT66" s="85"/>
      <c r="AU66" s="85"/>
      <c r="AY66" s="87"/>
      <c r="BA66" s="90"/>
      <c r="BB66" s="90"/>
      <c r="BC66" s="90"/>
      <c r="BD66" s="85"/>
      <c r="BE66" s="90"/>
      <c r="BK66" s="91"/>
      <c r="BV66" s="86"/>
      <c r="BX66" s="91"/>
      <c r="BY66" s="91"/>
      <c r="BZ66" s="91"/>
      <c r="CA66" s="91"/>
      <c r="CC66" s="92"/>
      <c r="CI66" s="85"/>
      <c r="CL66" s="93"/>
    </row>
    <row r="67" spans="1:90" s="20" customFormat="1" x14ac:dyDescent="0.25">
      <c r="A67" s="85"/>
      <c r="B67" s="85"/>
      <c r="C67" s="85"/>
      <c r="D67" s="85"/>
      <c r="E67" s="86"/>
      <c r="F67" s="85"/>
      <c r="G67" s="86"/>
      <c r="H67" s="85"/>
      <c r="I67" s="87"/>
      <c r="J67" s="88"/>
      <c r="K67" s="87"/>
      <c r="L67" s="85"/>
      <c r="N67" s="85"/>
      <c r="O67" s="85"/>
      <c r="R67" s="85"/>
      <c r="S67" s="85"/>
      <c r="T67" s="89"/>
      <c r="U67" s="85"/>
      <c r="V67" s="85"/>
      <c r="W67" s="85"/>
      <c r="X67" s="85"/>
      <c r="Y67" s="85"/>
      <c r="Z67" s="85"/>
      <c r="AA67" s="86"/>
      <c r="AB67" s="90"/>
      <c r="AC67" s="90"/>
      <c r="AD67" s="90"/>
      <c r="AE67" s="85"/>
      <c r="AF67" s="90"/>
      <c r="AG67" s="85"/>
      <c r="AI67" s="90"/>
      <c r="AJ67" s="90"/>
      <c r="AL67" s="90"/>
      <c r="AM67" s="85"/>
      <c r="AN67" s="85"/>
      <c r="AO67" s="85"/>
      <c r="AP67" s="85"/>
      <c r="AQ67" s="85"/>
      <c r="AR67" s="85"/>
      <c r="AS67" s="85"/>
      <c r="AT67" s="85"/>
      <c r="AU67" s="85"/>
      <c r="AY67" s="87"/>
      <c r="BA67" s="90"/>
      <c r="BB67" s="90"/>
      <c r="BC67" s="90"/>
      <c r="BD67" s="85"/>
      <c r="BE67" s="90"/>
      <c r="BK67" s="91"/>
      <c r="BV67" s="86"/>
      <c r="BX67" s="91"/>
      <c r="BY67" s="91"/>
      <c r="BZ67" s="91"/>
      <c r="CA67" s="91"/>
      <c r="CC67" s="92"/>
      <c r="CI67" s="85"/>
      <c r="CL67" s="93"/>
    </row>
    <row r="68" spans="1:90" s="20" customFormat="1" x14ac:dyDescent="0.25">
      <c r="A68" s="85"/>
      <c r="B68" s="85"/>
      <c r="C68" s="85"/>
      <c r="D68" s="85"/>
      <c r="E68" s="86"/>
      <c r="F68" s="85"/>
      <c r="G68" s="86"/>
      <c r="H68" s="85"/>
      <c r="I68" s="87"/>
      <c r="J68" s="88"/>
      <c r="K68" s="87"/>
      <c r="L68" s="85"/>
      <c r="N68" s="85"/>
      <c r="O68" s="85"/>
      <c r="R68" s="85"/>
      <c r="S68" s="85"/>
      <c r="T68" s="89"/>
      <c r="U68" s="85"/>
      <c r="V68" s="85"/>
      <c r="W68" s="85"/>
      <c r="X68" s="85"/>
      <c r="Y68" s="85"/>
      <c r="Z68" s="85"/>
      <c r="AA68" s="86"/>
      <c r="AB68" s="90"/>
      <c r="AC68" s="90"/>
      <c r="AD68" s="90"/>
      <c r="AE68" s="85"/>
      <c r="AF68" s="90"/>
      <c r="AG68" s="85"/>
      <c r="AI68" s="90"/>
      <c r="AJ68" s="90"/>
      <c r="AL68" s="90"/>
      <c r="AM68" s="85"/>
      <c r="AN68" s="85"/>
      <c r="AO68" s="85"/>
      <c r="AP68" s="85"/>
      <c r="AQ68" s="85"/>
      <c r="AR68" s="85"/>
      <c r="AS68" s="85"/>
      <c r="AT68" s="85"/>
      <c r="AU68" s="85"/>
      <c r="AY68" s="87"/>
      <c r="BA68" s="90"/>
      <c r="BB68" s="90"/>
      <c r="BC68" s="90"/>
      <c r="BD68" s="85"/>
      <c r="BE68" s="90"/>
      <c r="BK68" s="91"/>
      <c r="BV68" s="86"/>
      <c r="BX68" s="91"/>
      <c r="BY68" s="91"/>
      <c r="BZ68" s="91"/>
      <c r="CA68" s="91"/>
      <c r="CC68" s="92"/>
      <c r="CI68" s="85"/>
      <c r="CL68" s="93"/>
    </row>
    <row r="69" spans="1:90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N69" s="85"/>
      <c r="O69" s="85"/>
      <c r="R69" s="85"/>
      <c r="S69" s="85"/>
      <c r="T69" s="89"/>
      <c r="U69" s="85"/>
      <c r="V69" s="85"/>
      <c r="W69" s="85"/>
      <c r="X69" s="85"/>
      <c r="Y69" s="85"/>
      <c r="Z69" s="85"/>
      <c r="AA69" s="86"/>
      <c r="AB69" s="90"/>
      <c r="AC69" s="90"/>
      <c r="AD69" s="90"/>
      <c r="AE69" s="85"/>
      <c r="AF69" s="90"/>
      <c r="AG69" s="85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Y69" s="87"/>
      <c r="BA69" s="90"/>
      <c r="BB69" s="90"/>
      <c r="BC69" s="90"/>
      <c r="BD69" s="85"/>
      <c r="BE69" s="90"/>
      <c r="BK69" s="91"/>
      <c r="BV69" s="86"/>
      <c r="BX69" s="91"/>
      <c r="BY69" s="91"/>
      <c r="BZ69" s="91"/>
      <c r="CA69" s="91"/>
      <c r="CC69" s="92"/>
      <c r="CI69" s="85"/>
      <c r="CL69" s="93"/>
    </row>
    <row r="70" spans="1:90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N70" s="85"/>
      <c r="O70" s="85"/>
      <c r="R70" s="85"/>
      <c r="S70" s="85"/>
      <c r="T70" s="89"/>
      <c r="U70" s="85"/>
      <c r="V70" s="85"/>
      <c r="W70" s="85"/>
      <c r="X70" s="85"/>
      <c r="Y70" s="85"/>
      <c r="Z70" s="85"/>
      <c r="AA70" s="86"/>
      <c r="AB70" s="90"/>
      <c r="AC70" s="90"/>
      <c r="AD70" s="90"/>
      <c r="AE70" s="85"/>
      <c r="AF70" s="90"/>
      <c r="AG70" s="85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Y70" s="87"/>
      <c r="BA70" s="90"/>
      <c r="BB70" s="90"/>
      <c r="BC70" s="90"/>
      <c r="BD70" s="85"/>
      <c r="BE70" s="90"/>
      <c r="BK70" s="91"/>
      <c r="BV70" s="86"/>
      <c r="BX70" s="91"/>
      <c r="BY70" s="91"/>
      <c r="BZ70" s="91"/>
      <c r="CA70" s="91"/>
      <c r="CC70" s="92"/>
      <c r="CI70" s="85"/>
      <c r="CL70" s="93"/>
    </row>
    <row r="71" spans="1:90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N71" s="85"/>
      <c r="O71" s="85"/>
      <c r="R71" s="85"/>
      <c r="S71" s="85"/>
      <c r="T71" s="89"/>
      <c r="U71" s="85"/>
      <c r="V71" s="85"/>
      <c r="W71" s="85"/>
      <c r="X71" s="85"/>
      <c r="Y71" s="85"/>
      <c r="Z71" s="85"/>
      <c r="AA71" s="86"/>
      <c r="AB71" s="90"/>
      <c r="AC71" s="90"/>
      <c r="AD71" s="90"/>
      <c r="AE71" s="85"/>
      <c r="AF71" s="90"/>
      <c r="AG71" s="85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Y71" s="87"/>
      <c r="BA71" s="90"/>
      <c r="BB71" s="90"/>
      <c r="BC71" s="90"/>
      <c r="BD71" s="85"/>
      <c r="BE71" s="90"/>
      <c r="BK71" s="91"/>
      <c r="BV71" s="86"/>
      <c r="BX71" s="91"/>
      <c r="BY71" s="91"/>
      <c r="BZ71" s="91"/>
      <c r="CA71" s="91"/>
      <c r="CC71" s="92"/>
      <c r="CI71" s="85"/>
      <c r="CL71" s="93"/>
    </row>
    <row r="72" spans="1:90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N72" s="85"/>
      <c r="O72" s="85"/>
      <c r="R72" s="85"/>
      <c r="S72" s="85"/>
      <c r="T72" s="89"/>
      <c r="U72" s="85"/>
      <c r="V72" s="85"/>
      <c r="W72" s="85"/>
      <c r="X72" s="85"/>
      <c r="Y72" s="85"/>
      <c r="Z72" s="85"/>
      <c r="AA72" s="86"/>
      <c r="AB72" s="90"/>
      <c r="AC72" s="90"/>
      <c r="AD72" s="90"/>
      <c r="AE72" s="85"/>
      <c r="AF72" s="90"/>
      <c r="AG72" s="85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Y72" s="87"/>
      <c r="BA72" s="90"/>
      <c r="BB72" s="90"/>
      <c r="BC72" s="90"/>
      <c r="BD72" s="85"/>
      <c r="BE72" s="90"/>
      <c r="BK72" s="91"/>
      <c r="BV72" s="86"/>
      <c r="BX72" s="91"/>
      <c r="BY72" s="91"/>
      <c r="BZ72" s="91"/>
      <c r="CA72" s="91"/>
      <c r="CC72" s="92"/>
      <c r="CI72" s="85"/>
      <c r="CL72" s="93"/>
    </row>
    <row r="73" spans="1:90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N73" s="85"/>
      <c r="O73" s="85"/>
      <c r="R73" s="85"/>
      <c r="S73" s="85"/>
      <c r="T73" s="89"/>
      <c r="U73" s="85"/>
      <c r="V73" s="85"/>
      <c r="W73" s="85"/>
      <c r="X73" s="85"/>
      <c r="Y73" s="85"/>
      <c r="Z73" s="85"/>
      <c r="AA73" s="86"/>
      <c r="AB73" s="90"/>
      <c r="AC73" s="90"/>
      <c r="AD73" s="90"/>
      <c r="AE73" s="85"/>
      <c r="AF73" s="90"/>
      <c r="AG73" s="85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Y73" s="87"/>
      <c r="BA73" s="90"/>
      <c r="BB73" s="90"/>
      <c r="BC73" s="90"/>
      <c r="BD73" s="85"/>
      <c r="BE73" s="90"/>
      <c r="BK73" s="91"/>
      <c r="BV73" s="86"/>
      <c r="BX73" s="91"/>
      <c r="BY73" s="91"/>
      <c r="BZ73" s="91"/>
      <c r="CA73" s="91"/>
      <c r="CC73" s="92"/>
      <c r="CI73" s="85"/>
      <c r="CL73" s="93"/>
    </row>
    <row r="74" spans="1:90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N74" s="85"/>
      <c r="O74" s="85"/>
      <c r="R74" s="85"/>
      <c r="S74" s="85"/>
      <c r="T74" s="89"/>
      <c r="U74" s="85"/>
      <c r="V74" s="85"/>
      <c r="W74" s="85"/>
      <c r="X74" s="85"/>
      <c r="Y74" s="85"/>
      <c r="Z74" s="85"/>
      <c r="AA74" s="86"/>
      <c r="AB74" s="90"/>
      <c r="AC74" s="90"/>
      <c r="AD74" s="90"/>
      <c r="AE74" s="85"/>
      <c r="AF74" s="90"/>
      <c r="AG74" s="85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Y74" s="87"/>
      <c r="BA74" s="90"/>
      <c r="BB74" s="90"/>
      <c r="BC74" s="90"/>
      <c r="BD74" s="85"/>
      <c r="BE74" s="90"/>
      <c r="BK74" s="91"/>
      <c r="BV74" s="86"/>
      <c r="BX74" s="91"/>
      <c r="BY74" s="91"/>
      <c r="BZ74" s="91"/>
      <c r="CA74" s="91"/>
      <c r="CC74" s="92"/>
      <c r="CI74" s="85"/>
      <c r="CL74" s="93"/>
    </row>
    <row r="75" spans="1:90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N75" s="85"/>
      <c r="O75" s="85"/>
      <c r="R75" s="85"/>
      <c r="S75" s="85"/>
      <c r="T75" s="89"/>
      <c r="U75" s="85"/>
      <c r="V75" s="85"/>
      <c r="W75" s="85"/>
      <c r="X75" s="85"/>
      <c r="Y75" s="85"/>
      <c r="Z75" s="85"/>
      <c r="AA75" s="86"/>
      <c r="AB75" s="90"/>
      <c r="AC75" s="90"/>
      <c r="AD75" s="90"/>
      <c r="AE75" s="85"/>
      <c r="AF75" s="90"/>
      <c r="AG75" s="85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Y75" s="87"/>
      <c r="BA75" s="90"/>
      <c r="BB75" s="90"/>
      <c r="BC75" s="90"/>
      <c r="BD75" s="85"/>
      <c r="BE75" s="90"/>
      <c r="BK75" s="91"/>
      <c r="BV75" s="86"/>
      <c r="BX75" s="91"/>
      <c r="BY75" s="91"/>
      <c r="BZ75" s="91"/>
      <c r="CA75" s="91"/>
      <c r="CC75" s="92"/>
      <c r="CI75" s="85"/>
      <c r="CL75" s="93"/>
    </row>
    <row r="76" spans="1:90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N76" s="85"/>
      <c r="O76" s="85"/>
      <c r="R76" s="85"/>
      <c r="S76" s="85"/>
      <c r="T76" s="89"/>
      <c r="U76" s="85"/>
      <c r="V76" s="85"/>
      <c r="W76" s="85"/>
      <c r="X76" s="85"/>
      <c r="Y76" s="85"/>
      <c r="Z76" s="85"/>
      <c r="AA76" s="86"/>
      <c r="AB76" s="90"/>
      <c r="AC76" s="90"/>
      <c r="AD76" s="90"/>
      <c r="AE76" s="85"/>
      <c r="AF76" s="90"/>
      <c r="AG76" s="85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Y76" s="87"/>
      <c r="BA76" s="90"/>
      <c r="BB76" s="90"/>
      <c r="BC76" s="90"/>
      <c r="BD76" s="85"/>
      <c r="BE76" s="90"/>
      <c r="BK76" s="91"/>
      <c r="BV76" s="86"/>
      <c r="BX76" s="91"/>
      <c r="BY76" s="91"/>
      <c r="BZ76" s="91"/>
      <c r="CA76" s="91"/>
      <c r="CC76" s="92"/>
      <c r="CI76" s="85"/>
      <c r="CL76" s="93"/>
    </row>
    <row r="77" spans="1:90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N77" s="85"/>
      <c r="O77" s="85"/>
      <c r="R77" s="85"/>
      <c r="S77" s="85"/>
      <c r="T77" s="89"/>
      <c r="U77" s="85"/>
      <c r="V77" s="85"/>
      <c r="W77" s="85"/>
      <c r="X77" s="85"/>
      <c r="Y77" s="85"/>
      <c r="Z77" s="85"/>
      <c r="AA77" s="86"/>
      <c r="AB77" s="90"/>
      <c r="AC77" s="90"/>
      <c r="AD77" s="90"/>
      <c r="AE77" s="85"/>
      <c r="AF77" s="90"/>
      <c r="AG77" s="85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Y77" s="87"/>
      <c r="BA77" s="90"/>
      <c r="BB77" s="90"/>
      <c r="BC77" s="90"/>
      <c r="BD77" s="85"/>
      <c r="BE77" s="90"/>
      <c r="BK77" s="91"/>
      <c r="BV77" s="86"/>
      <c r="BX77" s="91"/>
      <c r="BY77" s="91"/>
      <c r="BZ77" s="91"/>
      <c r="CA77" s="91"/>
      <c r="CC77" s="92"/>
      <c r="CI77" s="85"/>
      <c r="CL77" s="93"/>
    </row>
    <row r="78" spans="1:90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N78" s="85"/>
      <c r="O78" s="85"/>
      <c r="R78" s="85"/>
      <c r="S78" s="85"/>
      <c r="T78" s="89"/>
      <c r="U78" s="85"/>
      <c r="V78" s="85"/>
      <c r="W78" s="85"/>
      <c r="X78" s="85"/>
      <c r="Y78" s="85"/>
      <c r="Z78" s="85"/>
      <c r="AA78" s="86"/>
      <c r="AB78" s="90"/>
      <c r="AC78" s="90"/>
      <c r="AD78" s="90"/>
      <c r="AE78" s="85"/>
      <c r="AF78" s="90"/>
      <c r="AG78" s="85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Y78" s="87"/>
      <c r="BA78" s="90"/>
      <c r="BB78" s="90"/>
      <c r="BC78" s="90"/>
      <c r="BD78" s="85"/>
      <c r="BE78" s="90"/>
      <c r="BK78" s="91"/>
      <c r="BV78" s="86"/>
      <c r="BX78" s="91"/>
      <c r="BY78" s="91"/>
      <c r="BZ78" s="91"/>
      <c r="CA78" s="91"/>
      <c r="CC78" s="92"/>
      <c r="CI78" s="85"/>
      <c r="CL78" s="93"/>
    </row>
    <row r="79" spans="1:90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N79" s="85"/>
      <c r="O79" s="85"/>
      <c r="R79" s="85"/>
      <c r="S79" s="85"/>
      <c r="T79" s="89"/>
      <c r="U79" s="85"/>
      <c r="V79" s="85"/>
      <c r="W79" s="85"/>
      <c r="X79" s="85"/>
      <c r="Y79" s="85"/>
      <c r="Z79" s="85"/>
      <c r="AA79" s="86"/>
      <c r="AB79" s="90"/>
      <c r="AC79" s="90"/>
      <c r="AD79" s="90"/>
      <c r="AE79" s="85"/>
      <c r="AF79" s="90"/>
      <c r="AG79" s="85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Y79" s="87"/>
      <c r="BA79" s="90"/>
      <c r="BB79" s="90"/>
      <c r="BC79" s="90"/>
      <c r="BD79" s="85"/>
      <c r="BE79" s="90"/>
      <c r="BK79" s="91"/>
      <c r="BV79" s="86"/>
      <c r="BX79" s="91"/>
      <c r="BY79" s="91"/>
      <c r="BZ79" s="91"/>
      <c r="CA79" s="91"/>
      <c r="CC79" s="92"/>
      <c r="CI79" s="85"/>
      <c r="CL79" s="93"/>
    </row>
    <row r="80" spans="1:90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N80" s="85"/>
      <c r="O80" s="85"/>
      <c r="R80" s="85"/>
      <c r="S80" s="85"/>
      <c r="T80" s="89"/>
      <c r="U80" s="85"/>
      <c r="V80" s="85"/>
      <c r="W80" s="85"/>
      <c r="X80" s="85"/>
      <c r="Y80" s="85"/>
      <c r="Z80" s="85"/>
      <c r="AA80" s="86"/>
      <c r="AB80" s="90"/>
      <c r="AC80" s="90"/>
      <c r="AD80" s="90"/>
      <c r="AE80" s="85"/>
      <c r="AF80" s="90"/>
      <c r="AG80" s="85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Y80" s="87"/>
      <c r="BA80" s="90"/>
      <c r="BB80" s="90"/>
      <c r="BC80" s="90"/>
      <c r="BD80" s="85"/>
      <c r="BE80" s="90"/>
      <c r="BK80" s="91"/>
      <c r="BV80" s="86"/>
      <c r="BX80" s="91"/>
      <c r="BY80" s="91"/>
      <c r="BZ80" s="91"/>
      <c r="CA80" s="91"/>
      <c r="CC80" s="92"/>
      <c r="CI80" s="85"/>
      <c r="CL80" s="93"/>
    </row>
    <row r="81" spans="1:90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N81" s="85"/>
      <c r="O81" s="85"/>
      <c r="R81" s="85"/>
      <c r="S81" s="85"/>
      <c r="T81" s="89"/>
      <c r="U81" s="85"/>
      <c r="V81" s="85"/>
      <c r="W81" s="85"/>
      <c r="X81" s="85"/>
      <c r="Y81" s="85"/>
      <c r="Z81" s="85"/>
      <c r="AA81" s="86"/>
      <c r="AB81" s="90"/>
      <c r="AC81" s="90"/>
      <c r="AD81" s="90"/>
      <c r="AE81" s="85"/>
      <c r="AF81" s="90"/>
      <c r="AG81" s="85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Y81" s="87"/>
      <c r="BA81" s="90"/>
      <c r="BB81" s="90"/>
      <c r="BC81" s="90"/>
      <c r="BD81" s="85"/>
      <c r="BE81" s="90"/>
      <c r="BK81" s="91"/>
      <c r="BV81" s="86"/>
      <c r="BX81" s="91"/>
      <c r="BY81" s="91"/>
      <c r="BZ81" s="91"/>
      <c r="CA81" s="91"/>
      <c r="CC81" s="92"/>
      <c r="CI81" s="85"/>
      <c r="CL81" s="93"/>
    </row>
    <row r="82" spans="1:90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N82" s="85"/>
      <c r="O82" s="85"/>
      <c r="R82" s="85"/>
      <c r="S82" s="85"/>
      <c r="T82" s="89"/>
      <c r="U82" s="85"/>
      <c r="V82" s="85"/>
      <c r="W82" s="85"/>
      <c r="X82" s="85"/>
      <c r="Y82" s="85"/>
      <c r="Z82" s="85"/>
      <c r="AA82" s="86"/>
      <c r="AB82" s="90"/>
      <c r="AC82" s="90"/>
      <c r="AD82" s="90"/>
      <c r="AE82" s="85"/>
      <c r="AF82" s="90"/>
      <c r="AG82" s="85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Y82" s="87"/>
      <c r="BA82" s="90"/>
      <c r="BB82" s="90"/>
      <c r="BC82" s="90"/>
      <c r="BD82" s="85"/>
      <c r="BE82" s="90"/>
      <c r="BK82" s="91"/>
      <c r="BV82" s="86"/>
      <c r="BX82" s="91"/>
      <c r="BY82" s="91"/>
      <c r="BZ82" s="91"/>
      <c r="CA82" s="91"/>
      <c r="CC82" s="92"/>
      <c r="CI82" s="85"/>
      <c r="CL82" s="93"/>
    </row>
    <row r="83" spans="1:90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N83" s="85"/>
      <c r="O83" s="85"/>
      <c r="R83" s="85"/>
      <c r="S83" s="85"/>
      <c r="T83" s="89"/>
      <c r="U83" s="85"/>
      <c r="V83" s="85"/>
      <c r="W83" s="85"/>
      <c r="X83" s="85"/>
      <c r="Y83" s="85"/>
      <c r="Z83" s="85"/>
      <c r="AA83" s="86"/>
      <c r="AB83" s="90"/>
      <c r="AC83" s="90"/>
      <c r="AD83" s="90"/>
      <c r="AE83" s="85"/>
      <c r="AF83" s="90"/>
      <c r="AG83" s="85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Y83" s="87"/>
      <c r="BA83" s="90"/>
      <c r="BB83" s="90"/>
      <c r="BC83" s="90"/>
      <c r="BD83" s="85"/>
      <c r="BE83" s="90"/>
      <c r="BK83" s="91"/>
      <c r="BV83" s="86"/>
      <c r="BX83" s="91"/>
      <c r="BY83" s="91"/>
      <c r="BZ83" s="91"/>
      <c r="CA83" s="91"/>
      <c r="CC83" s="92"/>
      <c r="CI83" s="85"/>
      <c r="CL83" s="93"/>
    </row>
    <row r="84" spans="1:90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N84" s="85"/>
      <c r="O84" s="85"/>
      <c r="R84" s="85"/>
      <c r="S84" s="85"/>
      <c r="T84" s="89"/>
      <c r="U84" s="85"/>
      <c r="V84" s="85"/>
      <c r="W84" s="85"/>
      <c r="X84" s="85"/>
      <c r="Y84" s="85"/>
      <c r="Z84" s="85"/>
      <c r="AA84" s="86"/>
      <c r="AB84" s="90"/>
      <c r="AC84" s="90"/>
      <c r="AD84" s="90"/>
      <c r="AE84" s="85"/>
      <c r="AF84" s="90"/>
      <c r="AG84" s="85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Y84" s="87"/>
      <c r="BA84" s="90"/>
      <c r="BB84" s="90"/>
      <c r="BC84" s="90"/>
      <c r="BD84" s="85"/>
      <c r="BE84" s="90"/>
      <c r="BK84" s="91"/>
      <c r="BV84" s="86"/>
      <c r="BX84" s="91"/>
      <c r="BY84" s="91"/>
      <c r="BZ84" s="91"/>
      <c r="CA84" s="91"/>
      <c r="CC84" s="92"/>
      <c r="CI84" s="85"/>
      <c r="CL84" s="93"/>
    </row>
    <row r="85" spans="1:90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N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A85" s="86"/>
      <c r="AB85" s="90"/>
      <c r="AC85" s="90"/>
      <c r="AD85" s="90"/>
      <c r="AE85" s="85"/>
      <c r="AF85" s="90"/>
      <c r="AG85" s="85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Y85" s="87"/>
      <c r="BA85" s="90"/>
      <c r="BB85" s="90"/>
      <c r="BC85" s="90"/>
      <c r="BD85" s="85"/>
      <c r="BE85" s="90"/>
      <c r="BK85" s="91"/>
      <c r="BV85" s="86"/>
      <c r="BX85" s="91"/>
      <c r="BY85" s="91"/>
      <c r="BZ85" s="91"/>
      <c r="CA85" s="91"/>
      <c r="CC85" s="92"/>
      <c r="CI85" s="85"/>
      <c r="CL85" s="93"/>
    </row>
    <row r="86" spans="1:90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N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A86" s="86"/>
      <c r="AB86" s="90"/>
      <c r="AC86" s="90"/>
      <c r="AD86" s="90"/>
      <c r="AE86" s="85"/>
      <c r="AF86" s="90"/>
      <c r="AG86" s="85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Y86" s="87"/>
      <c r="BA86" s="90"/>
      <c r="BB86" s="90"/>
      <c r="BC86" s="90"/>
      <c r="BD86" s="85"/>
      <c r="BE86" s="90"/>
      <c r="BK86" s="91"/>
      <c r="BV86" s="86"/>
      <c r="BX86" s="91"/>
      <c r="BY86" s="91"/>
      <c r="BZ86" s="91"/>
      <c r="CA86" s="91"/>
      <c r="CC86" s="92"/>
      <c r="CI86" s="85"/>
      <c r="CL86" s="93"/>
    </row>
    <row r="87" spans="1:90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N87" s="85"/>
      <c r="O87" s="85"/>
      <c r="R87" s="85"/>
      <c r="S87" s="85"/>
      <c r="T87" s="89"/>
      <c r="U87" s="85"/>
      <c r="V87" s="85"/>
      <c r="W87" s="85"/>
      <c r="X87" s="85"/>
      <c r="Y87" s="85"/>
      <c r="Z87" s="85"/>
      <c r="AA87" s="86"/>
      <c r="AB87" s="90"/>
      <c r="AC87" s="90"/>
      <c r="AD87" s="90"/>
      <c r="AE87" s="85"/>
      <c r="AF87" s="90"/>
      <c r="AG87" s="85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Y87" s="87"/>
      <c r="BA87" s="90"/>
      <c r="BB87" s="90"/>
      <c r="BC87" s="90"/>
      <c r="BD87" s="85"/>
      <c r="BE87" s="90"/>
      <c r="BK87" s="91"/>
      <c r="BV87" s="86"/>
      <c r="BX87" s="91"/>
      <c r="BY87" s="91"/>
      <c r="BZ87" s="91"/>
      <c r="CA87" s="91"/>
      <c r="CC87" s="92"/>
      <c r="CI87" s="85"/>
      <c r="CL87" s="93"/>
    </row>
    <row r="88" spans="1:90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N88" s="85"/>
      <c r="O88" s="85"/>
      <c r="R88" s="85"/>
      <c r="S88" s="85"/>
      <c r="T88" s="89"/>
      <c r="U88" s="85"/>
      <c r="V88" s="85"/>
      <c r="W88" s="85"/>
      <c r="X88" s="85"/>
      <c r="Y88" s="85"/>
      <c r="Z88" s="85"/>
      <c r="AA88" s="86"/>
      <c r="AB88" s="90"/>
      <c r="AC88" s="90"/>
      <c r="AD88" s="90"/>
      <c r="AE88" s="85"/>
      <c r="AF88" s="90"/>
      <c r="AG88" s="85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Y88" s="87"/>
      <c r="BA88" s="90"/>
      <c r="BB88" s="90"/>
      <c r="BC88" s="90"/>
      <c r="BD88" s="85"/>
      <c r="BE88" s="90"/>
      <c r="BK88" s="91"/>
      <c r="BV88" s="86"/>
      <c r="BX88" s="91"/>
      <c r="BY88" s="91"/>
      <c r="BZ88" s="91"/>
      <c r="CA88" s="91"/>
      <c r="CC88" s="92"/>
      <c r="CI88" s="85"/>
      <c r="CL88" s="93"/>
    </row>
    <row r="89" spans="1:90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N89" s="85"/>
      <c r="O89" s="85"/>
      <c r="R89" s="85"/>
      <c r="S89" s="85"/>
      <c r="T89" s="89"/>
      <c r="U89" s="85"/>
      <c r="V89" s="85"/>
      <c r="W89" s="85"/>
      <c r="X89" s="85"/>
      <c r="Y89" s="85"/>
      <c r="Z89" s="85"/>
      <c r="AA89" s="86"/>
      <c r="AB89" s="90"/>
      <c r="AC89" s="90"/>
      <c r="AD89" s="90"/>
      <c r="AE89" s="85"/>
      <c r="AF89" s="90"/>
      <c r="AG89" s="85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Y89" s="87"/>
      <c r="BA89" s="90"/>
      <c r="BB89" s="90"/>
      <c r="BC89" s="90"/>
      <c r="BD89" s="85"/>
      <c r="BE89" s="90"/>
      <c r="BK89" s="91"/>
      <c r="BV89" s="86"/>
      <c r="BX89" s="91"/>
      <c r="BY89" s="91"/>
      <c r="BZ89" s="91"/>
      <c r="CA89" s="91"/>
      <c r="CC89" s="92"/>
      <c r="CI89" s="85"/>
      <c r="CL89" s="93"/>
    </row>
    <row r="90" spans="1:90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N90" s="85"/>
      <c r="O90" s="85"/>
      <c r="R90" s="85"/>
      <c r="S90" s="85"/>
      <c r="T90" s="89"/>
      <c r="U90" s="85"/>
      <c r="V90" s="85"/>
      <c r="W90" s="85"/>
      <c r="X90" s="85"/>
      <c r="Y90" s="85"/>
      <c r="Z90" s="85"/>
      <c r="AA90" s="86"/>
      <c r="AB90" s="90"/>
      <c r="AC90" s="90"/>
      <c r="AD90" s="90"/>
      <c r="AE90" s="85"/>
      <c r="AF90" s="90"/>
      <c r="AG90" s="85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Y90" s="87"/>
      <c r="BA90" s="90"/>
      <c r="BB90" s="90"/>
      <c r="BC90" s="90"/>
      <c r="BD90" s="85"/>
      <c r="BE90" s="90"/>
      <c r="BK90" s="91"/>
      <c r="BV90" s="86"/>
      <c r="BX90" s="91"/>
      <c r="BY90" s="91"/>
      <c r="BZ90" s="91"/>
      <c r="CA90" s="91"/>
      <c r="CC90" s="92"/>
      <c r="CI90" s="85"/>
      <c r="CL90" s="93"/>
    </row>
    <row r="91" spans="1:90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N91" s="85"/>
      <c r="O91" s="85"/>
      <c r="R91" s="85"/>
      <c r="S91" s="85"/>
      <c r="T91" s="89"/>
      <c r="U91" s="85"/>
      <c r="V91" s="85"/>
      <c r="W91" s="85"/>
      <c r="X91" s="85"/>
      <c r="Y91" s="85"/>
      <c r="Z91" s="85"/>
      <c r="AA91" s="86"/>
      <c r="AB91" s="90"/>
      <c r="AC91" s="90"/>
      <c r="AD91" s="90"/>
      <c r="AE91" s="85"/>
      <c r="AF91" s="90"/>
      <c r="AG91" s="85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Y91" s="87"/>
      <c r="BA91" s="90"/>
      <c r="BB91" s="90"/>
      <c r="BC91" s="90"/>
      <c r="BD91" s="85"/>
      <c r="BE91" s="90"/>
      <c r="BK91" s="91"/>
      <c r="BV91" s="86"/>
      <c r="BX91" s="91"/>
      <c r="BY91" s="91"/>
      <c r="BZ91" s="91"/>
      <c r="CA91" s="91"/>
      <c r="CC91" s="92"/>
      <c r="CI91" s="85"/>
      <c r="CL91" s="93"/>
    </row>
    <row r="92" spans="1:90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N92" s="85"/>
      <c r="O92" s="85"/>
      <c r="R92" s="85"/>
      <c r="S92" s="85"/>
      <c r="T92" s="89"/>
      <c r="U92" s="85"/>
      <c r="V92" s="85"/>
      <c r="W92" s="85"/>
      <c r="X92" s="85"/>
      <c r="Y92" s="85"/>
      <c r="Z92" s="85"/>
      <c r="AA92" s="86"/>
      <c r="AB92" s="90"/>
      <c r="AC92" s="90"/>
      <c r="AD92" s="90"/>
      <c r="AE92" s="85"/>
      <c r="AF92" s="90"/>
      <c r="AG92" s="85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Y92" s="87"/>
      <c r="BA92" s="90"/>
      <c r="BB92" s="90"/>
      <c r="BC92" s="90"/>
      <c r="BD92" s="85"/>
      <c r="BE92" s="90"/>
      <c r="BK92" s="91"/>
      <c r="BV92" s="86"/>
      <c r="BX92" s="91"/>
      <c r="BY92" s="91"/>
      <c r="BZ92" s="91"/>
      <c r="CA92" s="91"/>
      <c r="CC92" s="92"/>
      <c r="CI92" s="85"/>
      <c r="CL92" s="93"/>
    </row>
    <row r="93" spans="1:90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N93" s="85"/>
      <c r="O93" s="85"/>
      <c r="R93" s="85"/>
      <c r="S93" s="85"/>
      <c r="T93" s="89"/>
      <c r="U93" s="85"/>
      <c r="V93" s="85"/>
      <c r="W93" s="85"/>
      <c r="X93" s="85"/>
      <c r="Y93" s="85"/>
      <c r="Z93" s="85"/>
      <c r="AA93" s="86"/>
      <c r="AB93" s="90"/>
      <c r="AC93" s="90"/>
      <c r="AD93" s="90"/>
      <c r="AE93" s="85"/>
      <c r="AF93" s="90"/>
      <c r="AG93" s="85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Y93" s="87"/>
      <c r="BA93" s="90"/>
      <c r="BB93" s="90"/>
      <c r="BC93" s="90"/>
      <c r="BD93" s="85"/>
      <c r="BE93" s="90"/>
      <c r="BK93" s="91"/>
      <c r="BV93" s="86"/>
      <c r="BX93" s="91"/>
      <c r="BY93" s="91"/>
      <c r="BZ93" s="91"/>
      <c r="CA93" s="91"/>
      <c r="CC93" s="92"/>
      <c r="CI93" s="85"/>
      <c r="CL93" s="93"/>
    </row>
    <row r="94" spans="1:90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N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A94" s="86"/>
      <c r="AB94" s="90"/>
      <c r="AC94" s="90"/>
      <c r="AD94" s="90"/>
      <c r="AE94" s="85"/>
      <c r="AF94" s="90"/>
      <c r="AG94" s="85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Y94" s="87"/>
      <c r="BA94" s="90"/>
      <c r="BB94" s="90"/>
      <c r="BC94" s="90"/>
      <c r="BD94" s="85"/>
      <c r="BE94" s="90"/>
      <c r="BK94" s="91"/>
      <c r="BV94" s="86"/>
      <c r="BX94" s="91"/>
      <c r="BY94" s="91"/>
      <c r="BZ94" s="91"/>
      <c r="CA94" s="91"/>
      <c r="CC94" s="92"/>
      <c r="CI94" s="85"/>
      <c r="CL94" s="93"/>
    </row>
    <row r="95" spans="1:90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N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A95" s="86"/>
      <c r="AB95" s="90"/>
      <c r="AC95" s="90"/>
      <c r="AD95" s="90"/>
      <c r="AE95" s="85"/>
      <c r="AF95" s="90"/>
      <c r="AG95" s="85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Y95" s="87"/>
      <c r="BA95" s="90"/>
      <c r="BB95" s="90"/>
      <c r="BC95" s="90"/>
      <c r="BD95" s="85"/>
      <c r="BE95" s="90"/>
      <c r="BK95" s="91"/>
      <c r="BV95" s="86"/>
      <c r="BX95" s="91"/>
      <c r="BY95" s="91"/>
      <c r="BZ95" s="91"/>
      <c r="CA95" s="91"/>
      <c r="CC95" s="92"/>
      <c r="CI95" s="85"/>
      <c r="CL95" s="93"/>
    </row>
    <row r="96" spans="1:90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N96" s="85"/>
      <c r="O96" s="85"/>
      <c r="R96" s="85"/>
      <c r="S96" s="85"/>
      <c r="T96" s="89"/>
      <c r="U96" s="85"/>
      <c r="V96" s="85"/>
      <c r="W96" s="85"/>
      <c r="X96" s="85"/>
      <c r="Y96" s="85"/>
      <c r="Z96" s="85"/>
      <c r="AA96" s="86"/>
      <c r="AB96" s="90"/>
      <c r="AC96" s="90"/>
      <c r="AD96" s="90"/>
      <c r="AE96" s="85"/>
      <c r="AF96" s="90"/>
      <c r="AG96" s="85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Y96" s="87"/>
      <c r="BA96" s="90"/>
      <c r="BB96" s="90"/>
      <c r="BC96" s="90"/>
      <c r="BD96" s="85"/>
      <c r="BE96" s="90"/>
      <c r="BK96" s="91"/>
      <c r="BV96" s="86"/>
      <c r="BX96" s="91"/>
      <c r="BY96" s="91"/>
      <c r="BZ96" s="91"/>
      <c r="CA96" s="91"/>
      <c r="CC96" s="92"/>
      <c r="CI96" s="85"/>
      <c r="CL96" s="93"/>
    </row>
    <row r="97" spans="1:90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N97" s="85"/>
      <c r="O97" s="85"/>
      <c r="R97" s="85"/>
      <c r="S97" s="85"/>
      <c r="T97" s="89"/>
      <c r="U97" s="85"/>
      <c r="V97" s="85"/>
      <c r="W97" s="85"/>
      <c r="X97" s="85"/>
      <c r="Y97" s="85"/>
      <c r="Z97" s="85"/>
      <c r="AA97" s="86"/>
      <c r="AB97" s="90"/>
      <c r="AC97" s="90"/>
      <c r="AD97" s="90"/>
      <c r="AE97" s="85"/>
      <c r="AF97" s="90"/>
      <c r="AG97" s="85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Y97" s="87"/>
      <c r="BA97" s="90"/>
      <c r="BB97" s="90"/>
      <c r="BC97" s="90"/>
      <c r="BD97" s="85"/>
      <c r="BE97" s="90"/>
      <c r="BK97" s="91"/>
      <c r="BV97" s="86"/>
      <c r="BX97" s="91"/>
      <c r="BY97" s="91"/>
      <c r="BZ97" s="91"/>
      <c r="CA97" s="91"/>
      <c r="CC97" s="92"/>
      <c r="CI97" s="85"/>
      <c r="CL97" s="93"/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conditionalFormatting sqref="Z567:Z1048576">
    <cfRule type="duplicateValues" dxfId="131" priority="36"/>
  </conditionalFormatting>
  <conditionalFormatting sqref="Z561:Z566">
    <cfRule type="duplicateValues" dxfId="130" priority="25"/>
  </conditionalFormatting>
  <conditionalFormatting sqref="Z561:Z1048576 Z1:Z3 Z233 Z149:Z231">
    <cfRule type="duplicateValues" dxfId="129" priority="24"/>
  </conditionalFormatting>
  <conditionalFormatting sqref="Z234:Z277">
    <cfRule type="duplicateValues" dxfId="128" priority="23"/>
  </conditionalFormatting>
  <conditionalFormatting sqref="Z278:Z318">
    <cfRule type="duplicateValues" dxfId="127" priority="22"/>
  </conditionalFormatting>
  <conditionalFormatting sqref="Z319:Z334">
    <cfRule type="duplicateValues" dxfId="126" priority="21"/>
  </conditionalFormatting>
  <conditionalFormatting sqref="Z335:Z365">
    <cfRule type="duplicateValues" dxfId="125" priority="20"/>
  </conditionalFormatting>
  <conditionalFormatting sqref="Z366:Z400">
    <cfRule type="duplicateValues" dxfId="124" priority="19"/>
  </conditionalFormatting>
  <conditionalFormatting sqref="Z401:Z447">
    <cfRule type="duplicateValues" dxfId="123" priority="18"/>
  </conditionalFormatting>
  <conditionalFormatting sqref="Z448:Z467">
    <cfRule type="duplicateValues" dxfId="122" priority="17"/>
  </conditionalFormatting>
  <conditionalFormatting sqref="Z468:Z486">
    <cfRule type="duplicateValues" dxfId="121" priority="16"/>
  </conditionalFormatting>
  <conditionalFormatting sqref="Z487:Z492">
    <cfRule type="duplicateValues" dxfId="120" priority="15"/>
  </conditionalFormatting>
  <conditionalFormatting sqref="Z493:Z504">
    <cfRule type="duplicateValues" dxfId="119" priority="14"/>
  </conditionalFormatting>
  <conditionalFormatting sqref="Z505:Z520">
    <cfRule type="duplicateValues" dxfId="118" priority="13"/>
  </conditionalFormatting>
  <conditionalFormatting sqref="Z521:Z529">
    <cfRule type="duplicateValues" dxfId="117" priority="12"/>
  </conditionalFormatting>
  <conditionalFormatting sqref="Z530:Z534">
    <cfRule type="duplicateValues" dxfId="116" priority="11"/>
  </conditionalFormatting>
  <conditionalFormatting sqref="Z535:Z543">
    <cfRule type="duplicateValues" dxfId="115" priority="10"/>
  </conditionalFormatting>
  <conditionalFormatting sqref="Z544:Z560">
    <cfRule type="duplicateValues" dxfId="114" priority="9"/>
  </conditionalFormatting>
  <conditionalFormatting sqref="Z233:Z1048576 Z1:Z3 Z149:Z231">
    <cfRule type="duplicateValues" dxfId="113" priority="8"/>
  </conditionalFormatting>
  <conditionalFormatting sqref="Z232">
    <cfRule type="duplicateValues" dxfId="112" priority="7" stopIfTrue="1"/>
  </conditionalFormatting>
  <conditionalFormatting sqref="Z4">
    <cfRule type="duplicateValues" dxfId="111" priority="2"/>
  </conditionalFormatting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1"/>
  <sheetViews>
    <sheetView workbookViewId="0">
      <selection activeCell="A5" sqref="A5:XFD18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customWidth="1"/>
    <col min="7" max="7" width="8" style="27" customWidth="1"/>
    <col min="8" max="8" width="4" style="27" customWidth="1"/>
    <col min="9" max="9" width="5" style="27" customWidth="1"/>
    <col min="10" max="11" width="7" style="27" customWidth="1"/>
    <col min="12" max="12" width="10.140625" style="27" customWidth="1"/>
    <col min="13" max="13" width="20.28515625" style="27" customWidth="1"/>
    <col min="14" max="14" width="15.140625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181</v>
      </c>
      <c r="B5" s="4" t="s">
        <v>182</v>
      </c>
      <c r="C5" s="4" t="s">
        <v>336</v>
      </c>
      <c r="D5" s="11" t="s">
        <v>183</v>
      </c>
      <c r="E5" s="4" t="s">
        <v>183</v>
      </c>
      <c r="F5" s="4" t="s">
        <v>308</v>
      </c>
      <c r="G5" s="79">
        <v>500</v>
      </c>
      <c r="H5" s="79">
        <v>1</v>
      </c>
      <c r="I5" s="4" t="s">
        <v>305</v>
      </c>
      <c r="J5" s="4" t="s">
        <v>337</v>
      </c>
      <c r="K5" s="4" t="s">
        <v>338</v>
      </c>
      <c r="L5" s="4" t="s">
        <v>309</v>
      </c>
      <c r="M5" s="4" t="s">
        <v>308</v>
      </c>
      <c r="N5" s="4" t="s">
        <v>227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191</v>
      </c>
      <c r="B6" s="4" t="s">
        <v>182</v>
      </c>
      <c r="C6" s="4" t="s">
        <v>336</v>
      </c>
      <c r="D6" s="11" t="s">
        <v>200</v>
      </c>
      <c r="E6" s="4" t="s">
        <v>200</v>
      </c>
      <c r="F6" s="4" t="s">
        <v>343</v>
      </c>
      <c r="G6" s="79">
        <v>547</v>
      </c>
      <c r="H6" s="79">
        <v>1</v>
      </c>
      <c r="I6" s="4" t="s">
        <v>305</v>
      </c>
      <c r="J6" s="4" t="s">
        <v>344</v>
      </c>
      <c r="K6" s="4" t="s">
        <v>345</v>
      </c>
      <c r="L6" s="4" t="s">
        <v>201</v>
      </c>
      <c r="M6" s="4" t="s">
        <v>343</v>
      </c>
      <c r="N6" s="4" t="s">
        <v>343</v>
      </c>
      <c r="O6" s="4" t="s">
        <v>184</v>
      </c>
      <c r="P6" s="4" t="s">
        <v>185</v>
      </c>
      <c r="Q6" s="4" t="s">
        <v>186</v>
      </c>
      <c r="R6" s="4" t="s">
        <v>187</v>
      </c>
    </row>
    <row r="7" spans="1:18" customFormat="1" x14ac:dyDescent="0.25">
      <c r="A7" s="4" t="s">
        <v>195</v>
      </c>
      <c r="B7" s="4" t="s">
        <v>182</v>
      </c>
      <c r="C7" s="4" t="s">
        <v>336</v>
      </c>
      <c r="D7" s="11" t="s">
        <v>200</v>
      </c>
      <c r="E7" s="4" t="s">
        <v>200</v>
      </c>
      <c r="F7" s="4" t="s">
        <v>228</v>
      </c>
      <c r="G7" s="79">
        <v>3000</v>
      </c>
      <c r="H7" s="79">
        <v>1</v>
      </c>
      <c r="I7" s="4" t="s">
        <v>305</v>
      </c>
      <c r="J7" s="4" t="s">
        <v>349</v>
      </c>
      <c r="K7" s="4" t="s">
        <v>350</v>
      </c>
      <c r="L7" s="4" t="s">
        <v>201</v>
      </c>
      <c r="M7" s="4" t="s">
        <v>228</v>
      </c>
      <c r="N7" s="4" t="s">
        <v>228</v>
      </c>
      <c r="O7" s="4" t="s">
        <v>184</v>
      </c>
      <c r="P7" s="4" t="s">
        <v>185</v>
      </c>
      <c r="Q7" s="4" t="s">
        <v>186</v>
      </c>
      <c r="R7" s="4" t="s">
        <v>196</v>
      </c>
    </row>
    <row r="8" spans="1:18" customFormat="1" x14ac:dyDescent="0.25">
      <c r="A8" s="4" t="s">
        <v>198</v>
      </c>
      <c r="B8" s="4" t="s">
        <v>182</v>
      </c>
      <c r="C8" s="4" t="s">
        <v>336</v>
      </c>
      <c r="D8" s="11" t="s">
        <v>200</v>
      </c>
      <c r="E8" s="4" t="s">
        <v>200</v>
      </c>
      <c r="F8" s="4" t="s">
        <v>355</v>
      </c>
      <c r="G8" s="79">
        <v>5</v>
      </c>
      <c r="H8" s="79">
        <v>1</v>
      </c>
      <c r="I8" s="4" t="s">
        <v>305</v>
      </c>
      <c r="J8" s="4" t="s">
        <v>356</v>
      </c>
      <c r="K8" s="4" t="s">
        <v>357</v>
      </c>
      <c r="L8" s="4" t="s">
        <v>201</v>
      </c>
      <c r="M8" s="4" t="s">
        <v>355</v>
      </c>
      <c r="N8" s="4" t="s">
        <v>355</v>
      </c>
      <c r="O8" s="4" t="s">
        <v>184</v>
      </c>
      <c r="P8" s="4" t="s">
        <v>185</v>
      </c>
      <c r="Q8" s="4" t="s">
        <v>186</v>
      </c>
      <c r="R8" s="4" t="s">
        <v>196</v>
      </c>
    </row>
    <row r="9" spans="1:18" customFormat="1" x14ac:dyDescent="0.25">
      <c r="A9" s="4" t="s">
        <v>199</v>
      </c>
      <c r="B9" s="4" t="s">
        <v>182</v>
      </c>
      <c r="C9" s="4" t="s">
        <v>336</v>
      </c>
      <c r="D9" s="11" t="s">
        <v>214</v>
      </c>
      <c r="E9" s="4" t="s">
        <v>214</v>
      </c>
      <c r="F9" s="4" t="s">
        <v>358</v>
      </c>
      <c r="G9" s="79">
        <v>800</v>
      </c>
      <c r="H9" s="79">
        <v>1</v>
      </c>
      <c r="I9" s="4" t="s">
        <v>305</v>
      </c>
      <c r="J9" s="4" t="s">
        <v>359</v>
      </c>
      <c r="K9" s="4" t="s">
        <v>360</v>
      </c>
      <c r="L9" s="4" t="s">
        <v>215</v>
      </c>
      <c r="M9" s="4" t="s">
        <v>361</v>
      </c>
      <c r="N9" s="4" t="s">
        <v>362</v>
      </c>
      <c r="O9" s="4" t="s">
        <v>184</v>
      </c>
      <c r="P9" s="4" t="s">
        <v>185</v>
      </c>
      <c r="Q9" s="4" t="s">
        <v>186</v>
      </c>
      <c r="R9" s="4" t="s">
        <v>196</v>
      </c>
    </row>
    <row r="10" spans="1:18" customFormat="1" x14ac:dyDescent="0.25">
      <c r="A10" s="4" t="s">
        <v>203</v>
      </c>
      <c r="B10" s="4" t="s">
        <v>182</v>
      </c>
      <c r="C10" s="4" t="s">
        <v>336</v>
      </c>
      <c r="D10" s="11" t="s">
        <v>192</v>
      </c>
      <c r="E10" s="4" t="s">
        <v>192</v>
      </c>
      <c r="F10" s="4" t="s">
        <v>363</v>
      </c>
      <c r="G10" s="79">
        <v>10000</v>
      </c>
      <c r="H10" s="79">
        <v>1</v>
      </c>
      <c r="I10" s="4" t="s">
        <v>305</v>
      </c>
      <c r="J10" s="4" t="s">
        <v>364</v>
      </c>
      <c r="K10" s="4" t="s">
        <v>365</v>
      </c>
      <c r="L10" s="4" t="s">
        <v>193</v>
      </c>
      <c r="M10" s="4" t="s">
        <v>366</v>
      </c>
      <c r="N10" s="4" t="s">
        <v>367</v>
      </c>
      <c r="O10" s="4" t="s">
        <v>184</v>
      </c>
      <c r="P10" s="4" t="s">
        <v>185</v>
      </c>
      <c r="Q10" s="4" t="s">
        <v>186</v>
      </c>
      <c r="R10" s="4" t="s">
        <v>196</v>
      </c>
    </row>
    <row r="11" spans="1:18" customFormat="1" x14ac:dyDescent="0.25">
      <c r="A11" s="4" t="s">
        <v>205</v>
      </c>
      <c r="B11" s="4" t="s">
        <v>182</v>
      </c>
      <c r="C11" s="4" t="s">
        <v>336</v>
      </c>
      <c r="D11" s="11" t="s">
        <v>183</v>
      </c>
      <c r="E11" s="4" t="s">
        <v>183</v>
      </c>
      <c r="F11" s="4" t="s">
        <v>371</v>
      </c>
      <c r="G11" s="79">
        <v>500</v>
      </c>
      <c r="H11" s="79">
        <v>1</v>
      </c>
      <c r="I11" s="4" t="s">
        <v>305</v>
      </c>
      <c r="J11" s="4" t="s">
        <v>372</v>
      </c>
      <c r="K11" s="4" t="s">
        <v>373</v>
      </c>
      <c r="L11" s="4" t="s">
        <v>374</v>
      </c>
      <c r="M11" s="4" t="s">
        <v>371</v>
      </c>
      <c r="N11" s="4" t="s">
        <v>375</v>
      </c>
      <c r="O11" s="4" t="s">
        <v>184</v>
      </c>
      <c r="P11" s="4" t="s">
        <v>185</v>
      </c>
      <c r="Q11" s="4" t="s">
        <v>186</v>
      </c>
      <c r="R11" s="4" t="s">
        <v>196</v>
      </c>
    </row>
    <row r="12" spans="1:18" customFormat="1" x14ac:dyDescent="0.25">
      <c r="A12" s="4" t="s">
        <v>206</v>
      </c>
      <c r="B12" s="4" t="s">
        <v>182</v>
      </c>
      <c r="C12" s="4" t="s">
        <v>336</v>
      </c>
      <c r="D12" s="11" t="s">
        <v>214</v>
      </c>
      <c r="E12" s="4" t="s">
        <v>214</v>
      </c>
      <c r="F12" s="4" t="s">
        <v>376</v>
      </c>
      <c r="G12" s="79">
        <v>1800</v>
      </c>
      <c r="H12" s="79">
        <v>1</v>
      </c>
      <c r="I12" s="4" t="s">
        <v>305</v>
      </c>
      <c r="J12" s="4" t="s">
        <v>377</v>
      </c>
      <c r="K12" s="4" t="s">
        <v>378</v>
      </c>
      <c r="L12" s="4" t="s">
        <v>215</v>
      </c>
      <c r="M12" s="4" t="s">
        <v>379</v>
      </c>
      <c r="N12" s="4" t="s">
        <v>380</v>
      </c>
      <c r="O12" s="4" t="s">
        <v>184</v>
      </c>
      <c r="P12" s="4" t="s">
        <v>185</v>
      </c>
      <c r="Q12" s="4" t="s">
        <v>186</v>
      </c>
      <c r="R12" s="4" t="s">
        <v>196</v>
      </c>
    </row>
    <row r="13" spans="1:18" customFormat="1" x14ac:dyDescent="0.25">
      <c r="A13" s="4" t="s">
        <v>208</v>
      </c>
      <c r="B13" s="4" t="s">
        <v>182</v>
      </c>
      <c r="C13" s="4" t="s">
        <v>336</v>
      </c>
      <c r="D13" s="11" t="s">
        <v>214</v>
      </c>
      <c r="E13" s="4" t="s">
        <v>214</v>
      </c>
      <c r="F13" s="4" t="s">
        <v>381</v>
      </c>
      <c r="G13" s="79">
        <v>1550</v>
      </c>
      <c r="H13" s="79">
        <v>1</v>
      </c>
      <c r="I13" s="4" t="s">
        <v>305</v>
      </c>
      <c r="J13" s="4" t="s">
        <v>382</v>
      </c>
      <c r="K13" s="4" t="s">
        <v>383</v>
      </c>
      <c r="L13" s="4" t="s">
        <v>215</v>
      </c>
      <c r="M13" s="4" t="s">
        <v>384</v>
      </c>
      <c r="N13" s="4" t="s">
        <v>380</v>
      </c>
      <c r="O13" s="4" t="s">
        <v>184</v>
      </c>
      <c r="P13" s="4" t="s">
        <v>185</v>
      </c>
      <c r="Q13" s="4" t="s">
        <v>186</v>
      </c>
      <c r="R13" s="4" t="s">
        <v>196</v>
      </c>
    </row>
    <row r="14" spans="1:18" customFormat="1" x14ac:dyDescent="0.25">
      <c r="A14" s="4" t="s">
        <v>209</v>
      </c>
      <c r="B14" s="4" t="s">
        <v>182</v>
      </c>
      <c r="C14" s="4" t="s">
        <v>336</v>
      </c>
      <c r="D14" s="11" t="s">
        <v>214</v>
      </c>
      <c r="E14" s="4" t="s">
        <v>214</v>
      </c>
      <c r="F14" s="4" t="s">
        <v>385</v>
      </c>
      <c r="G14" s="79">
        <v>1800</v>
      </c>
      <c r="H14" s="79">
        <v>1</v>
      </c>
      <c r="I14" s="4" t="s">
        <v>305</v>
      </c>
      <c r="J14" s="4" t="s">
        <v>386</v>
      </c>
      <c r="K14" s="4" t="s">
        <v>387</v>
      </c>
      <c r="L14" s="4" t="s">
        <v>215</v>
      </c>
      <c r="M14" s="4" t="s">
        <v>388</v>
      </c>
      <c r="N14" s="4" t="s">
        <v>380</v>
      </c>
      <c r="O14" s="4" t="s">
        <v>184</v>
      </c>
      <c r="P14" s="4" t="s">
        <v>185</v>
      </c>
      <c r="Q14" s="4" t="s">
        <v>186</v>
      </c>
      <c r="R14" s="4" t="s">
        <v>196</v>
      </c>
    </row>
    <row r="15" spans="1:18" customFormat="1" x14ac:dyDescent="0.25">
      <c r="A15" s="4" t="s">
        <v>218</v>
      </c>
      <c r="B15" s="4" t="s">
        <v>182</v>
      </c>
      <c r="C15" s="4" t="s">
        <v>336</v>
      </c>
      <c r="D15" s="11" t="s">
        <v>207</v>
      </c>
      <c r="E15" s="4" t="s">
        <v>207</v>
      </c>
      <c r="F15" s="4" t="s">
        <v>298</v>
      </c>
      <c r="G15" s="79">
        <v>2200</v>
      </c>
      <c r="H15" s="79">
        <v>1</v>
      </c>
      <c r="I15" s="4" t="s">
        <v>305</v>
      </c>
      <c r="J15" s="4" t="s">
        <v>404</v>
      </c>
      <c r="K15" s="4" t="s">
        <v>405</v>
      </c>
      <c r="L15" s="4" t="s">
        <v>299</v>
      </c>
      <c r="M15" s="4" t="s">
        <v>298</v>
      </c>
      <c r="N15" s="4" t="s">
        <v>300</v>
      </c>
      <c r="O15" s="4" t="s">
        <v>184</v>
      </c>
      <c r="P15" s="4" t="s">
        <v>185</v>
      </c>
      <c r="Q15" s="4" t="s">
        <v>202</v>
      </c>
      <c r="R15" s="4" t="s">
        <v>185</v>
      </c>
    </row>
    <row r="16" spans="1:18" customFormat="1" x14ac:dyDescent="0.25">
      <c r="A16" s="4" t="s">
        <v>220</v>
      </c>
      <c r="B16" s="4" t="s">
        <v>182</v>
      </c>
      <c r="C16" s="4" t="s">
        <v>336</v>
      </c>
      <c r="D16" s="11" t="s">
        <v>200</v>
      </c>
      <c r="E16" s="4" t="s">
        <v>200</v>
      </c>
      <c r="F16" s="4" t="s">
        <v>228</v>
      </c>
      <c r="G16" s="79">
        <v>4500</v>
      </c>
      <c r="H16" s="79">
        <v>1</v>
      </c>
      <c r="I16" s="4" t="s">
        <v>305</v>
      </c>
      <c r="J16" s="4" t="s">
        <v>410</v>
      </c>
      <c r="K16" s="4" t="s">
        <v>411</v>
      </c>
      <c r="L16" s="4" t="s">
        <v>201</v>
      </c>
      <c r="M16" s="4" t="s">
        <v>228</v>
      </c>
      <c r="N16" s="4" t="s">
        <v>228</v>
      </c>
      <c r="O16" s="4" t="s">
        <v>184</v>
      </c>
      <c r="P16" s="4" t="s">
        <v>185</v>
      </c>
      <c r="Q16" s="4" t="s">
        <v>202</v>
      </c>
      <c r="R16" s="4" t="s">
        <v>185</v>
      </c>
    </row>
    <row r="17" spans="1:18" customFormat="1" x14ac:dyDescent="0.25">
      <c r="A17" s="4" t="s">
        <v>223</v>
      </c>
      <c r="B17" s="4" t="s">
        <v>182</v>
      </c>
      <c r="C17" s="4" t="s">
        <v>336</v>
      </c>
      <c r="D17" s="11" t="s">
        <v>192</v>
      </c>
      <c r="E17" s="4" t="s">
        <v>192</v>
      </c>
      <c r="F17" s="4" t="s">
        <v>302</v>
      </c>
      <c r="G17" s="79">
        <v>295</v>
      </c>
      <c r="H17" s="79">
        <v>1</v>
      </c>
      <c r="I17" s="4" t="s">
        <v>305</v>
      </c>
      <c r="J17" s="4" t="s">
        <v>418</v>
      </c>
      <c r="K17" s="4" t="s">
        <v>419</v>
      </c>
      <c r="L17" s="4" t="s">
        <v>193</v>
      </c>
      <c r="M17" s="4" t="s">
        <v>303</v>
      </c>
      <c r="N17" s="4" t="s">
        <v>303</v>
      </c>
      <c r="O17" s="4" t="s">
        <v>184</v>
      </c>
      <c r="P17" s="4" t="s">
        <v>185</v>
      </c>
      <c r="Q17" s="4" t="s">
        <v>202</v>
      </c>
      <c r="R17" s="4" t="s">
        <v>185</v>
      </c>
    </row>
    <row r="18" spans="1:18" customFormat="1" x14ac:dyDescent="0.25">
      <c r="A18" s="4"/>
      <c r="B18" s="4"/>
      <c r="C18" s="4"/>
      <c r="D18" s="11"/>
      <c r="E18" s="4"/>
      <c r="F18" s="4"/>
      <c r="G18" s="79"/>
      <c r="H18" s="79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customFormat="1" x14ac:dyDescent="0.25">
      <c r="A19" s="4"/>
      <c r="B19" s="4"/>
      <c r="C19" s="4"/>
      <c r="D19" s="11"/>
      <c r="E19" s="4"/>
      <c r="F19" s="4"/>
      <c r="G19" s="79"/>
      <c r="H19" s="79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customFormat="1" x14ac:dyDescent="0.25">
      <c r="A20" s="4"/>
      <c r="B20" s="4"/>
      <c r="C20" s="4"/>
      <c r="D20" s="11"/>
      <c r="E20" s="4"/>
      <c r="F20" s="4"/>
      <c r="G20" s="79"/>
      <c r="H20" s="79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customFormat="1" x14ac:dyDescent="0.25">
      <c r="A21" s="4"/>
      <c r="B21" s="4"/>
      <c r="C21" s="4"/>
      <c r="D21" s="11"/>
      <c r="E21" s="4"/>
      <c r="F21" s="4"/>
      <c r="G21" s="79"/>
      <c r="H21" s="79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customFormat="1" x14ac:dyDescent="0.25">
      <c r="A22" s="4"/>
      <c r="B22" s="4"/>
      <c r="C22" s="4"/>
      <c r="D22" s="11"/>
      <c r="E22" s="4"/>
      <c r="F22" s="4"/>
      <c r="G22" s="79"/>
      <c r="H22" s="79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customFormat="1" x14ac:dyDescent="0.25">
      <c r="A23" s="4"/>
      <c r="B23" s="4"/>
      <c r="C23" s="4"/>
      <c r="D23" s="11"/>
      <c r="E23" s="4"/>
      <c r="F23" s="4"/>
      <c r="G23" s="79"/>
      <c r="H23" s="79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customFormat="1" x14ac:dyDescent="0.25">
      <c r="A24" s="4"/>
      <c r="B24" s="4"/>
      <c r="C24" s="4"/>
      <c r="D24" s="11"/>
      <c r="E24" s="4"/>
      <c r="F24" s="4"/>
      <c r="G24" s="79"/>
      <c r="H24" s="79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customFormat="1" x14ac:dyDescent="0.25">
      <c r="A25" s="4"/>
      <c r="B25" s="4"/>
      <c r="C25" s="4"/>
      <c r="D25" s="11"/>
      <c r="E25" s="4"/>
      <c r="F25" s="4"/>
      <c r="G25" s="79"/>
      <c r="H25" s="79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customFormat="1" x14ac:dyDescent="0.25">
      <c r="A26" s="4"/>
      <c r="B26" s="4"/>
      <c r="C26" s="4"/>
      <c r="D26" s="11"/>
      <c r="E26" s="4"/>
      <c r="F26" s="4"/>
      <c r="G26" s="79"/>
      <c r="H26" s="79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customFormat="1" x14ac:dyDescent="0.25">
      <c r="A27" s="4"/>
      <c r="B27" s="4"/>
      <c r="C27" s="4"/>
      <c r="D27" s="11"/>
      <c r="E27" s="4"/>
      <c r="F27" s="4"/>
      <c r="G27" s="79"/>
      <c r="H27" s="79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customFormat="1" x14ac:dyDescent="0.25">
      <c r="A28" s="4"/>
      <c r="B28" s="4"/>
      <c r="C28" s="4"/>
      <c r="D28" s="11"/>
      <c r="E28" s="4"/>
      <c r="F28" s="4"/>
      <c r="G28" s="79"/>
      <c r="H28" s="79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customFormat="1" x14ac:dyDescent="0.25">
      <c r="A29" s="4"/>
      <c r="B29" s="4"/>
      <c r="C29" s="4"/>
      <c r="D29" s="11"/>
      <c r="E29" s="4"/>
      <c r="F29" s="4"/>
      <c r="G29" s="79"/>
      <c r="H29" s="79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customFormat="1" x14ac:dyDescent="0.25">
      <c r="A30" s="4"/>
      <c r="B30" s="4"/>
      <c r="C30" s="4"/>
      <c r="D30" s="11"/>
      <c r="E30" s="4"/>
      <c r="F30" s="4"/>
      <c r="G30" s="79"/>
      <c r="H30" s="79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customFormat="1" x14ac:dyDescent="0.25">
      <c r="A31" s="4" t="s">
        <v>325</v>
      </c>
      <c r="B31" s="4"/>
      <c r="C31" s="4"/>
      <c r="D31" s="11"/>
      <c r="E31" s="4"/>
      <c r="F31" s="4"/>
      <c r="G31" s="79"/>
      <c r="H31" s="79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customFormat="1" x14ac:dyDescent="0.25">
      <c r="A32" s="4"/>
      <c r="B32" s="4"/>
      <c r="C32" s="4"/>
      <c r="D32" s="11"/>
      <c r="E32" s="4"/>
      <c r="F32" s="4"/>
      <c r="G32" s="81"/>
      <c r="H32" s="79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customFormat="1" x14ac:dyDescent="0.25">
      <c r="A33" s="4"/>
      <c r="B33" s="4"/>
      <c r="C33" s="4"/>
      <c r="D33" s="11"/>
      <c r="E33" s="4"/>
      <c r="F33" s="4"/>
      <c r="G33" s="81"/>
      <c r="H33" s="79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customFormat="1" x14ac:dyDescent="0.25">
      <c r="A34" s="4"/>
      <c r="B34" s="4"/>
      <c r="C34" s="4"/>
      <c r="D34" s="11"/>
      <c r="E34" s="4"/>
      <c r="F34" s="4"/>
      <c r="G34" s="81"/>
      <c r="H34" s="79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customFormat="1" x14ac:dyDescent="0.25">
      <c r="A35" s="4"/>
      <c r="B35" s="4"/>
      <c r="C35" s="4"/>
      <c r="D35" s="11"/>
      <c r="E35" s="4"/>
      <c r="F35" s="4"/>
      <c r="G35" s="81"/>
      <c r="H35" s="79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customFormat="1" x14ac:dyDescent="0.25">
      <c r="A36" s="4"/>
      <c r="B36" s="4"/>
      <c r="C36" s="4"/>
      <c r="D36" s="11"/>
      <c r="E36" s="4"/>
      <c r="F36" s="4"/>
      <c r="G36" s="81"/>
      <c r="H36" s="79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customFormat="1" x14ac:dyDescent="0.25">
      <c r="A37" s="4"/>
      <c r="B37" s="4"/>
      <c r="C37" s="4"/>
      <c r="D37" s="11"/>
      <c r="E37" s="4"/>
      <c r="F37" s="4"/>
      <c r="G37" s="81"/>
      <c r="H37" s="79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customFormat="1" x14ac:dyDescent="0.25">
      <c r="A38" s="4"/>
      <c r="B38" s="4"/>
      <c r="C38" s="4"/>
      <c r="D38" s="11"/>
      <c r="E38" s="4"/>
      <c r="F38" s="4"/>
      <c r="G38" s="81"/>
      <c r="H38" s="79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customFormat="1" x14ac:dyDescent="0.25">
      <c r="A39" s="4"/>
      <c r="B39" s="4"/>
      <c r="C39" s="4"/>
      <c r="D39" s="11"/>
      <c r="E39" s="4"/>
      <c r="F39" s="4"/>
      <c r="G39" s="81"/>
      <c r="H39" s="79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customFormat="1" x14ac:dyDescent="0.25">
      <c r="A40" s="4"/>
      <c r="B40" s="4"/>
      <c r="C40" s="4"/>
      <c r="D40" s="11"/>
      <c r="E40" s="4"/>
      <c r="F40" s="4"/>
      <c r="G40" s="81"/>
      <c r="H40" s="79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customFormat="1" x14ac:dyDescent="0.25">
      <c r="A41" s="4"/>
      <c r="B41" s="4"/>
      <c r="C41" s="4"/>
      <c r="D41" s="11"/>
      <c r="E41" s="4"/>
      <c r="F41" s="4"/>
      <c r="G41" s="81"/>
      <c r="H41" s="79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customFormat="1" x14ac:dyDescent="0.25">
      <c r="A42" s="4"/>
      <c r="B42" s="4"/>
      <c r="C42" s="4"/>
      <c r="D42" s="11"/>
      <c r="E42" s="4"/>
      <c r="F42" s="4"/>
      <c r="G42" s="81"/>
      <c r="H42" s="79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customFormat="1" x14ac:dyDescent="0.25">
      <c r="A43" s="4"/>
      <c r="B43" s="4"/>
      <c r="C43" s="4"/>
      <c r="D43" s="11"/>
      <c r="E43" s="4"/>
      <c r="F43" s="4"/>
      <c r="G43" s="81"/>
      <c r="H43" s="79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customFormat="1" x14ac:dyDescent="0.25">
      <c r="A44" s="4"/>
      <c r="B44" s="4"/>
      <c r="C44" s="4"/>
      <c r="D44" s="11"/>
      <c r="E44" s="4"/>
      <c r="F44" s="4"/>
      <c r="G44" s="81"/>
      <c r="H44" s="79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customFormat="1" x14ac:dyDescent="0.25">
      <c r="A45" s="4"/>
      <c r="B45" s="4"/>
      <c r="C45" s="4"/>
      <c r="D45" s="11"/>
      <c r="E45" s="4"/>
      <c r="F45" s="4"/>
      <c r="G45" s="81"/>
      <c r="H45" s="79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customFormat="1" x14ac:dyDescent="0.25">
      <c r="A46" s="4"/>
      <c r="B46" s="4"/>
      <c r="C46" s="4"/>
      <c r="D46" s="11"/>
      <c r="E46" s="4"/>
      <c r="F46" s="4"/>
      <c r="G46" s="81"/>
      <c r="H46" s="79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customFormat="1" x14ac:dyDescent="0.25">
      <c r="A47" s="4"/>
      <c r="B47" s="4"/>
      <c r="C47" s="4"/>
      <c r="D47" s="11"/>
      <c r="E47" s="4"/>
      <c r="F47" s="4"/>
      <c r="G47" s="81"/>
      <c r="H47" s="79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customFormat="1" x14ac:dyDescent="0.25">
      <c r="A48" s="4"/>
      <c r="B48" s="4"/>
      <c r="C48" s="4"/>
      <c r="D48" s="11"/>
      <c r="E48" s="4"/>
      <c r="F48" s="4"/>
      <c r="G48" s="81"/>
      <c r="H48" s="79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customFormat="1" x14ac:dyDescent="0.25">
      <c r="A49" s="4"/>
      <c r="B49" s="4"/>
      <c r="C49" s="4"/>
      <c r="D49" s="11"/>
      <c r="E49" s="4"/>
      <c r="F49" s="4"/>
      <c r="G49" s="81"/>
      <c r="H49" s="79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customFormat="1" x14ac:dyDescent="0.25">
      <c r="A50" s="4"/>
      <c r="B50" s="4"/>
      <c r="C50" s="4"/>
      <c r="D50" s="11"/>
      <c r="E50" s="4"/>
      <c r="F50" s="4"/>
      <c r="G50" s="81"/>
      <c r="H50" s="79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customFormat="1" x14ac:dyDescent="0.25">
      <c r="A51" s="4"/>
      <c r="B51" s="4"/>
      <c r="C51" s="4"/>
      <c r="D51" s="11"/>
      <c r="E51" s="4"/>
      <c r="F51" s="4"/>
      <c r="G51" s="81"/>
      <c r="H51" s="79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customFormat="1" x14ac:dyDescent="0.25">
      <c r="A52" s="4"/>
      <c r="B52" s="4"/>
      <c r="C52" s="4"/>
      <c r="D52" s="11"/>
      <c r="E52" s="4"/>
      <c r="F52" s="4"/>
      <c r="G52" s="81"/>
      <c r="H52" s="79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customFormat="1" x14ac:dyDescent="0.25">
      <c r="A53" s="4"/>
      <c r="B53" s="4"/>
      <c r="C53" s="4"/>
      <c r="D53" s="11"/>
      <c r="E53" s="4"/>
      <c r="F53" s="4"/>
      <c r="G53" s="81"/>
      <c r="H53" s="79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customFormat="1" x14ac:dyDescent="0.25">
      <c r="A54" s="4"/>
      <c r="B54" s="4"/>
      <c r="C54" s="4"/>
      <c r="D54" s="11"/>
      <c r="E54" s="4"/>
      <c r="F54" s="4"/>
      <c r="G54" s="81"/>
      <c r="H54" s="79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customFormat="1" x14ac:dyDescent="0.25">
      <c r="A55" s="4"/>
      <c r="B55" s="4"/>
      <c r="C55" s="4"/>
      <c r="D55" s="11"/>
      <c r="E55" s="4"/>
      <c r="F55" s="4"/>
      <c r="G55" s="81"/>
      <c r="H55" s="79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customFormat="1" x14ac:dyDescent="0.25">
      <c r="A56" s="4"/>
      <c r="B56" s="4"/>
      <c r="C56" s="4"/>
      <c r="D56" s="11"/>
      <c r="E56" s="4"/>
      <c r="F56" s="4"/>
      <c r="G56" s="81"/>
      <c r="H56" s="79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4"/>
      <c r="B57" s="4"/>
      <c r="C57" s="4"/>
      <c r="D57" s="11"/>
      <c r="E57" s="4"/>
      <c r="F57" s="4"/>
      <c r="G57" s="81"/>
      <c r="H57" s="79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4"/>
      <c r="B58" s="4"/>
      <c r="C58" s="4"/>
      <c r="D58" s="11"/>
      <c r="E58" s="4"/>
      <c r="F58" s="4"/>
      <c r="G58" s="81"/>
      <c r="H58" s="79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4"/>
      <c r="B59" s="4"/>
      <c r="C59" s="4"/>
      <c r="D59" s="11"/>
      <c r="E59" s="4"/>
      <c r="F59" s="4"/>
      <c r="G59" s="81"/>
      <c r="H59" s="79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4"/>
      <c r="B60" s="4"/>
      <c r="C60" s="4"/>
      <c r="D60" s="11"/>
      <c r="E60" s="4"/>
      <c r="F60" s="4"/>
      <c r="G60" s="81"/>
      <c r="H60" s="79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4"/>
      <c r="B61" s="4"/>
      <c r="C61" s="4"/>
      <c r="D61" s="11"/>
      <c r="E61" s="4"/>
      <c r="F61" s="4"/>
      <c r="G61" s="81"/>
      <c r="H61" s="79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4"/>
      <c r="B62" s="4"/>
      <c r="C62" s="4"/>
      <c r="D62" s="11"/>
      <c r="E62" s="4"/>
      <c r="F62" s="4"/>
      <c r="G62" s="81"/>
      <c r="H62" s="79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4"/>
      <c r="B63" s="4"/>
      <c r="C63" s="4"/>
      <c r="D63" s="11"/>
      <c r="E63" s="4"/>
      <c r="F63" s="4"/>
      <c r="G63" s="81"/>
      <c r="H63" s="79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4"/>
      <c r="B64" s="4"/>
      <c r="C64" s="4"/>
      <c r="D64" s="11"/>
      <c r="E64" s="4"/>
      <c r="F64" s="4"/>
      <c r="G64" s="81"/>
      <c r="H64" s="79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4"/>
      <c r="B65" s="4"/>
      <c r="C65" s="4"/>
      <c r="D65" s="11"/>
      <c r="E65" s="4"/>
      <c r="F65" s="4"/>
      <c r="G65" s="81"/>
      <c r="H65" s="79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4"/>
      <c r="B66" s="4"/>
      <c r="C66" s="4"/>
      <c r="D66" s="11"/>
      <c r="E66" s="4"/>
      <c r="F66" s="4"/>
      <c r="G66" s="81"/>
      <c r="H66" s="79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4"/>
      <c r="B67" s="4"/>
      <c r="C67" s="4"/>
      <c r="D67" s="11"/>
      <c r="E67" s="4"/>
      <c r="F67" s="4"/>
      <c r="G67" s="81"/>
      <c r="H67" s="79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4"/>
      <c r="B68" s="4"/>
      <c r="C68" s="4"/>
      <c r="D68" s="11"/>
      <c r="E68" s="4"/>
      <c r="F68" s="4"/>
      <c r="G68" s="81"/>
      <c r="H68" s="79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4"/>
      <c r="B69" s="4"/>
      <c r="C69" s="4"/>
      <c r="D69" s="11"/>
      <c r="E69" s="4"/>
      <c r="F69" s="4"/>
      <c r="G69" s="81"/>
      <c r="H69" s="79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4"/>
      <c r="B70" s="4"/>
      <c r="C70" s="4"/>
      <c r="D70" s="11"/>
      <c r="E70" s="4"/>
      <c r="F70" s="4"/>
      <c r="G70" s="81"/>
      <c r="H70" s="79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4"/>
      <c r="B71" s="4"/>
      <c r="C71" s="4"/>
      <c r="D71" s="11"/>
      <c r="E71" s="4"/>
      <c r="F71" s="4"/>
      <c r="G71" s="81"/>
      <c r="H71" s="79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4"/>
      <c r="B72" s="4"/>
      <c r="C72" s="4"/>
      <c r="D72" s="11"/>
      <c r="E72" s="4"/>
      <c r="F72" s="4"/>
      <c r="G72" s="81"/>
      <c r="H72" s="79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4"/>
      <c r="B73" s="4"/>
      <c r="C73" s="4"/>
      <c r="D73" s="11"/>
      <c r="E73" s="4"/>
      <c r="F73" s="4"/>
      <c r="G73" s="81"/>
      <c r="H73" s="79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4"/>
      <c r="B74" s="4"/>
      <c r="C74" s="4"/>
      <c r="D74" s="11"/>
      <c r="E74" s="4"/>
      <c r="F74" s="4"/>
      <c r="G74" s="81"/>
      <c r="H74" s="79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4"/>
      <c r="B75" s="4"/>
      <c r="C75" s="4"/>
      <c r="D75" s="11"/>
      <c r="E75" s="4"/>
      <c r="F75" s="4"/>
      <c r="G75" s="81"/>
      <c r="H75" s="79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4"/>
      <c r="B76" s="4"/>
      <c r="C76" s="4"/>
      <c r="D76" s="11"/>
      <c r="E76" s="4"/>
      <c r="F76" s="4"/>
      <c r="G76" s="81"/>
      <c r="H76" s="79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4"/>
      <c r="B77" s="4"/>
      <c r="C77" s="4"/>
      <c r="D77" s="11"/>
      <c r="E77" s="4"/>
      <c r="F77" s="4"/>
      <c r="G77" s="81"/>
      <c r="H77" s="79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4"/>
      <c r="B78" s="4"/>
      <c r="C78" s="4"/>
      <c r="D78" s="11"/>
      <c r="E78" s="4"/>
      <c r="F78" s="4"/>
      <c r="G78" s="81"/>
      <c r="H78" s="79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4"/>
      <c r="B79" s="4"/>
      <c r="C79" s="4"/>
      <c r="D79" s="11"/>
      <c r="E79" s="4"/>
      <c r="F79" s="4"/>
      <c r="G79" s="81"/>
      <c r="H79" s="79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4"/>
      <c r="B80" s="4"/>
      <c r="C80" s="4"/>
      <c r="D80" s="11"/>
      <c r="E80" s="4"/>
      <c r="F80" s="4"/>
      <c r="G80" s="81"/>
      <c r="H80" s="79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4"/>
      <c r="B81" s="4"/>
      <c r="C81" s="4"/>
      <c r="D81" s="11"/>
      <c r="E81" s="4"/>
      <c r="F81" s="4"/>
      <c r="G81" s="81"/>
      <c r="H81" s="79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4"/>
      <c r="B82" s="4"/>
      <c r="C82" s="4"/>
      <c r="D82" s="11"/>
      <c r="E82" s="4"/>
      <c r="F82" s="4"/>
      <c r="G82" s="81"/>
      <c r="H82" s="79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4"/>
      <c r="B83" s="4"/>
      <c r="C83" s="4"/>
      <c r="D83" s="11"/>
      <c r="E83" s="4"/>
      <c r="F83" s="4"/>
      <c r="G83" s="81"/>
      <c r="H83" s="79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4"/>
      <c r="B84" s="4"/>
      <c r="C84" s="4"/>
      <c r="D84" s="11"/>
      <c r="E84" s="4"/>
      <c r="F84" s="4"/>
      <c r="G84" s="81"/>
      <c r="H84" s="79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4"/>
      <c r="B85" s="4"/>
      <c r="C85" s="4"/>
      <c r="D85" s="11"/>
      <c r="E85" s="4"/>
      <c r="F85" s="4"/>
      <c r="G85" s="81"/>
      <c r="H85" s="79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4"/>
      <c r="B86" s="4"/>
      <c r="C86" s="4"/>
      <c r="D86" s="11"/>
      <c r="E86" s="4"/>
      <c r="F86" s="4"/>
      <c r="G86" s="79"/>
      <c r="H86" s="79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4"/>
      <c r="B87" s="4"/>
      <c r="C87" s="4"/>
      <c r="D87" s="11"/>
      <c r="E87" s="4"/>
      <c r="F87" s="4"/>
      <c r="G87" s="79"/>
      <c r="H87" s="79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4"/>
      <c r="B88" s="4"/>
      <c r="C88" s="4"/>
      <c r="D88" s="11"/>
      <c r="E88" s="4"/>
      <c r="F88" s="4"/>
      <c r="G88" s="79"/>
      <c r="H88" s="79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4"/>
      <c r="B89" s="4"/>
      <c r="C89" s="4"/>
      <c r="D89" s="11"/>
      <c r="E89" s="4"/>
      <c r="F89" s="4"/>
      <c r="G89" s="79"/>
      <c r="H89" s="79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4"/>
      <c r="B90" s="4"/>
      <c r="C90" s="4"/>
      <c r="D90" s="11"/>
      <c r="E90" s="4"/>
      <c r="F90" s="4"/>
      <c r="G90" s="79"/>
      <c r="H90" s="79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4"/>
      <c r="B91" s="4"/>
      <c r="C91" s="4"/>
      <c r="D91" s="11"/>
      <c r="E91" s="4"/>
      <c r="F91" s="4"/>
      <c r="G91" s="79"/>
      <c r="H91" s="79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4"/>
      <c r="B92" s="4"/>
      <c r="C92" s="4"/>
      <c r="D92" s="11"/>
      <c r="E92" s="4"/>
      <c r="F92" s="4"/>
      <c r="G92" s="79"/>
      <c r="H92" s="79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4"/>
      <c r="B93" s="4"/>
      <c r="C93" s="4"/>
      <c r="D93" s="11"/>
      <c r="E93" s="4"/>
      <c r="F93" s="4"/>
      <c r="G93" s="79"/>
      <c r="H93" s="79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4"/>
      <c r="B94" s="4"/>
      <c r="C94" s="4"/>
      <c r="D94" s="11"/>
      <c r="E94" s="4"/>
      <c r="F94" s="4"/>
      <c r="G94" s="79"/>
      <c r="H94" s="79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4"/>
      <c r="B95" s="4"/>
      <c r="C95" s="4"/>
      <c r="D95" s="11"/>
      <c r="E95" s="4"/>
      <c r="F95" s="4"/>
      <c r="G95" s="79"/>
      <c r="H95" s="79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4"/>
      <c r="B96" s="4"/>
      <c r="C96" s="4"/>
      <c r="D96" s="11"/>
      <c r="E96" s="4"/>
      <c r="F96" s="4"/>
      <c r="G96" s="79"/>
      <c r="H96" s="79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4"/>
      <c r="B97" s="4"/>
      <c r="C97" s="4"/>
      <c r="D97" s="11"/>
      <c r="E97" s="4"/>
      <c r="F97" s="4"/>
      <c r="G97" s="79"/>
      <c r="H97" s="79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4"/>
      <c r="B98" s="4"/>
      <c r="C98" s="4"/>
      <c r="D98" s="11"/>
      <c r="E98" s="4"/>
      <c r="F98" s="4"/>
      <c r="G98" s="79"/>
      <c r="H98" s="79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4"/>
      <c r="B99" s="4"/>
      <c r="C99" s="4"/>
      <c r="D99" s="11"/>
      <c r="E99" s="4"/>
      <c r="F99" s="4"/>
      <c r="G99" s="79"/>
      <c r="H99" s="79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4"/>
      <c r="B100" s="4"/>
      <c r="C100" s="4"/>
      <c r="D100" s="11"/>
      <c r="E100" s="4"/>
      <c r="F100" s="4"/>
      <c r="G100" s="79"/>
      <c r="H100" s="79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4"/>
      <c r="B101" s="4"/>
      <c r="C101" s="4"/>
      <c r="D101" s="11"/>
      <c r="E101" s="4"/>
      <c r="F101" s="4"/>
      <c r="G101" s="79"/>
      <c r="H101" s="79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4"/>
      <c r="B102" s="4"/>
      <c r="C102" s="4"/>
      <c r="D102" s="11"/>
      <c r="E102" s="4"/>
      <c r="F102" s="4"/>
      <c r="G102" s="79"/>
      <c r="H102" s="79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4"/>
      <c r="B103" s="4"/>
      <c r="C103" s="4"/>
      <c r="D103" s="11"/>
      <c r="E103" s="4"/>
      <c r="F103" s="4"/>
      <c r="G103" s="79"/>
      <c r="H103" s="79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4"/>
      <c r="B104" s="4"/>
      <c r="C104" s="4"/>
      <c r="D104" s="11"/>
      <c r="E104" s="4"/>
      <c r="F104" s="4"/>
      <c r="G104" s="79"/>
      <c r="H104" s="79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4"/>
      <c r="B105" s="4"/>
      <c r="C105" s="4"/>
      <c r="D105" s="11"/>
      <c r="E105" s="4"/>
      <c r="F105" s="4"/>
      <c r="G105" s="81"/>
      <c r="H105" s="79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4"/>
      <c r="B106" s="4"/>
      <c r="C106" s="4"/>
      <c r="D106" s="11"/>
      <c r="E106" s="4"/>
      <c r="F106" s="4"/>
      <c r="G106" s="81"/>
      <c r="H106" s="79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4"/>
      <c r="B107" s="4"/>
      <c r="C107" s="4"/>
      <c r="D107" s="11"/>
      <c r="E107" s="4"/>
      <c r="F107" s="4"/>
      <c r="G107" s="81"/>
      <c r="H107" s="79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4"/>
      <c r="B108" s="4"/>
      <c r="C108" s="4"/>
      <c r="D108" s="11"/>
      <c r="E108" s="4"/>
      <c r="F108" s="4"/>
      <c r="G108" s="81"/>
      <c r="H108" s="79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4"/>
      <c r="B109" s="4"/>
      <c r="C109" s="4"/>
      <c r="D109" s="11"/>
      <c r="E109" s="4"/>
      <c r="F109" s="4"/>
      <c r="G109" s="81"/>
      <c r="H109" s="79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4"/>
      <c r="B110" s="4"/>
      <c r="C110" s="4"/>
      <c r="D110" s="11"/>
      <c r="E110" s="4"/>
      <c r="F110" s="4"/>
      <c r="G110" s="81"/>
      <c r="H110" s="79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4"/>
      <c r="B111" s="4"/>
      <c r="C111" s="4"/>
      <c r="D111" s="11"/>
      <c r="E111" s="4"/>
      <c r="F111" s="4"/>
      <c r="G111" s="81"/>
      <c r="H111" s="79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4"/>
      <c r="B112" s="4"/>
      <c r="C112" s="4"/>
      <c r="D112" s="11"/>
      <c r="E112" s="4"/>
      <c r="F112" s="4"/>
      <c r="G112" s="81"/>
      <c r="H112" s="79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4"/>
      <c r="B113" s="4"/>
      <c r="C113" s="4"/>
      <c r="D113" s="11"/>
      <c r="E113" s="4"/>
      <c r="F113" s="4"/>
      <c r="G113" s="81"/>
      <c r="H113" s="79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4"/>
      <c r="B114" s="4"/>
      <c r="C114" s="4"/>
      <c r="D114" s="11"/>
      <c r="E114" s="4"/>
      <c r="F114" s="4"/>
      <c r="G114" s="81"/>
      <c r="H114" s="79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4"/>
      <c r="B115" s="4"/>
      <c r="C115" s="4"/>
      <c r="D115" s="11"/>
      <c r="E115" s="4"/>
      <c r="F115" s="4"/>
      <c r="G115" s="81"/>
      <c r="H115" s="79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81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81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81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81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81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81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81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81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81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81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81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81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81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81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81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81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81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81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81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11"/>
      <c r="E148" s="4"/>
      <c r="F148" s="4"/>
      <c r="G148" s="81"/>
      <c r="H148" s="79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11"/>
      <c r="E149" s="4"/>
      <c r="F149" s="4"/>
      <c r="G149" s="81"/>
      <c r="H149" s="79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11"/>
      <c r="E150" s="4"/>
      <c r="F150" s="4"/>
      <c r="G150" s="81"/>
      <c r="H150" s="79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11"/>
      <c r="E151" s="4"/>
      <c r="F151" s="4"/>
      <c r="G151" s="81"/>
      <c r="H151" s="79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11"/>
      <c r="E152" s="4"/>
      <c r="F152" s="4"/>
      <c r="G152" s="81"/>
      <c r="H152" s="79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11"/>
      <c r="E153" s="4"/>
      <c r="F153" s="4"/>
      <c r="G153" s="81"/>
      <c r="H153" s="79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11"/>
      <c r="E154" s="4"/>
      <c r="F154" s="4"/>
      <c r="G154" s="81"/>
      <c r="H154" s="79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11"/>
      <c r="E155" s="4"/>
      <c r="F155" s="4"/>
      <c r="G155" s="81"/>
      <c r="H155" s="79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66"/>
      <c r="B156" s="66"/>
      <c r="C156" s="66"/>
      <c r="D156" s="66"/>
      <c r="E156" s="66"/>
      <c r="F156" s="66"/>
      <c r="G156" s="26"/>
      <c r="H156" s="2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spans="1:18" x14ac:dyDescent="0.25">
      <c r="A157" s="66"/>
      <c r="B157" s="66"/>
      <c r="C157" s="66"/>
      <c r="D157" s="66"/>
      <c r="E157" s="66"/>
      <c r="F157" s="66"/>
      <c r="G157" s="26"/>
      <c r="H157" s="2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spans="1:18" x14ac:dyDescent="0.25">
      <c r="A158" s="66"/>
      <c r="B158" s="66"/>
      <c r="C158" s="66"/>
      <c r="D158" s="66"/>
      <c r="E158" s="66"/>
      <c r="F158" s="66"/>
      <c r="G158" s="26"/>
      <c r="H158" s="2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 x14ac:dyDescent="0.25">
      <c r="A159" s="66"/>
      <c r="B159" s="66"/>
      <c r="C159" s="66"/>
      <c r="D159" s="66"/>
      <c r="E159" s="66"/>
      <c r="F159" s="66"/>
      <c r="G159" s="26"/>
      <c r="H159" s="2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 x14ac:dyDescent="0.25">
      <c r="A160" s="66"/>
      <c r="B160" s="66"/>
      <c r="C160" s="66"/>
      <c r="D160" s="66"/>
      <c r="E160" s="66"/>
      <c r="F160" s="66"/>
      <c r="G160" s="26"/>
      <c r="H160" s="2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 x14ac:dyDescent="0.25">
      <c r="A161" s="66"/>
      <c r="B161" s="66"/>
      <c r="C161" s="66"/>
      <c r="D161" s="66"/>
      <c r="E161" s="66"/>
      <c r="F161" s="66"/>
      <c r="G161" s="26"/>
      <c r="H161" s="2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 x14ac:dyDescent="0.25">
      <c r="A162" s="66"/>
      <c r="B162" s="66"/>
      <c r="C162" s="66"/>
      <c r="D162" s="66"/>
      <c r="E162" s="66"/>
      <c r="F162" s="66"/>
      <c r="G162" s="26"/>
      <c r="H162" s="2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  <row r="163" spans="1:18" x14ac:dyDescent="0.25">
      <c r="A163" s="66"/>
      <c r="B163" s="66"/>
      <c r="C163" s="66"/>
      <c r="D163" s="66"/>
      <c r="E163" s="66"/>
      <c r="F163" s="66"/>
      <c r="G163" s="26"/>
      <c r="H163" s="26"/>
      <c r="I163" s="66"/>
      <c r="J163" s="66"/>
      <c r="K163" s="66"/>
      <c r="L163" s="66"/>
      <c r="M163" s="66"/>
      <c r="N163" s="66"/>
      <c r="O163" s="66"/>
      <c r="P163" s="66"/>
      <c r="Q163" s="66"/>
      <c r="R163" s="66"/>
    </row>
    <row r="164" spans="1:18" x14ac:dyDescent="0.25">
      <c r="A164" s="66"/>
      <c r="B164" s="66"/>
      <c r="C164" s="66"/>
      <c r="D164" s="66"/>
      <c r="E164" s="66"/>
      <c r="F164" s="66"/>
      <c r="G164" s="26"/>
      <c r="H164" s="26"/>
      <c r="I164" s="66"/>
      <c r="J164" s="66"/>
      <c r="K164" s="66"/>
      <c r="L164" s="66"/>
      <c r="M164" s="66"/>
      <c r="N164" s="66"/>
      <c r="O164" s="66"/>
      <c r="P164" s="66"/>
      <c r="Q164" s="66"/>
      <c r="R164" s="66"/>
    </row>
    <row r="165" spans="1:18" x14ac:dyDescent="0.25">
      <c r="A165" s="66"/>
      <c r="B165" s="66"/>
      <c r="C165" s="66"/>
      <c r="D165" s="66"/>
      <c r="E165" s="66"/>
      <c r="F165" s="66"/>
      <c r="G165" s="26"/>
      <c r="H165" s="26"/>
      <c r="I165" s="66"/>
      <c r="J165" s="66"/>
      <c r="K165" s="66"/>
      <c r="L165" s="66"/>
      <c r="M165" s="66"/>
      <c r="N165" s="66"/>
      <c r="O165" s="66"/>
      <c r="P165" s="66"/>
      <c r="Q165" s="66"/>
      <c r="R165" s="66"/>
    </row>
    <row r="166" spans="1:18" x14ac:dyDescent="0.25">
      <c r="A166" s="66"/>
      <c r="B166" s="66"/>
      <c r="C166" s="66"/>
      <c r="D166" s="66"/>
      <c r="E166" s="66"/>
      <c r="F166" s="66"/>
      <c r="G166" s="26"/>
      <c r="H166" s="26"/>
      <c r="I166" s="66"/>
      <c r="J166" s="66"/>
      <c r="K166" s="66"/>
      <c r="L166" s="66"/>
      <c r="M166" s="66"/>
      <c r="N166" s="66"/>
      <c r="O166" s="66"/>
      <c r="P166" s="66"/>
      <c r="Q166" s="66"/>
      <c r="R166" s="66"/>
    </row>
    <row r="167" spans="1:18" x14ac:dyDescent="0.25">
      <c r="A167" s="66"/>
      <c r="B167" s="66"/>
      <c r="C167" s="66"/>
      <c r="D167" s="66"/>
      <c r="E167" s="66"/>
      <c r="F167" s="66"/>
      <c r="G167" s="26"/>
      <c r="H167" s="26"/>
      <c r="I167" s="66"/>
      <c r="J167" s="66"/>
      <c r="K167" s="66"/>
      <c r="L167" s="66"/>
      <c r="M167" s="66"/>
      <c r="N167" s="66"/>
      <c r="O167" s="66"/>
      <c r="P167" s="66"/>
      <c r="Q167" s="66"/>
      <c r="R167" s="66"/>
    </row>
    <row r="168" spans="1:18" x14ac:dyDescent="0.25">
      <c r="A168" s="66"/>
      <c r="B168" s="66"/>
      <c r="C168" s="66"/>
      <c r="D168" s="66"/>
      <c r="E168" s="66"/>
      <c r="F168" s="66"/>
      <c r="G168" s="26"/>
      <c r="H168" s="2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1:18" x14ac:dyDescent="0.25">
      <c r="A169" s="66"/>
      <c r="B169" s="66"/>
      <c r="C169" s="66"/>
      <c r="D169" s="66"/>
      <c r="E169" s="66"/>
      <c r="F169" s="66"/>
      <c r="G169" s="26"/>
      <c r="H169" s="2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1:18" x14ac:dyDescent="0.25">
      <c r="A170" s="66"/>
      <c r="B170" s="66"/>
      <c r="C170" s="66"/>
      <c r="D170" s="66"/>
      <c r="E170" s="66"/>
      <c r="F170" s="66"/>
      <c r="G170" s="26"/>
      <c r="H170" s="26"/>
      <c r="I170" s="66"/>
      <c r="J170" s="66"/>
      <c r="K170" s="66"/>
      <c r="L170" s="66"/>
      <c r="M170" s="66"/>
      <c r="N170" s="66"/>
      <c r="O170" s="66"/>
      <c r="P170" s="66"/>
      <c r="Q170" s="66"/>
      <c r="R170" s="66"/>
    </row>
    <row r="171" spans="1:18" x14ac:dyDescent="0.25">
      <c r="A171" s="66"/>
      <c r="B171" s="66"/>
      <c r="C171" s="66"/>
      <c r="D171" s="66"/>
      <c r="E171" s="66"/>
      <c r="F171" s="66"/>
      <c r="G171" s="26"/>
      <c r="H171" s="26"/>
      <c r="I171" s="66"/>
      <c r="J171" s="66"/>
      <c r="K171" s="66"/>
      <c r="L171" s="66"/>
      <c r="M171" s="66"/>
      <c r="N171" s="66"/>
      <c r="O171" s="66"/>
      <c r="P171" s="66"/>
      <c r="Q171" s="66"/>
      <c r="R171" s="66"/>
    </row>
    <row r="172" spans="1:18" x14ac:dyDescent="0.25">
      <c r="A172" s="66"/>
      <c r="B172" s="66"/>
      <c r="C172" s="66"/>
      <c r="D172" s="66"/>
      <c r="E172" s="66"/>
      <c r="F172" s="66"/>
      <c r="G172" s="26"/>
      <c r="H172" s="2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1:18" x14ac:dyDescent="0.25">
      <c r="A173" s="66"/>
      <c r="B173" s="66"/>
      <c r="C173" s="66"/>
      <c r="D173" s="66"/>
      <c r="E173" s="66"/>
      <c r="F173" s="66"/>
      <c r="G173" s="26"/>
      <c r="H173" s="2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1:18" x14ac:dyDescent="0.25">
      <c r="A174" s="66"/>
      <c r="B174" s="66"/>
      <c r="C174" s="66"/>
      <c r="D174" s="66"/>
      <c r="E174" s="66"/>
      <c r="F174" s="66"/>
      <c r="G174" s="26"/>
      <c r="H174" s="26"/>
      <c r="I174" s="66"/>
      <c r="J174" s="66"/>
      <c r="K174" s="66"/>
      <c r="L174" s="66"/>
      <c r="M174" s="66"/>
      <c r="N174" s="66"/>
      <c r="O174" s="66"/>
      <c r="P174" s="66"/>
      <c r="Q174" s="66"/>
      <c r="R174" s="66"/>
    </row>
    <row r="175" spans="1:18" x14ac:dyDescent="0.25">
      <c r="A175" s="66"/>
      <c r="B175" s="66"/>
      <c r="C175" s="66"/>
      <c r="D175" s="66"/>
      <c r="E175" s="66"/>
      <c r="F175" s="66"/>
      <c r="G175" s="26"/>
      <c r="H175" s="26"/>
      <c r="I175" s="66"/>
      <c r="J175" s="66"/>
      <c r="K175" s="66"/>
      <c r="L175" s="66"/>
      <c r="M175" s="66"/>
      <c r="N175" s="66"/>
      <c r="O175" s="66"/>
      <c r="P175" s="66"/>
      <c r="Q175" s="66"/>
      <c r="R175" s="66"/>
    </row>
    <row r="176" spans="1:18" x14ac:dyDescent="0.25">
      <c r="A176" s="66"/>
      <c r="B176" s="66"/>
      <c r="C176" s="66"/>
      <c r="D176" s="66"/>
      <c r="E176" s="66"/>
      <c r="F176" s="66"/>
      <c r="G176" s="26"/>
      <c r="H176" s="2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1:18" x14ac:dyDescent="0.25">
      <c r="A177" s="66"/>
      <c r="B177" s="66"/>
      <c r="C177" s="66"/>
      <c r="D177" s="66"/>
      <c r="E177" s="66"/>
      <c r="F177" s="66"/>
      <c r="G177" s="26"/>
      <c r="H177" s="2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1:18" x14ac:dyDescent="0.25">
      <c r="A178" s="66"/>
      <c r="B178" s="66"/>
      <c r="C178" s="66"/>
      <c r="D178" s="66"/>
      <c r="E178" s="66"/>
      <c r="F178" s="66"/>
      <c r="G178" s="26"/>
      <c r="H178" s="26"/>
      <c r="I178" s="66"/>
      <c r="J178" s="66"/>
      <c r="K178" s="66"/>
      <c r="L178" s="66"/>
      <c r="M178" s="66"/>
      <c r="N178" s="66"/>
      <c r="O178" s="66"/>
      <c r="P178" s="66"/>
      <c r="Q178" s="66"/>
      <c r="R178" s="66"/>
    </row>
    <row r="179" spans="1:18" x14ac:dyDescent="0.25">
      <c r="A179" s="66"/>
      <c r="B179" s="66"/>
      <c r="C179" s="66"/>
      <c r="D179" s="66"/>
      <c r="E179" s="66"/>
      <c r="F179" s="66"/>
      <c r="G179" s="26"/>
      <c r="H179" s="26"/>
      <c r="I179" s="66"/>
      <c r="J179" s="66"/>
      <c r="K179" s="66"/>
      <c r="L179" s="66"/>
      <c r="M179" s="66"/>
      <c r="N179" s="66"/>
      <c r="O179" s="66"/>
      <c r="P179" s="66"/>
      <c r="Q179" s="66"/>
      <c r="R179" s="66"/>
    </row>
    <row r="180" spans="1:18" x14ac:dyDescent="0.25">
      <c r="A180" s="66"/>
      <c r="B180" s="66"/>
      <c r="C180" s="66"/>
      <c r="D180" s="66"/>
      <c r="E180" s="66"/>
      <c r="F180" s="66"/>
      <c r="G180" s="26"/>
      <c r="H180" s="2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1:18" x14ac:dyDescent="0.25">
      <c r="A181" s="66"/>
      <c r="B181" s="66"/>
      <c r="C181" s="66"/>
      <c r="D181" s="66"/>
      <c r="E181" s="66"/>
      <c r="F181" s="66"/>
      <c r="G181" s="26"/>
      <c r="H181" s="2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1:18" x14ac:dyDescent="0.25">
      <c r="A182" s="66"/>
      <c r="B182" s="66"/>
      <c r="C182" s="66"/>
      <c r="D182" s="66"/>
      <c r="E182" s="66"/>
      <c r="F182" s="66"/>
      <c r="G182" s="26"/>
      <c r="H182" s="26"/>
      <c r="I182" s="66"/>
      <c r="J182" s="66"/>
      <c r="K182" s="66"/>
      <c r="L182" s="66"/>
      <c r="M182" s="66"/>
      <c r="N182" s="66"/>
      <c r="O182" s="66"/>
      <c r="P182" s="66"/>
      <c r="Q182" s="66"/>
      <c r="R182" s="66"/>
    </row>
    <row r="183" spans="1:18" x14ac:dyDescent="0.25">
      <c r="A183" s="66"/>
      <c r="B183" s="66"/>
      <c r="C183" s="66"/>
      <c r="D183" s="66"/>
      <c r="E183" s="66"/>
      <c r="F183" s="66"/>
      <c r="G183" s="26"/>
      <c r="H183" s="26"/>
      <c r="I183" s="66"/>
      <c r="J183" s="66"/>
      <c r="K183" s="66"/>
      <c r="L183" s="66"/>
      <c r="M183" s="66"/>
      <c r="N183" s="66"/>
      <c r="O183" s="66"/>
      <c r="P183" s="66"/>
      <c r="Q183" s="66"/>
      <c r="R183" s="66"/>
    </row>
    <row r="184" spans="1:18" x14ac:dyDescent="0.25">
      <c r="A184" s="66"/>
      <c r="B184" s="66"/>
      <c r="C184" s="66"/>
      <c r="D184" s="66"/>
      <c r="E184" s="66"/>
      <c r="F184" s="66"/>
      <c r="G184" s="26"/>
      <c r="H184" s="2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1:18" x14ac:dyDescent="0.25">
      <c r="A185" s="66"/>
      <c r="B185" s="66"/>
      <c r="C185" s="66"/>
      <c r="D185" s="66"/>
      <c r="E185" s="66"/>
      <c r="F185" s="66"/>
      <c r="G185" s="26"/>
      <c r="H185" s="2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1:18" x14ac:dyDescent="0.25">
      <c r="A186" s="66"/>
      <c r="B186" s="66"/>
      <c r="C186" s="66"/>
      <c r="D186" s="66"/>
      <c r="E186" s="66"/>
      <c r="F186" s="66"/>
      <c r="G186" s="26"/>
      <c r="H186" s="26"/>
      <c r="I186" s="66"/>
      <c r="J186" s="66"/>
      <c r="K186" s="66"/>
      <c r="L186" s="66"/>
      <c r="M186" s="66"/>
      <c r="N186" s="66"/>
      <c r="O186" s="66"/>
      <c r="P186" s="66"/>
      <c r="Q186" s="66"/>
      <c r="R186" s="66"/>
    </row>
    <row r="187" spans="1:18" x14ac:dyDescent="0.25">
      <c r="A187" s="66"/>
      <c r="B187" s="66"/>
      <c r="C187" s="66"/>
      <c r="D187" s="66"/>
      <c r="E187" s="66"/>
      <c r="F187" s="66"/>
      <c r="G187" s="26"/>
      <c r="H187" s="26"/>
      <c r="I187" s="66"/>
      <c r="J187" s="66"/>
      <c r="K187" s="66"/>
      <c r="L187" s="66"/>
      <c r="M187" s="66"/>
      <c r="N187" s="66"/>
      <c r="O187" s="66"/>
      <c r="P187" s="66"/>
      <c r="Q187" s="66"/>
      <c r="R187" s="66"/>
    </row>
    <row r="188" spans="1:18" x14ac:dyDescent="0.25">
      <c r="A188" s="66"/>
      <c r="B188" s="66"/>
      <c r="C188" s="66"/>
      <c r="D188" s="66"/>
      <c r="E188" s="66"/>
      <c r="F188" s="66"/>
      <c r="G188" s="26"/>
      <c r="H188" s="2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1:18" x14ac:dyDescent="0.25">
      <c r="A189" s="66"/>
      <c r="B189" s="66"/>
      <c r="C189" s="66"/>
      <c r="D189" s="66"/>
      <c r="E189" s="66"/>
      <c r="F189" s="66"/>
      <c r="G189" s="26"/>
      <c r="H189" s="2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1:18" x14ac:dyDescent="0.25">
      <c r="A190" s="66"/>
      <c r="B190" s="66"/>
      <c r="C190" s="66"/>
      <c r="D190" s="66"/>
      <c r="E190" s="66"/>
      <c r="F190" s="66"/>
      <c r="G190" s="26"/>
      <c r="H190" s="26"/>
      <c r="I190" s="66"/>
      <c r="J190" s="66"/>
      <c r="K190" s="66"/>
      <c r="L190" s="66"/>
      <c r="M190" s="66"/>
      <c r="N190" s="66"/>
      <c r="O190" s="66"/>
      <c r="P190" s="66"/>
      <c r="Q190" s="66"/>
      <c r="R190" s="66"/>
    </row>
    <row r="191" spans="1:18" x14ac:dyDescent="0.25">
      <c r="A191" s="66"/>
      <c r="B191" s="66"/>
      <c r="C191" s="66"/>
      <c r="D191" s="66"/>
      <c r="E191" s="66"/>
      <c r="F191" s="66"/>
      <c r="G191" s="26"/>
      <c r="H191" s="26"/>
      <c r="I191" s="66"/>
      <c r="J191" s="66"/>
      <c r="K191" s="66"/>
      <c r="L191" s="66"/>
      <c r="M191" s="66"/>
      <c r="N191" s="66"/>
      <c r="O191" s="66"/>
      <c r="P191" s="66"/>
      <c r="Q191" s="66"/>
      <c r="R191" s="66"/>
    </row>
    <row r="192" spans="1:18" x14ac:dyDescent="0.25">
      <c r="A192" s="66"/>
      <c r="B192" s="66"/>
      <c r="C192" s="66"/>
      <c r="D192" s="66"/>
      <c r="E192" s="66"/>
      <c r="F192" s="66"/>
      <c r="G192" s="26"/>
      <c r="H192" s="2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1:18" x14ac:dyDescent="0.25">
      <c r="A193" s="66"/>
      <c r="B193" s="66"/>
      <c r="C193" s="66"/>
      <c r="D193" s="66"/>
      <c r="E193" s="66"/>
      <c r="F193" s="66"/>
      <c r="G193" s="26"/>
      <c r="H193" s="2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 x14ac:dyDescent="0.25">
      <c r="A194" s="66"/>
      <c r="B194" s="66"/>
      <c r="C194" s="66"/>
      <c r="D194" s="66"/>
      <c r="E194" s="66"/>
      <c r="F194" s="66"/>
      <c r="G194" s="26"/>
      <c r="H194" s="26"/>
      <c r="I194" s="66"/>
      <c r="J194" s="66"/>
      <c r="K194" s="66"/>
      <c r="L194" s="66"/>
      <c r="M194" s="66"/>
      <c r="N194" s="66"/>
      <c r="O194" s="66"/>
      <c r="P194" s="66"/>
      <c r="Q194" s="66"/>
      <c r="R194" s="66"/>
    </row>
    <row r="195" spans="1:18" x14ac:dyDescent="0.25">
      <c r="A195" s="66"/>
      <c r="B195" s="66"/>
      <c r="C195" s="66"/>
      <c r="D195" s="66"/>
      <c r="E195" s="66"/>
      <c r="F195" s="66"/>
      <c r="G195" s="26"/>
      <c r="H195" s="26"/>
      <c r="I195" s="66"/>
      <c r="J195" s="66"/>
      <c r="K195" s="66"/>
      <c r="L195" s="66"/>
      <c r="M195" s="66"/>
      <c r="N195" s="66"/>
      <c r="O195" s="66"/>
      <c r="P195" s="66"/>
      <c r="Q195" s="66"/>
      <c r="R195" s="66"/>
    </row>
    <row r="196" spans="1:18" x14ac:dyDescent="0.25">
      <c r="A196" s="66"/>
      <c r="B196" s="66"/>
      <c r="C196" s="66"/>
      <c r="D196" s="66"/>
      <c r="E196" s="66"/>
      <c r="F196" s="66"/>
      <c r="G196" s="26"/>
      <c r="H196" s="2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1:18" x14ac:dyDescent="0.25">
      <c r="A197" s="66"/>
      <c r="B197" s="66"/>
      <c r="C197" s="66"/>
      <c r="D197" s="66"/>
      <c r="E197" s="66"/>
      <c r="F197" s="66"/>
      <c r="G197" s="26"/>
      <c r="H197" s="2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1:18" x14ac:dyDescent="0.25">
      <c r="A198" s="66"/>
      <c r="B198" s="66"/>
      <c r="C198" s="66"/>
      <c r="D198" s="66"/>
      <c r="E198" s="66"/>
      <c r="F198" s="66"/>
      <c r="G198" s="26"/>
      <c r="H198" s="26"/>
      <c r="I198" s="66"/>
      <c r="J198" s="66"/>
      <c r="K198" s="66"/>
      <c r="L198" s="66"/>
      <c r="M198" s="66"/>
      <c r="N198" s="66"/>
      <c r="O198" s="66"/>
      <c r="P198" s="66"/>
      <c r="Q198" s="66"/>
      <c r="R198" s="66"/>
    </row>
    <row r="199" spans="1:18" x14ac:dyDescent="0.25">
      <c r="A199" s="66"/>
      <c r="B199" s="66"/>
      <c r="C199" s="66"/>
      <c r="D199" s="66"/>
      <c r="E199" s="66"/>
      <c r="F199" s="66"/>
      <c r="G199" s="26"/>
      <c r="H199" s="26"/>
      <c r="I199" s="66"/>
      <c r="J199" s="66"/>
      <c r="K199" s="66"/>
      <c r="L199" s="66"/>
      <c r="M199" s="66"/>
      <c r="N199" s="66"/>
      <c r="O199" s="66"/>
      <c r="P199" s="66"/>
      <c r="Q199" s="66"/>
      <c r="R199" s="66"/>
    </row>
    <row r="200" spans="1:18" x14ac:dyDescent="0.25">
      <c r="A200" s="66"/>
      <c r="B200" s="66"/>
      <c r="C200" s="66"/>
      <c r="D200" s="66"/>
      <c r="E200" s="66"/>
      <c r="F200" s="66"/>
      <c r="G200" s="26"/>
      <c r="H200" s="26"/>
      <c r="I200" s="66"/>
      <c r="J200" s="66"/>
      <c r="K200" s="66"/>
      <c r="L200" s="66"/>
      <c r="M200" s="66"/>
      <c r="N200" s="66"/>
      <c r="O200" s="66"/>
      <c r="P200" s="66"/>
      <c r="Q200" s="66"/>
      <c r="R200" s="66"/>
    </row>
    <row r="201" spans="1:18" x14ac:dyDescent="0.25">
      <c r="A201" s="66"/>
      <c r="B201" s="66"/>
      <c r="C201" s="66"/>
      <c r="D201" s="66"/>
      <c r="E201" s="66"/>
      <c r="F201" s="66"/>
      <c r="G201" s="26"/>
      <c r="H201" s="2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1:18" x14ac:dyDescent="0.25">
      <c r="A202" s="66"/>
      <c r="B202" s="66"/>
      <c r="C202" s="66"/>
      <c r="D202" s="66"/>
      <c r="E202" s="66"/>
      <c r="F202" s="66"/>
      <c r="G202" s="26"/>
      <c r="H202" s="26"/>
      <c r="I202" s="66"/>
      <c r="J202" s="66"/>
      <c r="K202" s="66"/>
      <c r="L202" s="66"/>
      <c r="M202" s="66"/>
      <c r="N202" s="66"/>
      <c r="O202" s="66"/>
      <c r="P202" s="66"/>
      <c r="Q202" s="66"/>
      <c r="R202" s="66"/>
    </row>
    <row r="203" spans="1:18" x14ac:dyDescent="0.25">
      <c r="A203" s="66"/>
      <c r="B203" s="66"/>
      <c r="C203" s="66"/>
      <c r="D203" s="66"/>
      <c r="E203" s="66"/>
      <c r="F203" s="66"/>
      <c r="G203" s="26"/>
      <c r="H203" s="26"/>
      <c r="I203" s="66"/>
      <c r="J203" s="66"/>
      <c r="K203" s="66"/>
      <c r="L203" s="66"/>
      <c r="M203" s="66"/>
      <c r="N203" s="66"/>
      <c r="O203" s="66"/>
      <c r="P203" s="66"/>
      <c r="Q203" s="66"/>
      <c r="R203" s="66"/>
    </row>
    <row r="204" spans="1:18" x14ac:dyDescent="0.25">
      <c r="A204" s="66"/>
      <c r="B204" s="66"/>
      <c r="C204" s="66"/>
      <c r="D204" s="66"/>
      <c r="E204" s="66"/>
      <c r="F204" s="66"/>
      <c r="G204" s="26"/>
      <c r="H204" s="26"/>
      <c r="I204" s="66"/>
      <c r="J204" s="66"/>
      <c r="K204" s="66"/>
      <c r="L204" s="66"/>
      <c r="M204" s="66"/>
      <c r="N204" s="66"/>
      <c r="O204" s="66"/>
      <c r="P204" s="66"/>
      <c r="Q204" s="66"/>
      <c r="R204" s="66"/>
    </row>
    <row r="205" spans="1:18" x14ac:dyDescent="0.25">
      <c r="A205" s="66"/>
      <c r="B205" s="66"/>
      <c r="C205" s="66"/>
      <c r="D205" s="66"/>
      <c r="E205" s="66"/>
      <c r="F205" s="66"/>
      <c r="G205" s="26"/>
      <c r="H205" s="2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1:18" x14ac:dyDescent="0.25">
      <c r="A206" s="66"/>
      <c r="B206" s="66"/>
      <c r="C206" s="66"/>
      <c r="D206" s="66"/>
      <c r="E206" s="66"/>
      <c r="F206" s="66"/>
      <c r="G206" s="26"/>
      <c r="H206" s="26"/>
      <c r="I206" s="66"/>
      <c r="J206" s="66"/>
      <c r="K206" s="66"/>
      <c r="L206" s="66"/>
      <c r="M206" s="66"/>
      <c r="N206" s="66"/>
      <c r="O206" s="66"/>
      <c r="P206" s="66"/>
      <c r="Q206" s="66"/>
      <c r="R206" s="66"/>
    </row>
    <row r="207" spans="1:18" x14ac:dyDescent="0.25">
      <c r="A207" s="66"/>
      <c r="B207" s="66"/>
      <c r="C207" s="66"/>
      <c r="D207" s="66"/>
      <c r="E207" s="66"/>
      <c r="F207" s="66"/>
      <c r="G207" s="26"/>
      <c r="H207" s="26"/>
      <c r="I207" s="66"/>
      <c r="J207" s="66"/>
      <c r="K207" s="66"/>
      <c r="L207" s="66"/>
      <c r="M207" s="66"/>
      <c r="N207" s="66"/>
      <c r="O207" s="66"/>
      <c r="P207" s="66"/>
      <c r="Q207" s="66"/>
      <c r="R207" s="66"/>
    </row>
    <row r="208" spans="1:18" x14ac:dyDescent="0.25">
      <c r="A208" s="66"/>
      <c r="B208" s="66"/>
      <c r="C208" s="66"/>
      <c r="D208" s="66"/>
      <c r="E208" s="66"/>
      <c r="F208" s="66"/>
      <c r="G208" s="26"/>
      <c r="H208" s="26"/>
      <c r="I208" s="66"/>
      <c r="J208" s="66"/>
      <c r="K208" s="66"/>
      <c r="L208" s="66"/>
      <c r="M208" s="66"/>
      <c r="N208" s="66"/>
      <c r="O208" s="66"/>
      <c r="P208" s="66"/>
      <c r="Q208" s="66"/>
      <c r="R208" s="66"/>
    </row>
    <row r="209" spans="1:18" x14ac:dyDescent="0.25">
      <c r="A209" s="66"/>
      <c r="B209" s="66"/>
      <c r="C209" s="66"/>
      <c r="D209" s="66"/>
      <c r="E209" s="66"/>
      <c r="F209" s="66"/>
      <c r="G209" s="26"/>
      <c r="H209" s="2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1:18" x14ac:dyDescent="0.25">
      <c r="A210" s="66"/>
      <c r="B210" s="66"/>
      <c r="C210" s="66"/>
      <c r="D210" s="66"/>
      <c r="E210" s="66"/>
      <c r="F210" s="66"/>
      <c r="G210" s="26"/>
      <c r="H210" s="26"/>
      <c r="I210" s="66"/>
      <c r="J210" s="66"/>
      <c r="K210" s="66"/>
      <c r="L210" s="66"/>
      <c r="M210" s="66"/>
      <c r="N210" s="66"/>
      <c r="O210" s="66"/>
      <c r="P210" s="66"/>
      <c r="Q210" s="66"/>
      <c r="R210" s="66"/>
    </row>
    <row r="211" spans="1:18" x14ac:dyDescent="0.25">
      <c r="A211" s="66"/>
      <c r="B211" s="66"/>
      <c r="C211" s="66"/>
      <c r="D211" s="66"/>
      <c r="E211" s="66"/>
      <c r="F211" s="66"/>
      <c r="G211" s="26"/>
      <c r="H211" s="26"/>
      <c r="I211" s="66"/>
      <c r="J211" s="66"/>
      <c r="K211" s="66"/>
      <c r="L211" s="66"/>
      <c r="M211" s="66"/>
      <c r="N211" s="66"/>
      <c r="O211" s="66"/>
      <c r="P211" s="66"/>
      <c r="Q211" s="66"/>
      <c r="R211" s="66"/>
    </row>
    <row r="212" spans="1:18" x14ac:dyDescent="0.25">
      <c r="A212" s="66"/>
      <c r="B212" s="66"/>
      <c r="C212" s="66"/>
      <c r="D212" s="66"/>
      <c r="E212" s="66"/>
      <c r="F212" s="66"/>
      <c r="G212" s="26"/>
      <c r="H212" s="2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1:18" x14ac:dyDescent="0.25">
      <c r="A213" s="66"/>
      <c r="B213" s="66"/>
      <c r="C213" s="66"/>
      <c r="D213" s="66"/>
      <c r="E213" s="66"/>
      <c r="F213" s="66"/>
      <c r="G213" s="26"/>
      <c r="H213" s="2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1:18" x14ac:dyDescent="0.25">
      <c r="A214" s="66"/>
      <c r="B214" s="66"/>
      <c r="C214" s="66"/>
      <c r="D214" s="66"/>
      <c r="E214" s="66"/>
      <c r="F214" s="66"/>
      <c r="G214" s="26"/>
      <c r="H214" s="26"/>
      <c r="I214" s="66"/>
      <c r="J214" s="66"/>
      <c r="K214" s="66"/>
      <c r="L214" s="66"/>
      <c r="M214" s="66"/>
      <c r="N214" s="66"/>
      <c r="O214" s="66"/>
      <c r="P214" s="66"/>
      <c r="Q214" s="66"/>
      <c r="R214" s="66"/>
    </row>
    <row r="215" spans="1:18" x14ac:dyDescent="0.25">
      <c r="A215" s="66"/>
      <c r="B215" s="66"/>
      <c r="C215" s="66"/>
      <c r="D215" s="66"/>
      <c r="E215" s="66"/>
      <c r="F215" s="66"/>
      <c r="G215" s="26"/>
      <c r="H215" s="26"/>
      <c r="I215" s="66"/>
      <c r="J215" s="66"/>
      <c r="K215" s="66"/>
      <c r="L215" s="66"/>
      <c r="M215" s="66"/>
      <c r="N215" s="66"/>
      <c r="O215" s="66"/>
      <c r="P215" s="66"/>
      <c r="Q215" s="66"/>
      <c r="R215" s="66"/>
    </row>
    <row r="216" spans="1:18" x14ac:dyDescent="0.25">
      <c r="A216" s="66"/>
      <c r="B216" s="66"/>
      <c r="C216" s="66"/>
      <c r="D216" s="66"/>
      <c r="E216" s="66"/>
      <c r="F216" s="66"/>
      <c r="G216" s="26"/>
      <c r="H216" s="2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1:18" x14ac:dyDescent="0.25">
      <c r="A217" s="66"/>
      <c r="B217" s="66"/>
      <c r="C217" s="66"/>
      <c r="D217" s="66"/>
      <c r="E217" s="66"/>
      <c r="F217" s="66"/>
      <c r="G217" s="26"/>
      <c r="H217" s="2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1:18" x14ac:dyDescent="0.25">
      <c r="A218" s="66"/>
      <c r="B218" s="66"/>
      <c r="C218" s="66"/>
      <c r="D218" s="66"/>
      <c r="E218" s="66"/>
      <c r="F218" s="66"/>
      <c r="G218" s="26"/>
      <c r="H218" s="26"/>
      <c r="I218" s="66"/>
      <c r="J218" s="66"/>
      <c r="K218" s="66"/>
      <c r="L218" s="66"/>
      <c r="M218" s="66"/>
      <c r="N218" s="66"/>
      <c r="O218" s="66"/>
      <c r="P218" s="66"/>
      <c r="Q218" s="66"/>
      <c r="R218" s="66"/>
    </row>
    <row r="219" spans="1:18" x14ac:dyDescent="0.25">
      <c r="A219" s="66"/>
      <c r="B219" s="66"/>
      <c r="C219" s="66"/>
      <c r="D219" s="66"/>
      <c r="E219" s="66"/>
      <c r="F219" s="66"/>
      <c r="G219" s="26"/>
      <c r="H219" s="26"/>
      <c r="I219" s="66"/>
      <c r="J219" s="66"/>
      <c r="K219" s="66"/>
      <c r="L219" s="66"/>
      <c r="M219" s="66"/>
      <c r="N219" s="66"/>
      <c r="O219" s="66"/>
      <c r="P219" s="66"/>
      <c r="Q219" s="66"/>
      <c r="R219" s="66"/>
    </row>
    <row r="220" spans="1:18" x14ac:dyDescent="0.25">
      <c r="A220" s="66"/>
      <c r="B220" s="66"/>
      <c r="C220" s="66"/>
      <c r="D220" s="66"/>
      <c r="E220" s="66"/>
      <c r="F220" s="66"/>
      <c r="G220" s="26"/>
      <c r="H220" s="2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1:18" x14ac:dyDescent="0.25">
      <c r="A221" s="66"/>
      <c r="B221" s="66"/>
      <c r="C221" s="66"/>
      <c r="D221" s="66"/>
      <c r="E221" s="66"/>
      <c r="F221" s="66"/>
      <c r="G221" s="26"/>
      <c r="H221" s="2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1:18" x14ac:dyDescent="0.25">
      <c r="A222" s="66"/>
      <c r="B222" s="66"/>
      <c r="C222" s="66"/>
      <c r="D222" s="66"/>
      <c r="E222" s="66"/>
      <c r="F222" s="66"/>
      <c r="G222" s="26"/>
      <c r="H222" s="26"/>
      <c r="I222" s="66"/>
      <c r="J222" s="66"/>
      <c r="K222" s="66"/>
      <c r="L222" s="66"/>
      <c r="M222" s="66"/>
      <c r="N222" s="66"/>
      <c r="O222" s="66"/>
      <c r="P222" s="66"/>
      <c r="Q222" s="66"/>
      <c r="R222" s="66"/>
    </row>
    <row r="223" spans="1:18" x14ac:dyDescent="0.25">
      <c r="A223" s="66"/>
      <c r="B223" s="66"/>
      <c r="C223" s="66"/>
      <c r="D223" s="66"/>
      <c r="E223" s="66"/>
      <c r="F223" s="66"/>
      <c r="G223" s="26"/>
      <c r="H223" s="2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spans="1:18" x14ac:dyDescent="0.25">
      <c r="A224" s="66"/>
      <c r="B224" s="66"/>
      <c r="C224" s="66"/>
      <c r="D224" s="66"/>
      <c r="E224" s="66"/>
      <c r="F224" s="66"/>
      <c r="G224" s="26"/>
      <c r="H224" s="2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1:18" x14ac:dyDescent="0.25">
      <c r="A225" s="66"/>
      <c r="B225" s="66"/>
      <c r="C225" s="66"/>
      <c r="D225" s="66"/>
      <c r="E225" s="66"/>
      <c r="F225" s="66"/>
      <c r="G225" s="26"/>
      <c r="H225" s="2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1:18" x14ac:dyDescent="0.25">
      <c r="A226" s="66"/>
      <c r="B226" s="66"/>
      <c r="C226" s="66"/>
      <c r="D226" s="66"/>
      <c r="E226" s="66"/>
      <c r="F226" s="66"/>
      <c r="G226" s="26"/>
      <c r="H226" s="26"/>
      <c r="I226" s="66"/>
      <c r="J226" s="66"/>
      <c r="K226" s="66"/>
      <c r="L226" s="66"/>
      <c r="M226" s="66"/>
      <c r="N226" s="66"/>
      <c r="O226" s="66"/>
      <c r="P226" s="66"/>
      <c r="Q226" s="66"/>
      <c r="R226" s="66"/>
    </row>
    <row r="227" spans="1:18" x14ac:dyDescent="0.25">
      <c r="A227" s="66"/>
      <c r="B227" s="66"/>
      <c r="C227" s="66"/>
      <c r="D227" s="66"/>
      <c r="E227" s="66"/>
      <c r="F227" s="66"/>
      <c r="G227" s="26"/>
      <c r="H227" s="2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 x14ac:dyDescent="0.25">
      <c r="A228" s="66"/>
      <c r="B228" s="66"/>
      <c r="C228" s="66"/>
      <c r="D228" s="66"/>
      <c r="E228" s="66"/>
      <c r="F228" s="66"/>
      <c r="G228" s="26"/>
      <c r="H228" s="2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1:18" x14ac:dyDescent="0.25">
      <c r="A229" s="66"/>
      <c r="B229" s="66"/>
      <c r="C229" s="66"/>
      <c r="D229" s="66"/>
      <c r="E229" s="66"/>
      <c r="F229" s="66"/>
      <c r="G229" s="26"/>
      <c r="H229" s="2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1:18" x14ac:dyDescent="0.25">
      <c r="A230" s="66"/>
      <c r="B230" s="66"/>
      <c r="C230" s="66"/>
      <c r="D230" s="66"/>
      <c r="E230" s="66"/>
      <c r="F230" s="66"/>
      <c r="G230" s="26"/>
      <c r="H230" s="26"/>
      <c r="I230" s="66"/>
      <c r="J230" s="66"/>
      <c r="K230" s="66"/>
      <c r="L230" s="66"/>
      <c r="M230" s="66"/>
      <c r="N230" s="66"/>
      <c r="O230" s="66"/>
      <c r="P230" s="66"/>
      <c r="Q230" s="66"/>
      <c r="R230" s="66"/>
    </row>
    <row r="231" spans="1:18" x14ac:dyDescent="0.25">
      <c r="A231" s="66"/>
      <c r="B231" s="66"/>
      <c r="C231" s="66"/>
      <c r="D231" s="66"/>
      <c r="E231" s="66"/>
      <c r="F231" s="66"/>
      <c r="G231" s="26"/>
      <c r="H231" s="26"/>
      <c r="I231" s="66"/>
      <c r="J231" s="66"/>
      <c r="K231" s="66"/>
      <c r="L231" s="66"/>
      <c r="M231" s="66"/>
      <c r="N231" s="66"/>
      <c r="O231" s="66"/>
      <c r="P231" s="66"/>
      <c r="Q231" s="66"/>
      <c r="R231" s="66"/>
    </row>
    <row r="232" spans="1:18" x14ac:dyDescent="0.25">
      <c r="A232" s="66"/>
      <c r="B232" s="66"/>
      <c r="C232" s="66"/>
      <c r="D232" s="66"/>
      <c r="E232" s="66"/>
      <c r="F232" s="66"/>
      <c r="G232" s="26"/>
      <c r="H232" s="2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1:18" x14ac:dyDescent="0.25">
      <c r="A233" s="66"/>
      <c r="B233" s="66"/>
      <c r="C233" s="66"/>
      <c r="D233" s="66"/>
      <c r="E233" s="66"/>
      <c r="F233" s="66"/>
      <c r="G233" s="26"/>
      <c r="H233" s="2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x14ac:dyDescent="0.25">
      <c r="A234" s="66"/>
      <c r="B234" s="66"/>
      <c r="C234" s="66"/>
      <c r="D234" s="66"/>
      <c r="E234" s="66"/>
      <c r="F234" s="66"/>
      <c r="G234" s="26"/>
      <c r="H234" s="26"/>
      <c r="I234" s="66"/>
      <c r="J234" s="66"/>
      <c r="K234" s="66"/>
      <c r="L234" s="66"/>
      <c r="M234" s="66"/>
      <c r="N234" s="66"/>
      <c r="O234" s="66"/>
      <c r="P234" s="66"/>
      <c r="Q234" s="66"/>
      <c r="R234" s="66"/>
    </row>
    <row r="235" spans="1:18" x14ac:dyDescent="0.25">
      <c r="A235" s="66"/>
      <c r="B235" s="66"/>
      <c r="C235" s="66"/>
      <c r="D235" s="66"/>
      <c r="E235" s="66"/>
      <c r="F235" s="66"/>
      <c r="G235" s="26"/>
      <c r="H235" s="26"/>
      <c r="I235" s="66"/>
      <c r="J235" s="66"/>
      <c r="K235" s="66"/>
      <c r="L235" s="66"/>
      <c r="M235" s="66"/>
      <c r="N235" s="66"/>
      <c r="O235" s="66"/>
      <c r="P235" s="66"/>
      <c r="Q235" s="66"/>
      <c r="R235" s="66"/>
    </row>
    <row r="236" spans="1:18" x14ac:dyDescent="0.25">
      <c r="A236" s="66"/>
      <c r="B236" s="66"/>
      <c r="C236" s="66"/>
      <c r="D236" s="66"/>
      <c r="E236" s="66"/>
      <c r="F236" s="66"/>
      <c r="G236" s="26"/>
      <c r="H236" s="2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1:18" x14ac:dyDescent="0.25">
      <c r="A237" s="66"/>
      <c r="B237" s="66"/>
      <c r="C237" s="66"/>
      <c r="D237" s="66"/>
      <c r="E237" s="66"/>
      <c r="F237" s="66"/>
      <c r="G237" s="26"/>
      <c r="H237" s="2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1:18" x14ac:dyDescent="0.25">
      <c r="A238" s="66"/>
      <c r="B238" s="66"/>
      <c r="C238" s="66"/>
      <c r="D238" s="66"/>
      <c r="E238" s="66"/>
      <c r="F238" s="66"/>
      <c r="G238" s="26"/>
      <c r="H238" s="26"/>
      <c r="I238" s="66"/>
      <c r="J238" s="66"/>
      <c r="K238" s="66"/>
      <c r="L238" s="66"/>
      <c r="M238" s="66"/>
      <c r="N238" s="66"/>
      <c r="O238" s="66"/>
      <c r="P238" s="66"/>
      <c r="Q238" s="66"/>
      <c r="R238" s="66"/>
    </row>
    <row r="239" spans="1:18" x14ac:dyDescent="0.25">
      <c r="A239" s="66"/>
      <c r="B239" s="66"/>
      <c r="C239" s="66"/>
      <c r="D239" s="66"/>
      <c r="E239" s="66"/>
      <c r="F239" s="66"/>
      <c r="G239" s="26"/>
      <c r="H239" s="26"/>
      <c r="I239" s="66"/>
      <c r="J239" s="66"/>
      <c r="K239" s="66"/>
      <c r="L239" s="66"/>
      <c r="M239" s="66"/>
      <c r="N239" s="66"/>
      <c r="O239" s="66"/>
      <c r="P239" s="66"/>
      <c r="Q239" s="66"/>
      <c r="R239" s="66"/>
    </row>
    <row r="240" spans="1:18" x14ac:dyDescent="0.25">
      <c r="A240" s="66"/>
      <c r="B240" s="66"/>
      <c r="C240" s="66"/>
      <c r="D240" s="66"/>
      <c r="E240" s="66"/>
      <c r="F240" s="66"/>
      <c r="G240" s="26"/>
      <c r="H240" s="2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1:18" x14ac:dyDescent="0.25">
      <c r="A241" s="66"/>
      <c r="B241" s="66"/>
      <c r="C241" s="66"/>
      <c r="D241" s="66"/>
      <c r="E241" s="66"/>
      <c r="F241" s="66"/>
      <c r="G241" s="26"/>
      <c r="H241" s="2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1:18" x14ac:dyDescent="0.25">
      <c r="A242" s="66"/>
      <c r="B242" s="66"/>
      <c r="C242" s="66"/>
      <c r="D242" s="66"/>
      <c r="E242" s="66"/>
      <c r="F242" s="66"/>
      <c r="G242" s="26"/>
      <c r="H242" s="26"/>
      <c r="I242" s="66"/>
      <c r="J242" s="66"/>
      <c r="K242" s="66"/>
      <c r="L242" s="66"/>
      <c r="M242" s="66"/>
      <c r="N242" s="66"/>
      <c r="O242" s="66"/>
      <c r="P242" s="66"/>
      <c r="Q242" s="66"/>
      <c r="R242" s="66"/>
    </row>
    <row r="243" spans="1:18" x14ac:dyDescent="0.25">
      <c r="A243" s="66"/>
      <c r="B243" s="66"/>
      <c r="C243" s="66"/>
      <c r="D243" s="66"/>
      <c r="E243" s="66"/>
      <c r="F243" s="66"/>
      <c r="G243" s="26"/>
      <c r="H243" s="26"/>
      <c r="I243" s="66"/>
      <c r="J243" s="66"/>
      <c r="K243" s="66"/>
      <c r="L243" s="66"/>
      <c r="M243" s="66"/>
      <c r="N243" s="66"/>
      <c r="O243" s="66"/>
      <c r="P243" s="66"/>
      <c r="Q243" s="66"/>
      <c r="R243" s="66"/>
    </row>
    <row r="244" spans="1:18" x14ac:dyDescent="0.25">
      <c r="A244" s="66"/>
      <c r="B244" s="66"/>
      <c r="C244" s="66"/>
      <c r="D244" s="66"/>
      <c r="E244" s="66"/>
      <c r="F244" s="66"/>
      <c r="G244" s="26"/>
      <c r="H244" s="2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1:18" x14ac:dyDescent="0.25">
      <c r="A245" s="66"/>
      <c r="B245" s="66"/>
      <c r="C245" s="66"/>
      <c r="D245" s="66"/>
      <c r="E245" s="66"/>
      <c r="F245" s="66"/>
      <c r="G245" s="26"/>
      <c r="H245" s="2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1:18" x14ac:dyDescent="0.25">
      <c r="A246" s="66"/>
      <c r="B246" s="66"/>
      <c r="C246" s="66"/>
      <c r="D246" s="66"/>
      <c r="E246" s="66"/>
      <c r="F246" s="66"/>
      <c r="G246" s="26"/>
      <c r="H246" s="26"/>
      <c r="I246" s="66"/>
      <c r="J246" s="66"/>
      <c r="K246" s="66"/>
      <c r="L246" s="66"/>
      <c r="M246" s="66"/>
      <c r="N246" s="66"/>
      <c r="O246" s="66"/>
      <c r="P246" s="66"/>
      <c r="Q246" s="66"/>
      <c r="R246" s="66"/>
    </row>
    <row r="247" spans="1:18" x14ac:dyDescent="0.25">
      <c r="A247" s="66"/>
      <c r="B247" s="66"/>
      <c r="C247" s="66"/>
      <c r="D247" s="66"/>
      <c r="E247" s="66"/>
      <c r="F247" s="66"/>
      <c r="G247" s="26"/>
      <c r="H247" s="26"/>
      <c r="I247" s="66"/>
      <c r="J247" s="66"/>
      <c r="K247" s="66"/>
      <c r="L247" s="66"/>
      <c r="M247" s="66"/>
      <c r="N247" s="66"/>
      <c r="O247" s="66"/>
      <c r="P247" s="66"/>
      <c r="Q247" s="66"/>
      <c r="R247" s="66"/>
    </row>
    <row r="248" spans="1:18" x14ac:dyDescent="0.25">
      <c r="A248" s="66"/>
      <c r="B248" s="66"/>
      <c r="C248" s="66"/>
      <c r="D248" s="66"/>
      <c r="E248" s="66"/>
      <c r="F248" s="66"/>
      <c r="G248" s="26"/>
      <c r="H248" s="2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1:18" x14ac:dyDescent="0.25">
      <c r="A249" s="66"/>
      <c r="B249" s="66"/>
      <c r="C249" s="66"/>
      <c r="D249" s="66"/>
      <c r="E249" s="66"/>
      <c r="F249" s="66"/>
      <c r="G249" s="26"/>
      <c r="H249" s="2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1:18" x14ac:dyDescent="0.25">
      <c r="A250" s="66"/>
      <c r="B250" s="66"/>
      <c r="C250" s="66"/>
      <c r="D250" s="66"/>
      <c r="E250" s="66"/>
      <c r="F250" s="66"/>
      <c r="G250" s="26"/>
      <c r="H250" s="26"/>
      <c r="I250" s="66"/>
      <c r="J250" s="66"/>
      <c r="K250" s="66"/>
      <c r="L250" s="66"/>
      <c r="M250" s="66"/>
      <c r="N250" s="66"/>
      <c r="O250" s="66"/>
      <c r="P250" s="66"/>
      <c r="Q250" s="66"/>
      <c r="R250" s="66"/>
    </row>
    <row r="251" spans="1:18" x14ac:dyDescent="0.25">
      <c r="A251" s="66"/>
      <c r="B251" s="66"/>
      <c r="C251" s="66"/>
      <c r="D251" s="66"/>
      <c r="E251" s="66"/>
      <c r="F251" s="66"/>
      <c r="G251" s="26"/>
      <c r="H251" s="26"/>
      <c r="I251" s="66"/>
      <c r="J251" s="66"/>
      <c r="K251" s="66"/>
      <c r="L251" s="66"/>
      <c r="M251" s="66"/>
      <c r="N251" s="66"/>
      <c r="O251" s="66"/>
      <c r="P251" s="66"/>
      <c r="Q251" s="66"/>
      <c r="R251" s="66"/>
    </row>
    <row r="252" spans="1:18" x14ac:dyDescent="0.25">
      <c r="A252" s="66"/>
      <c r="B252" s="66"/>
      <c r="C252" s="66"/>
      <c r="D252" s="66"/>
      <c r="E252" s="66"/>
      <c r="F252" s="66"/>
      <c r="G252" s="26"/>
      <c r="H252" s="2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1:18" x14ac:dyDescent="0.25">
      <c r="A253" s="66"/>
      <c r="B253" s="66"/>
      <c r="C253" s="66"/>
      <c r="D253" s="66"/>
      <c r="E253" s="66"/>
      <c r="F253" s="66"/>
      <c r="G253" s="26"/>
      <c r="H253" s="2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1:18" x14ac:dyDescent="0.25">
      <c r="A254" s="66"/>
      <c r="B254" s="66"/>
      <c r="C254" s="66"/>
      <c r="D254" s="66"/>
      <c r="E254" s="66"/>
      <c r="F254" s="66"/>
      <c r="G254" s="26"/>
      <c r="H254" s="26"/>
      <c r="I254" s="66"/>
      <c r="J254" s="66"/>
      <c r="K254" s="66"/>
      <c r="L254" s="66"/>
      <c r="M254" s="66"/>
      <c r="N254" s="66"/>
      <c r="O254" s="66"/>
      <c r="P254" s="66"/>
      <c r="Q254" s="66"/>
      <c r="R254" s="66"/>
    </row>
    <row r="255" spans="1:18" x14ac:dyDescent="0.25">
      <c r="A255" s="66"/>
      <c r="B255" s="66"/>
      <c r="C255" s="66"/>
      <c r="D255" s="66"/>
      <c r="E255" s="66"/>
      <c r="F255" s="66"/>
      <c r="G255" s="26"/>
      <c r="H255" s="26"/>
      <c r="I255" s="66"/>
      <c r="J255" s="66"/>
      <c r="K255" s="66"/>
      <c r="L255" s="66"/>
      <c r="M255" s="66"/>
      <c r="N255" s="66"/>
      <c r="O255" s="66"/>
      <c r="P255" s="66"/>
      <c r="Q255" s="66"/>
      <c r="R255" s="66"/>
    </row>
    <row r="256" spans="1:18" x14ac:dyDescent="0.25">
      <c r="A256" s="66"/>
      <c r="B256" s="66"/>
      <c r="C256" s="66"/>
      <c r="D256" s="66"/>
      <c r="E256" s="66"/>
      <c r="F256" s="66"/>
      <c r="G256" s="26"/>
      <c r="H256" s="2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1:18" x14ac:dyDescent="0.25">
      <c r="A257" s="66"/>
      <c r="B257" s="66"/>
      <c r="C257" s="66"/>
      <c r="D257" s="66"/>
      <c r="E257" s="66"/>
      <c r="F257" s="66"/>
      <c r="G257" s="26"/>
      <c r="H257" s="2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 x14ac:dyDescent="0.25">
      <c r="A258" s="66"/>
      <c r="B258" s="66"/>
      <c r="C258" s="66"/>
      <c r="D258" s="66"/>
      <c r="E258" s="66"/>
      <c r="F258" s="66"/>
      <c r="G258" s="26"/>
      <c r="H258" s="26"/>
      <c r="I258" s="66"/>
      <c r="J258" s="66"/>
      <c r="K258" s="66"/>
      <c r="L258" s="66"/>
      <c r="M258" s="66"/>
      <c r="N258" s="66"/>
      <c r="O258" s="66"/>
      <c r="P258" s="66"/>
      <c r="Q258" s="66"/>
      <c r="R258" s="66"/>
    </row>
    <row r="259" spans="1:18" x14ac:dyDescent="0.25">
      <c r="A259" s="66"/>
      <c r="B259" s="66"/>
      <c r="C259" s="66"/>
      <c r="D259" s="66"/>
      <c r="E259" s="66"/>
      <c r="F259" s="66"/>
      <c r="G259" s="26"/>
      <c r="H259" s="26"/>
      <c r="I259" s="66"/>
      <c r="J259" s="66"/>
      <c r="K259" s="66"/>
      <c r="L259" s="66"/>
      <c r="M259" s="66"/>
      <c r="N259" s="66"/>
      <c r="O259" s="66"/>
      <c r="P259" s="66"/>
      <c r="Q259" s="66"/>
      <c r="R259" s="66"/>
    </row>
    <row r="260" spans="1:18" x14ac:dyDescent="0.25">
      <c r="A260" s="66"/>
      <c r="B260" s="66"/>
      <c r="C260" s="66"/>
      <c r="D260" s="66"/>
      <c r="E260" s="66"/>
      <c r="F260" s="66"/>
      <c r="G260" s="26"/>
      <c r="H260" s="2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1:18" x14ac:dyDescent="0.25">
      <c r="A261" s="66"/>
      <c r="B261" s="66"/>
      <c r="C261" s="66"/>
      <c r="D261" s="66"/>
      <c r="E261" s="66"/>
      <c r="F261" s="66"/>
      <c r="G261" s="26"/>
      <c r="H261" s="2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1:18" x14ac:dyDescent="0.25">
      <c r="A262" s="66"/>
      <c r="B262" s="66"/>
      <c r="C262" s="66"/>
      <c r="D262" s="66"/>
      <c r="E262" s="66"/>
      <c r="F262" s="66"/>
      <c r="G262" s="26"/>
      <c r="H262" s="26"/>
      <c r="I262" s="66"/>
      <c r="J262" s="66"/>
      <c r="K262" s="66"/>
      <c r="L262" s="66"/>
      <c r="M262" s="66"/>
      <c r="N262" s="66"/>
      <c r="O262" s="66"/>
      <c r="P262" s="66"/>
      <c r="Q262" s="66"/>
      <c r="R262" s="66"/>
    </row>
    <row r="263" spans="1:18" x14ac:dyDescent="0.25">
      <c r="A263" s="66"/>
      <c r="B263" s="66"/>
      <c r="C263" s="66"/>
      <c r="D263" s="66"/>
      <c r="E263" s="66"/>
      <c r="F263" s="66"/>
      <c r="G263" s="26"/>
      <c r="H263" s="26"/>
      <c r="I263" s="66"/>
      <c r="J263" s="66"/>
      <c r="K263" s="66"/>
      <c r="L263" s="66"/>
      <c r="M263" s="66"/>
      <c r="N263" s="66"/>
      <c r="O263" s="66"/>
      <c r="P263" s="66"/>
      <c r="Q263" s="66"/>
      <c r="R263" s="66"/>
    </row>
    <row r="264" spans="1:18" x14ac:dyDescent="0.25">
      <c r="A264" s="66"/>
      <c r="B264" s="66"/>
      <c r="C264" s="66"/>
      <c r="D264" s="66"/>
      <c r="E264" s="66"/>
      <c r="F264" s="66"/>
      <c r="G264" s="26"/>
      <c r="H264" s="2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1:18" x14ac:dyDescent="0.25">
      <c r="A265" s="66"/>
      <c r="B265" s="66"/>
      <c r="C265" s="66"/>
      <c r="D265" s="66"/>
      <c r="E265" s="66"/>
      <c r="F265" s="66"/>
      <c r="G265" s="26"/>
      <c r="H265" s="2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1:18" x14ac:dyDescent="0.25">
      <c r="A266" s="66"/>
      <c r="B266" s="66"/>
      <c r="C266" s="66"/>
      <c r="D266" s="66"/>
      <c r="E266" s="66"/>
      <c r="F266" s="66"/>
      <c r="G266" s="26"/>
      <c r="H266" s="26"/>
      <c r="I266" s="66"/>
      <c r="J266" s="66"/>
      <c r="K266" s="66"/>
      <c r="L266" s="66"/>
      <c r="M266" s="66"/>
      <c r="N266" s="66"/>
      <c r="O266" s="66"/>
      <c r="P266" s="66"/>
      <c r="Q266" s="66"/>
      <c r="R266" s="66"/>
    </row>
    <row r="267" spans="1:18" x14ac:dyDescent="0.25">
      <c r="A267" s="66"/>
      <c r="B267" s="66"/>
      <c r="C267" s="66"/>
      <c r="D267" s="66"/>
      <c r="E267" s="66"/>
      <c r="F267" s="66"/>
      <c r="G267" s="26"/>
      <c r="H267" s="26"/>
      <c r="I267" s="66"/>
      <c r="J267" s="66"/>
      <c r="K267" s="66"/>
      <c r="L267" s="66"/>
      <c r="M267" s="66"/>
      <c r="N267" s="66"/>
      <c r="O267" s="66"/>
      <c r="P267" s="66"/>
      <c r="Q267" s="66"/>
      <c r="R267" s="66"/>
    </row>
    <row r="268" spans="1:18" x14ac:dyDescent="0.25">
      <c r="A268" s="66"/>
      <c r="B268" s="66"/>
      <c r="C268" s="66"/>
      <c r="D268" s="66"/>
      <c r="E268" s="66"/>
      <c r="F268" s="66"/>
      <c r="G268" s="26"/>
      <c r="H268" s="2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1:18" x14ac:dyDescent="0.25">
      <c r="A269" s="66"/>
      <c r="B269" s="66"/>
      <c r="C269" s="66"/>
      <c r="D269" s="66"/>
      <c r="E269" s="66"/>
      <c r="F269" s="66"/>
      <c r="G269" s="26"/>
      <c r="H269" s="2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1:18" x14ac:dyDescent="0.25">
      <c r="A270" s="66"/>
      <c r="B270" s="66"/>
      <c r="C270" s="66"/>
      <c r="D270" s="66"/>
      <c r="E270" s="66"/>
      <c r="F270" s="66"/>
      <c r="G270" s="26"/>
      <c r="H270" s="26"/>
      <c r="I270" s="66"/>
      <c r="J270" s="66"/>
      <c r="K270" s="66"/>
      <c r="L270" s="66"/>
      <c r="M270" s="66"/>
      <c r="N270" s="66"/>
      <c r="O270" s="66"/>
      <c r="P270" s="66"/>
      <c r="Q270" s="66"/>
      <c r="R270" s="66"/>
    </row>
    <row r="271" spans="1:18" x14ac:dyDescent="0.25">
      <c r="A271" s="66"/>
      <c r="B271" s="66"/>
      <c r="C271" s="66"/>
      <c r="D271" s="66"/>
      <c r="E271" s="66"/>
      <c r="F271" s="66"/>
      <c r="G271" s="26"/>
      <c r="H271" s="26"/>
      <c r="I271" s="66"/>
      <c r="J271" s="66"/>
      <c r="K271" s="66"/>
      <c r="L271" s="66"/>
      <c r="M271" s="66"/>
      <c r="N271" s="66"/>
      <c r="O271" s="66"/>
      <c r="P271" s="66"/>
      <c r="Q271" s="66"/>
      <c r="R271" s="66"/>
    </row>
    <row r="272" spans="1:18" x14ac:dyDescent="0.25">
      <c r="A272" s="66"/>
      <c r="B272" s="66"/>
      <c r="C272" s="66"/>
      <c r="D272" s="66"/>
      <c r="E272" s="66"/>
      <c r="F272" s="66"/>
      <c r="G272" s="26"/>
      <c r="H272" s="2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1:18" x14ac:dyDescent="0.25">
      <c r="A273" s="66"/>
      <c r="B273" s="66"/>
      <c r="C273" s="66"/>
      <c r="D273" s="66"/>
      <c r="E273" s="66"/>
      <c r="F273" s="66"/>
      <c r="G273" s="26"/>
      <c r="H273" s="2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1:18" x14ac:dyDescent="0.25">
      <c r="A274" s="66"/>
      <c r="B274" s="66"/>
      <c r="C274" s="66"/>
      <c r="D274" s="66"/>
      <c r="E274" s="66"/>
      <c r="F274" s="66"/>
      <c r="G274" s="26"/>
      <c r="H274" s="26"/>
      <c r="I274" s="66"/>
      <c r="J274" s="66"/>
      <c r="K274" s="66"/>
      <c r="L274" s="66"/>
      <c r="M274" s="66"/>
      <c r="N274" s="66"/>
      <c r="O274" s="66"/>
      <c r="P274" s="66"/>
      <c r="Q274" s="66"/>
      <c r="R274" s="66"/>
    </row>
    <row r="275" spans="1:18" x14ac:dyDescent="0.25">
      <c r="A275" s="66"/>
      <c r="B275" s="66"/>
      <c r="C275" s="66"/>
      <c r="D275" s="66"/>
      <c r="E275" s="66"/>
      <c r="F275" s="66"/>
      <c r="G275" s="26"/>
      <c r="H275" s="26"/>
      <c r="I275" s="66"/>
      <c r="J275" s="66"/>
      <c r="K275" s="66"/>
      <c r="L275" s="66"/>
      <c r="M275" s="66"/>
      <c r="N275" s="66"/>
      <c r="O275" s="66"/>
      <c r="P275" s="66"/>
      <c r="Q275" s="66"/>
      <c r="R275" s="66"/>
    </row>
    <row r="276" spans="1:18" x14ac:dyDescent="0.25">
      <c r="A276" s="66"/>
      <c r="B276" s="66"/>
      <c r="C276" s="66"/>
      <c r="D276" s="66"/>
      <c r="E276" s="66"/>
      <c r="F276" s="66"/>
      <c r="G276" s="26"/>
      <c r="H276" s="2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1:18" x14ac:dyDescent="0.25">
      <c r="A277" s="66"/>
      <c r="B277" s="66"/>
      <c r="C277" s="66"/>
      <c r="D277" s="66"/>
      <c r="E277" s="66"/>
      <c r="F277" s="66"/>
      <c r="G277" s="26"/>
      <c r="H277" s="2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1:18" x14ac:dyDescent="0.25">
      <c r="A278" s="66"/>
      <c r="B278" s="66"/>
      <c r="C278" s="66"/>
      <c r="D278" s="66"/>
      <c r="E278" s="66"/>
      <c r="F278" s="66"/>
      <c r="G278" s="26"/>
      <c r="H278" s="26"/>
      <c r="I278" s="66"/>
      <c r="J278" s="66"/>
      <c r="K278" s="66"/>
      <c r="L278" s="66"/>
      <c r="M278" s="66"/>
      <c r="N278" s="66"/>
      <c r="O278" s="66"/>
      <c r="P278" s="66"/>
      <c r="Q278" s="66"/>
      <c r="R278" s="66"/>
    </row>
    <row r="279" spans="1:18" x14ac:dyDescent="0.25">
      <c r="A279" s="66"/>
      <c r="B279" s="66"/>
      <c r="C279" s="66"/>
      <c r="D279" s="66"/>
      <c r="E279" s="66"/>
      <c r="F279" s="66"/>
      <c r="G279" s="26"/>
      <c r="H279" s="26"/>
      <c r="I279" s="66"/>
      <c r="J279" s="66"/>
      <c r="K279" s="66"/>
      <c r="L279" s="66"/>
      <c r="M279" s="66"/>
      <c r="N279" s="66"/>
      <c r="O279" s="66"/>
      <c r="P279" s="66"/>
      <c r="Q279" s="66"/>
      <c r="R279" s="66"/>
    </row>
    <row r="280" spans="1:18" x14ac:dyDescent="0.25">
      <c r="A280" s="66"/>
      <c r="B280" s="66"/>
      <c r="C280" s="66"/>
      <c r="D280" s="66"/>
      <c r="E280" s="66"/>
      <c r="F280" s="66"/>
      <c r="G280" s="26"/>
      <c r="H280" s="2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1:18" x14ac:dyDescent="0.25">
      <c r="A281" s="66"/>
      <c r="B281" s="66"/>
      <c r="C281" s="66"/>
      <c r="D281" s="66"/>
      <c r="E281" s="66"/>
      <c r="F281" s="66"/>
      <c r="G281" s="26"/>
      <c r="H281" s="2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1:18" x14ac:dyDescent="0.25">
      <c r="A282" s="66"/>
      <c r="B282" s="66"/>
      <c r="C282" s="66"/>
      <c r="D282" s="66"/>
      <c r="E282" s="66"/>
      <c r="F282" s="66"/>
      <c r="G282" s="26"/>
      <c r="H282" s="26"/>
      <c r="I282" s="66"/>
      <c r="J282" s="66"/>
      <c r="K282" s="66"/>
      <c r="L282" s="66"/>
      <c r="M282" s="66"/>
      <c r="N282" s="66"/>
      <c r="O282" s="66"/>
      <c r="P282" s="66"/>
      <c r="Q282" s="66"/>
      <c r="R282" s="66"/>
    </row>
    <row r="283" spans="1:18" x14ac:dyDescent="0.25">
      <c r="A283" s="66"/>
      <c r="B283" s="66"/>
      <c r="C283" s="66"/>
      <c r="D283" s="66"/>
      <c r="E283" s="66"/>
      <c r="F283" s="66"/>
      <c r="G283" s="26"/>
      <c r="H283" s="26"/>
      <c r="I283" s="66"/>
      <c r="J283" s="66"/>
      <c r="K283" s="66"/>
      <c r="L283" s="66"/>
      <c r="M283" s="66"/>
      <c r="N283" s="66"/>
      <c r="O283" s="66"/>
      <c r="P283" s="66"/>
      <c r="Q283" s="66"/>
      <c r="R283" s="66"/>
    </row>
    <row r="284" spans="1:18" x14ac:dyDescent="0.25">
      <c r="A284" s="66"/>
      <c r="B284" s="66"/>
      <c r="C284" s="66"/>
      <c r="D284" s="66"/>
      <c r="E284" s="66"/>
      <c r="F284" s="66"/>
      <c r="G284" s="26"/>
      <c r="H284" s="2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1:18" x14ac:dyDescent="0.25">
      <c r="A285" s="66"/>
      <c r="B285" s="66"/>
      <c r="C285" s="66"/>
      <c r="D285" s="66"/>
      <c r="E285" s="66"/>
      <c r="F285" s="66"/>
      <c r="G285" s="26"/>
      <c r="H285" s="2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1:18" x14ac:dyDescent="0.25">
      <c r="A286" s="66"/>
      <c r="B286" s="66"/>
      <c r="C286" s="66"/>
      <c r="D286" s="66"/>
      <c r="E286" s="66"/>
      <c r="F286" s="66"/>
      <c r="G286" s="26"/>
      <c r="H286" s="26"/>
      <c r="I286" s="66"/>
      <c r="J286" s="66"/>
      <c r="K286" s="66"/>
      <c r="L286" s="66"/>
      <c r="M286" s="66"/>
      <c r="N286" s="66"/>
      <c r="O286" s="66"/>
      <c r="P286" s="66"/>
      <c r="Q286" s="66"/>
      <c r="R286" s="66"/>
    </row>
    <row r="287" spans="1:18" x14ac:dyDescent="0.25">
      <c r="A287" s="66"/>
      <c r="B287" s="66"/>
      <c r="C287" s="66"/>
      <c r="D287" s="66"/>
      <c r="E287" s="66"/>
      <c r="F287" s="66"/>
      <c r="G287" s="26"/>
      <c r="H287" s="26"/>
      <c r="I287" s="66"/>
      <c r="J287" s="66"/>
      <c r="K287" s="66"/>
      <c r="L287" s="66"/>
      <c r="M287" s="66"/>
      <c r="N287" s="66"/>
      <c r="O287" s="66"/>
      <c r="P287" s="66"/>
      <c r="Q287" s="66"/>
      <c r="R287" s="66"/>
    </row>
    <row r="288" spans="1:18" x14ac:dyDescent="0.25">
      <c r="A288" s="66"/>
      <c r="B288" s="66"/>
      <c r="C288" s="66"/>
      <c r="D288" s="66"/>
      <c r="E288" s="66"/>
      <c r="F288" s="66"/>
      <c r="G288" s="26"/>
      <c r="H288" s="2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1:18" x14ac:dyDescent="0.25">
      <c r="A289" s="66"/>
      <c r="B289" s="66"/>
      <c r="C289" s="66"/>
      <c r="D289" s="66"/>
      <c r="E289" s="66"/>
      <c r="F289" s="66"/>
      <c r="G289" s="26"/>
      <c r="H289" s="2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1:18" x14ac:dyDescent="0.25">
      <c r="A290" s="66"/>
      <c r="B290" s="66"/>
      <c r="C290" s="66"/>
      <c r="D290" s="66"/>
      <c r="E290" s="66"/>
      <c r="F290" s="66"/>
      <c r="G290" s="26"/>
      <c r="H290" s="26"/>
      <c r="I290" s="66"/>
      <c r="J290" s="66"/>
      <c r="K290" s="66"/>
      <c r="L290" s="66"/>
      <c r="M290" s="66"/>
      <c r="N290" s="66"/>
      <c r="O290" s="66"/>
      <c r="P290" s="66"/>
      <c r="Q290" s="66"/>
      <c r="R290" s="66"/>
    </row>
    <row r="291" spans="1:18" x14ac:dyDescent="0.25">
      <c r="A291" s="66"/>
      <c r="B291" s="66"/>
      <c r="C291" s="66"/>
      <c r="D291" s="66"/>
      <c r="E291" s="66"/>
      <c r="F291" s="66"/>
      <c r="G291" s="26"/>
      <c r="H291" s="26"/>
      <c r="I291" s="66"/>
      <c r="J291" s="66"/>
      <c r="K291" s="66"/>
      <c r="L291" s="66"/>
      <c r="M291" s="66"/>
      <c r="N291" s="66"/>
      <c r="O291" s="66"/>
      <c r="P291" s="66"/>
      <c r="Q291" s="66"/>
      <c r="R291" s="66"/>
    </row>
    <row r="292" spans="1:18" x14ac:dyDescent="0.25">
      <c r="A292" s="66"/>
      <c r="B292" s="66"/>
      <c r="C292" s="66"/>
      <c r="D292" s="66"/>
      <c r="E292" s="66"/>
      <c r="F292" s="66"/>
      <c r="G292" s="26"/>
      <c r="H292" s="2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1:18" x14ac:dyDescent="0.25">
      <c r="A293" s="66"/>
      <c r="B293" s="66"/>
      <c r="C293" s="66"/>
      <c r="D293" s="66"/>
      <c r="E293" s="66"/>
      <c r="F293" s="66"/>
      <c r="G293" s="26"/>
      <c r="H293" s="2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1:18" x14ac:dyDescent="0.25">
      <c r="A294" s="66"/>
      <c r="B294" s="66"/>
      <c r="C294" s="66"/>
      <c r="D294" s="66"/>
      <c r="E294" s="66"/>
      <c r="F294" s="66"/>
      <c r="G294" s="26"/>
      <c r="H294" s="26"/>
      <c r="I294" s="66"/>
      <c r="J294" s="66"/>
      <c r="K294" s="66"/>
      <c r="L294" s="66"/>
      <c r="M294" s="66"/>
      <c r="N294" s="66"/>
      <c r="O294" s="66"/>
      <c r="P294" s="66"/>
      <c r="Q294" s="66"/>
      <c r="R294" s="66"/>
    </row>
    <row r="295" spans="1:18" x14ac:dyDescent="0.25">
      <c r="A295" s="66"/>
      <c r="B295" s="66"/>
      <c r="C295" s="66"/>
      <c r="D295" s="66"/>
      <c r="E295" s="66"/>
      <c r="F295" s="66"/>
      <c r="G295" s="26"/>
      <c r="H295" s="26"/>
      <c r="I295" s="66"/>
      <c r="J295" s="66"/>
      <c r="K295" s="66"/>
      <c r="L295" s="66"/>
      <c r="M295" s="66"/>
      <c r="N295" s="66"/>
      <c r="O295" s="66"/>
      <c r="P295" s="66"/>
      <c r="Q295" s="66"/>
      <c r="R295" s="66"/>
    </row>
    <row r="296" spans="1:18" x14ac:dyDescent="0.25">
      <c r="A296" s="66"/>
      <c r="B296" s="66"/>
      <c r="C296" s="66"/>
      <c r="D296" s="66"/>
      <c r="E296" s="66"/>
      <c r="F296" s="66"/>
      <c r="G296" s="26"/>
      <c r="H296" s="2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1:18" x14ac:dyDescent="0.25">
      <c r="A297" s="66"/>
      <c r="B297" s="66"/>
      <c r="C297" s="66"/>
      <c r="D297" s="66"/>
      <c r="E297" s="66"/>
      <c r="F297" s="66"/>
      <c r="G297" s="26"/>
      <c r="H297" s="2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1:18" x14ac:dyDescent="0.25">
      <c r="A298" s="66"/>
      <c r="B298" s="66"/>
      <c r="C298" s="66"/>
      <c r="D298" s="66"/>
      <c r="E298" s="66"/>
      <c r="F298" s="66"/>
      <c r="G298" s="26"/>
      <c r="H298" s="26"/>
      <c r="I298" s="66"/>
      <c r="J298" s="66"/>
      <c r="K298" s="66"/>
      <c r="L298" s="66"/>
      <c r="M298" s="66"/>
      <c r="N298" s="66"/>
      <c r="O298" s="66"/>
      <c r="P298" s="66"/>
      <c r="Q298" s="66"/>
      <c r="R298" s="66"/>
    </row>
    <row r="299" spans="1:18" x14ac:dyDescent="0.25">
      <c r="A299" s="66"/>
      <c r="B299" s="66"/>
      <c r="C299" s="66"/>
      <c r="D299" s="66"/>
      <c r="E299" s="66"/>
      <c r="F299" s="66"/>
      <c r="G299" s="26"/>
      <c r="H299" s="26"/>
      <c r="I299" s="66"/>
      <c r="J299" s="66"/>
      <c r="K299" s="66"/>
      <c r="L299" s="66"/>
      <c r="M299" s="66"/>
      <c r="N299" s="66"/>
      <c r="O299" s="66"/>
      <c r="P299" s="66"/>
      <c r="Q299" s="66"/>
      <c r="R299" s="66"/>
    </row>
    <row r="300" spans="1:18" x14ac:dyDescent="0.25">
      <c r="A300" s="66"/>
      <c r="B300" s="66"/>
      <c r="C300" s="66"/>
      <c r="D300" s="66"/>
      <c r="E300" s="66"/>
      <c r="F300" s="66"/>
      <c r="G300" s="26"/>
      <c r="H300" s="2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1:18" x14ac:dyDescent="0.25">
      <c r="A301" s="66"/>
      <c r="B301" s="66"/>
      <c r="C301" s="66"/>
      <c r="D301" s="66"/>
      <c r="E301" s="66"/>
      <c r="F301" s="66"/>
      <c r="G301" s="26"/>
      <c r="H301" s="2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1:18" x14ac:dyDescent="0.25">
      <c r="A302" s="66"/>
      <c r="B302" s="66"/>
      <c r="C302" s="66"/>
      <c r="D302" s="66"/>
      <c r="E302" s="66"/>
      <c r="F302" s="66"/>
      <c r="G302" s="26"/>
      <c r="H302" s="26"/>
      <c r="I302" s="66"/>
      <c r="J302" s="66"/>
      <c r="K302" s="66"/>
      <c r="L302" s="66"/>
      <c r="M302" s="66"/>
      <c r="N302" s="66"/>
      <c r="O302" s="66"/>
      <c r="P302" s="66"/>
      <c r="Q302" s="66"/>
      <c r="R302" s="66"/>
    </row>
    <row r="303" spans="1:18" x14ac:dyDescent="0.25">
      <c r="A303" s="66"/>
      <c r="B303" s="66"/>
      <c r="C303" s="66"/>
      <c r="D303" s="66"/>
      <c r="E303" s="66"/>
      <c r="F303" s="66"/>
      <c r="G303" s="26"/>
      <c r="H303" s="26"/>
      <c r="I303" s="66"/>
      <c r="J303" s="66"/>
      <c r="K303" s="66"/>
      <c r="L303" s="66"/>
      <c r="M303" s="66"/>
      <c r="N303" s="66"/>
      <c r="O303" s="66"/>
      <c r="P303" s="66"/>
      <c r="Q303" s="66"/>
      <c r="R303" s="66"/>
    </row>
    <row r="304" spans="1:18" x14ac:dyDescent="0.25">
      <c r="A304" s="66"/>
      <c r="B304" s="66"/>
      <c r="C304" s="66"/>
      <c r="D304" s="66"/>
      <c r="E304" s="66"/>
      <c r="F304" s="66"/>
      <c r="G304" s="26"/>
      <c r="H304" s="2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1:18" x14ac:dyDescent="0.25">
      <c r="A305" s="66"/>
      <c r="B305" s="66"/>
      <c r="C305" s="66"/>
      <c r="D305" s="66"/>
      <c r="E305" s="66"/>
      <c r="F305" s="66"/>
      <c r="G305" s="26"/>
      <c r="H305" s="2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1:18" x14ac:dyDescent="0.25">
      <c r="A306" s="66"/>
      <c r="B306" s="66"/>
      <c r="C306" s="66"/>
      <c r="D306" s="66"/>
      <c r="E306" s="66"/>
      <c r="F306" s="66"/>
      <c r="G306" s="26"/>
      <c r="H306" s="26"/>
      <c r="I306" s="66"/>
      <c r="J306" s="66"/>
      <c r="K306" s="66"/>
      <c r="L306" s="66"/>
      <c r="M306" s="66"/>
      <c r="N306" s="66"/>
      <c r="O306" s="66"/>
      <c r="P306" s="66"/>
      <c r="Q306" s="66"/>
      <c r="R306" s="66"/>
    </row>
    <row r="307" spans="1:18" x14ac:dyDescent="0.25">
      <c r="A307" s="66"/>
      <c r="B307" s="66"/>
      <c r="C307" s="66"/>
      <c r="D307" s="66"/>
      <c r="E307" s="66"/>
      <c r="F307" s="66"/>
      <c r="G307" s="26"/>
      <c r="H307" s="2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 x14ac:dyDescent="0.25">
      <c r="A308" s="66"/>
      <c r="B308" s="66"/>
      <c r="C308" s="66"/>
      <c r="D308" s="66"/>
      <c r="E308" s="66"/>
      <c r="F308" s="66"/>
      <c r="G308" s="26"/>
      <c r="H308" s="2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1:18" x14ac:dyDescent="0.25">
      <c r="A309" s="66"/>
      <c r="B309" s="66"/>
      <c r="C309" s="66"/>
      <c r="D309" s="66"/>
      <c r="E309" s="66"/>
      <c r="F309" s="66"/>
      <c r="G309" s="26"/>
      <c r="H309" s="2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1:18" x14ac:dyDescent="0.25">
      <c r="A310" s="66"/>
      <c r="B310" s="66"/>
      <c r="C310" s="66"/>
      <c r="D310" s="66"/>
      <c r="E310" s="66"/>
      <c r="F310" s="66"/>
      <c r="G310" s="26"/>
      <c r="H310" s="26"/>
      <c r="I310" s="66"/>
      <c r="J310" s="66"/>
      <c r="K310" s="66"/>
      <c r="L310" s="66"/>
      <c r="M310" s="66"/>
      <c r="N310" s="66"/>
      <c r="O310" s="66"/>
      <c r="P310" s="66"/>
      <c r="Q310" s="66"/>
      <c r="R310" s="66"/>
    </row>
    <row r="311" spans="1:18" x14ac:dyDescent="0.25">
      <c r="A311" s="66"/>
      <c r="B311" s="66"/>
      <c r="C311" s="66"/>
      <c r="D311" s="66"/>
      <c r="E311" s="66"/>
      <c r="F311" s="66"/>
      <c r="G311" s="26"/>
      <c r="H311" s="26"/>
      <c r="I311" s="66"/>
      <c r="J311" s="66"/>
      <c r="K311" s="66"/>
      <c r="L311" s="66"/>
      <c r="M311" s="66"/>
      <c r="N311" s="66"/>
      <c r="O311" s="66"/>
      <c r="P311" s="66"/>
      <c r="Q311" s="66"/>
      <c r="R311" s="66"/>
    </row>
  </sheetData>
  <conditionalFormatting sqref="I312:I1048576 K4">
    <cfRule type="duplicateValues" dxfId="110" priority="54"/>
  </conditionalFormatting>
  <conditionalFormatting sqref="I312:I1048576 K1:K4">
    <cfRule type="duplicateValues" dxfId="109" priority="50"/>
  </conditionalFormatting>
  <conditionalFormatting sqref="K156:K171">
    <cfRule type="duplicateValues" dxfId="108" priority="41"/>
  </conditionalFormatting>
  <conditionalFormatting sqref="K156:K171">
    <cfRule type="duplicateValues" dxfId="107" priority="40"/>
  </conditionalFormatting>
  <conditionalFormatting sqref="K172:K189">
    <cfRule type="duplicateValues" dxfId="106" priority="39"/>
  </conditionalFormatting>
  <conditionalFormatting sqref="K172:K189">
    <cfRule type="duplicateValues" dxfId="105" priority="38"/>
  </conditionalFormatting>
  <conditionalFormatting sqref="K190:K207">
    <cfRule type="duplicateValues" dxfId="104" priority="37"/>
  </conditionalFormatting>
  <conditionalFormatting sqref="K190:K207">
    <cfRule type="duplicateValues" dxfId="103" priority="36"/>
  </conditionalFormatting>
  <conditionalFormatting sqref="K208:K218">
    <cfRule type="duplicateValues" dxfId="102" priority="35"/>
  </conditionalFormatting>
  <conditionalFormatting sqref="K208:K218">
    <cfRule type="duplicateValues" dxfId="101" priority="34"/>
  </conditionalFormatting>
  <conditionalFormatting sqref="K219:K226">
    <cfRule type="duplicateValues" dxfId="100" priority="33"/>
  </conditionalFormatting>
  <conditionalFormatting sqref="K219:K226">
    <cfRule type="duplicateValues" dxfId="99" priority="32"/>
  </conditionalFormatting>
  <conditionalFormatting sqref="K227:K239">
    <cfRule type="duplicateValues" dxfId="98" priority="31"/>
  </conditionalFormatting>
  <conditionalFormatting sqref="K227:K239">
    <cfRule type="duplicateValues" dxfId="97" priority="30"/>
  </conditionalFormatting>
  <conditionalFormatting sqref="K240:K251">
    <cfRule type="duplicateValues" dxfId="96" priority="29"/>
  </conditionalFormatting>
  <conditionalFormatting sqref="K240:K251">
    <cfRule type="duplicateValues" dxfId="95" priority="28"/>
  </conditionalFormatting>
  <conditionalFormatting sqref="K252:K259">
    <cfRule type="duplicateValues" dxfId="94" priority="27"/>
  </conditionalFormatting>
  <conditionalFormatting sqref="K252:K259">
    <cfRule type="duplicateValues" dxfId="93" priority="26"/>
  </conditionalFormatting>
  <conditionalFormatting sqref="K260:K275">
    <cfRule type="duplicateValues" dxfId="92" priority="25"/>
  </conditionalFormatting>
  <conditionalFormatting sqref="K260:K275">
    <cfRule type="duplicateValues" dxfId="91" priority="24"/>
  </conditionalFormatting>
  <conditionalFormatting sqref="K276:K311">
    <cfRule type="duplicateValues" dxfId="90" priority="23"/>
  </conditionalFormatting>
  <conditionalFormatting sqref="K276:K311">
    <cfRule type="duplicateValues" dxfId="89" priority="22"/>
  </conditionalFormatting>
  <conditionalFormatting sqref="K156:K1048576 K1:K4">
    <cfRule type="duplicateValues" dxfId="88" priority="11"/>
  </conditionalFormatting>
  <conditionalFormatting sqref="X21:X56">
    <cfRule type="duplicateValues" dxfId="87" priority="648"/>
  </conditionalFormatting>
  <conditionalFormatting sqref="X19:X20">
    <cfRule type="duplicateValues" dxfId="86" priority="3"/>
  </conditionalFormatting>
  <conditionalFormatting sqref="X7:X18 X5">
    <cfRule type="duplicateValues" dxfId="85" priority="2"/>
  </conditionalFormatting>
  <conditionalFormatting sqref="X6">
    <cfRule type="duplicateValues" dxfId="84" priority="1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workbookViewId="0">
      <selection activeCell="A5" sqref="A5:XFD17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16" t="s">
        <v>232</v>
      </c>
      <c r="B5" s="16" t="s">
        <v>226</v>
      </c>
      <c r="C5" s="16" t="s">
        <v>250</v>
      </c>
      <c r="D5" s="16" t="s">
        <v>251</v>
      </c>
      <c r="E5" s="17">
        <v>7467</v>
      </c>
      <c r="F5" s="16" t="s">
        <v>227</v>
      </c>
      <c r="G5" s="17">
        <v>3630088</v>
      </c>
      <c r="H5" s="16" t="s">
        <v>256</v>
      </c>
      <c r="I5" s="18">
        <v>44691</v>
      </c>
      <c r="J5" s="19">
        <v>2.4652777777777777E-2</v>
      </c>
      <c r="K5" s="18">
        <v>44692</v>
      </c>
      <c r="L5" s="16" t="s">
        <v>282</v>
      </c>
      <c r="M5" s="16" t="s">
        <v>283</v>
      </c>
      <c r="N5" s="16" t="s">
        <v>284</v>
      </c>
      <c r="O5" s="16" t="s">
        <v>285</v>
      </c>
      <c r="P5" s="16" t="s">
        <v>283</v>
      </c>
      <c r="R5" s="16" t="s">
        <v>236</v>
      </c>
      <c r="S5" s="16" t="s">
        <v>260</v>
      </c>
      <c r="T5" s="21">
        <v>44691.024560185186</v>
      </c>
      <c r="U5" s="16" t="s">
        <v>261</v>
      </c>
      <c r="V5" s="16" t="s">
        <v>262</v>
      </c>
      <c r="W5" s="16" t="s">
        <v>309</v>
      </c>
      <c r="X5" s="16" t="s">
        <v>264</v>
      </c>
      <c r="Y5" s="16" t="s">
        <v>240</v>
      </c>
      <c r="Z5" s="16" t="s">
        <v>338</v>
      </c>
      <c r="AB5" s="55">
        <v>500</v>
      </c>
      <c r="AC5" s="55">
        <v>1</v>
      </c>
      <c r="AD5" s="55">
        <v>500</v>
      </c>
      <c r="AE5" s="16" t="s">
        <v>241</v>
      </c>
      <c r="AF5" s="55">
        <v>500</v>
      </c>
      <c r="AI5" s="55">
        <v>501.68</v>
      </c>
      <c r="AJ5" s="55">
        <v>501.68</v>
      </c>
      <c r="AL5" s="55">
        <v>0</v>
      </c>
      <c r="AM5" s="16" t="s">
        <v>243</v>
      </c>
      <c r="AN5" s="16" t="s">
        <v>243</v>
      </c>
      <c r="AO5" s="16" t="s">
        <v>264</v>
      </c>
      <c r="AP5" s="16" t="s">
        <v>265</v>
      </c>
      <c r="AQ5" s="16" t="s">
        <v>265</v>
      </c>
      <c r="AR5" s="16" t="s">
        <v>266</v>
      </c>
      <c r="AS5" s="16" t="s">
        <v>267</v>
      </c>
      <c r="AT5" s="16" t="s">
        <v>338</v>
      </c>
      <c r="AU5" s="16" t="s">
        <v>482</v>
      </c>
      <c r="AW5" s="16" t="s">
        <v>286</v>
      </c>
      <c r="AY5" s="18">
        <v>45777</v>
      </c>
      <c r="BA5" s="55">
        <v>0</v>
      </c>
      <c r="BB5" s="55">
        <v>0</v>
      </c>
      <c r="BC5" s="55">
        <v>1</v>
      </c>
      <c r="BD5" s="16" t="s">
        <v>241</v>
      </c>
      <c r="BE5" s="55">
        <v>1</v>
      </c>
      <c r="BK5" s="56" t="s">
        <v>483</v>
      </c>
      <c r="BL5" s="16" t="s">
        <v>187</v>
      </c>
      <c r="BP5" s="56" t="s">
        <v>262</v>
      </c>
      <c r="BU5" s="56" t="s">
        <v>240</v>
      </c>
      <c r="BX5" s="56" t="s">
        <v>246</v>
      </c>
      <c r="BY5" s="56" t="s">
        <v>247</v>
      </c>
      <c r="BZ5" s="56" t="s">
        <v>247</v>
      </c>
      <c r="CA5" s="56" t="s">
        <v>247</v>
      </c>
      <c r="CC5" s="24">
        <v>1002</v>
      </c>
      <c r="CD5" s="16" t="s">
        <v>270</v>
      </c>
      <c r="CE5" s="16" t="s">
        <v>187</v>
      </c>
      <c r="CF5" s="16" t="s">
        <v>271</v>
      </c>
      <c r="CG5" s="16" t="s">
        <v>272</v>
      </c>
      <c r="CH5" s="16" t="s">
        <v>270</v>
      </c>
      <c r="CI5" s="16" t="s">
        <v>308</v>
      </c>
    </row>
    <row r="6" spans="1:96" s="20" customFormat="1" x14ac:dyDescent="0.25">
      <c r="A6" s="16" t="s">
        <v>232</v>
      </c>
      <c r="B6" s="16" t="s">
        <v>226</v>
      </c>
      <c r="C6" s="16" t="s">
        <v>484</v>
      </c>
      <c r="D6" s="16" t="s">
        <v>485</v>
      </c>
      <c r="E6" s="17">
        <v>6000</v>
      </c>
      <c r="F6" s="16" t="s">
        <v>343</v>
      </c>
      <c r="G6" s="17">
        <v>3630574</v>
      </c>
      <c r="H6" s="16" t="s">
        <v>256</v>
      </c>
      <c r="I6" s="18">
        <v>44691</v>
      </c>
      <c r="J6" s="19">
        <v>0.30609953703703702</v>
      </c>
      <c r="K6" s="18">
        <v>44692</v>
      </c>
      <c r="L6" s="16" t="s">
        <v>200</v>
      </c>
      <c r="M6" s="16" t="s">
        <v>257</v>
      </c>
      <c r="O6" s="16" t="s">
        <v>258</v>
      </c>
      <c r="P6" s="16" t="s">
        <v>259</v>
      </c>
      <c r="R6" s="16" t="s">
        <v>236</v>
      </c>
      <c r="S6" s="16" t="s">
        <v>260</v>
      </c>
      <c r="T6" s="21">
        <v>44691.097696759258</v>
      </c>
      <c r="U6" s="16" t="s">
        <v>261</v>
      </c>
      <c r="V6" s="16" t="s">
        <v>262</v>
      </c>
      <c r="W6" s="16" t="s">
        <v>263</v>
      </c>
      <c r="X6" s="16" t="s">
        <v>264</v>
      </c>
      <c r="Y6" s="16" t="s">
        <v>240</v>
      </c>
      <c r="Z6" s="16" t="s">
        <v>345</v>
      </c>
      <c r="AB6" s="55">
        <v>547</v>
      </c>
      <c r="AC6" s="55">
        <v>1</v>
      </c>
      <c r="AD6" s="55">
        <v>547</v>
      </c>
      <c r="AE6" s="16" t="s">
        <v>241</v>
      </c>
      <c r="AF6" s="55">
        <v>547</v>
      </c>
      <c r="AI6" s="55">
        <v>549</v>
      </c>
      <c r="AJ6" s="55">
        <v>549</v>
      </c>
      <c r="AL6" s="55">
        <v>0</v>
      </c>
      <c r="AM6" s="16" t="s">
        <v>243</v>
      </c>
      <c r="AN6" s="16" t="s">
        <v>243</v>
      </c>
      <c r="AO6" s="16" t="s">
        <v>264</v>
      </c>
      <c r="AP6" s="16" t="s">
        <v>265</v>
      </c>
      <c r="AQ6" s="16" t="s">
        <v>265</v>
      </c>
      <c r="AR6" s="16" t="s">
        <v>266</v>
      </c>
      <c r="AS6" s="16" t="s">
        <v>267</v>
      </c>
      <c r="AT6" s="16" t="s">
        <v>345</v>
      </c>
      <c r="AU6" s="16" t="s">
        <v>486</v>
      </c>
      <c r="AW6" s="16" t="s">
        <v>268</v>
      </c>
      <c r="AY6" s="18">
        <v>45716</v>
      </c>
      <c r="BA6" s="55">
        <v>0</v>
      </c>
      <c r="BB6" s="55">
        <v>0</v>
      </c>
      <c r="BC6" s="55">
        <v>1</v>
      </c>
      <c r="BD6" s="16" t="s">
        <v>241</v>
      </c>
      <c r="BE6" s="55">
        <v>1</v>
      </c>
      <c r="BK6" s="56" t="s">
        <v>487</v>
      </c>
      <c r="BL6" s="16" t="s">
        <v>187</v>
      </c>
      <c r="BP6" s="56" t="s">
        <v>269</v>
      </c>
      <c r="BU6" s="56" t="s">
        <v>240</v>
      </c>
      <c r="BX6" s="56" t="s">
        <v>246</v>
      </c>
      <c r="BY6" s="56" t="s">
        <v>247</v>
      </c>
      <c r="BZ6" s="56" t="s">
        <v>247</v>
      </c>
      <c r="CA6" s="56" t="s">
        <v>247</v>
      </c>
      <c r="CC6" s="24">
        <v>1002</v>
      </c>
      <c r="CD6" s="16" t="s">
        <v>270</v>
      </c>
      <c r="CE6" s="16" t="s">
        <v>196</v>
      </c>
      <c r="CF6" s="16" t="s">
        <v>271</v>
      </c>
      <c r="CG6" s="16" t="s">
        <v>272</v>
      </c>
      <c r="CH6" s="16" t="s">
        <v>270</v>
      </c>
      <c r="CI6" s="16" t="s">
        <v>343</v>
      </c>
    </row>
    <row r="7" spans="1:96" s="20" customFormat="1" x14ac:dyDescent="0.25">
      <c r="A7" s="16" t="s">
        <v>232</v>
      </c>
      <c r="B7" s="16" t="s">
        <v>226</v>
      </c>
      <c r="C7" s="16" t="s">
        <v>488</v>
      </c>
      <c r="D7" s="16" t="s">
        <v>489</v>
      </c>
      <c r="E7" s="17">
        <v>7484</v>
      </c>
      <c r="F7" s="16" t="s">
        <v>362</v>
      </c>
      <c r="G7" s="17">
        <v>3631024</v>
      </c>
      <c r="H7" s="16" t="s">
        <v>256</v>
      </c>
      <c r="I7" s="18">
        <v>44691</v>
      </c>
      <c r="J7" s="19">
        <v>0.49186342592592591</v>
      </c>
      <c r="K7" s="18">
        <v>44692</v>
      </c>
      <c r="L7" s="16" t="s">
        <v>274</v>
      </c>
      <c r="M7" s="16" t="s">
        <v>275</v>
      </c>
      <c r="O7" s="16" t="s">
        <v>276</v>
      </c>
      <c r="P7" s="16" t="s">
        <v>277</v>
      </c>
      <c r="R7" s="16" t="s">
        <v>236</v>
      </c>
      <c r="S7" s="16" t="s">
        <v>260</v>
      </c>
      <c r="T7" s="21">
        <v>44691.491655092592</v>
      </c>
      <c r="U7" s="16" t="s">
        <v>261</v>
      </c>
      <c r="V7" s="16" t="s">
        <v>262</v>
      </c>
      <c r="W7" s="16" t="s">
        <v>215</v>
      </c>
      <c r="X7" s="16" t="s">
        <v>264</v>
      </c>
      <c r="Y7" s="16" t="s">
        <v>240</v>
      </c>
      <c r="Z7" s="16" t="s">
        <v>360</v>
      </c>
      <c r="AB7" s="55">
        <v>800</v>
      </c>
      <c r="AC7" s="55">
        <v>1</v>
      </c>
      <c r="AD7" s="55">
        <v>800</v>
      </c>
      <c r="AE7" s="16" t="s">
        <v>241</v>
      </c>
      <c r="AF7" s="55">
        <v>800</v>
      </c>
      <c r="AI7" s="55">
        <v>800</v>
      </c>
      <c r="AJ7" s="55">
        <v>800</v>
      </c>
      <c r="AL7" s="55">
        <v>0</v>
      </c>
      <c r="AM7" s="16" t="s">
        <v>243</v>
      </c>
      <c r="AN7" s="16" t="s">
        <v>243</v>
      </c>
      <c r="AO7" s="16" t="s">
        <v>264</v>
      </c>
      <c r="AP7" s="16" t="s">
        <v>265</v>
      </c>
      <c r="AQ7" s="16" t="s">
        <v>265</v>
      </c>
      <c r="AR7" s="16" t="s">
        <v>266</v>
      </c>
      <c r="AS7" s="16" t="s">
        <v>267</v>
      </c>
      <c r="AT7" s="16" t="s">
        <v>360</v>
      </c>
      <c r="AU7" s="16" t="s">
        <v>490</v>
      </c>
      <c r="AW7" s="16" t="s">
        <v>268</v>
      </c>
      <c r="AY7" s="18">
        <v>45808</v>
      </c>
      <c r="BA7" s="55">
        <v>0</v>
      </c>
      <c r="BB7" s="55">
        <v>0</v>
      </c>
      <c r="BC7" s="55">
        <v>1</v>
      </c>
      <c r="BD7" s="16" t="s">
        <v>241</v>
      </c>
      <c r="BE7" s="55">
        <v>1</v>
      </c>
      <c r="BK7" s="56" t="s">
        <v>491</v>
      </c>
      <c r="BL7" s="16" t="s">
        <v>187</v>
      </c>
      <c r="BP7" s="56" t="s">
        <v>269</v>
      </c>
      <c r="BU7" s="56" t="s">
        <v>240</v>
      </c>
      <c r="BX7" s="56" t="s">
        <v>246</v>
      </c>
      <c r="BY7" s="56" t="s">
        <v>247</v>
      </c>
      <c r="BZ7" s="56" t="s">
        <v>247</v>
      </c>
      <c r="CA7" s="56" t="s">
        <v>247</v>
      </c>
      <c r="CC7" s="24">
        <v>1002</v>
      </c>
      <c r="CD7" s="16" t="s">
        <v>270</v>
      </c>
      <c r="CE7" s="16" t="s">
        <v>185</v>
      </c>
      <c r="CF7" s="16" t="s">
        <v>271</v>
      </c>
      <c r="CG7" s="16" t="s">
        <v>272</v>
      </c>
      <c r="CH7" s="16" t="s">
        <v>270</v>
      </c>
      <c r="CI7" s="16" t="s">
        <v>361</v>
      </c>
    </row>
    <row r="8" spans="1:96" s="20" customFormat="1" x14ac:dyDescent="0.25">
      <c r="A8" s="16" t="s">
        <v>232</v>
      </c>
      <c r="B8" s="16" t="s">
        <v>226</v>
      </c>
      <c r="C8" s="16" t="s">
        <v>441</v>
      </c>
      <c r="D8" s="16" t="s">
        <v>442</v>
      </c>
      <c r="E8" s="17">
        <v>7473</v>
      </c>
      <c r="F8" s="16" t="s">
        <v>367</v>
      </c>
      <c r="G8" s="17">
        <v>3631146</v>
      </c>
      <c r="H8" s="16" t="s">
        <v>256</v>
      </c>
      <c r="I8" s="18">
        <v>44691</v>
      </c>
      <c r="J8" s="19">
        <v>0.51370370370370366</v>
      </c>
      <c r="K8" s="18">
        <v>44692</v>
      </c>
      <c r="L8" s="16" t="s">
        <v>192</v>
      </c>
      <c r="M8" s="16" t="s">
        <v>278</v>
      </c>
      <c r="O8" s="16" t="s">
        <v>279</v>
      </c>
      <c r="R8" s="16" t="s">
        <v>236</v>
      </c>
      <c r="S8" s="16" t="s">
        <v>260</v>
      </c>
      <c r="T8" s="21">
        <v>44691.51295138889</v>
      </c>
      <c r="U8" s="16" t="s">
        <v>261</v>
      </c>
      <c r="V8" s="16" t="s">
        <v>262</v>
      </c>
      <c r="W8" s="16" t="s">
        <v>193</v>
      </c>
      <c r="X8" s="16" t="s">
        <v>264</v>
      </c>
      <c r="Y8" s="16" t="s">
        <v>240</v>
      </c>
      <c r="Z8" s="16" t="s">
        <v>365</v>
      </c>
      <c r="AB8" s="55">
        <v>10000</v>
      </c>
      <c r="AC8" s="55">
        <v>1</v>
      </c>
      <c r="AD8" s="55">
        <v>10000</v>
      </c>
      <c r="AE8" s="16" t="s">
        <v>241</v>
      </c>
      <c r="AF8" s="55">
        <v>10000</v>
      </c>
      <c r="AI8" s="55">
        <v>10000</v>
      </c>
      <c r="AJ8" s="55">
        <v>10000</v>
      </c>
      <c r="AL8" s="55">
        <v>0</v>
      </c>
      <c r="AM8" s="16" t="s">
        <v>243</v>
      </c>
      <c r="AN8" s="16" t="s">
        <v>243</v>
      </c>
      <c r="AO8" s="16" t="s">
        <v>264</v>
      </c>
      <c r="AP8" s="16" t="s">
        <v>265</v>
      </c>
      <c r="AQ8" s="16" t="s">
        <v>265</v>
      </c>
      <c r="AR8" s="16" t="s">
        <v>266</v>
      </c>
      <c r="AS8" s="16" t="s">
        <v>267</v>
      </c>
      <c r="AT8" s="16" t="s">
        <v>365</v>
      </c>
      <c r="AU8" s="16" t="s">
        <v>492</v>
      </c>
      <c r="AW8" s="16" t="s">
        <v>240</v>
      </c>
      <c r="AY8" s="18">
        <v>45777</v>
      </c>
      <c r="BA8" s="55">
        <v>0</v>
      </c>
      <c r="BB8" s="55">
        <v>0</v>
      </c>
      <c r="BC8" s="55">
        <v>1</v>
      </c>
      <c r="BD8" s="16" t="s">
        <v>241</v>
      </c>
      <c r="BE8" s="55">
        <v>1</v>
      </c>
      <c r="BK8" s="56" t="s">
        <v>493</v>
      </c>
      <c r="BL8" s="16" t="s">
        <v>187</v>
      </c>
      <c r="BP8" s="56" t="s">
        <v>269</v>
      </c>
      <c r="BU8" s="56" t="s">
        <v>240</v>
      </c>
      <c r="BX8" s="56" t="s">
        <v>246</v>
      </c>
      <c r="BY8" s="56" t="s">
        <v>247</v>
      </c>
      <c r="BZ8" s="56" t="s">
        <v>247</v>
      </c>
      <c r="CA8" s="56" t="s">
        <v>247</v>
      </c>
      <c r="CC8" s="24">
        <v>1002</v>
      </c>
      <c r="CD8" s="16" t="s">
        <v>270</v>
      </c>
      <c r="CE8" s="16" t="s">
        <v>196</v>
      </c>
      <c r="CF8" s="16" t="s">
        <v>271</v>
      </c>
      <c r="CG8" s="16" t="s">
        <v>272</v>
      </c>
      <c r="CH8" s="16" t="s">
        <v>270</v>
      </c>
      <c r="CI8" s="16" t="s">
        <v>366</v>
      </c>
    </row>
    <row r="9" spans="1:96" s="20" customFormat="1" x14ac:dyDescent="0.25">
      <c r="A9" s="16" t="s">
        <v>232</v>
      </c>
      <c r="B9" s="16" t="s">
        <v>226</v>
      </c>
      <c r="C9" s="16" t="s">
        <v>469</v>
      </c>
      <c r="D9" s="16" t="s">
        <v>470</v>
      </c>
      <c r="E9" s="17">
        <v>2851</v>
      </c>
      <c r="F9" s="16" t="s">
        <v>375</v>
      </c>
      <c r="G9" s="17">
        <v>3631191</v>
      </c>
      <c r="H9" s="16" t="s">
        <v>256</v>
      </c>
      <c r="I9" s="18">
        <v>44691</v>
      </c>
      <c r="J9" s="19">
        <v>0.52042824074074079</v>
      </c>
      <c r="K9" s="18">
        <v>44692</v>
      </c>
      <c r="L9" s="16" t="s">
        <v>282</v>
      </c>
      <c r="M9" s="16" t="s">
        <v>283</v>
      </c>
      <c r="N9" s="16" t="s">
        <v>284</v>
      </c>
      <c r="O9" s="16" t="s">
        <v>285</v>
      </c>
      <c r="P9" s="16" t="s">
        <v>283</v>
      </c>
      <c r="R9" s="16" t="s">
        <v>236</v>
      </c>
      <c r="S9" s="16" t="s">
        <v>260</v>
      </c>
      <c r="T9" s="21">
        <v>44691.520358796297</v>
      </c>
      <c r="U9" s="16" t="s">
        <v>261</v>
      </c>
      <c r="V9" s="16" t="s">
        <v>262</v>
      </c>
      <c r="W9" s="16" t="s">
        <v>374</v>
      </c>
      <c r="X9" s="16" t="s">
        <v>264</v>
      </c>
      <c r="Y9" s="16" t="s">
        <v>240</v>
      </c>
      <c r="Z9" s="16" t="s">
        <v>373</v>
      </c>
      <c r="AB9" s="55">
        <v>500</v>
      </c>
      <c r="AC9" s="55">
        <v>1</v>
      </c>
      <c r="AD9" s="55">
        <v>500</v>
      </c>
      <c r="AE9" s="16" t="s">
        <v>241</v>
      </c>
      <c r="AF9" s="55">
        <v>500</v>
      </c>
      <c r="AI9" s="55">
        <v>500</v>
      </c>
      <c r="AJ9" s="55">
        <v>500</v>
      </c>
      <c r="AL9" s="55">
        <v>0</v>
      </c>
      <c r="AM9" s="16" t="s">
        <v>243</v>
      </c>
      <c r="AN9" s="16" t="s">
        <v>243</v>
      </c>
      <c r="AO9" s="16" t="s">
        <v>264</v>
      </c>
      <c r="AP9" s="16" t="s">
        <v>265</v>
      </c>
      <c r="AQ9" s="16" t="s">
        <v>265</v>
      </c>
      <c r="AR9" s="16" t="s">
        <v>266</v>
      </c>
      <c r="AS9" s="16" t="s">
        <v>267</v>
      </c>
      <c r="AT9" s="16" t="s">
        <v>373</v>
      </c>
      <c r="AU9" s="16" t="s">
        <v>494</v>
      </c>
      <c r="AW9" s="16" t="s">
        <v>286</v>
      </c>
      <c r="AY9" s="18">
        <v>45688</v>
      </c>
      <c r="BA9" s="55">
        <v>0</v>
      </c>
      <c r="BB9" s="55">
        <v>0</v>
      </c>
      <c r="BC9" s="55">
        <v>1</v>
      </c>
      <c r="BD9" s="16" t="s">
        <v>241</v>
      </c>
      <c r="BE9" s="55">
        <v>1</v>
      </c>
      <c r="BK9" s="56" t="s">
        <v>495</v>
      </c>
      <c r="BL9" s="16" t="s">
        <v>187</v>
      </c>
      <c r="BP9" s="56" t="s">
        <v>262</v>
      </c>
      <c r="BU9" s="56" t="s">
        <v>240</v>
      </c>
      <c r="BX9" s="56" t="s">
        <v>246</v>
      </c>
      <c r="BY9" s="56" t="s">
        <v>247</v>
      </c>
      <c r="BZ9" s="56" t="s">
        <v>247</v>
      </c>
      <c r="CA9" s="56" t="s">
        <v>247</v>
      </c>
      <c r="CC9" s="24">
        <v>1002</v>
      </c>
      <c r="CD9" s="16" t="s">
        <v>270</v>
      </c>
      <c r="CE9" s="16" t="s">
        <v>187</v>
      </c>
      <c r="CF9" s="16" t="s">
        <v>271</v>
      </c>
      <c r="CG9" s="16" t="s">
        <v>272</v>
      </c>
      <c r="CH9" s="16" t="s">
        <v>270</v>
      </c>
      <c r="CI9" s="16" t="s">
        <v>371</v>
      </c>
    </row>
    <row r="10" spans="1:96" s="20" customFormat="1" x14ac:dyDescent="0.25">
      <c r="A10" s="16" t="s">
        <v>232</v>
      </c>
      <c r="B10" s="16" t="s">
        <v>226</v>
      </c>
      <c r="C10" s="16" t="s">
        <v>280</v>
      </c>
      <c r="D10" s="16" t="s">
        <v>281</v>
      </c>
      <c r="E10" s="17">
        <v>1461</v>
      </c>
      <c r="F10" s="16" t="s">
        <v>228</v>
      </c>
      <c r="G10" s="17">
        <v>3631366</v>
      </c>
      <c r="H10" s="16" t="s">
        <v>256</v>
      </c>
      <c r="I10" s="18">
        <v>44691</v>
      </c>
      <c r="J10" s="19">
        <v>0.56678240740740737</v>
      </c>
      <c r="K10" s="18">
        <v>44692</v>
      </c>
      <c r="L10" s="16" t="s">
        <v>200</v>
      </c>
      <c r="M10" s="16" t="s">
        <v>257</v>
      </c>
      <c r="O10" s="16" t="s">
        <v>258</v>
      </c>
      <c r="P10" s="16" t="s">
        <v>259</v>
      </c>
      <c r="R10" s="16" t="s">
        <v>236</v>
      </c>
      <c r="S10" s="16" t="s">
        <v>260</v>
      </c>
      <c r="T10" s="21">
        <v>44691.358356481483</v>
      </c>
      <c r="U10" s="16" t="s">
        <v>261</v>
      </c>
      <c r="V10" s="16" t="s">
        <v>262</v>
      </c>
      <c r="W10" s="16" t="s">
        <v>263</v>
      </c>
      <c r="X10" s="16" t="s">
        <v>264</v>
      </c>
      <c r="Y10" s="16" t="s">
        <v>240</v>
      </c>
      <c r="Z10" s="16" t="s">
        <v>350</v>
      </c>
      <c r="AB10" s="55">
        <v>3000</v>
      </c>
      <c r="AC10" s="55">
        <v>1</v>
      </c>
      <c r="AD10" s="55">
        <v>3000</v>
      </c>
      <c r="AE10" s="16" t="s">
        <v>241</v>
      </c>
      <c r="AF10" s="55">
        <v>3000</v>
      </c>
      <c r="AI10" s="55">
        <v>11021</v>
      </c>
      <c r="AJ10" s="55">
        <v>11021</v>
      </c>
      <c r="AL10" s="55">
        <v>0</v>
      </c>
      <c r="AM10" s="16" t="s">
        <v>243</v>
      </c>
      <c r="AN10" s="16" t="s">
        <v>243</v>
      </c>
      <c r="AO10" s="16" t="s">
        <v>264</v>
      </c>
      <c r="AP10" s="16" t="s">
        <v>265</v>
      </c>
      <c r="AQ10" s="16" t="s">
        <v>265</v>
      </c>
      <c r="AR10" s="16" t="s">
        <v>266</v>
      </c>
      <c r="AS10" s="16" t="s">
        <v>267</v>
      </c>
      <c r="AT10" s="16" t="s">
        <v>350</v>
      </c>
      <c r="AU10" s="16" t="s">
        <v>496</v>
      </c>
      <c r="AW10" s="16" t="s">
        <v>268</v>
      </c>
      <c r="AY10" s="18">
        <v>45657</v>
      </c>
      <c r="BA10" s="55">
        <v>0</v>
      </c>
      <c r="BB10" s="55">
        <v>0</v>
      </c>
      <c r="BC10" s="55">
        <v>1</v>
      </c>
      <c r="BD10" s="16" t="s">
        <v>241</v>
      </c>
      <c r="BE10" s="55">
        <v>1</v>
      </c>
      <c r="BK10" s="56" t="s">
        <v>497</v>
      </c>
      <c r="BL10" s="16" t="s">
        <v>187</v>
      </c>
      <c r="BP10" s="56" t="s">
        <v>269</v>
      </c>
      <c r="BU10" s="56" t="s">
        <v>240</v>
      </c>
      <c r="BX10" s="56" t="s">
        <v>246</v>
      </c>
      <c r="BY10" s="56" t="s">
        <v>247</v>
      </c>
      <c r="BZ10" s="56" t="s">
        <v>247</v>
      </c>
      <c r="CA10" s="56" t="s">
        <v>247</v>
      </c>
      <c r="CC10" s="24">
        <v>1002</v>
      </c>
      <c r="CD10" s="16" t="s">
        <v>270</v>
      </c>
      <c r="CE10" s="16" t="s">
        <v>196</v>
      </c>
      <c r="CF10" s="16" t="s">
        <v>271</v>
      </c>
      <c r="CG10" s="16" t="s">
        <v>272</v>
      </c>
      <c r="CH10" s="16" t="s">
        <v>270</v>
      </c>
      <c r="CI10" s="16" t="s">
        <v>228</v>
      </c>
    </row>
    <row r="11" spans="1:96" s="20" customFormat="1" x14ac:dyDescent="0.25">
      <c r="A11" s="16" t="s">
        <v>252</v>
      </c>
      <c r="B11" s="16" t="s">
        <v>226</v>
      </c>
      <c r="C11" s="16" t="s">
        <v>457</v>
      </c>
      <c r="D11" s="16" t="s">
        <v>458</v>
      </c>
      <c r="E11" s="17">
        <v>4198</v>
      </c>
      <c r="F11" s="16" t="s">
        <v>380</v>
      </c>
      <c r="G11" s="17">
        <v>3631535</v>
      </c>
      <c r="H11" s="16" t="s">
        <v>256</v>
      </c>
      <c r="I11" s="18">
        <v>44691</v>
      </c>
      <c r="J11" s="19">
        <v>0.59240740740740738</v>
      </c>
      <c r="K11" s="18">
        <v>44692</v>
      </c>
      <c r="L11" s="16" t="s">
        <v>274</v>
      </c>
      <c r="M11" s="16" t="s">
        <v>275</v>
      </c>
      <c r="O11" s="16" t="s">
        <v>276</v>
      </c>
      <c r="P11" s="16" t="s">
        <v>277</v>
      </c>
      <c r="R11" s="16" t="s">
        <v>236</v>
      </c>
      <c r="S11" s="16" t="s">
        <v>260</v>
      </c>
      <c r="T11" s="21">
        <v>44691.592303240737</v>
      </c>
      <c r="U11" s="16" t="s">
        <v>261</v>
      </c>
      <c r="V11" s="16" t="s">
        <v>262</v>
      </c>
      <c r="W11" s="16" t="s">
        <v>215</v>
      </c>
      <c r="X11" s="16" t="s">
        <v>264</v>
      </c>
      <c r="Y11" s="16" t="s">
        <v>240</v>
      </c>
      <c r="Z11" s="16" t="s">
        <v>378</v>
      </c>
      <c r="AB11" s="55">
        <v>1800</v>
      </c>
      <c r="AC11" s="55">
        <v>1</v>
      </c>
      <c r="AD11" s="55">
        <v>1800</v>
      </c>
      <c r="AE11" s="16" t="s">
        <v>241</v>
      </c>
      <c r="AF11" s="55">
        <v>1800</v>
      </c>
      <c r="AI11" s="55">
        <v>1815.5</v>
      </c>
      <c r="AJ11" s="55">
        <v>1815.5</v>
      </c>
      <c r="AL11" s="55">
        <v>0</v>
      </c>
      <c r="AM11" s="16" t="s">
        <v>243</v>
      </c>
      <c r="AN11" s="16" t="s">
        <v>243</v>
      </c>
      <c r="AO11" s="16" t="s">
        <v>264</v>
      </c>
      <c r="AP11" s="16" t="s">
        <v>265</v>
      </c>
      <c r="AQ11" s="16" t="s">
        <v>265</v>
      </c>
      <c r="AR11" s="16" t="s">
        <v>266</v>
      </c>
      <c r="AS11" s="16" t="s">
        <v>267</v>
      </c>
      <c r="AT11" s="16" t="s">
        <v>378</v>
      </c>
      <c r="AU11" s="16" t="s">
        <v>498</v>
      </c>
      <c r="AW11" s="16" t="s">
        <v>268</v>
      </c>
      <c r="AY11" s="18">
        <v>45688</v>
      </c>
      <c r="BA11" s="55">
        <v>0</v>
      </c>
      <c r="BB11" s="55">
        <v>0</v>
      </c>
      <c r="BC11" s="55">
        <v>1</v>
      </c>
      <c r="BD11" s="16" t="s">
        <v>241</v>
      </c>
      <c r="BE11" s="55">
        <v>1</v>
      </c>
      <c r="BK11" s="56" t="s">
        <v>499</v>
      </c>
      <c r="BL11" s="16" t="s">
        <v>187</v>
      </c>
      <c r="BP11" s="56" t="s">
        <v>269</v>
      </c>
      <c r="BU11" s="56" t="s">
        <v>240</v>
      </c>
      <c r="BX11" s="56" t="s">
        <v>246</v>
      </c>
      <c r="BY11" s="56" t="s">
        <v>247</v>
      </c>
      <c r="BZ11" s="56" t="s">
        <v>247</v>
      </c>
      <c r="CA11" s="56" t="s">
        <v>247</v>
      </c>
      <c r="CC11" s="24">
        <v>1002</v>
      </c>
      <c r="CD11" s="16" t="s">
        <v>270</v>
      </c>
      <c r="CE11" s="16" t="s">
        <v>185</v>
      </c>
      <c r="CF11" s="16" t="s">
        <v>271</v>
      </c>
      <c r="CG11" s="16" t="s">
        <v>272</v>
      </c>
      <c r="CH11" s="16" t="s">
        <v>270</v>
      </c>
      <c r="CI11" s="16" t="s">
        <v>379</v>
      </c>
    </row>
    <row r="12" spans="1:96" s="20" customFormat="1" x14ac:dyDescent="0.25">
      <c r="A12" s="16" t="s">
        <v>252</v>
      </c>
      <c r="B12" s="16" t="s">
        <v>226</v>
      </c>
      <c r="C12" s="16" t="s">
        <v>457</v>
      </c>
      <c r="D12" s="16" t="s">
        <v>458</v>
      </c>
      <c r="E12" s="17">
        <v>4198</v>
      </c>
      <c r="F12" s="16" t="s">
        <v>380</v>
      </c>
      <c r="G12" s="17">
        <v>3631542</v>
      </c>
      <c r="H12" s="16" t="s">
        <v>256</v>
      </c>
      <c r="I12" s="18">
        <v>44691</v>
      </c>
      <c r="J12" s="19">
        <v>0.59990740740740744</v>
      </c>
      <c r="K12" s="18">
        <v>44692</v>
      </c>
      <c r="L12" s="16" t="s">
        <v>274</v>
      </c>
      <c r="M12" s="16" t="s">
        <v>275</v>
      </c>
      <c r="O12" s="16" t="s">
        <v>276</v>
      </c>
      <c r="P12" s="16" t="s">
        <v>277</v>
      </c>
      <c r="R12" s="16" t="s">
        <v>236</v>
      </c>
      <c r="S12" s="16" t="s">
        <v>260</v>
      </c>
      <c r="T12" s="21">
        <v>44691.599745370368</v>
      </c>
      <c r="U12" s="16" t="s">
        <v>261</v>
      </c>
      <c r="V12" s="16" t="s">
        <v>262</v>
      </c>
      <c r="W12" s="16" t="s">
        <v>215</v>
      </c>
      <c r="X12" s="16" t="s">
        <v>264</v>
      </c>
      <c r="Y12" s="16" t="s">
        <v>240</v>
      </c>
      <c r="Z12" s="16" t="s">
        <v>383</v>
      </c>
      <c r="AB12" s="55">
        <v>1550</v>
      </c>
      <c r="AC12" s="55">
        <v>1</v>
      </c>
      <c r="AD12" s="55">
        <v>1550</v>
      </c>
      <c r="AE12" s="16" t="s">
        <v>241</v>
      </c>
      <c r="AF12" s="55">
        <v>1550</v>
      </c>
      <c r="AI12" s="55">
        <v>3365.5</v>
      </c>
      <c r="AJ12" s="55">
        <v>3365.5</v>
      </c>
      <c r="AL12" s="55">
        <v>0</v>
      </c>
      <c r="AM12" s="16" t="s">
        <v>243</v>
      </c>
      <c r="AN12" s="16" t="s">
        <v>243</v>
      </c>
      <c r="AO12" s="16" t="s">
        <v>264</v>
      </c>
      <c r="AP12" s="16" t="s">
        <v>265</v>
      </c>
      <c r="AQ12" s="16" t="s">
        <v>265</v>
      </c>
      <c r="AR12" s="16" t="s">
        <v>266</v>
      </c>
      <c r="AS12" s="16" t="s">
        <v>267</v>
      </c>
      <c r="AT12" s="16" t="s">
        <v>383</v>
      </c>
      <c r="AU12" s="16" t="s">
        <v>500</v>
      </c>
      <c r="AW12" s="16" t="s">
        <v>268</v>
      </c>
      <c r="AY12" s="18">
        <v>45688</v>
      </c>
      <c r="BA12" s="55">
        <v>0</v>
      </c>
      <c r="BB12" s="55">
        <v>0</v>
      </c>
      <c r="BC12" s="55">
        <v>1</v>
      </c>
      <c r="BD12" s="16" t="s">
        <v>241</v>
      </c>
      <c r="BE12" s="55">
        <v>1</v>
      </c>
      <c r="BK12" s="56" t="s">
        <v>501</v>
      </c>
      <c r="BL12" s="16" t="s">
        <v>187</v>
      </c>
      <c r="BP12" s="56" t="s">
        <v>269</v>
      </c>
      <c r="BU12" s="56" t="s">
        <v>240</v>
      </c>
      <c r="BX12" s="56" t="s">
        <v>246</v>
      </c>
      <c r="BY12" s="56" t="s">
        <v>247</v>
      </c>
      <c r="BZ12" s="56" t="s">
        <v>247</v>
      </c>
      <c r="CA12" s="56" t="s">
        <v>247</v>
      </c>
      <c r="CC12" s="24">
        <v>1002</v>
      </c>
      <c r="CD12" s="16" t="s">
        <v>270</v>
      </c>
      <c r="CE12" s="16" t="s">
        <v>185</v>
      </c>
      <c r="CF12" s="16" t="s">
        <v>271</v>
      </c>
      <c r="CG12" s="16" t="s">
        <v>272</v>
      </c>
      <c r="CH12" s="16" t="s">
        <v>270</v>
      </c>
      <c r="CI12" s="16" t="s">
        <v>384</v>
      </c>
    </row>
    <row r="13" spans="1:96" s="20" customFormat="1" x14ac:dyDescent="0.25">
      <c r="A13" s="16" t="s">
        <v>252</v>
      </c>
      <c r="B13" s="16" t="s">
        <v>226</v>
      </c>
      <c r="C13" s="16" t="s">
        <v>457</v>
      </c>
      <c r="D13" s="16" t="s">
        <v>458</v>
      </c>
      <c r="E13" s="17">
        <v>4198</v>
      </c>
      <c r="F13" s="16" t="s">
        <v>380</v>
      </c>
      <c r="G13" s="17">
        <v>3631567</v>
      </c>
      <c r="H13" s="16" t="s">
        <v>256</v>
      </c>
      <c r="I13" s="18">
        <v>44691</v>
      </c>
      <c r="J13" s="19">
        <v>0.60670138888888892</v>
      </c>
      <c r="K13" s="18">
        <v>44692</v>
      </c>
      <c r="L13" s="16" t="s">
        <v>274</v>
      </c>
      <c r="M13" s="16" t="s">
        <v>275</v>
      </c>
      <c r="O13" s="16" t="s">
        <v>276</v>
      </c>
      <c r="P13" s="16" t="s">
        <v>277</v>
      </c>
      <c r="R13" s="16" t="s">
        <v>236</v>
      </c>
      <c r="S13" s="16" t="s">
        <v>260</v>
      </c>
      <c r="T13" s="21">
        <v>44691.606574074074</v>
      </c>
      <c r="U13" s="16" t="s">
        <v>261</v>
      </c>
      <c r="V13" s="16" t="s">
        <v>262</v>
      </c>
      <c r="W13" s="16" t="s">
        <v>215</v>
      </c>
      <c r="X13" s="16" t="s">
        <v>264</v>
      </c>
      <c r="Y13" s="16" t="s">
        <v>240</v>
      </c>
      <c r="Z13" s="16" t="s">
        <v>387</v>
      </c>
      <c r="AB13" s="55">
        <v>1800</v>
      </c>
      <c r="AC13" s="55">
        <v>1</v>
      </c>
      <c r="AD13" s="55">
        <v>1800</v>
      </c>
      <c r="AE13" s="16" t="s">
        <v>241</v>
      </c>
      <c r="AF13" s="55">
        <v>1800</v>
      </c>
      <c r="AI13" s="55">
        <v>5165.5</v>
      </c>
      <c r="AJ13" s="55">
        <v>5165.5</v>
      </c>
      <c r="AL13" s="55">
        <v>0</v>
      </c>
      <c r="AM13" s="16" t="s">
        <v>243</v>
      </c>
      <c r="AN13" s="16" t="s">
        <v>243</v>
      </c>
      <c r="AO13" s="16" t="s">
        <v>264</v>
      </c>
      <c r="AP13" s="16" t="s">
        <v>265</v>
      </c>
      <c r="AQ13" s="16" t="s">
        <v>265</v>
      </c>
      <c r="AR13" s="16" t="s">
        <v>266</v>
      </c>
      <c r="AS13" s="16" t="s">
        <v>267</v>
      </c>
      <c r="AT13" s="16" t="s">
        <v>387</v>
      </c>
      <c r="AU13" s="16" t="s">
        <v>502</v>
      </c>
      <c r="AW13" s="16" t="s">
        <v>268</v>
      </c>
      <c r="AY13" s="18">
        <v>45688</v>
      </c>
      <c r="BA13" s="55">
        <v>0</v>
      </c>
      <c r="BB13" s="55">
        <v>0</v>
      </c>
      <c r="BC13" s="55">
        <v>1</v>
      </c>
      <c r="BD13" s="16" t="s">
        <v>241</v>
      </c>
      <c r="BE13" s="55">
        <v>1</v>
      </c>
      <c r="BK13" s="56" t="s">
        <v>503</v>
      </c>
      <c r="BL13" s="16" t="s">
        <v>187</v>
      </c>
      <c r="BP13" s="56" t="s">
        <v>269</v>
      </c>
      <c r="BU13" s="56" t="s">
        <v>240</v>
      </c>
      <c r="BX13" s="56" t="s">
        <v>246</v>
      </c>
      <c r="BY13" s="56" t="s">
        <v>247</v>
      </c>
      <c r="BZ13" s="56" t="s">
        <v>247</v>
      </c>
      <c r="CA13" s="56" t="s">
        <v>247</v>
      </c>
      <c r="CC13" s="24">
        <v>1002</v>
      </c>
      <c r="CD13" s="16" t="s">
        <v>270</v>
      </c>
      <c r="CE13" s="16" t="s">
        <v>185</v>
      </c>
      <c r="CF13" s="16" t="s">
        <v>271</v>
      </c>
      <c r="CG13" s="16" t="s">
        <v>272</v>
      </c>
      <c r="CH13" s="16" t="s">
        <v>270</v>
      </c>
      <c r="CI13" s="16" t="s">
        <v>388</v>
      </c>
    </row>
    <row r="14" spans="1:96" s="20" customFormat="1" x14ac:dyDescent="0.25">
      <c r="A14" s="16" t="s">
        <v>232</v>
      </c>
      <c r="B14" s="16" t="s">
        <v>226</v>
      </c>
      <c r="C14" s="16" t="s">
        <v>504</v>
      </c>
      <c r="D14" s="16" t="s">
        <v>505</v>
      </c>
      <c r="E14" s="17">
        <v>1118</v>
      </c>
      <c r="F14" s="16" t="s">
        <v>355</v>
      </c>
      <c r="G14" s="17">
        <v>3631952</v>
      </c>
      <c r="H14" s="16" t="s">
        <v>256</v>
      </c>
      <c r="I14" s="18">
        <v>44691</v>
      </c>
      <c r="J14" s="19">
        <v>0.65178240740740745</v>
      </c>
      <c r="K14" s="18">
        <v>44692</v>
      </c>
      <c r="L14" s="16" t="s">
        <v>200</v>
      </c>
      <c r="M14" s="16" t="s">
        <v>257</v>
      </c>
      <c r="O14" s="16" t="s">
        <v>258</v>
      </c>
      <c r="P14" s="16" t="s">
        <v>259</v>
      </c>
      <c r="R14" s="16" t="s">
        <v>236</v>
      </c>
      <c r="S14" s="16" t="s">
        <v>260</v>
      </c>
      <c r="T14" s="21">
        <v>44691.443356481483</v>
      </c>
      <c r="U14" s="16" t="s">
        <v>261</v>
      </c>
      <c r="V14" s="16" t="s">
        <v>262</v>
      </c>
      <c r="W14" s="16" t="s">
        <v>263</v>
      </c>
      <c r="X14" s="16" t="s">
        <v>264</v>
      </c>
      <c r="Y14" s="16" t="s">
        <v>240</v>
      </c>
      <c r="Z14" s="16" t="s">
        <v>357</v>
      </c>
      <c r="AB14" s="55">
        <v>5</v>
      </c>
      <c r="AC14" s="55">
        <v>1</v>
      </c>
      <c r="AD14" s="55">
        <v>5</v>
      </c>
      <c r="AE14" s="16" t="s">
        <v>241</v>
      </c>
      <c r="AF14" s="55">
        <v>5</v>
      </c>
      <c r="AI14" s="55">
        <v>5</v>
      </c>
      <c r="AJ14" s="55">
        <v>5</v>
      </c>
      <c r="AL14" s="55">
        <v>0</v>
      </c>
      <c r="AM14" s="16" t="s">
        <v>243</v>
      </c>
      <c r="AN14" s="16" t="s">
        <v>243</v>
      </c>
      <c r="AO14" s="16" t="s">
        <v>264</v>
      </c>
      <c r="AP14" s="16" t="s">
        <v>265</v>
      </c>
      <c r="AQ14" s="16" t="s">
        <v>265</v>
      </c>
      <c r="AR14" s="16" t="s">
        <v>266</v>
      </c>
      <c r="AS14" s="16" t="s">
        <v>267</v>
      </c>
      <c r="AT14" s="16" t="s">
        <v>357</v>
      </c>
      <c r="AU14" s="16" t="s">
        <v>506</v>
      </c>
      <c r="AW14" s="16" t="s">
        <v>268</v>
      </c>
      <c r="AY14" s="18">
        <v>45657</v>
      </c>
      <c r="BA14" s="55">
        <v>0</v>
      </c>
      <c r="BB14" s="55">
        <v>0</v>
      </c>
      <c r="BC14" s="55">
        <v>1</v>
      </c>
      <c r="BD14" s="16" t="s">
        <v>241</v>
      </c>
      <c r="BE14" s="55">
        <v>1</v>
      </c>
      <c r="BK14" s="56" t="s">
        <v>507</v>
      </c>
      <c r="BL14" s="16" t="s">
        <v>187</v>
      </c>
      <c r="BP14" s="56" t="s">
        <v>269</v>
      </c>
      <c r="BU14" s="56" t="s">
        <v>240</v>
      </c>
      <c r="BX14" s="56" t="s">
        <v>246</v>
      </c>
      <c r="BY14" s="56" t="s">
        <v>247</v>
      </c>
      <c r="BZ14" s="56" t="s">
        <v>247</v>
      </c>
      <c r="CA14" s="56" t="s">
        <v>247</v>
      </c>
      <c r="CC14" s="24">
        <v>1002</v>
      </c>
      <c r="CD14" s="16" t="s">
        <v>270</v>
      </c>
      <c r="CE14" s="16" t="s">
        <v>196</v>
      </c>
      <c r="CF14" s="16" t="s">
        <v>271</v>
      </c>
      <c r="CG14" s="16" t="s">
        <v>272</v>
      </c>
      <c r="CH14" s="16" t="s">
        <v>270</v>
      </c>
      <c r="CI14" s="16" t="s">
        <v>355</v>
      </c>
    </row>
    <row r="15" spans="1:96" s="20" customFormat="1" x14ac:dyDescent="0.25">
      <c r="A15" s="16" t="s">
        <v>232</v>
      </c>
      <c r="B15" s="16" t="s">
        <v>226</v>
      </c>
      <c r="C15" s="16" t="s">
        <v>313</v>
      </c>
      <c r="D15" s="16" t="s">
        <v>314</v>
      </c>
      <c r="E15" s="17">
        <v>7458</v>
      </c>
      <c r="F15" s="16" t="s">
        <v>300</v>
      </c>
      <c r="G15" s="17">
        <v>3633233</v>
      </c>
      <c r="H15" s="16" t="s">
        <v>256</v>
      </c>
      <c r="I15" s="18">
        <v>44691</v>
      </c>
      <c r="J15" s="19">
        <v>0.94136574074074075</v>
      </c>
      <c r="K15" s="18">
        <v>44692</v>
      </c>
      <c r="L15" s="16" t="s">
        <v>207</v>
      </c>
      <c r="M15" s="16" t="s">
        <v>315</v>
      </c>
      <c r="O15" s="16" t="s">
        <v>316</v>
      </c>
      <c r="P15" s="16" t="s">
        <v>317</v>
      </c>
      <c r="R15" s="16" t="s">
        <v>236</v>
      </c>
      <c r="S15" s="16" t="s">
        <v>260</v>
      </c>
      <c r="T15" s="21">
        <v>44691.73300925926</v>
      </c>
      <c r="U15" s="16" t="s">
        <v>261</v>
      </c>
      <c r="V15" s="16" t="s">
        <v>262</v>
      </c>
      <c r="W15" s="16" t="s">
        <v>318</v>
      </c>
      <c r="X15" s="16" t="s">
        <v>264</v>
      </c>
      <c r="Y15" s="16" t="s">
        <v>240</v>
      </c>
      <c r="Z15" s="16" t="s">
        <v>405</v>
      </c>
      <c r="AB15" s="55">
        <v>2200</v>
      </c>
      <c r="AC15" s="55">
        <v>1</v>
      </c>
      <c r="AD15" s="55">
        <v>2200</v>
      </c>
      <c r="AE15" s="16" t="s">
        <v>241</v>
      </c>
      <c r="AF15" s="55">
        <v>2200</v>
      </c>
      <c r="AI15" s="55">
        <v>3075.74</v>
      </c>
      <c r="AJ15" s="55">
        <v>3075.74</v>
      </c>
      <c r="AL15" s="55">
        <v>0</v>
      </c>
      <c r="AM15" s="16" t="s">
        <v>243</v>
      </c>
      <c r="AN15" s="16" t="s">
        <v>243</v>
      </c>
      <c r="AO15" s="16" t="s">
        <v>264</v>
      </c>
      <c r="AP15" s="16" t="s">
        <v>265</v>
      </c>
      <c r="AQ15" s="16" t="s">
        <v>265</v>
      </c>
      <c r="AR15" s="16" t="s">
        <v>266</v>
      </c>
      <c r="AS15" s="16" t="s">
        <v>267</v>
      </c>
      <c r="AT15" s="16" t="s">
        <v>508</v>
      </c>
      <c r="AU15" s="16" t="s">
        <v>509</v>
      </c>
      <c r="AW15" s="16" t="s">
        <v>273</v>
      </c>
      <c r="AY15" s="18">
        <v>45777</v>
      </c>
      <c r="BA15" s="55">
        <v>0</v>
      </c>
      <c r="BB15" s="55">
        <v>0</v>
      </c>
      <c r="BC15" s="55">
        <v>1</v>
      </c>
      <c r="BD15" s="16" t="s">
        <v>241</v>
      </c>
      <c r="BE15" s="55">
        <v>1</v>
      </c>
      <c r="BK15" s="56" t="s">
        <v>510</v>
      </c>
      <c r="BL15" s="16" t="s">
        <v>187</v>
      </c>
      <c r="BP15" s="56" t="s">
        <v>262</v>
      </c>
      <c r="BU15" s="56" t="s">
        <v>240</v>
      </c>
      <c r="BX15" s="56" t="s">
        <v>246</v>
      </c>
      <c r="BY15" s="56" t="s">
        <v>247</v>
      </c>
      <c r="BZ15" s="56" t="s">
        <v>247</v>
      </c>
      <c r="CA15" s="56" t="s">
        <v>247</v>
      </c>
      <c r="CC15" s="24">
        <v>1002</v>
      </c>
      <c r="CD15" s="16" t="s">
        <v>270</v>
      </c>
      <c r="CE15" s="16" t="s">
        <v>187</v>
      </c>
      <c r="CF15" s="16" t="s">
        <v>271</v>
      </c>
      <c r="CG15" s="16" t="s">
        <v>272</v>
      </c>
      <c r="CH15" s="16" t="s">
        <v>270</v>
      </c>
      <c r="CI15" s="16" t="s">
        <v>298</v>
      </c>
    </row>
    <row r="16" spans="1:96" s="20" customFormat="1" x14ac:dyDescent="0.25">
      <c r="A16" s="16" t="s">
        <v>232</v>
      </c>
      <c r="B16" s="16" t="s">
        <v>226</v>
      </c>
      <c r="C16" s="16" t="s">
        <v>319</v>
      </c>
      <c r="D16" s="16" t="s">
        <v>320</v>
      </c>
      <c r="E16" s="17">
        <v>7401</v>
      </c>
      <c r="F16" s="16" t="s">
        <v>303</v>
      </c>
      <c r="G16" s="17">
        <v>3633404</v>
      </c>
      <c r="H16" s="16" t="s">
        <v>256</v>
      </c>
      <c r="I16" s="18">
        <v>44691</v>
      </c>
      <c r="J16" s="19">
        <v>0.97274305555555551</v>
      </c>
      <c r="K16" s="18">
        <v>44692</v>
      </c>
      <c r="L16" s="16" t="s">
        <v>192</v>
      </c>
      <c r="M16" s="16" t="s">
        <v>278</v>
      </c>
      <c r="O16" s="16" t="s">
        <v>279</v>
      </c>
      <c r="R16" s="16" t="s">
        <v>236</v>
      </c>
      <c r="S16" s="16" t="s">
        <v>260</v>
      </c>
      <c r="T16" s="21">
        <v>44691.972187500003</v>
      </c>
      <c r="U16" s="16" t="s">
        <v>261</v>
      </c>
      <c r="V16" s="16" t="s">
        <v>262</v>
      </c>
      <c r="W16" s="16" t="s">
        <v>193</v>
      </c>
      <c r="X16" s="16" t="s">
        <v>264</v>
      </c>
      <c r="Y16" s="16" t="s">
        <v>240</v>
      </c>
      <c r="Z16" s="16" t="s">
        <v>419</v>
      </c>
      <c r="AB16" s="55">
        <v>295</v>
      </c>
      <c r="AC16" s="55">
        <v>1</v>
      </c>
      <c r="AD16" s="55">
        <v>295</v>
      </c>
      <c r="AE16" s="16" t="s">
        <v>241</v>
      </c>
      <c r="AF16" s="55">
        <v>295</v>
      </c>
      <c r="AI16" s="55">
        <v>295.5</v>
      </c>
      <c r="AJ16" s="55">
        <v>463</v>
      </c>
      <c r="AL16" s="55">
        <v>0</v>
      </c>
      <c r="AM16" s="16" t="s">
        <v>243</v>
      </c>
      <c r="AN16" s="16" t="s">
        <v>243</v>
      </c>
      <c r="AO16" s="16" t="s">
        <v>264</v>
      </c>
      <c r="AP16" s="16" t="s">
        <v>265</v>
      </c>
      <c r="AQ16" s="16" t="s">
        <v>265</v>
      </c>
      <c r="AR16" s="16" t="s">
        <v>266</v>
      </c>
      <c r="AS16" s="16" t="s">
        <v>267</v>
      </c>
      <c r="AT16" s="16" t="s">
        <v>419</v>
      </c>
      <c r="AU16" s="16" t="s">
        <v>511</v>
      </c>
      <c r="AW16" s="16" t="s">
        <v>240</v>
      </c>
      <c r="AY16" s="18">
        <v>45777</v>
      </c>
      <c r="BA16" s="55">
        <v>0</v>
      </c>
      <c r="BB16" s="55">
        <v>0</v>
      </c>
      <c r="BC16" s="55">
        <v>1</v>
      </c>
      <c r="BD16" s="16" t="s">
        <v>241</v>
      </c>
      <c r="BE16" s="55">
        <v>1</v>
      </c>
      <c r="BK16" s="56" t="s">
        <v>512</v>
      </c>
      <c r="BL16" s="16" t="s">
        <v>187</v>
      </c>
      <c r="BP16" s="56" t="s">
        <v>269</v>
      </c>
      <c r="BU16" s="56" t="s">
        <v>240</v>
      </c>
      <c r="BX16" s="56" t="s">
        <v>246</v>
      </c>
      <c r="BY16" s="56" t="s">
        <v>247</v>
      </c>
      <c r="BZ16" s="56" t="s">
        <v>247</v>
      </c>
      <c r="CA16" s="56" t="s">
        <v>247</v>
      </c>
      <c r="CC16" s="24">
        <v>1002</v>
      </c>
      <c r="CD16" s="16" t="s">
        <v>270</v>
      </c>
      <c r="CE16" s="16" t="s">
        <v>196</v>
      </c>
      <c r="CF16" s="16" t="s">
        <v>271</v>
      </c>
      <c r="CG16" s="16" t="s">
        <v>272</v>
      </c>
      <c r="CH16" s="16" t="s">
        <v>270</v>
      </c>
      <c r="CI16" s="16" t="s">
        <v>303</v>
      </c>
    </row>
    <row r="17" spans="1:87" s="20" customFormat="1" x14ac:dyDescent="0.25">
      <c r="A17" s="16" t="s">
        <v>232</v>
      </c>
      <c r="B17" s="16" t="s">
        <v>226</v>
      </c>
      <c r="C17" s="16" t="s">
        <v>280</v>
      </c>
      <c r="D17" s="16" t="s">
        <v>281</v>
      </c>
      <c r="E17" s="17">
        <v>1461</v>
      </c>
      <c r="F17" s="16" t="s">
        <v>228</v>
      </c>
      <c r="G17" s="17">
        <v>3633509</v>
      </c>
      <c r="H17" s="16" t="s">
        <v>256</v>
      </c>
      <c r="I17" s="18">
        <v>44691</v>
      </c>
      <c r="J17" s="19">
        <v>0.99553240740740745</v>
      </c>
      <c r="K17" s="18">
        <v>44692</v>
      </c>
      <c r="L17" s="16" t="s">
        <v>200</v>
      </c>
      <c r="M17" s="16" t="s">
        <v>257</v>
      </c>
      <c r="O17" s="16" t="s">
        <v>258</v>
      </c>
      <c r="P17" s="16" t="s">
        <v>259</v>
      </c>
      <c r="R17" s="16" t="s">
        <v>236</v>
      </c>
      <c r="S17" s="16" t="s">
        <v>260</v>
      </c>
      <c r="T17" s="21">
        <v>44691.787118055552</v>
      </c>
      <c r="U17" s="16" t="s">
        <v>261</v>
      </c>
      <c r="V17" s="16" t="s">
        <v>262</v>
      </c>
      <c r="W17" s="16" t="s">
        <v>263</v>
      </c>
      <c r="X17" s="16" t="s">
        <v>264</v>
      </c>
      <c r="Y17" s="16" t="s">
        <v>240</v>
      </c>
      <c r="Z17" s="16" t="s">
        <v>411</v>
      </c>
      <c r="AB17" s="55">
        <v>4500</v>
      </c>
      <c r="AC17" s="55">
        <v>1</v>
      </c>
      <c r="AD17" s="55">
        <v>4500</v>
      </c>
      <c r="AE17" s="16" t="s">
        <v>241</v>
      </c>
      <c r="AF17" s="55">
        <v>4500</v>
      </c>
      <c r="AI17" s="55">
        <v>15521</v>
      </c>
      <c r="AJ17" s="55">
        <v>15521</v>
      </c>
      <c r="AL17" s="55">
        <v>0</v>
      </c>
      <c r="AM17" s="16" t="s">
        <v>243</v>
      </c>
      <c r="AN17" s="16" t="s">
        <v>243</v>
      </c>
      <c r="AO17" s="16" t="s">
        <v>264</v>
      </c>
      <c r="AP17" s="16" t="s">
        <v>265</v>
      </c>
      <c r="AQ17" s="16" t="s">
        <v>265</v>
      </c>
      <c r="AR17" s="16" t="s">
        <v>266</v>
      </c>
      <c r="AS17" s="16" t="s">
        <v>267</v>
      </c>
      <c r="AT17" s="16" t="s">
        <v>411</v>
      </c>
      <c r="AU17" s="16" t="s">
        <v>513</v>
      </c>
      <c r="AW17" s="16" t="s">
        <v>268</v>
      </c>
      <c r="AY17" s="18">
        <v>45657</v>
      </c>
      <c r="BA17" s="55">
        <v>0</v>
      </c>
      <c r="BB17" s="55">
        <v>0</v>
      </c>
      <c r="BC17" s="55">
        <v>1</v>
      </c>
      <c r="BD17" s="16" t="s">
        <v>241</v>
      </c>
      <c r="BE17" s="55">
        <v>1</v>
      </c>
      <c r="BK17" s="56" t="s">
        <v>514</v>
      </c>
      <c r="BL17" s="16" t="s">
        <v>187</v>
      </c>
      <c r="BP17" s="56" t="s">
        <v>269</v>
      </c>
      <c r="BU17" s="56" t="s">
        <v>240</v>
      </c>
      <c r="BX17" s="56" t="s">
        <v>246</v>
      </c>
      <c r="BY17" s="56" t="s">
        <v>247</v>
      </c>
      <c r="BZ17" s="56" t="s">
        <v>247</v>
      </c>
      <c r="CA17" s="56" t="s">
        <v>247</v>
      </c>
      <c r="CC17" s="24">
        <v>1002</v>
      </c>
      <c r="CD17" s="16" t="s">
        <v>270</v>
      </c>
      <c r="CE17" s="16" t="s">
        <v>196</v>
      </c>
      <c r="CF17" s="16" t="s">
        <v>271</v>
      </c>
      <c r="CG17" s="16" t="s">
        <v>272</v>
      </c>
      <c r="CH17" s="16" t="s">
        <v>270</v>
      </c>
      <c r="CI17" s="16" t="s">
        <v>228</v>
      </c>
    </row>
    <row r="18" spans="1:87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  <c r="CI18" s="16"/>
    </row>
    <row r="19" spans="1:87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  <c r="CI19" s="16"/>
    </row>
    <row r="20" spans="1:87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  <c r="CI20" s="16"/>
    </row>
    <row r="21" spans="1:87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O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  <c r="CI21" s="16"/>
    </row>
    <row r="22" spans="1:87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  <c r="CI22" s="16"/>
    </row>
    <row r="23" spans="1:87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O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  <c r="CI23" s="16"/>
    </row>
    <row r="24" spans="1:87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  <c r="CI24" s="16"/>
    </row>
    <row r="25" spans="1:87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  <c r="CI25" s="16"/>
    </row>
    <row r="26" spans="1:87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  <c r="CI26" s="16"/>
    </row>
    <row r="27" spans="1:87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  <c r="CI27" s="16"/>
    </row>
    <row r="28" spans="1:87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  <c r="CI28" s="16"/>
    </row>
    <row r="29" spans="1:87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O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  <c r="CI29" s="16"/>
    </row>
    <row r="30" spans="1:87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  <c r="CI30" s="16"/>
    </row>
    <row r="31" spans="1:87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  <c r="CI31" s="16"/>
    </row>
    <row r="32" spans="1:87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O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  <c r="CI32" s="16"/>
    </row>
    <row r="33" spans="1:87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  <c r="CI33" s="16"/>
    </row>
    <row r="34" spans="1:87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  <c r="CI34" s="16"/>
    </row>
    <row r="35" spans="1:87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  <c r="CI35" s="16"/>
    </row>
    <row r="36" spans="1:87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  <c r="CI36" s="16"/>
    </row>
    <row r="37" spans="1:87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  <c r="CI37" s="16"/>
    </row>
    <row r="38" spans="1:87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  <c r="CI38" s="16"/>
    </row>
    <row r="39" spans="1:87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  <c r="CI39" s="16"/>
    </row>
    <row r="40" spans="1:87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  <c r="CI40" s="16"/>
    </row>
    <row r="41" spans="1:87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  <c r="CI41" s="16"/>
    </row>
    <row r="42" spans="1:87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O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  <c r="CI42" s="16"/>
    </row>
    <row r="43" spans="1:87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  <c r="CI43" s="16"/>
    </row>
    <row r="44" spans="1:87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  <c r="CI44" s="16"/>
    </row>
    <row r="45" spans="1:87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  <c r="CI45" s="16"/>
    </row>
    <row r="46" spans="1:87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  <c r="CI46" s="16"/>
    </row>
    <row r="47" spans="1:87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  <c r="CI47" s="16"/>
    </row>
    <row r="48" spans="1:87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  <c r="CI48" s="16"/>
    </row>
    <row r="49" spans="1:87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  <c r="CI49" s="16"/>
    </row>
    <row r="50" spans="1:87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  <c r="CI50" s="16"/>
    </row>
    <row r="51" spans="1:87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  <c r="CI51" s="16"/>
    </row>
    <row r="52" spans="1:87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  <c r="CI52" s="16"/>
    </row>
    <row r="53" spans="1:87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  <c r="CI53" s="16"/>
    </row>
    <row r="54" spans="1:87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O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  <c r="CI54" s="16"/>
    </row>
    <row r="55" spans="1:87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  <c r="CI55" s="16"/>
    </row>
    <row r="56" spans="1:87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  <c r="CI56" s="16"/>
    </row>
    <row r="57" spans="1:87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O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  <c r="CI57" s="16"/>
    </row>
    <row r="58" spans="1:87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O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  <c r="CI58" s="16"/>
    </row>
    <row r="59" spans="1:87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O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  <c r="CI59" s="16"/>
    </row>
    <row r="60" spans="1:87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B60" s="55"/>
      <c r="AC60" s="55"/>
      <c r="AD60" s="55"/>
      <c r="AE60" s="16"/>
      <c r="AF60" s="55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C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  <c r="CI60" s="16"/>
    </row>
    <row r="61" spans="1:87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B61" s="55"/>
      <c r="AC61" s="55"/>
      <c r="AD61" s="55"/>
      <c r="AE61" s="16"/>
      <c r="AF61" s="55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C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  <c r="CI61" s="16"/>
    </row>
    <row r="62" spans="1:87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O62" s="16"/>
      <c r="R62" s="16"/>
      <c r="S62" s="16"/>
      <c r="T62" s="21"/>
      <c r="U62" s="16"/>
      <c r="V62" s="16"/>
      <c r="W62" s="16"/>
      <c r="X62" s="16"/>
      <c r="Y62" s="16"/>
      <c r="Z62" s="16"/>
      <c r="AB62" s="55"/>
      <c r="AC62" s="55"/>
      <c r="AD62" s="55"/>
      <c r="AE62" s="16"/>
      <c r="AF62" s="55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C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  <c r="CI62" s="16"/>
    </row>
    <row r="63" spans="1:87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B63" s="55"/>
      <c r="AC63" s="55"/>
      <c r="AD63" s="55"/>
      <c r="AE63" s="16"/>
      <c r="AF63" s="55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C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  <c r="CI63" s="16"/>
    </row>
    <row r="64" spans="1:87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B64" s="55"/>
      <c r="AC64" s="55"/>
      <c r="AD64" s="55"/>
      <c r="AE64" s="16"/>
      <c r="AF64" s="55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C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  <c r="CI64" s="16"/>
    </row>
    <row r="65" spans="1:87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O65" s="16"/>
      <c r="R65" s="16"/>
      <c r="S65" s="16"/>
      <c r="T65" s="21"/>
      <c r="U65" s="16"/>
      <c r="V65" s="16"/>
      <c r="W65" s="16"/>
      <c r="X65" s="16"/>
      <c r="Y65" s="16"/>
      <c r="Z65" s="16"/>
      <c r="AB65" s="55"/>
      <c r="AC65" s="55"/>
      <c r="AD65" s="55"/>
      <c r="AE65" s="16"/>
      <c r="AF65" s="55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C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  <c r="CI65" s="16"/>
    </row>
    <row r="66" spans="1:87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B66" s="55"/>
      <c r="AC66" s="55"/>
      <c r="AD66" s="55"/>
      <c r="AE66" s="16"/>
      <c r="AF66" s="55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C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  <c r="CI66" s="16"/>
    </row>
    <row r="67" spans="1:87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O67" s="16"/>
      <c r="R67" s="16"/>
      <c r="S67" s="16"/>
      <c r="T67" s="21"/>
      <c r="U67" s="16"/>
      <c r="V67" s="16"/>
      <c r="W67" s="16"/>
      <c r="X67" s="16"/>
      <c r="Y67" s="16"/>
      <c r="Z67" s="16"/>
      <c r="AB67" s="55"/>
      <c r="AC67" s="55"/>
      <c r="AD67" s="55"/>
      <c r="AE67" s="16"/>
      <c r="AF67" s="55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C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  <c r="CI67" s="16"/>
    </row>
    <row r="68" spans="1:87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B68" s="55"/>
      <c r="AC68" s="55"/>
      <c r="AD68" s="55"/>
      <c r="AE68" s="16"/>
      <c r="AF68" s="55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C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  <c r="CI68" s="16"/>
    </row>
    <row r="69" spans="1:87" s="20" customFormat="1" x14ac:dyDescent="0.25">
      <c r="A69" s="85"/>
      <c r="B69" s="85"/>
      <c r="C69" s="85"/>
      <c r="D69" s="85"/>
      <c r="E69" s="86"/>
      <c r="F69" s="85"/>
      <c r="G69" s="86"/>
      <c r="H69" s="85"/>
      <c r="I69" s="87"/>
      <c r="J69" s="88"/>
      <c r="K69" s="87"/>
      <c r="L69" s="85"/>
      <c r="M69" s="85"/>
      <c r="O69" s="85"/>
      <c r="P69" s="85"/>
      <c r="R69" s="85"/>
      <c r="S69" s="85"/>
      <c r="T69" s="89"/>
      <c r="U69" s="85"/>
      <c r="V69" s="85"/>
      <c r="W69" s="85"/>
      <c r="X69" s="85"/>
      <c r="Y69" s="85"/>
      <c r="Z69" s="85"/>
      <c r="AB69" s="90"/>
      <c r="AC69" s="90"/>
      <c r="AD69" s="90"/>
      <c r="AE69" s="85"/>
      <c r="AF69" s="90"/>
      <c r="AI69" s="90"/>
      <c r="AJ69" s="90"/>
      <c r="AL69" s="90"/>
      <c r="AM69" s="85"/>
      <c r="AN69" s="85"/>
      <c r="AO69" s="85"/>
      <c r="AP69" s="85"/>
      <c r="AQ69" s="85"/>
      <c r="AR69" s="85"/>
      <c r="AS69" s="85"/>
      <c r="AT69" s="85"/>
      <c r="AU69" s="85"/>
      <c r="AW69" s="85"/>
      <c r="AY69" s="87"/>
      <c r="BA69" s="90"/>
      <c r="BB69" s="90"/>
      <c r="BC69" s="90"/>
      <c r="BD69" s="85"/>
      <c r="BE69" s="90"/>
      <c r="BK69" s="91"/>
      <c r="BL69" s="85"/>
      <c r="BP69" s="91"/>
      <c r="BU69" s="91"/>
      <c r="BX69" s="91"/>
      <c r="BY69" s="91"/>
      <c r="BZ69" s="91"/>
      <c r="CA69" s="91"/>
      <c r="CC69" s="92"/>
      <c r="CD69" s="85"/>
      <c r="CE69" s="85"/>
      <c r="CF69" s="85"/>
      <c r="CG69" s="85"/>
      <c r="CH69" s="85"/>
      <c r="CI69" s="85"/>
    </row>
    <row r="70" spans="1:87" s="20" customFormat="1" x14ac:dyDescent="0.25">
      <c r="A70" s="85"/>
      <c r="B70" s="85"/>
      <c r="C70" s="85"/>
      <c r="D70" s="85"/>
      <c r="E70" s="86"/>
      <c r="F70" s="85"/>
      <c r="G70" s="86"/>
      <c r="H70" s="85"/>
      <c r="I70" s="87"/>
      <c r="J70" s="88"/>
      <c r="K70" s="87"/>
      <c r="L70" s="85"/>
      <c r="M70" s="85"/>
      <c r="N70" s="85"/>
      <c r="O70" s="85"/>
      <c r="P70" s="85"/>
      <c r="R70" s="85"/>
      <c r="S70" s="85"/>
      <c r="T70" s="89"/>
      <c r="U70" s="85"/>
      <c r="V70" s="85"/>
      <c r="W70" s="85"/>
      <c r="X70" s="85"/>
      <c r="Y70" s="85"/>
      <c r="Z70" s="85"/>
      <c r="AB70" s="90"/>
      <c r="AC70" s="90"/>
      <c r="AD70" s="90"/>
      <c r="AE70" s="85"/>
      <c r="AF70" s="90"/>
      <c r="AI70" s="90"/>
      <c r="AJ70" s="90"/>
      <c r="AL70" s="90"/>
      <c r="AM70" s="85"/>
      <c r="AN70" s="85"/>
      <c r="AO70" s="85"/>
      <c r="AP70" s="85"/>
      <c r="AQ70" s="85"/>
      <c r="AR70" s="85"/>
      <c r="AS70" s="85"/>
      <c r="AT70" s="85"/>
      <c r="AU70" s="85"/>
      <c r="AW70" s="85"/>
      <c r="AY70" s="87"/>
      <c r="BA70" s="90"/>
      <c r="BB70" s="90"/>
      <c r="BC70" s="90"/>
      <c r="BD70" s="85"/>
      <c r="BE70" s="90"/>
      <c r="BK70" s="91"/>
      <c r="BL70" s="85"/>
      <c r="BP70" s="91"/>
      <c r="BU70" s="91"/>
      <c r="BX70" s="91"/>
      <c r="BY70" s="91"/>
      <c r="BZ70" s="91"/>
      <c r="CA70" s="91"/>
      <c r="CC70" s="92"/>
      <c r="CD70" s="85"/>
      <c r="CE70" s="85"/>
      <c r="CF70" s="85"/>
      <c r="CG70" s="85"/>
      <c r="CH70" s="85"/>
      <c r="CI70" s="85"/>
    </row>
    <row r="71" spans="1:87" s="20" customFormat="1" x14ac:dyDescent="0.25">
      <c r="A71" s="85"/>
      <c r="B71" s="85"/>
      <c r="C71" s="85"/>
      <c r="D71" s="85"/>
      <c r="E71" s="86"/>
      <c r="F71" s="85"/>
      <c r="G71" s="86"/>
      <c r="H71" s="85"/>
      <c r="I71" s="87"/>
      <c r="J71" s="88"/>
      <c r="K71" s="87"/>
      <c r="L71" s="85"/>
      <c r="M71" s="85"/>
      <c r="N71" s="85"/>
      <c r="O71" s="85"/>
      <c r="P71" s="85"/>
      <c r="R71" s="85"/>
      <c r="S71" s="85"/>
      <c r="T71" s="89"/>
      <c r="U71" s="85"/>
      <c r="V71" s="85"/>
      <c r="W71" s="85"/>
      <c r="X71" s="85"/>
      <c r="Y71" s="85"/>
      <c r="Z71" s="85"/>
      <c r="AB71" s="90"/>
      <c r="AC71" s="90"/>
      <c r="AD71" s="90"/>
      <c r="AE71" s="85"/>
      <c r="AF71" s="90"/>
      <c r="AI71" s="90"/>
      <c r="AJ71" s="90"/>
      <c r="AL71" s="90"/>
      <c r="AM71" s="85"/>
      <c r="AN71" s="85"/>
      <c r="AO71" s="85"/>
      <c r="AP71" s="85"/>
      <c r="AQ71" s="85"/>
      <c r="AR71" s="85"/>
      <c r="AS71" s="85"/>
      <c r="AT71" s="85"/>
      <c r="AU71" s="85"/>
      <c r="AW71" s="85"/>
      <c r="AY71" s="87"/>
      <c r="BA71" s="90"/>
      <c r="BB71" s="90"/>
      <c r="BC71" s="90"/>
      <c r="BD71" s="85"/>
      <c r="BE71" s="90"/>
      <c r="BK71" s="91"/>
      <c r="BL71" s="85"/>
      <c r="BP71" s="91"/>
      <c r="BU71" s="91"/>
      <c r="BX71" s="91"/>
      <c r="BY71" s="91"/>
      <c r="BZ71" s="91"/>
      <c r="CA71" s="91"/>
      <c r="CC71" s="92"/>
      <c r="CD71" s="85"/>
      <c r="CE71" s="85"/>
      <c r="CF71" s="85"/>
      <c r="CG71" s="85"/>
      <c r="CH71" s="85"/>
      <c r="CI71" s="85"/>
    </row>
    <row r="72" spans="1:87" s="20" customFormat="1" x14ac:dyDescent="0.25">
      <c r="A72" s="85"/>
      <c r="B72" s="85"/>
      <c r="C72" s="85"/>
      <c r="D72" s="85"/>
      <c r="E72" s="86"/>
      <c r="F72" s="85"/>
      <c r="G72" s="86"/>
      <c r="H72" s="85"/>
      <c r="I72" s="87"/>
      <c r="J72" s="88"/>
      <c r="K72" s="87"/>
      <c r="L72" s="85"/>
      <c r="M72" s="85"/>
      <c r="O72" s="85"/>
      <c r="P72" s="85"/>
      <c r="R72" s="85"/>
      <c r="S72" s="85"/>
      <c r="T72" s="89"/>
      <c r="U72" s="85"/>
      <c r="V72" s="85"/>
      <c r="W72" s="85"/>
      <c r="X72" s="85"/>
      <c r="Y72" s="85"/>
      <c r="Z72" s="85"/>
      <c r="AB72" s="90"/>
      <c r="AC72" s="90"/>
      <c r="AD72" s="90"/>
      <c r="AE72" s="85"/>
      <c r="AF72" s="90"/>
      <c r="AI72" s="90"/>
      <c r="AJ72" s="90"/>
      <c r="AL72" s="90"/>
      <c r="AM72" s="85"/>
      <c r="AN72" s="85"/>
      <c r="AO72" s="85"/>
      <c r="AP72" s="85"/>
      <c r="AQ72" s="85"/>
      <c r="AR72" s="85"/>
      <c r="AS72" s="85"/>
      <c r="AT72" s="85"/>
      <c r="AU72" s="85"/>
      <c r="AW72" s="85"/>
      <c r="AY72" s="87"/>
      <c r="BA72" s="90"/>
      <c r="BB72" s="90"/>
      <c r="BC72" s="90"/>
      <c r="BD72" s="85"/>
      <c r="BE72" s="90"/>
      <c r="BK72" s="91"/>
      <c r="BL72" s="85"/>
      <c r="BP72" s="91"/>
      <c r="BU72" s="91"/>
      <c r="BX72" s="91"/>
      <c r="BY72" s="91"/>
      <c r="BZ72" s="91"/>
      <c r="CA72" s="91"/>
      <c r="CC72" s="92"/>
      <c r="CD72" s="85"/>
      <c r="CE72" s="85"/>
      <c r="CF72" s="85"/>
      <c r="CG72" s="85"/>
      <c r="CH72" s="85"/>
      <c r="CI72" s="85"/>
    </row>
    <row r="73" spans="1:87" s="20" customFormat="1" x14ac:dyDescent="0.25">
      <c r="A73" s="85"/>
      <c r="B73" s="85"/>
      <c r="C73" s="85"/>
      <c r="D73" s="85"/>
      <c r="E73" s="86"/>
      <c r="F73" s="85"/>
      <c r="G73" s="86"/>
      <c r="H73" s="85"/>
      <c r="I73" s="87"/>
      <c r="J73" s="88"/>
      <c r="K73" s="87"/>
      <c r="L73" s="85"/>
      <c r="M73" s="85"/>
      <c r="O73" s="85"/>
      <c r="P73" s="85"/>
      <c r="R73" s="85"/>
      <c r="S73" s="85"/>
      <c r="T73" s="89"/>
      <c r="U73" s="85"/>
      <c r="V73" s="85"/>
      <c r="W73" s="85"/>
      <c r="X73" s="85"/>
      <c r="Y73" s="85"/>
      <c r="Z73" s="85"/>
      <c r="AB73" s="90"/>
      <c r="AC73" s="90"/>
      <c r="AD73" s="90"/>
      <c r="AE73" s="85"/>
      <c r="AF73" s="90"/>
      <c r="AI73" s="90"/>
      <c r="AJ73" s="90"/>
      <c r="AL73" s="90"/>
      <c r="AM73" s="85"/>
      <c r="AN73" s="85"/>
      <c r="AO73" s="85"/>
      <c r="AP73" s="85"/>
      <c r="AQ73" s="85"/>
      <c r="AR73" s="85"/>
      <c r="AS73" s="85"/>
      <c r="AT73" s="85"/>
      <c r="AU73" s="85"/>
      <c r="AW73" s="85"/>
      <c r="AY73" s="87"/>
      <c r="BA73" s="90"/>
      <c r="BB73" s="90"/>
      <c r="BC73" s="90"/>
      <c r="BD73" s="85"/>
      <c r="BE73" s="90"/>
      <c r="BK73" s="91"/>
      <c r="BL73" s="85"/>
      <c r="BP73" s="91"/>
      <c r="BU73" s="91"/>
      <c r="BX73" s="91"/>
      <c r="BY73" s="91"/>
      <c r="BZ73" s="91"/>
      <c r="CA73" s="91"/>
      <c r="CC73" s="92"/>
      <c r="CD73" s="85"/>
      <c r="CE73" s="85"/>
      <c r="CF73" s="85"/>
      <c r="CG73" s="85"/>
      <c r="CH73" s="85"/>
      <c r="CI73" s="85"/>
    </row>
    <row r="74" spans="1:87" s="20" customFormat="1" x14ac:dyDescent="0.25">
      <c r="A74" s="85"/>
      <c r="B74" s="85"/>
      <c r="C74" s="85"/>
      <c r="D74" s="85"/>
      <c r="E74" s="86"/>
      <c r="F74" s="85"/>
      <c r="G74" s="86"/>
      <c r="H74" s="85"/>
      <c r="I74" s="87"/>
      <c r="J74" s="88"/>
      <c r="K74" s="87"/>
      <c r="L74" s="85"/>
      <c r="M74" s="85"/>
      <c r="N74" s="85"/>
      <c r="O74" s="85"/>
      <c r="P74" s="85"/>
      <c r="R74" s="85"/>
      <c r="S74" s="85"/>
      <c r="T74" s="89"/>
      <c r="U74" s="85"/>
      <c r="V74" s="85"/>
      <c r="W74" s="85"/>
      <c r="X74" s="85"/>
      <c r="Y74" s="85"/>
      <c r="Z74" s="85"/>
      <c r="AB74" s="90"/>
      <c r="AC74" s="90"/>
      <c r="AD74" s="90"/>
      <c r="AE74" s="85"/>
      <c r="AF74" s="90"/>
      <c r="AI74" s="90"/>
      <c r="AJ74" s="90"/>
      <c r="AL74" s="90"/>
      <c r="AM74" s="85"/>
      <c r="AN74" s="85"/>
      <c r="AO74" s="85"/>
      <c r="AP74" s="85"/>
      <c r="AQ74" s="85"/>
      <c r="AR74" s="85"/>
      <c r="AS74" s="85"/>
      <c r="AT74" s="85"/>
      <c r="AU74" s="85"/>
      <c r="AW74" s="85"/>
      <c r="AY74" s="87"/>
      <c r="BA74" s="90"/>
      <c r="BB74" s="90"/>
      <c r="BC74" s="90"/>
      <c r="BD74" s="85"/>
      <c r="BE74" s="90"/>
      <c r="BK74" s="91"/>
      <c r="BL74" s="85"/>
      <c r="BP74" s="91"/>
      <c r="BU74" s="91"/>
      <c r="BX74" s="91"/>
      <c r="BY74" s="91"/>
      <c r="BZ74" s="91"/>
      <c r="CA74" s="91"/>
      <c r="CC74" s="92"/>
      <c r="CD74" s="85"/>
      <c r="CE74" s="85"/>
      <c r="CF74" s="85"/>
      <c r="CG74" s="85"/>
      <c r="CH74" s="85"/>
      <c r="CI74" s="85"/>
    </row>
    <row r="75" spans="1:87" s="20" customFormat="1" x14ac:dyDescent="0.25">
      <c r="A75" s="85"/>
      <c r="B75" s="85"/>
      <c r="C75" s="85"/>
      <c r="D75" s="85"/>
      <c r="E75" s="86"/>
      <c r="F75" s="85"/>
      <c r="G75" s="86"/>
      <c r="H75" s="85"/>
      <c r="I75" s="87"/>
      <c r="J75" s="88"/>
      <c r="K75" s="87"/>
      <c r="L75" s="85"/>
      <c r="M75" s="85"/>
      <c r="N75" s="85"/>
      <c r="O75" s="85"/>
      <c r="P75" s="85"/>
      <c r="R75" s="85"/>
      <c r="S75" s="85"/>
      <c r="T75" s="89"/>
      <c r="U75" s="85"/>
      <c r="V75" s="85"/>
      <c r="W75" s="85"/>
      <c r="X75" s="85"/>
      <c r="Y75" s="85"/>
      <c r="Z75" s="85"/>
      <c r="AB75" s="90"/>
      <c r="AC75" s="90"/>
      <c r="AD75" s="90"/>
      <c r="AE75" s="85"/>
      <c r="AF75" s="90"/>
      <c r="AI75" s="90"/>
      <c r="AJ75" s="90"/>
      <c r="AL75" s="90"/>
      <c r="AM75" s="85"/>
      <c r="AN75" s="85"/>
      <c r="AO75" s="85"/>
      <c r="AP75" s="85"/>
      <c r="AQ75" s="85"/>
      <c r="AR75" s="85"/>
      <c r="AS75" s="85"/>
      <c r="AT75" s="85"/>
      <c r="AU75" s="85"/>
      <c r="AW75" s="85"/>
      <c r="AY75" s="87"/>
      <c r="BA75" s="90"/>
      <c r="BB75" s="90"/>
      <c r="BC75" s="90"/>
      <c r="BD75" s="85"/>
      <c r="BE75" s="90"/>
      <c r="BK75" s="91"/>
      <c r="BL75" s="85"/>
      <c r="BP75" s="91"/>
      <c r="BU75" s="91"/>
      <c r="BX75" s="91"/>
      <c r="BY75" s="91"/>
      <c r="BZ75" s="91"/>
      <c r="CA75" s="91"/>
      <c r="CC75" s="92"/>
      <c r="CD75" s="85"/>
      <c r="CE75" s="85"/>
      <c r="CF75" s="85"/>
      <c r="CG75" s="85"/>
      <c r="CH75" s="85"/>
      <c r="CI75" s="85"/>
    </row>
    <row r="76" spans="1:87" s="20" customFormat="1" x14ac:dyDescent="0.25">
      <c r="A76" s="85"/>
      <c r="B76" s="85"/>
      <c r="C76" s="85"/>
      <c r="D76" s="85"/>
      <c r="E76" s="86"/>
      <c r="F76" s="85"/>
      <c r="G76" s="86"/>
      <c r="H76" s="85"/>
      <c r="I76" s="87"/>
      <c r="J76" s="88"/>
      <c r="K76" s="87"/>
      <c r="L76" s="85"/>
      <c r="M76" s="85"/>
      <c r="N76" s="85"/>
      <c r="O76" s="85"/>
      <c r="P76" s="85"/>
      <c r="R76" s="85"/>
      <c r="S76" s="85"/>
      <c r="T76" s="89"/>
      <c r="U76" s="85"/>
      <c r="V76" s="85"/>
      <c r="W76" s="85"/>
      <c r="X76" s="85"/>
      <c r="Y76" s="85"/>
      <c r="Z76" s="85"/>
      <c r="AB76" s="90"/>
      <c r="AC76" s="90"/>
      <c r="AD76" s="90"/>
      <c r="AE76" s="85"/>
      <c r="AF76" s="90"/>
      <c r="AI76" s="90"/>
      <c r="AJ76" s="90"/>
      <c r="AL76" s="90"/>
      <c r="AM76" s="85"/>
      <c r="AN76" s="85"/>
      <c r="AO76" s="85"/>
      <c r="AP76" s="85"/>
      <c r="AQ76" s="85"/>
      <c r="AR76" s="85"/>
      <c r="AS76" s="85"/>
      <c r="AT76" s="85"/>
      <c r="AU76" s="85"/>
      <c r="AW76" s="85"/>
      <c r="AY76" s="87"/>
      <c r="BA76" s="90"/>
      <c r="BB76" s="90"/>
      <c r="BC76" s="90"/>
      <c r="BD76" s="85"/>
      <c r="BE76" s="90"/>
      <c r="BK76" s="91"/>
      <c r="BL76" s="85"/>
      <c r="BP76" s="91"/>
      <c r="BU76" s="91"/>
      <c r="BX76" s="91"/>
      <c r="BY76" s="91"/>
      <c r="BZ76" s="91"/>
      <c r="CA76" s="91"/>
      <c r="CC76" s="92"/>
      <c r="CD76" s="85"/>
      <c r="CE76" s="85"/>
      <c r="CF76" s="85"/>
      <c r="CG76" s="85"/>
      <c r="CH76" s="85"/>
      <c r="CI76" s="85"/>
    </row>
    <row r="77" spans="1:87" s="20" customFormat="1" x14ac:dyDescent="0.25">
      <c r="A77" s="85"/>
      <c r="B77" s="85"/>
      <c r="C77" s="85"/>
      <c r="D77" s="85"/>
      <c r="E77" s="86"/>
      <c r="F77" s="85"/>
      <c r="G77" s="86"/>
      <c r="H77" s="85"/>
      <c r="I77" s="87"/>
      <c r="J77" s="88"/>
      <c r="K77" s="87"/>
      <c r="L77" s="85"/>
      <c r="M77" s="85"/>
      <c r="N77" s="85"/>
      <c r="O77" s="85"/>
      <c r="P77" s="85"/>
      <c r="R77" s="85"/>
      <c r="S77" s="85"/>
      <c r="T77" s="89"/>
      <c r="U77" s="85"/>
      <c r="V77" s="85"/>
      <c r="W77" s="85"/>
      <c r="X77" s="85"/>
      <c r="Y77" s="85"/>
      <c r="Z77" s="85"/>
      <c r="AB77" s="90"/>
      <c r="AC77" s="90"/>
      <c r="AD77" s="90"/>
      <c r="AE77" s="85"/>
      <c r="AF77" s="90"/>
      <c r="AI77" s="90"/>
      <c r="AJ77" s="90"/>
      <c r="AL77" s="90"/>
      <c r="AM77" s="85"/>
      <c r="AN77" s="85"/>
      <c r="AO77" s="85"/>
      <c r="AP77" s="85"/>
      <c r="AQ77" s="85"/>
      <c r="AR77" s="85"/>
      <c r="AS77" s="85"/>
      <c r="AT77" s="85"/>
      <c r="AU77" s="85"/>
      <c r="AW77" s="85"/>
      <c r="AY77" s="87"/>
      <c r="BA77" s="90"/>
      <c r="BB77" s="90"/>
      <c r="BC77" s="90"/>
      <c r="BD77" s="85"/>
      <c r="BE77" s="90"/>
      <c r="BK77" s="91"/>
      <c r="BL77" s="85"/>
      <c r="BP77" s="91"/>
      <c r="BU77" s="91"/>
      <c r="BX77" s="91"/>
      <c r="BY77" s="91"/>
      <c r="BZ77" s="91"/>
      <c r="CA77" s="91"/>
      <c r="CC77" s="92"/>
      <c r="CD77" s="85"/>
      <c r="CE77" s="85"/>
      <c r="CF77" s="85"/>
      <c r="CG77" s="85"/>
      <c r="CH77" s="85"/>
      <c r="CI77" s="85"/>
    </row>
    <row r="78" spans="1:87" s="20" customFormat="1" x14ac:dyDescent="0.25">
      <c r="A78" s="85"/>
      <c r="B78" s="85"/>
      <c r="C78" s="85"/>
      <c r="D78" s="85"/>
      <c r="E78" s="86"/>
      <c r="F78" s="85"/>
      <c r="G78" s="86"/>
      <c r="H78" s="85"/>
      <c r="I78" s="87"/>
      <c r="J78" s="88"/>
      <c r="K78" s="87"/>
      <c r="L78" s="85"/>
      <c r="M78" s="85"/>
      <c r="O78" s="85"/>
      <c r="P78" s="85"/>
      <c r="R78" s="85"/>
      <c r="S78" s="85"/>
      <c r="T78" s="89"/>
      <c r="U78" s="85"/>
      <c r="V78" s="85"/>
      <c r="W78" s="85"/>
      <c r="X78" s="85"/>
      <c r="Y78" s="85"/>
      <c r="Z78" s="85"/>
      <c r="AB78" s="90"/>
      <c r="AC78" s="90"/>
      <c r="AD78" s="90"/>
      <c r="AE78" s="85"/>
      <c r="AF78" s="90"/>
      <c r="AI78" s="90"/>
      <c r="AJ78" s="90"/>
      <c r="AL78" s="90"/>
      <c r="AM78" s="85"/>
      <c r="AN78" s="85"/>
      <c r="AO78" s="85"/>
      <c r="AP78" s="85"/>
      <c r="AQ78" s="85"/>
      <c r="AR78" s="85"/>
      <c r="AS78" s="85"/>
      <c r="AT78" s="85"/>
      <c r="AU78" s="85"/>
      <c r="AW78" s="85"/>
      <c r="AY78" s="87"/>
      <c r="BA78" s="90"/>
      <c r="BB78" s="90"/>
      <c r="BC78" s="90"/>
      <c r="BD78" s="85"/>
      <c r="BE78" s="90"/>
      <c r="BK78" s="91"/>
      <c r="BL78" s="85"/>
      <c r="BP78" s="91"/>
      <c r="BU78" s="91"/>
      <c r="BX78" s="91"/>
      <c r="BY78" s="91"/>
      <c r="BZ78" s="91"/>
      <c r="CA78" s="91"/>
      <c r="CC78" s="92"/>
      <c r="CD78" s="85"/>
      <c r="CE78" s="85"/>
      <c r="CF78" s="85"/>
      <c r="CG78" s="85"/>
      <c r="CH78" s="85"/>
      <c r="CI78" s="85"/>
    </row>
    <row r="79" spans="1:87" s="20" customFormat="1" x14ac:dyDescent="0.25">
      <c r="A79" s="85"/>
      <c r="B79" s="85"/>
      <c r="C79" s="85"/>
      <c r="D79" s="85"/>
      <c r="E79" s="86"/>
      <c r="F79" s="85"/>
      <c r="G79" s="86"/>
      <c r="H79" s="85"/>
      <c r="I79" s="87"/>
      <c r="J79" s="88"/>
      <c r="K79" s="87"/>
      <c r="L79" s="85"/>
      <c r="M79" s="85"/>
      <c r="O79" s="85"/>
      <c r="P79" s="85"/>
      <c r="R79" s="85"/>
      <c r="S79" s="85"/>
      <c r="T79" s="89"/>
      <c r="U79" s="85"/>
      <c r="V79" s="85"/>
      <c r="W79" s="85"/>
      <c r="X79" s="85"/>
      <c r="Y79" s="85"/>
      <c r="Z79" s="85"/>
      <c r="AB79" s="90"/>
      <c r="AC79" s="90"/>
      <c r="AD79" s="90"/>
      <c r="AE79" s="85"/>
      <c r="AF79" s="90"/>
      <c r="AI79" s="90"/>
      <c r="AJ79" s="90"/>
      <c r="AL79" s="90"/>
      <c r="AM79" s="85"/>
      <c r="AN79" s="85"/>
      <c r="AO79" s="85"/>
      <c r="AP79" s="85"/>
      <c r="AQ79" s="85"/>
      <c r="AR79" s="85"/>
      <c r="AS79" s="85"/>
      <c r="AT79" s="85"/>
      <c r="AU79" s="85"/>
      <c r="AW79" s="85"/>
      <c r="AY79" s="87"/>
      <c r="BA79" s="90"/>
      <c r="BB79" s="90"/>
      <c r="BC79" s="90"/>
      <c r="BD79" s="85"/>
      <c r="BE79" s="90"/>
      <c r="BK79" s="91"/>
      <c r="BL79" s="85"/>
      <c r="BP79" s="91"/>
      <c r="BU79" s="91"/>
      <c r="BX79" s="91"/>
      <c r="BY79" s="91"/>
      <c r="BZ79" s="91"/>
      <c r="CA79" s="91"/>
      <c r="CC79" s="92"/>
      <c r="CD79" s="85"/>
      <c r="CE79" s="85"/>
      <c r="CF79" s="85"/>
      <c r="CG79" s="85"/>
      <c r="CH79" s="85"/>
      <c r="CI79" s="85"/>
    </row>
    <row r="80" spans="1:87" s="20" customFormat="1" x14ac:dyDescent="0.25">
      <c r="A80" s="85"/>
      <c r="B80" s="85"/>
      <c r="C80" s="85"/>
      <c r="D80" s="85"/>
      <c r="E80" s="86"/>
      <c r="F80" s="85"/>
      <c r="G80" s="86"/>
      <c r="H80" s="85"/>
      <c r="I80" s="87"/>
      <c r="J80" s="88"/>
      <c r="K80" s="87"/>
      <c r="L80" s="85"/>
      <c r="M80" s="85"/>
      <c r="N80" s="85"/>
      <c r="O80" s="85"/>
      <c r="P80" s="85"/>
      <c r="R80" s="85"/>
      <c r="S80" s="85"/>
      <c r="T80" s="89"/>
      <c r="U80" s="85"/>
      <c r="V80" s="85"/>
      <c r="W80" s="85"/>
      <c r="X80" s="85"/>
      <c r="Y80" s="85"/>
      <c r="Z80" s="85"/>
      <c r="AB80" s="90"/>
      <c r="AC80" s="90"/>
      <c r="AD80" s="90"/>
      <c r="AE80" s="85"/>
      <c r="AF80" s="90"/>
      <c r="AI80" s="90"/>
      <c r="AJ80" s="90"/>
      <c r="AL80" s="90"/>
      <c r="AM80" s="85"/>
      <c r="AN80" s="85"/>
      <c r="AO80" s="85"/>
      <c r="AP80" s="85"/>
      <c r="AQ80" s="85"/>
      <c r="AR80" s="85"/>
      <c r="AS80" s="85"/>
      <c r="AT80" s="85"/>
      <c r="AU80" s="85"/>
      <c r="AW80" s="85"/>
      <c r="AY80" s="87"/>
      <c r="BA80" s="90"/>
      <c r="BB80" s="90"/>
      <c r="BC80" s="90"/>
      <c r="BD80" s="85"/>
      <c r="BE80" s="90"/>
      <c r="BK80" s="91"/>
      <c r="BL80" s="85"/>
      <c r="BP80" s="91"/>
      <c r="BU80" s="91"/>
      <c r="BX80" s="91"/>
      <c r="BY80" s="91"/>
      <c r="BZ80" s="91"/>
      <c r="CA80" s="91"/>
      <c r="CC80" s="92"/>
      <c r="CD80" s="85"/>
      <c r="CE80" s="85"/>
      <c r="CF80" s="85"/>
      <c r="CG80" s="85"/>
      <c r="CH80" s="85"/>
      <c r="CI80" s="85"/>
    </row>
    <row r="81" spans="1:87" s="20" customFormat="1" x14ac:dyDescent="0.25">
      <c r="A81" s="85"/>
      <c r="B81" s="85"/>
      <c r="C81" s="85"/>
      <c r="D81" s="85"/>
      <c r="E81" s="86"/>
      <c r="F81" s="85"/>
      <c r="G81" s="86"/>
      <c r="H81" s="85"/>
      <c r="I81" s="87"/>
      <c r="J81" s="88"/>
      <c r="K81" s="87"/>
      <c r="L81" s="85"/>
      <c r="M81" s="85"/>
      <c r="N81" s="85"/>
      <c r="O81" s="85"/>
      <c r="P81" s="85"/>
      <c r="R81" s="85"/>
      <c r="S81" s="85"/>
      <c r="T81" s="89"/>
      <c r="U81" s="85"/>
      <c r="V81" s="85"/>
      <c r="W81" s="85"/>
      <c r="X81" s="85"/>
      <c r="Y81" s="85"/>
      <c r="Z81" s="85"/>
      <c r="AB81" s="90"/>
      <c r="AC81" s="90"/>
      <c r="AD81" s="90"/>
      <c r="AE81" s="85"/>
      <c r="AF81" s="90"/>
      <c r="AI81" s="90"/>
      <c r="AJ81" s="90"/>
      <c r="AL81" s="90"/>
      <c r="AM81" s="85"/>
      <c r="AN81" s="85"/>
      <c r="AO81" s="85"/>
      <c r="AP81" s="85"/>
      <c r="AQ81" s="85"/>
      <c r="AR81" s="85"/>
      <c r="AS81" s="85"/>
      <c r="AT81" s="85"/>
      <c r="AU81" s="85"/>
      <c r="AW81" s="85"/>
      <c r="AY81" s="87"/>
      <c r="BA81" s="90"/>
      <c r="BB81" s="90"/>
      <c r="BC81" s="90"/>
      <c r="BD81" s="85"/>
      <c r="BE81" s="90"/>
      <c r="BK81" s="91"/>
      <c r="BL81" s="85"/>
      <c r="BP81" s="91"/>
      <c r="BU81" s="91"/>
      <c r="BX81" s="91"/>
      <c r="BY81" s="91"/>
      <c r="BZ81" s="91"/>
      <c r="CA81" s="91"/>
      <c r="CC81" s="92"/>
      <c r="CD81" s="85"/>
      <c r="CE81" s="85"/>
      <c r="CF81" s="85"/>
      <c r="CG81" s="85"/>
      <c r="CH81" s="85"/>
      <c r="CI81" s="85"/>
    </row>
    <row r="82" spans="1:87" s="20" customFormat="1" x14ac:dyDescent="0.25">
      <c r="A82" s="85"/>
      <c r="B82" s="85"/>
      <c r="C82" s="85"/>
      <c r="D82" s="85"/>
      <c r="E82" s="86"/>
      <c r="F82" s="85"/>
      <c r="G82" s="86"/>
      <c r="H82" s="85"/>
      <c r="I82" s="87"/>
      <c r="J82" s="88"/>
      <c r="K82" s="87"/>
      <c r="L82" s="85"/>
      <c r="M82" s="85"/>
      <c r="N82" s="85"/>
      <c r="O82" s="85"/>
      <c r="P82" s="85"/>
      <c r="R82" s="85"/>
      <c r="S82" s="85"/>
      <c r="T82" s="89"/>
      <c r="U82" s="85"/>
      <c r="V82" s="85"/>
      <c r="W82" s="85"/>
      <c r="X82" s="85"/>
      <c r="Y82" s="85"/>
      <c r="Z82" s="85"/>
      <c r="AB82" s="90"/>
      <c r="AC82" s="90"/>
      <c r="AD82" s="90"/>
      <c r="AE82" s="85"/>
      <c r="AF82" s="90"/>
      <c r="AI82" s="90"/>
      <c r="AJ82" s="90"/>
      <c r="AL82" s="90"/>
      <c r="AM82" s="85"/>
      <c r="AN82" s="85"/>
      <c r="AO82" s="85"/>
      <c r="AP82" s="85"/>
      <c r="AQ82" s="85"/>
      <c r="AR82" s="85"/>
      <c r="AS82" s="85"/>
      <c r="AT82" s="85"/>
      <c r="AU82" s="85"/>
      <c r="AW82" s="85"/>
      <c r="AY82" s="87"/>
      <c r="BA82" s="90"/>
      <c r="BB82" s="90"/>
      <c r="BC82" s="90"/>
      <c r="BD82" s="85"/>
      <c r="BE82" s="90"/>
      <c r="BK82" s="91"/>
      <c r="BL82" s="85"/>
      <c r="BP82" s="91"/>
      <c r="BU82" s="91"/>
      <c r="BX82" s="91"/>
      <c r="BY82" s="91"/>
      <c r="BZ82" s="91"/>
      <c r="CA82" s="91"/>
      <c r="CC82" s="92"/>
      <c r="CD82" s="85"/>
      <c r="CE82" s="85"/>
      <c r="CF82" s="85"/>
      <c r="CG82" s="85"/>
      <c r="CH82" s="85"/>
      <c r="CI82" s="85"/>
    </row>
    <row r="83" spans="1:87" s="20" customFormat="1" x14ac:dyDescent="0.25">
      <c r="A83" s="85"/>
      <c r="B83" s="85"/>
      <c r="C83" s="85"/>
      <c r="D83" s="85"/>
      <c r="E83" s="86"/>
      <c r="F83" s="85"/>
      <c r="G83" s="86"/>
      <c r="H83" s="85"/>
      <c r="I83" s="87"/>
      <c r="J83" s="88"/>
      <c r="K83" s="87"/>
      <c r="L83" s="85"/>
      <c r="M83" s="85"/>
      <c r="N83" s="85"/>
      <c r="O83" s="85"/>
      <c r="P83" s="85"/>
      <c r="R83" s="85"/>
      <c r="S83" s="85"/>
      <c r="T83" s="89"/>
      <c r="U83" s="85"/>
      <c r="V83" s="85"/>
      <c r="W83" s="85"/>
      <c r="X83" s="85"/>
      <c r="Y83" s="85"/>
      <c r="Z83" s="85"/>
      <c r="AB83" s="90"/>
      <c r="AC83" s="90"/>
      <c r="AD83" s="90"/>
      <c r="AE83" s="85"/>
      <c r="AF83" s="90"/>
      <c r="AI83" s="90"/>
      <c r="AJ83" s="90"/>
      <c r="AL83" s="90"/>
      <c r="AM83" s="85"/>
      <c r="AN83" s="85"/>
      <c r="AO83" s="85"/>
      <c r="AP83" s="85"/>
      <c r="AQ83" s="85"/>
      <c r="AR83" s="85"/>
      <c r="AS83" s="85"/>
      <c r="AT83" s="85"/>
      <c r="AU83" s="85"/>
      <c r="AW83" s="85"/>
      <c r="AY83" s="87"/>
      <c r="BA83" s="90"/>
      <c r="BB83" s="90"/>
      <c r="BC83" s="90"/>
      <c r="BD83" s="85"/>
      <c r="BE83" s="90"/>
      <c r="BK83" s="91"/>
      <c r="BL83" s="85"/>
      <c r="BP83" s="91"/>
      <c r="BU83" s="91"/>
      <c r="BX83" s="91"/>
      <c r="BY83" s="91"/>
      <c r="BZ83" s="91"/>
      <c r="CA83" s="91"/>
      <c r="CC83" s="92"/>
      <c r="CD83" s="85"/>
      <c r="CE83" s="85"/>
      <c r="CF83" s="85"/>
      <c r="CG83" s="85"/>
      <c r="CH83" s="85"/>
      <c r="CI83" s="85"/>
    </row>
    <row r="84" spans="1:87" s="20" customFormat="1" x14ac:dyDescent="0.25">
      <c r="A84" s="85"/>
      <c r="B84" s="85"/>
      <c r="C84" s="85"/>
      <c r="D84" s="85"/>
      <c r="E84" s="86"/>
      <c r="F84" s="85"/>
      <c r="G84" s="86"/>
      <c r="H84" s="85"/>
      <c r="I84" s="87"/>
      <c r="J84" s="88"/>
      <c r="K84" s="87"/>
      <c r="L84" s="85"/>
      <c r="M84" s="85"/>
      <c r="O84" s="85"/>
      <c r="P84" s="85"/>
      <c r="R84" s="85"/>
      <c r="S84" s="85"/>
      <c r="T84" s="89"/>
      <c r="U84" s="85"/>
      <c r="V84" s="85"/>
      <c r="W84" s="85"/>
      <c r="X84" s="85"/>
      <c r="Y84" s="85"/>
      <c r="Z84" s="85"/>
      <c r="AB84" s="90"/>
      <c r="AC84" s="90"/>
      <c r="AD84" s="90"/>
      <c r="AE84" s="85"/>
      <c r="AF84" s="90"/>
      <c r="AI84" s="90"/>
      <c r="AJ84" s="90"/>
      <c r="AL84" s="90"/>
      <c r="AM84" s="85"/>
      <c r="AN84" s="85"/>
      <c r="AO84" s="85"/>
      <c r="AP84" s="85"/>
      <c r="AQ84" s="85"/>
      <c r="AR84" s="85"/>
      <c r="AS84" s="85"/>
      <c r="AT84" s="85"/>
      <c r="AU84" s="85"/>
      <c r="AW84" s="85"/>
      <c r="AY84" s="87"/>
      <c r="BA84" s="90"/>
      <c r="BB84" s="90"/>
      <c r="BC84" s="90"/>
      <c r="BD84" s="85"/>
      <c r="BE84" s="90"/>
      <c r="BK84" s="91"/>
      <c r="BL84" s="85"/>
      <c r="BP84" s="91"/>
      <c r="BU84" s="91"/>
      <c r="BX84" s="91"/>
      <c r="BY84" s="91"/>
      <c r="BZ84" s="91"/>
      <c r="CA84" s="91"/>
      <c r="CC84" s="92"/>
      <c r="CD84" s="85"/>
      <c r="CE84" s="85"/>
      <c r="CF84" s="85"/>
      <c r="CG84" s="85"/>
      <c r="CH84" s="85"/>
      <c r="CI84" s="85"/>
    </row>
    <row r="85" spans="1:87" s="20" customFormat="1" x14ac:dyDescent="0.25">
      <c r="A85" s="85"/>
      <c r="B85" s="85"/>
      <c r="C85" s="85"/>
      <c r="D85" s="85"/>
      <c r="E85" s="86"/>
      <c r="F85" s="85"/>
      <c r="G85" s="86"/>
      <c r="H85" s="85"/>
      <c r="I85" s="87"/>
      <c r="J85" s="88"/>
      <c r="K85" s="87"/>
      <c r="L85" s="85"/>
      <c r="M85" s="85"/>
      <c r="O85" s="85"/>
      <c r="R85" s="85"/>
      <c r="S85" s="85"/>
      <c r="T85" s="89"/>
      <c r="U85" s="85"/>
      <c r="V85" s="85"/>
      <c r="W85" s="85"/>
      <c r="X85" s="85"/>
      <c r="Y85" s="85"/>
      <c r="Z85" s="85"/>
      <c r="AB85" s="90"/>
      <c r="AC85" s="90"/>
      <c r="AD85" s="90"/>
      <c r="AE85" s="85"/>
      <c r="AF85" s="90"/>
      <c r="AI85" s="90"/>
      <c r="AJ85" s="90"/>
      <c r="AL85" s="90"/>
      <c r="AM85" s="85"/>
      <c r="AN85" s="85"/>
      <c r="AO85" s="85"/>
      <c r="AP85" s="85"/>
      <c r="AQ85" s="85"/>
      <c r="AR85" s="85"/>
      <c r="AS85" s="85"/>
      <c r="AT85" s="85"/>
      <c r="AU85" s="85"/>
      <c r="AW85" s="85"/>
      <c r="AY85" s="87"/>
      <c r="BA85" s="90"/>
      <c r="BB85" s="90"/>
      <c r="BC85" s="90"/>
      <c r="BD85" s="85"/>
      <c r="BE85" s="90"/>
      <c r="BK85" s="91"/>
      <c r="BL85" s="85"/>
      <c r="BP85" s="91"/>
      <c r="BU85" s="91"/>
      <c r="BX85" s="91"/>
      <c r="BY85" s="91"/>
      <c r="BZ85" s="91"/>
      <c r="CA85" s="91"/>
      <c r="CC85" s="92"/>
      <c r="CD85" s="85"/>
      <c r="CE85" s="85"/>
      <c r="CF85" s="85"/>
      <c r="CG85" s="85"/>
      <c r="CH85" s="85"/>
      <c r="CI85" s="85"/>
    </row>
    <row r="86" spans="1:87" s="20" customFormat="1" x14ac:dyDescent="0.25">
      <c r="A86" s="85"/>
      <c r="B86" s="85"/>
      <c r="C86" s="85"/>
      <c r="D86" s="85"/>
      <c r="E86" s="86"/>
      <c r="F86" s="85"/>
      <c r="G86" s="86"/>
      <c r="H86" s="85"/>
      <c r="I86" s="87"/>
      <c r="J86" s="88"/>
      <c r="K86" s="87"/>
      <c r="L86" s="85"/>
      <c r="M86" s="85"/>
      <c r="O86" s="85"/>
      <c r="R86" s="85"/>
      <c r="S86" s="85"/>
      <c r="T86" s="89"/>
      <c r="U86" s="85"/>
      <c r="V86" s="85"/>
      <c r="W86" s="85"/>
      <c r="X86" s="85"/>
      <c r="Y86" s="85"/>
      <c r="Z86" s="85"/>
      <c r="AB86" s="90"/>
      <c r="AC86" s="90"/>
      <c r="AD86" s="90"/>
      <c r="AE86" s="85"/>
      <c r="AF86" s="90"/>
      <c r="AI86" s="90"/>
      <c r="AJ86" s="90"/>
      <c r="AL86" s="90"/>
      <c r="AM86" s="85"/>
      <c r="AN86" s="85"/>
      <c r="AO86" s="85"/>
      <c r="AP86" s="85"/>
      <c r="AQ86" s="85"/>
      <c r="AR86" s="85"/>
      <c r="AS86" s="85"/>
      <c r="AT86" s="85"/>
      <c r="AU86" s="85"/>
      <c r="AW86" s="85"/>
      <c r="AY86" s="87"/>
      <c r="BA86" s="90"/>
      <c r="BB86" s="90"/>
      <c r="BC86" s="90"/>
      <c r="BD86" s="85"/>
      <c r="BE86" s="90"/>
      <c r="BK86" s="91"/>
      <c r="BL86" s="85"/>
      <c r="BP86" s="91"/>
      <c r="BU86" s="91"/>
      <c r="BX86" s="91"/>
      <c r="BY86" s="91"/>
      <c r="BZ86" s="91"/>
      <c r="CA86" s="91"/>
      <c r="CC86" s="92"/>
      <c r="CD86" s="85"/>
      <c r="CE86" s="85"/>
      <c r="CF86" s="85"/>
      <c r="CG86" s="85"/>
      <c r="CH86" s="85"/>
      <c r="CI86" s="85"/>
    </row>
    <row r="87" spans="1:87" s="20" customFormat="1" x14ac:dyDescent="0.25">
      <c r="A87" s="85"/>
      <c r="B87" s="85"/>
      <c r="C87" s="85"/>
      <c r="D87" s="85"/>
      <c r="E87" s="86"/>
      <c r="F87" s="85"/>
      <c r="G87" s="86"/>
      <c r="H87" s="85"/>
      <c r="I87" s="87"/>
      <c r="J87" s="88"/>
      <c r="K87" s="87"/>
      <c r="L87" s="85"/>
      <c r="M87" s="85"/>
      <c r="O87" s="85"/>
      <c r="P87" s="85"/>
      <c r="R87" s="85"/>
      <c r="S87" s="85"/>
      <c r="T87" s="89"/>
      <c r="U87" s="85"/>
      <c r="V87" s="85"/>
      <c r="W87" s="85"/>
      <c r="X87" s="85"/>
      <c r="Y87" s="85"/>
      <c r="Z87" s="85"/>
      <c r="AB87" s="90"/>
      <c r="AC87" s="90"/>
      <c r="AD87" s="90"/>
      <c r="AE87" s="85"/>
      <c r="AF87" s="90"/>
      <c r="AI87" s="90"/>
      <c r="AJ87" s="90"/>
      <c r="AL87" s="90"/>
      <c r="AM87" s="85"/>
      <c r="AN87" s="85"/>
      <c r="AO87" s="85"/>
      <c r="AP87" s="85"/>
      <c r="AQ87" s="85"/>
      <c r="AR87" s="85"/>
      <c r="AS87" s="85"/>
      <c r="AT87" s="85"/>
      <c r="AU87" s="85"/>
      <c r="AW87" s="85"/>
      <c r="AY87" s="87"/>
      <c r="BA87" s="90"/>
      <c r="BB87" s="90"/>
      <c r="BC87" s="90"/>
      <c r="BD87" s="85"/>
      <c r="BE87" s="90"/>
      <c r="BK87" s="91"/>
      <c r="BL87" s="85"/>
      <c r="BP87" s="91"/>
      <c r="BU87" s="91"/>
      <c r="BX87" s="91"/>
      <c r="BY87" s="91"/>
      <c r="BZ87" s="91"/>
      <c r="CA87" s="91"/>
      <c r="CC87" s="92"/>
      <c r="CD87" s="85"/>
      <c r="CE87" s="85"/>
      <c r="CF87" s="85"/>
      <c r="CG87" s="85"/>
      <c r="CH87" s="85"/>
      <c r="CI87" s="85"/>
    </row>
    <row r="88" spans="1:87" s="20" customFormat="1" x14ac:dyDescent="0.25">
      <c r="A88" s="85"/>
      <c r="B88" s="85"/>
      <c r="C88" s="85"/>
      <c r="D88" s="85"/>
      <c r="E88" s="86"/>
      <c r="F88" s="85"/>
      <c r="G88" s="86"/>
      <c r="H88" s="85"/>
      <c r="I88" s="87"/>
      <c r="J88" s="88"/>
      <c r="K88" s="87"/>
      <c r="L88" s="85"/>
      <c r="M88" s="85"/>
      <c r="N88" s="85"/>
      <c r="O88" s="85"/>
      <c r="P88" s="85"/>
      <c r="R88" s="85"/>
      <c r="S88" s="85"/>
      <c r="T88" s="89"/>
      <c r="U88" s="85"/>
      <c r="V88" s="85"/>
      <c r="W88" s="85"/>
      <c r="X88" s="85"/>
      <c r="Y88" s="85"/>
      <c r="Z88" s="85"/>
      <c r="AB88" s="90"/>
      <c r="AC88" s="90"/>
      <c r="AD88" s="90"/>
      <c r="AE88" s="85"/>
      <c r="AF88" s="90"/>
      <c r="AI88" s="90"/>
      <c r="AJ88" s="90"/>
      <c r="AL88" s="90"/>
      <c r="AM88" s="85"/>
      <c r="AN88" s="85"/>
      <c r="AO88" s="85"/>
      <c r="AP88" s="85"/>
      <c r="AQ88" s="85"/>
      <c r="AR88" s="85"/>
      <c r="AS88" s="85"/>
      <c r="AT88" s="85"/>
      <c r="AU88" s="85"/>
      <c r="AW88" s="85"/>
      <c r="AY88" s="87"/>
      <c r="BA88" s="90"/>
      <c r="BB88" s="90"/>
      <c r="BC88" s="90"/>
      <c r="BD88" s="85"/>
      <c r="BE88" s="90"/>
      <c r="BK88" s="91"/>
      <c r="BL88" s="85"/>
      <c r="BP88" s="91"/>
      <c r="BU88" s="91"/>
      <c r="BX88" s="91"/>
      <c r="BY88" s="91"/>
      <c r="BZ88" s="91"/>
      <c r="CA88" s="91"/>
      <c r="CC88" s="92"/>
      <c r="CD88" s="85"/>
      <c r="CE88" s="85"/>
      <c r="CF88" s="85"/>
      <c r="CG88" s="85"/>
      <c r="CH88" s="85"/>
      <c r="CI88" s="85"/>
    </row>
    <row r="89" spans="1:87" s="20" customFormat="1" x14ac:dyDescent="0.25">
      <c r="A89" s="85"/>
      <c r="B89" s="85"/>
      <c r="C89" s="85"/>
      <c r="D89" s="85"/>
      <c r="E89" s="86"/>
      <c r="F89" s="85"/>
      <c r="G89" s="86"/>
      <c r="H89" s="85"/>
      <c r="I89" s="87"/>
      <c r="J89" s="88"/>
      <c r="K89" s="87"/>
      <c r="L89" s="85"/>
      <c r="M89" s="85"/>
      <c r="O89" s="85"/>
      <c r="P89" s="85"/>
      <c r="R89" s="85"/>
      <c r="S89" s="85"/>
      <c r="T89" s="89"/>
      <c r="U89" s="85"/>
      <c r="V89" s="85"/>
      <c r="W89" s="85"/>
      <c r="X89" s="85"/>
      <c r="Y89" s="85"/>
      <c r="Z89" s="85"/>
      <c r="AB89" s="90"/>
      <c r="AC89" s="90"/>
      <c r="AD89" s="90"/>
      <c r="AE89" s="85"/>
      <c r="AF89" s="90"/>
      <c r="AI89" s="90"/>
      <c r="AJ89" s="90"/>
      <c r="AL89" s="90"/>
      <c r="AM89" s="85"/>
      <c r="AN89" s="85"/>
      <c r="AO89" s="85"/>
      <c r="AP89" s="85"/>
      <c r="AQ89" s="85"/>
      <c r="AR89" s="85"/>
      <c r="AS89" s="85"/>
      <c r="AT89" s="85"/>
      <c r="AU89" s="85"/>
      <c r="AW89" s="85"/>
      <c r="AY89" s="87"/>
      <c r="BA89" s="90"/>
      <c r="BB89" s="90"/>
      <c r="BC89" s="90"/>
      <c r="BD89" s="85"/>
      <c r="BE89" s="90"/>
      <c r="BK89" s="91"/>
      <c r="BL89" s="85"/>
      <c r="BP89" s="91"/>
      <c r="BU89" s="91"/>
      <c r="BX89" s="91"/>
      <c r="BY89" s="91"/>
      <c r="BZ89" s="91"/>
      <c r="CA89" s="91"/>
      <c r="CC89" s="92"/>
      <c r="CD89" s="85"/>
      <c r="CE89" s="85"/>
      <c r="CF89" s="85"/>
      <c r="CG89" s="85"/>
      <c r="CH89" s="85"/>
      <c r="CI89" s="85"/>
    </row>
    <row r="90" spans="1:87" s="20" customFormat="1" x14ac:dyDescent="0.25">
      <c r="A90" s="85"/>
      <c r="B90" s="85"/>
      <c r="C90" s="85"/>
      <c r="D90" s="85"/>
      <c r="E90" s="86"/>
      <c r="F90" s="85"/>
      <c r="G90" s="86"/>
      <c r="H90" s="85"/>
      <c r="I90" s="87"/>
      <c r="J90" s="88"/>
      <c r="K90" s="87"/>
      <c r="L90" s="85"/>
      <c r="M90" s="85"/>
      <c r="O90" s="85"/>
      <c r="P90" s="85"/>
      <c r="R90" s="85"/>
      <c r="S90" s="85"/>
      <c r="T90" s="89"/>
      <c r="U90" s="85"/>
      <c r="V90" s="85"/>
      <c r="W90" s="85"/>
      <c r="X90" s="85"/>
      <c r="Y90" s="85"/>
      <c r="Z90" s="85"/>
      <c r="AB90" s="90"/>
      <c r="AC90" s="90"/>
      <c r="AD90" s="90"/>
      <c r="AE90" s="85"/>
      <c r="AF90" s="90"/>
      <c r="AI90" s="90"/>
      <c r="AJ90" s="90"/>
      <c r="AL90" s="90"/>
      <c r="AM90" s="85"/>
      <c r="AN90" s="85"/>
      <c r="AO90" s="85"/>
      <c r="AP90" s="85"/>
      <c r="AQ90" s="85"/>
      <c r="AR90" s="85"/>
      <c r="AS90" s="85"/>
      <c r="AT90" s="85"/>
      <c r="AU90" s="85"/>
      <c r="AW90" s="85"/>
      <c r="AY90" s="87"/>
      <c r="BA90" s="90"/>
      <c r="BB90" s="90"/>
      <c r="BC90" s="90"/>
      <c r="BD90" s="85"/>
      <c r="BE90" s="90"/>
      <c r="BK90" s="91"/>
      <c r="BL90" s="85"/>
      <c r="BP90" s="91"/>
      <c r="BU90" s="91"/>
      <c r="BX90" s="91"/>
      <c r="BY90" s="91"/>
      <c r="BZ90" s="91"/>
      <c r="CA90" s="91"/>
      <c r="CC90" s="92"/>
      <c r="CD90" s="85"/>
      <c r="CE90" s="85"/>
      <c r="CF90" s="85"/>
      <c r="CG90" s="85"/>
      <c r="CH90" s="85"/>
      <c r="CI90" s="85"/>
    </row>
    <row r="91" spans="1:87" s="20" customFormat="1" x14ac:dyDescent="0.25">
      <c r="A91" s="85"/>
      <c r="B91" s="85"/>
      <c r="C91" s="85"/>
      <c r="D91" s="85"/>
      <c r="E91" s="86"/>
      <c r="F91" s="85"/>
      <c r="G91" s="86"/>
      <c r="H91" s="85"/>
      <c r="I91" s="87"/>
      <c r="J91" s="88"/>
      <c r="K91" s="87"/>
      <c r="L91" s="85"/>
      <c r="M91" s="85"/>
      <c r="O91" s="85"/>
      <c r="P91" s="85"/>
      <c r="R91" s="85"/>
      <c r="S91" s="85"/>
      <c r="T91" s="89"/>
      <c r="U91" s="85"/>
      <c r="V91" s="85"/>
      <c r="W91" s="85"/>
      <c r="X91" s="85"/>
      <c r="Y91" s="85"/>
      <c r="Z91" s="85"/>
      <c r="AB91" s="90"/>
      <c r="AC91" s="90"/>
      <c r="AD91" s="90"/>
      <c r="AE91" s="85"/>
      <c r="AF91" s="90"/>
      <c r="AI91" s="90"/>
      <c r="AJ91" s="90"/>
      <c r="AL91" s="90"/>
      <c r="AM91" s="85"/>
      <c r="AN91" s="85"/>
      <c r="AO91" s="85"/>
      <c r="AP91" s="85"/>
      <c r="AQ91" s="85"/>
      <c r="AR91" s="85"/>
      <c r="AS91" s="85"/>
      <c r="AT91" s="85"/>
      <c r="AU91" s="85"/>
      <c r="AW91" s="85"/>
      <c r="AY91" s="87"/>
      <c r="BA91" s="90"/>
      <c r="BB91" s="90"/>
      <c r="BC91" s="90"/>
      <c r="BD91" s="85"/>
      <c r="BE91" s="90"/>
      <c r="BK91" s="91"/>
      <c r="BL91" s="85"/>
      <c r="BP91" s="91"/>
      <c r="BU91" s="91"/>
      <c r="BX91" s="91"/>
      <c r="BY91" s="91"/>
      <c r="BZ91" s="91"/>
      <c r="CA91" s="91"/>
      <c r="CC91" s="92"/>
      <c r="CD91" s="85"/>
      <c r="CE91" s="85"/>
      <c r="CF91" s="85"/>
      <c r="CG91" s="85"/>
      <c r="CH91" s="85"/>
      <c r="CI91" s="85"/>
    </row>
    <row r="92" spans="1:87" s="20" customFormat="1" x14ac:dyDescent="0.25">
      <c r="A92" s="85"/>
      <c r="B92" s="85"/>
      <c r="C92" s="85"/>
      <c r="D92" s="85"/>
      <c r="E92" s="86"/>
      <c r="F92" s="85"/>
      <c r="G92" s="86"/>
      <c r="H92" s="85"/>
      <c r="I92" s="87"/>
      <c r="J92" s="88"/>
      <c r="K92" s="87"/>
      <c r="L92" s="85"/>
      <c r="M92" s="85"/>
      <c r="N92" s="85"/>
      <c r="O92" s="85"/>
      <c r="P92" s="85"/>
      <c r="R92" s="85"/>
      <c r="S92" s="85"/>
      <c r="T92" s="89"/>
      <c r="U92" s="85"/>
      <c r="V92" s="85"/>
      <c r="W92" s="85"/>
      <c r="X92" s="85"/>
      <c r="Y92" s="85"/>
      <c r="Z92" s="85"/>
      <c r="AB92" s="90"/>
      <c r="AC92" s="90"/>
      <c r="AD92" s="90"/>
      <c r="AE92" s="85"/>
      <c r="AF92" s="90"/>
      <c r="AI92" s="90"/>
      <c r="AJ92" s="90"/>
      <c r="AL92" s="90"/>
      <c r="AM92" s="85"/>
      <c r="AN92" s="85"/>
      <c r="AO92" s="85"/>
      <c r="AP92" s="85"/>
      <c r="AQ92" s="85"/>
      <c r="AR92" s="85"/>
      <c r="AS92" s="85"/>
      <c r="AT92" s="85"/>
      <c r="AU92" s="85"/>
      <c r="AW92" s="85"/>
      <c r="AY92" s="87"/>
      <c r="BA92" s="90"/>
      <c r="BB92" s="90"/>
      <c r="BC92" s="90"/>
      <c r="BD92" s="85"/>
      <c r="BE92" s="90"/>
      <c r="BK92" s="91"/>
      <c r="BL92" s="85"/>
      <c r="BP92" s="91"/>
      <c r="BU92" s="91"/>
      <c r="BX92" s="91"/>
      <c r="BY92" s="91"/>
      <c r="BZ92" s="91"/>
      <c r="CA92" s="91"/>
      <c r="CC92" s="92"/>
      <c r="CD92" s="85"/>
      <c r="CE92" s="85"/>
      <c r="CF92" s="85"/>
      <c r="CG92" s="85"/>
      <c r="CH92" s="85"/>
      <c r="CI92" s="85"/>
    </row>
    <row r="93" spans="1:87" s="20" customFormat="1" x14ac:dyDescent="0.25">
      <c r="A93" s="85"/>
      <c r="B93" s="85"/>
      <c r="C93" s="85"/>
      <c r="D93" s="85"/>
      <c r="E93" s="86"/>
      <c r="F93" s="85"/>
      <c r="G93" s="86"/>
      <c r="H93" s="85"/>
      <c r="I93" s="87"/>
      <c r="J93" s="88"/>
      <c r="K93" s="87"/>
      <c r="L93" s="85"/>
      <c r="M93" s="85"/>
      <c r="N93" s="85"/>
      <c r="O93" s="85"/>
      <c r="P93" s="85"/>
      <c r="R93" s="85"/>
      <c r="S93" s="85"/>
      <c r="T93" s="89"/>
      <c r="U93" s="85"/>
      <c r="V93" s="85"/>
      <c r="W93" s="85"/>
      <c r="X93" s="85"/>
      <c r="Y93" s="85"/>
      <c r="Z93" s="85"/>
      <c r="AB93" s="90"/>
      <c r="AC93" s="90"/>
      <c r="AD93" s="90"/>
      <c r="AE93" s="85"/>
      <c r="AF93" s="90"/>
      <c r="AI93" s="90"/>
      <c r="AJ93" s="90"/>
      <c r="AL93" s="90"/>
      <c r="AM93" s="85"/>
      <c r="AN93" s="85"/>
      <c r="AO93" s="85"/>
      <c r="AP93" s="85"/>
      <c r="AQ93" s="85"/>
      <c r="AR93" s="85"/>
      <c r="AS93" s="85"/>
      <c r="AT93" s="85"/>
      <c r="AU93" s="85"/>
      <c r="AW93" s="85"/>
      <c r="AY93" s="87"/>
      <c r="BA93" s="90"/>
      <c r="BB93" s="90"/>
      <c r="BC93" s="90"/>
      <c r="BD93" s="85"/>
      <c r="BE93" s="90"/>
      <c r="BK93" s="91"/>
      <c r="BL93" s="85"/>
      <c r="BP93" s="91"/>
      <c r="BU93" s="91"/>
      <c r="BX93" s="91"/>
      <c r="BY93" s="91"/>
      <c r="BZ93" s="91"/>
      <c r="CA93" s="91"/>
      <c r="CC93" s="92"/>
      <c r="CD93" s="85"/>
      <c r="CE93" s="85"/>
      <c r="CF93" s="85"/>
      <c r="CG93" s="85"/>
      <c r="CH93" s="85"/>
      <c r="CI93" s="85"/>
    </row>
    <row r="94" spans="1:87" s="20" customFormat="1" x14ac:dyDescent="0.25">
      <c r="A94" s="85"/>
      <c r="B94" s="85"/>
      <c r="C94" s="85"/>
      <c r="D94" s="85"/>
      <c r="E94" s="86"/>
      <c r="F94" s="85"/>
      <c r="G94" s="86"/>
      <c r="H94" s="85"/>
      <c r="I94" s="87"/>
      <c r="J94" s="88"/>
      <c r="K94" s="87"/>
      <c r="L94" s="85"/>
      <c r="M94" s="85"/>
      <c r="O94" s="85"/>
      <c r="R94" s="85"/>
      <c r="S94" s="85"/>
      <c r="T94" s="89"/>
      <c r="U94" s="85"/>
      <c r="V94" s="85"/>
      <c r="W94" s="85"/>
      <c r="X94" s="85"/>
      <c r="Y94" s="85"/>
      <c r="Z94" s="85"/>
      <c r="AB94" s="90"/>
      <c r="AC94" s="90"/>
      <c r="AD94" s="90"/>
      <c r="AE94" s="85"/>
      <c r="AF94" s="90"/>
      <c r="AI94" s="90"/>
      <c r="AJ94" s="90"/>
      <c r="AL94" s="90"/>
      <c r="AM94" s="85"/>
      <c r="AN94" s="85"/>
      <c r="AO94" s="85"/>
      <c r="AP94" s="85"/>
      <c r="AQ94" s="85"/>
      <c r="AR94" s="85"/>
      <c r="AS94" s="85"/>
      <c r="AT94" s="85"/>
      <c r="AU94" s="85"/>
      <c r="AW94" s="85"/>
      <c r="AY94" s="87"/>
      <c r="BA94" s="90"/>
      <c r="BB94" s="90"/>
      <c r="BC94" s="90"/>
      <c r="BD94" s="85"/>
      <c r="BE94" s="90"/>
      <c r="BK94" s="91"/>
      <c r="BL94" s="85"/>
      <c r="BP94" s="91"/>
      <c r="BU94" s="91"/>
      <c r="BX94" s="91"/>
      <c r="BY94" s="91"/>
      <c r="BZ94" s="91"/>
      <c r="CA94" s="91"/>
      <c r="CC94" s="92"/>
      <c r="CD94" s="85"/>
      <c r="CE94" s="85"/>
      <c r="CF94" s="85"/>
      <c r="CG94" s="85"/>
      <c r="CH94" s="85"/>
      <c r="CI94" s="85"/>
    </row>
    <row r="95" spans="1:87" s="20" customFormat="1" x14ac:dyDescent="0.25">
      <c r="A95" s="85"/>
      <c r="B95" s="85"/>
      <c r="C95" s="85"/>
      <c r="D95" s="85"/>
      <c r="E95" s="86"/>
      <c r="F95" s="85"/>
      <c r="G95" s="86"/>
      <c r="H95" s="85"/>
      <c r="I95" s="87"/>
      <c r="J95" s="88"/>
      <c r="K95" s="87"/>
      <c r="L95" s="85"/>
      <c r="M95" s="85"/>
      <c r="O95" s="85"/>
      <c r="R95" s="85"/>
      <c r="S95" s="85"/>
      <c r="T95" s="89"/>
      <c r="U95" s="85"/>
      <c r="V95" s="85"/>
      <c r="W95" s="85"/>
      <c r="X95" s="85"/>
      <c r="Y95" s="85"/>
      <c r="Z95" s="85"/>
      <c r="AB95" s="90"/>
      <c r="AC95" s="90"/>
      <c r="AD95" s="90"/>
      <c r="AE95" s="85"/>
      <c r="AF95" s="90"/>
      <c r="AI95" s="90"/>
      <c r="AJ95" s="90"/>
      <c r="AL95" s="90"/>
      <c r="AM95" s="85"/>
      <c r="AN95" s="85"/>
      <c r="AO95" s="85"/>
      <c r="AP95" s="85"/>
      <c r="AQ95" s="85"/>
      <c r="AR95" s="85"/>
      <c r="AS95" s="85"/>
      <c r="AT95" s="85"/>
      <c r="AU95" s="85"/>
      <c r="AW95" s="85"/>
      <c r="AY95" s="87"/>
      <c r="BA95" s="90"/>
      <c r="BB95" s="90"/>
      <c r="BC95" s="90"/>
      <c r="BD95" s="85"/>
      <c r="BE95" s="90"/>
      <c r="BK95" s="91"/>
      <c r="BL95" s="85"/>
      <c r="BP95" s="91"/>
      <c r="BU95" s="91"/>
      <c r="BX95" s="91"/>
      <c r="BY95" s="91"/>
      <c r="BZ95" s="91"/>
      <c r="CA95" s="91"/>
      <c r="CC95" s="92"/>
      <c r="CD95" s="85"/>
      <c r="CE95" s="85"/>
      <c r="CF95" s="85"/>
      <c r="CG95" s="85"/>
      <c r="CH95" s="85"/>
      <c r="CI95" s="85"/>
    </row>
    <row r="96" spans="1:87" s="20" customFormat="1" x14ac:dyDescent="0.25">
      <c r="A96" s="85"/>
      <c r="B96" s="85"/>
      <c r="C96" s="85"/>
      <c r="D96" s="85"/>
      <c r="E96" s="86"/>
      <c r="F96" s="85"/>
      <c r="G96" s="86"/>
      <c r="H96" s="85"/>
      <c r="I96" s="87"/>
      <c r="J96" s="88"/>
      <c r="K96" s="87"/>
      <c r="L96" s="85"/>
      <c r="M96" s="85"/>
      <c r="O96" s="85"/>
      <c r="P96" s="85"/>
      <c r="R96" s="85"/>
      <c r="S96" s="85"/>
      <c r="T96" s="89"/>
      <c r="U96" s="85"/>
      <c r="V96" s="85"/>
      <c r="W96" s="85"/>
      <c r="X96" s="85"/>
      <c r="Y96" s="85"/>
      <c r="Z96" s="85"/>
      <c r="AB96" s="90"/>
      <c r="AC96" s="90"/>
      <c r="AD96" s="90"/>
      <c r="AE96" s="85"/>
      <c r="AF96" s="90"/>
      <c r="AI96" s="90"/>
      <c r="AJ96" s="90"/>
      <c r="AL96" s="90"/>
      <c r="AM96" s="85"/>
      <c r="AN96" s="85"/>
      <c r="AO96" s="85"/>
      <c r="AP96" s="85"/>
      <c r="AQ96" s="85"/>
      <c r="AR96" s="85"/>
      <c r="AS96" s="85"/>
      <c r="AT96" s="85"/>
      <c r="AU96" s="85"/>
      <c r="AW96" s="85"/>
      <c r="AY96" s="87"/>
      <c r="BA96" s="90"/>
      <c r="BB96" s="90"/>
      <c r="BC96" s="90"/>
      <c r="BD96" s="85"/>
      <c r="BE96" s="90"/>
      <c r="BK96" s="91"/>
      <c r="BL96" s="85"/>
      <c r="BP96" s="91"/>
      <c r="BU96" s="91"/>
      <c r="BX96" s="91"/>
      <c r="BY96" s="91"/>
      <c r="BZ96" s="91"/>
      <c r="CA96" s="91"/>
      <c r="CC96" s="92"/>
      <c r="CD96" s="85"/>
      <c r="CE96" s="85"/>
      <c r="CF96" s="85"/>
      <c r="CG96" s="85"/>
      <c r="CH96" s="85"/>
      <c r="CI96" s="85"/>
    </row>
    <row r="97" spans="1:87" s="20" customFormat="1" x14ac:dyDescent="0.25">
      <c r="A97" s="85"/>
      <c r="B97" s="85"/>
      <c r="C97" s="85"/>
      <c r="D97" s="85"/>
      <c r="E97" s="86"/>
      <c r="F97" s="85"/>
      <c r="G97" s="86"/>
      <c r="H97" s="85"/>
      <c r="I97" s="87"/>
      <c r="J97" s="88"/>
      <c r="K97" s="87"/>
      <c r="L97" s="85"/>
      <c r="M97" s="85"/>
      <c r="O97" s="85"/>
      <c r="P97" s="85"/>
      <c r="R97" s="85"/>
      <c r="S97" s="85"/>
      <c r="T97" s="89"/>
      <c r="U97" s="85"/>
      <c r="V97" s="85"/>
      <c r="W97" s="85"/>
      <c r="X97" s="85"/>
      <c r="Y97" s="85"/>
      <c r="Z97" s="85"/>
      <c r="AB97" s="90"/>
      <c r="AC97" s="90"/>
      <c r="AD97" s="90"/>
      <c r="AE97" s="85"/>
      <c r="AF97" s="90"/>
      <c r="AI97" s="90"/>
      <c r="AJ97" s="90"/>
      <c r="AL97" s="90"/>
      <c r="AM97" s="85"/>
      <c r="AN97" s="85"/>
      <c r="AO97" s="85"/>
      <c r="AP97" s="85"/>
      <c r="AQ97" s="85"/>
      <c r="AR97" s="85"/>
      <c r="AS97" s="85"/>
      <c r="AT97" s="85"/>
      <c r="AU97" s="85"/>
      <c r="AW97" s="85"/>
      <c r="AY97" s="87"/>
      <c r="BA97" s="90"/>
      <c r="BB97" s="90"/>
      <c r="BC97" s="90"/>
      <c r="BD97" s="85"/>
      <c r="BE97" s="90"/>
      <c r="BK97" s="91"/>
      <c r="BL97" s="85"/>
      <c r="BP97" s="91"/>
      <c r="BU97" s="91"/>
      <c r="BX97" s="91"/>
      <c r="BY97" s="91"/>
      <c r="BZ97" s="91"/>
      <c r="CA97" s="91"/>
      <c r="CC97" s="92"/>
      <c r="CD97" s="85"/>
      <c r="CE97" s="85"/>
      <c r="CF97" s="85"/>
      <c r="CG97" s="85"/>
      <c r="CH97" s="85"/>
      <c r="CI97" s="85"/>
    </row>
    <row r="98" spans="1:87" s="20" customFormat="1" x14ac:dyDescent="0.25">
      <c r="A98" s="85"/>
      <c r="B98" s="85"/>
      <c r="C98" s="85"/>
      <c r="D98" s="85"/>
      <c r="E98" s="86"/>
      <c r="F98" s="85"/>
      <c r="G98" s="86"/>
      <c r="H98" s="85"/>
      <c r="I98" s="87"/>
      <c r="J98" s="88"/>
      <c r="K98" s="87"/>
      <c r="L98" s="85"/>
      <c r="M98" s="85"/>
      <c r="N98" s="85"/>
      <c r="O98" s="85"/>
      <c r="P98" s="85"/>
      <c r="R98" s="85"/>
      <c r="S98" s="85"/>
      <c r="T98" s="89"/>
      <c r="U98" s="85"/>
      <c r="V98" s="85"/>
      <c r="W98" s="85"/>
      <c r="X98" s="85"/>
      <c r="Y98" s="85"/>
      <c r="Z98" s="85"/>
      <c r="AB98" s="90"/>
      <c r="AC98" s="90"/>
      <c r="AD98" s="90"/>
      <c r="AE98" s="85"/>
      <c r="AF98" s="90"/>
      <c r="AI98" s="90"/>
      <c r="AJ98" s="90"/>
      <c r="AL98" s="90"/>
      <c r="AM98" s="85"/>
      <c r="AN98" s="85"/>
      <c r="AO98" s="85"/>
      <c r="AP98" s="85"/>
      <c r="AQ98" s="85"/>
      <c r="AR98" s="85"/>
      <c r="AS98" s="85"/>
      <c r="AT98" s="85"/>
      <c r="AU98" s="85"/>
      <c r="AW98" s="85"/>
      <c r="AY98" s="87"/>
      <c r="BA98" s="90"/>
      <c r="BB98" s="90"/>
      <c r="BC98" s="90"/>
      <c r="BD98" s="85"/>
      <c r="BE98" s="90"/>
      <c r="BK98" s="91"/>
      <c r="BL98" s="85"/>
      <c r="BP98" s="91"/>
      <c r="BU98" s="91"/>
      <c r="BX98" s="91"/>
      <c r="BY98" s="91"/>
      <c r="BZ98" s="91"/>
      <c r="CA98" s="91"/>
      <c r="CC98" s="92"/>
      <c r="CD98" s="85"/>
      <c r="CE98" s="85"/>
      <c r="CF98" s="85"/>
      <c r="CG98" s="85"/>
      <c r="CH98" s="85"/>
      <c r="CI98" s="85"/>
    </row>
    <row r="99" spans="1:87" s="20" customFormat="1" x14ac:dyDescent="0.25">
      <c r="A99" s="85"/>
      <c r="B99" s="85"/>
      <c r="C99" s="85"/>
      <c r="D99" s="85"/>
      <c r="E99" s="86"/>
      <c r="F99" s="85"/>
      <c r="G99" s="86"/>
      <c r="H99" s="85"/>
      <c r="I99" s="87"/>
      <c r="J99" s="88"/>
      <c r="K99" s="87"/>
      <c r="L99" s="85"/>
      <c r="M99" s="85"/>
      <c r="N99" s="85"/>
      <c r="O99" s="85"/>
      <c r="P99" s="85"/>
      <c r="R99" s="85"/>
      <c r="S99" s="85"/>
      <c r="T99" s="89"/>
      <c r="U99" s="85"/>
      <c r="V99" s="85"/>
      <c r="W99" s="85"/>
      <c r="X99" s="85"/>
      <c r="Y99" s="85"/>
      <c r="Z99" s="85"/>
      <c r="AB99" s="90"/>
      <c r="AC99" s="90"/>
      <c r="AD99" s="90"/>
      <c r="AE99" s="85"/>
      <c r="AF99" s="90"/>
      <c r="AI99" s="90"/>
      <c r="AJ99" s="90"/>
      <c r="AL99" s="90"/>
      <c r="AM99" s="85"/>
      <c r="AN99" s="85"/>
      <c r="AO99" s="85"/>
      <c r="AP99" s="85"/>
      <c r="AQ99" s="85"/>
      <c r="AR99" s="85"/>
      <c r="AS99" s="85"/>
      <c r="AT99" s="85"/>
      <c r="AU99" s="85"/>
      <c r="AW99" s="85"/>
      <c r="AY99" s="87"/>
      <c r="BA99" s="90"/>
      <c r="BB99" s="90"/>
      <c r="BC99" s="90"/>
      <c r="BD99" s="85"/>
      <c r="BE99" s="90"/>
      <c r="BK99" s="91"/>
      <c r="BL99" s="85"/>
      <c r="BP99" s="91"/>
      <c r="BU99" s="91"/>
      <c r="BX99" s="91"/>
      <c r="BY99" s="91"/>
      <c r="BZ99" s="91"/>
      <c r="CA99" s="91"/>
      <c r="CC99" s="92"/>
      <c r="CD99" s="85"/>
      <c r="CE99" s="85"/>
      <c r="CF99" s="85"/>
      <c r="CG99" s="85"/>
      <c r="CH99" s="85"/>
      <c r="CI99" s="85"/>
    </row>
    <row r="100" spans="1:87" s="20" customFormat="1" x14ac:dyDescent="0.25">
      <c r="A100" s="85"/>
      <c r="B100" s="85"/>
      <c r="C100" s="85"/>
      <c r="D100" s="85"/>
      <c r="E100" s="86"/>
      <c r="F100" s="85"/>
      <c r="G100" s="86"/>
      <c r="H100" s="85"/>
      <c r="I100" s="87"/>
      <c r="J100" s="88"/>
      <c r="K100" s="87"/>
      <c r="L100" s="85"/>
      <c r="M100" s="85"/>
      <c r="N100" s="85"/>
      <c r="O100" s="85"/>
      <c r="P100" s="85"/>
      <c r="R100" s="85"/>
      <c r="S100" s="85"/>
      <c r="T100" s="89"/>
      <c r="U100" s="85"/>
      <c r="V100" s="85"/>
      <c r="W100" s="85"/>
      <c r="X100" s="85"/>
      <c r="Y100" s="85"/>
      <c r="Z100" s="85"/>
      <c r="AB100" s="90"/>
      <c r="AC100" s="90"/>
      <c r="AD100" s="90"/>
      <c r="AE100" s="85"/>
      <c r="AF100" s="90"/>
      <c r="AI100" s="90"/>
      <c r="AJ100" s="90"/>
      <c r="AL100" s="90"/>
      <c r="AM100" s="85"/>
      <c r="AN100" s="85"/>
      <c r="AO100" s="85"/>
      <c r="AP100" s="85"/>
      <c r="AQ100" s="85"/>
      <c r="AR100" s="85"/>
      <c r="AS100" s="85"/>
      <c r="AT100" s="85"/>
      <c r="AU100" s="85"/>
      <c r="AW100" s="85"/>
      <c r="AY100" s="87"/>
      <c r="BA100" s="90"/>
      <c r="BB100" s="90"/>
      <c r="BC100" s="90"/>
      <c r="BD100" s="85"/>
      <c r="BE100" s="90"/>
      <c r="BK100" s="91"/>
      <c r="BL100" s="85"/>
      <c r="BP100" s="91"/>
      <c r="BU100" s="91"/>
      <c r="BX100" s="91"/>
      <c r="BY100" s="91"/>
      <c r="BZ100" s="91"/>
      <c r="CA100" s="91"/>
      <c r="CC100" s="92"/>
      <c r="CD100" s="85"/>
      <c r="CE100" s="85"/>
      <c r="CF100" s="85"/>
      <c r="CG100" s="85"/>
      <c r="CH100" s="85"/>
      <c r="CI100" s="85"/>
    </row>
    <row r="101" spans="1:87" s="20" customFormat="1" x14ac:dyDescent="0.25">
      <c r="A101" s="85"/>
      <c r="B101" s="85"/>
      <c r="C101" s="85"/>
      <c r="D101" s="85"/>
      <c r="E101" s="86"/>
      <c r="F101" s="85"/>
      <c r="G101" s="86"/>
      <c r="H101" s="85"/>
      <c r="I101" s="87"/>
      <c r="J101" s="88"/>
      <c r="K101" s="87"/>
      <c r="L101" s="85"/>
      <c r="M101" s="85"/>
      <c r="N101" s="85"/>
      <c r="O101" s="85"/>
      <c r="P101" s="85"/>
      <c r="R101" s="85"/>
      <c r="S101" s="85"/>
      <c r="T101" s="89"/>
      <c r="U101" s="85"/>
      <c r="V101" s="85"/>
      <c r="W101" s="85"/>
      <c r="X101" s="85"/>
      <c r="Y101" s="85"/>
      <c r="Z101" s="85"/>
      <c r="AB101" s="90"/>
      <c r="AC101" s="90"/>
      <c r="AD101" s="90"/>
      <c r="AE101" s="85"/>
      <c r="AF101" s="90"/>
      <c r="AI101" s="90"/>
      <c r="AJ101" s="90"/>
      <c r="AL101" s="90"/>
      <c r="AM101" s="85"/>
      <c r="AN101" s="85"/>
      <c r="AO101" s="85"/>
      <c r="AP101" s="85"/>
      <c r="AQ101" s="85"/>
      <c r="AR101" s="85"/>
      <c r="AS101" s="85"/>
      <c r="AT101" s="85"/>
      <c r="AU101" s="85"/>
      <c r="AW101" s="85"/>
      <c r="AY101" s="87"/>
      <c r="BA101" s="90"/>
      <c r="BB101" s="90"/>
      <c r="BC101" s="90"/>
      <c r="BD101" s="85"/>
      <c r="BE101" s="90"/>
      <c r="BK101" s="91"/>
      <c r="BL101" s="85"/>
      <c r="BP101" s="91"/>
      <c r="BU101" s="91"/>
      <c r="BX101" s="91"/>
      <c r="BY101" s="91"/>
      <c r="BZ101" s="91"/>
      <c r="CA101" s="91"/>
      <c r="CC101" s="92"/>
      <c r="CD101" s="85"/>
      <c r="CE101" s="85"/>
      <c r="CF101" s="85"/>
      <c r="CG101" s="85"/>
      <c r="CH101" s="85"/>
      <c r="CI101" s="85"/>
    </row>
    <row r="102" spans="1:87" s="20" customFormat="1" x14ac:dyDescent="0.25">
      <c r="A102" s="85"/>
      <c r="B102" s="85"/>
      <c r="C102" s="85"/>
      <c r="D102" s="85"/>
      <c r="E102" s="86"/>
      <c r="F102" s="85"/>
      <c r="G102" s="86"/>
      <c r="H102" s="85"/>
      <c r="I102" s="87"/>
      <c r="J102" s="88"/>
      <c r="K102" s="87"/>
      <c r="L102" s="85"/>
      <c r="M102" s="85"/>
      <c r="O102" s="85"/>
      <c r="P102" s="85"/>
      <c r="R102" s="85"/>
      <c r="S102" s="85"/>
      <c r="T102" s="89"/>
      <c r="U102" s="85"/>
      <c r="V102" s="85"/>
      <c r="W102" s="85"/>
      <c r="X102" s="85"/>
      <c r="Y102" s="85"/>
      <c r="Z102" s="85"/>
      <c r="AB102" s="90"/>
      <c r="AC102" s="90"/>
      <c r="AD102" s="90"/>
      <c r="AE102" s="85"/>
      <c r="AF102" s="90"/>
      <c r="AI102" s="90"/>
      <c r="AJ102" s="90"/>
      <c r="AL102" s="90"/>
      <c r="AM102" s="85"/>
      <c r="AN102" s="85"/>
      <c r="AO102" s="85"/>
      <c r="AP102" s="85"/>
      <c r="AQ102" s="85"/>
      <c r="AR102" s="85"/>
      <c r="AS102" s="85"/>
      <c r="AT102" s="85"/>
      <c r="AU102" s="85"/>
      <c r="AW102" s="85"/>
      <c r="AY102" s="87"/>
      <c r="BA102" s="90"/>
      <c r="BB102" s="90"/>
      <c r="BC102" s="90"/>
      <c r="BD102" s="85"/>
      <c r="BE102" s="90"/>
      <c r="BK102" s="91"/>
      <c r="BL102" s="85"/>
      <c r="BP102" s="91"/>
      <c r="BU102" s="91"/>
      <c r="BX102" s="91"/>
      <c r="BY102" s="91"/>
      <c r="BZ102" s="91"/>
      <c r="CA102" s="91"/>
      <c r="CC102" s="92"/>
      <c r="CD102" s="85"/>
      <c r="CE102" s="85"/>
      <c r="CF102" s="85"/>
      <c r="CG102" s="85"/>
      <c r="CH102" s="85"/>
      <c r="CI102" s="85"/>
    </row>
    <row r="103" spans="1:87" s="20" customFormat="1" x14ac:dyDescent="0.25">
      <c r="A103" s="85"/>
      <c r="B103" s="85"/>
      <c r="C103" s="85"/>
      <c r="D103" s="85"/>
      <c r="E103" s="86"/>
      <c r="F103" s="85"/>
      <c r="G103" s="86"/>
      <c r="H103" s="85"/>
      <c r="I103" s="87"/>
      <c r="J103" s="88"/>
      <c r="K103" s="87"/>
      <c r="L103" s="85"/>
      <c r="M103" s="85"/>
      <c r="N103" s="85"/>
      <c r="O103" s="85"/>
      <c r="P103" s="85"/>
      <c r="R103" s="85"/>
      <c r="S103" s="85"/>
      <c r="T103" s="89"/>
      <c r="U103" s="85"/>
      <c r="V103" s="85"/>
      <c r="W103" s="85"/>
      <c r="X103" s="85"/>
      <c r="Y103" s="85"/>
      <c r="Z103" s="85"/>
      <c r="AB103" s="90"/>
      <c r="AC103" s="90"/>
      <c r="AD103" s="90"/>
      <c r="AE103" s="85"/>
      <c r="AF103" s="90"/>
      <c r="AI103" s="90"/>
      <c r="AJ103" s="90"/>
      <c r="AL103" s="90"/>
      <c r="AM103" s="85"/>
      <c r="AN103" s="85"/>
      <c r="AO103" s="85"/>
      <c r="AP103" s="85"/>
      <c r="AQ103" s="85"/>
      <c r="AR103" s="85"/>
      <c r="AS103" s="85"/>
      <c r="AT103" s="85"/>
      <c r="AU103" s="85"/>
      <c r="AW103" s="85"/>
      <c r="AY103" s="87"/>
      <c r="BA103" s="90"/>
      <c r="BB103" s="90"/>
      <c r="BC103" s="90"/>
      <c r="BD103" s="85"/>
      <c r="BE103" s="90"/>
      <c r="BK103" s="91"/>
      <c r="BL103" s="85"/>
      <c r="BP103" s="91"/>
      <c r="BU103" s="91"/>
      <c r="BX103" s="91"/>
      <c r="BY103" s="91"/>
      <c r="BZ103" s="91"/>
      <c r="CA103" s="91"/>
      <c r="CC103" s="92"/>
      <c r="CD103" s="85"/>
      <c r="CE103" s="85"/>
      <c r="CF103" s="85"/>
      <c r="CG103" s="85"/>
      <c r="CH103" s="85"/>
      <c r="CI103" s="85"/>
    </row>
    <row r="104" spans="1:87" s="20" customFormat="1" x14ac:dyDescent="0.25">
      <c r="A104" s="85"/>
      <c r="B104" s="85"/>
      <c r="C104" s="85"/>
      <c r="D104" s="85"/>
      <c r="E104" s="86"/>
      <c r="F104" s="85"/>
      <c r="G104" s="86"/>
      <c r="H104" s="85"/>
      <c r="I104" s="87"/>
      <c r="J104" s="88"/>
      <c r="K104" s="87"/>
      <c r="L104" s="85"/>
      <c r="M104" s="85"/>
      <c r="O104" s="85"/>
      <c r="R104" s="85"/>
      <c r="S104" s="85"/>
      <c r="T104" s="89"/>
      <c r="U104" s="85"/>
      <c r="V104" s="85"/>
      <c r="W104" s="85"/>
      <c r="X104" s="85"/>
      <c r="Y104" s="85"/>
      <c r="Z104" s="85"/>
      <c r="AB104" s="90"/>
      <c r="AC104" s="90"/>
      <c r="AD104" s="90"/>
      <c r="AE104" s="85"/>
      <c r="AF104" s="90"/>
      <c r="AI104" s="90"/>
      <c r="AJ104" s="90"/>
      <c r="AL104" s="90"/>
      <c r="AM104" s="85"/>
      <c r="AN104" s="85"/>
      <c r="AO104" s="85"/>
      <c r="AP104" s="85"/>
      <c r="AQ104" s="85"/>
      <c r="AR104" s="85"/>
      <c r="AS104" s="85"/>
      <c r="AT104" s="85"/>
      <c r="AU104" s="85"/>
      <c r="AW104" s="85"/>
      <c r="AY104" s="87"/>
      <c r="BA104" s="90"/>
      <c r="BB104" s="90"/>
      <c r="BC104" s="90"/>
      <c r="BD104" s="85"/>
      <c r="BE104" s="90"/>
      <c r="BK104" s="91"/>
      <c r="BL104" s="85"/>
      <c r="BP104" s="91"/>
      <c r="BU104" s="91"/>
      <c r="BX104" s="91"/>
      <c r="BY104" s="91"/>
      <c r="BZ104" s="91"/>
      <c r="CA104" s="91"/>
      <c r="CC104" s="92"/>
      <c r="CD104" s="85"/>
      <c r="CE104" s="85"/>
      <c r="CF104" s="85"/>
      <c r="CG104" s="85"/>
      <c r="CH104" s="85"/>
      <c r="CI104" s="85"/>
    </row>
    <row r="105" spans="1:87" s="20" customFormat="1" x14ac:dyDescent="0.25">
      <c r="A105" s="85"/>
      <c r="B105" s="85"/>
      <c r="C105" s="85"/>
      <c r="D105" s="85"/>
      <c r="E105" s="86"/>
      <c r="F105" s="85"/>
      <c r="G105" s="86"/>
      <c r="H105" s="85"/>
      <c r="I105" s="87"/>
      <c r="J105" s="88"/>
      <c r="K105" s="87"/>
      <c r="L105" s="85"/>
      <c r="M105" s="85"/>
      <c r="O105" s="85"/>
      <c r="P105" s="85"/>
      <c r="R105" s="85"/>
      <c r="S105" s="85"/>
      <c r="T105" s="89"/>
      <c r="U105" s="85"/>
      <c r="V105" s="85"/>
      <c r="W105" s="85"/>
      <c r="X105" s="85"/>
      <c r="Y105" s="85"/>
      <c r="Z105" s="85"/>
      <c r="AB105" s="90"/>
      <c r="AC105" s="90"/>
      <c r="AD105" s="90"/>
      <c r="AE105" s="85"/>
      <c r="AF105" s="90"/>
      <c r="AI105" s="90"/>
      <c r="AJ105" s="90"/>
      <c r="AL105" s="90"/>
      <c r="AM105" s="85"/>
      <c r="AN105" s="85"/>
      <c r="AO105" s="85"/>
      <c r="AP105" s="85"/>
      <c r="AQ105" s="85"/>
      <c r="AR105" s="85"/>
      <c r="AS105" s="85"/>
      <c r="AT105" s="85"/>
      <c r="AU105" s="85"/>
      <c r="AW105" s="85"/>
      <c r="AY105" s="87"/>
      <c r="BA105" s="90"/>
      <c r="BB105" s="90"/>
      <c r="BC105" s="90"/>
      <c r="BD105" s="85"/>
      <c r="BE105" s="90"/>
      <c r="BK105" s="91"/>
      <c r="BL105" s="85"/>
      <c r="BP105" s="91"/>
      <c r="BU105" s="91"/>
      <c r="BX105" s="91"/>
      <c r="BY105" s="91"/>
      <c r="BZ105" s="91"/>
      <c r="CA105" s="91"/>
      <c r="CC105" s="92"/>
      <c r="CD105" s="85"/>
      <c r="CE105" s="85"/>
      <c r="CF105" s="85"/>
      <c r="CG105" s="85"/>
      <c r="CH105" s="85"/>
      <c r="CI105" s="85"/>
    </row>
    <row r="106" spans="1:87" s="20" customFormat="1" x14ac:dyDescent="0.25">
      <c r="A106" s="85"/>
      <c r="B106" s="85"/>
      <c r="C106" s="85"/>
      <c r="D106" s="85"/>
      <c r="E106" s="86"/>
      <c r="F106" s="85"/>
      <c r="G106" s="86"/>
      <c r="H106" s="85"/>
      <c r="I106" s="87"/>
      <c r="J106" s="88"/>
      <c r="K106" s="87"/>
      <c r="L106" s="85"/>
      <c r="M106" s="85"/>
      <c r="O106" s="85"/>
      <c r="P106" s="85"/>
      <c r="R106" s="85"/>
      <c r="S106" s="85"/>
      <c r="T106" s="89"/>
      <c r="U106" s="85"/>
      <c r="V106" s="85"/>
      <c r="W106" s="85"/>
      <c r="X106" s="85"/>
      <c r="Y106" s="85"/>
      <c r="Z106" s="85"/>
      <c r="AB106" s="90"/>
      <c r="AC106" s="90"/>
      <c r="AD106" s="90"/>
      <c r="AE106" s="85"/>
      <c r="AF106" s="90"/>
      <c r="AI106" s="90"/>
      <c r="AJ106" s="90"/>
      <c r="AL106" s="90"/>
      <c r="AM106" s="85"/>
      <c r="AN106" s="85"/>
      <c r="AO106" s="85"/>
      <c r="AP106" s="85"/>
      <c r="AQ106" s="85"/>
      <c r="AR106" s="85"/>
      <c r="AS106" s="85"/>
      <c r="AT106" s="85"/>
      <c r="AU106" s="85"/>
      <c r="AW106" s="85"/>
      <c r="AY106" s="87"/>
      <c r="BA106" s="90"/>
      <c r="BB106" s="90"/>
      <c r="BC106" s="90"/>
      <c r="BD106" s="85"/>
      <c r="BE106" s="90"/>
      <c r="BK106" s="91"/>
      <c r="BL106" s="85"/>
      <c r="BP106" s="91"/>
      <c r="BU106" s="91"/>
      <c r="BX106" s="91"/>
      <c r="BY106" s="91"/>
      <c r="BZ106" s="91"/>
      <c r="CA106" s="91"/>
      <c r="CC106" s="92"/>
      <c r="CD106" s="85"/>
      <c r="CE106" s="85"/>
      <c r="CF106" s="85"/>
      <c r="CG106" s="85"/>
      <c r="CH106" s="85"/>
      <c r="CI106" s="85"/>
    </row>
    <row r="107" spans="1:87" s="20" customFormat="1" x14ac:dyDescent="0.25">
      <c r="A107" s="85"/>
      <c r="B107" s="85"/>
      <c r="C107" s="85"/>
      <c r="D107" s="85"/>
      <c r="E107" s="86"/>
      <c r="F107" s="85"/>
      <c r="G107" s="86"/>
      <c r="H107" s="85"/>
      <c r="I107" s="87"/>
      <c r="J107" s="88"/>
      <c r="K107" s="87"/>
      <c r="L107" s="85"/>
      <c r="M107" s="85"/>
      <c r="N107" s="85"/>
      <c r="O107" s="85"/>
      <c r="P107" s="85"/>
      <c r="R107" s="85"/>
      <c r="S107" s="85"/>
      <c r="T107" s="89"/>
      <c r="U107" s="85"/>
      <c r="V107" s="85"/>
      <c r="W107" s="85"/>
      <c r="X107" s="85"/>
      <c r="Y107" s="85"/>
      <c r="Z107" s="85"/>
      <c r="AB107" s="90"/>
      <c r="AC107" s="90"/>
      <c r="AD107" s="90"/>
      <c r="AE107" s="85"/>
      <c r="AF107" s="90"/>
      <c r="AI107" s="90"/>
      <c r="AJ107" s="90"/>
      <c r="AL107" s="90"/>
      <c r="AM107" s="85"/>
      <c r="AN107" s="85"/>
      <c r="AO107" s="85"/>
      <c r="AP107" s="85"/>
      <c r="AQ107" s="85"/>
      <c r="AR107" s="85"/>
      <c r="AS107" s="85"/>
      <c r="AT107" s="85"/>
      <c r="AU107" s="85"/>
      <c r="AW107" s="85"/>
      <c r="AY107" s="87"/>
      <c r="BA107" s="90"/>
      <c r="BB107" s="90"/>
      <c r="BC107" s="90"/>
      <c r="BD107" s="85"/>
      <c r="BE107" s="90"/>
      <c r="BK107" s="91"/>
      <c r="BL107" s="85"/>
      <c r="BP107" s="91"/>
      <c r="BU107" s="91"/>
      <c r="BX107" s="91"/>
      <c r="BY107" s="91"/>
      <c r="BZ107" s="91"/>
      <c r="CA107" s="91"/>
      <c r="CC107" s="92"/>
      <c r="CD107" s="85"/>
      <c r="CE107" s="85"/>
      <c r="CF107" s="85"/>
      <c r="CG107" s="85"/>
      <c r="CH107" s="85"/>
      <c r="CI107" s="85"/>
    </row>
    <row r="108" spans="1:87" s="20" customFormat="1" x14ac:dyDescent="0.25">
      <c r="A108" s="85"/>
      <c r="B108" s="85"/>
      <c r="C108" s="85"/>
      <c r="D108" s="85"/>
      <c r="E108" s="86"/>
      <c r="F108" s="85"/>
      <c r="G108" s="86"/>
      <c r="H108" s="85"/>
      <c r="I108" s="87"/>
      <c r="J108" s="88"/>
      <c r="K108" s="87"/>
      <c r="L108" s="85"/>
      <c r="M108" s="85"/>
      <c r="N108" s="85"/>
      <c r="O108" s="85"/>
      <c r="P108" s="85"/>
      <c r="R108" s="85"/>
      <c r="S108" s="85"/>
      <c r="T108" s="89"/>
      <c r="U108" s="85"/>
      <c r="V108" s="85"/>
      <c r="W108" s="85"/>
      <c r="X108" s="85"/>
      <c r="Y108" s="85"/>
      <c r="Z108" s="85"/>
      <c r="AB108" s="90"/>
      <c r="AC108" s="90"/>
      <c r="AD108" s="90"/>
      <c r="AE108" s="85"/>
      <c r="AF108" s="90"/>
      <c r="AI108" s="90"/>
      <c r="AJ108" s="90"/>
      <c r="AL108" s="90"/>
      <c r="AM108" s="85"/>
      <c r="AN108" s="85"/>
      <c r="AO108" s="85"/>
      <c r="AP108" s="85"/>
      <c r="AQ108" s="85"/>
      <c r="AR108" s="85"/>
      <c r="AS108" s="85"/>
      <c r="AT108" s="85"/>
      <c r="AU108" s="85"/>
      <c r="AW108" s="85"/>
      <c r="AY108" s="87"/>
      <c r="BA108" s="90"/>
      <c r="BB108" s="90"/>
      <c r="BC108" s="90"/>
      <c r="BD108" s="85"/>
      <c r="BE108" s="90"/>
      <c r="BK108" s="91"/>
      <c r="BL108" s="85"/>
      <c r="BP108" s="91"/>
      <c r="BU108" s="91"/>
      <c r="BX108" s="91"/>
      <c r="BY108" s="91"/>
      <c r="BZ108" s="91"/>
      <c r="CA108" s="91"/>
      <c r="CC108" s="92"/>
      <c r="CD108" s="85"/>
      <c r="CE108" s="85"/>
      <c r="CF108" s="85"/>
      <c r="CG108" s="85"/>
      <c r="CH108" s="85"/>
      <c r="CI108" s="85"/>
    </row>
    <row r="109" spans="1:87" s="20" customFormat="1" x14ac:dyDescent="0.25">
      <c r="A109" s="85"/>
      <c r="B109" s="85"/>
      <c r="C109" s="85"/>
      <c r="D109" s="85"/>
      <c r="E109" s="86"/>
      <c r="F109" s="85"/>
      <c r="G109" s="86"/>
      <c r="H109" s="85"/>
      <c r="I109" s="87"/>
      <c r="J109" s="88"/>
      <c r="K109" s="87"/>
      <c r="L109" s="85"/>
      <c r="M109" s="85"/>
      <c r="N109" s="85"/>
      <c r="O109" s="85"/>
      <c r="P109" s="85"/>
      <c r="R109" s="85"/>
      <c r="S109" s="85"/>
      <c r="T109" s="89"/>
      <c r="U109" s="85"/>
      <c r="V109" s="85"/>
      <c r="W109" s="85"/>
      <c r="X109" s="85"/>
      <c r="Y109" s="85"/>
      <c r="Z109" s="85"/>
      <c r="AB109" s="90"/>
      <c r="AC109" s="90"/>
      <c r="AD109" s="90"/>
      <c r="AE109" s="85"/>
      <c r="AF109" s="90"/>
      <c r="AI109" s="90"/>
      <c r="AJ109" s="90"/>
      <c r="AL109" s="90"/>
      <c r="AM109" s="85"/>
      <c r="AN109" s="85"/>
      <c r="AO109" s="85"/>
      <c r="AP109" s="85"/>
      <c r="AQ109" s="85"/>
      <c r="AR109" s="85"/>
      <c r="AS109" s="85"/>
      <c r="AT109" s="85"/>
      <c r="AU109" s="85"/>
      <c r="AW109" s="85"/>
      <c r="AY109" s="87"/>
      <c r="BA109" s="90"/>
      <c r="BB109" s="90"/>
      <c r="BC109" s="90"/>
      <c r="BD109" s="85"/>
      <c r="BE109" s="90"/>
      <c r="BK109" s="91"/>
      <c r="BL109" s="85"/>
      <c r="BP109" s="91"/>
      <c r="BU109" s="91"/>
      <c r="BX109" s="91"/>
      <c r="BY109" s="91"/>
      <c r="BZ109" s="91"/>
      <c r="CA109" s="91"/>
      <c r="CC109" s="92"/>
      <c r="CD109" s="85"/>
      <c r="CE109" s="85"/>
      <c r="CF109" s="85"/>
      <c r="CG109" s="85"/>
      <c r="CH109" s="85"/>
      <c r="CI109" s="85"/>
    </row>
    <row r="110" spans="1:87" s="20" customFormat="1" x14ac:dyDescent="0.25">
      <c r="A110" s="85"/>
      <c r="B110" s="85"/>
      <c r="C110" s="85"/>
      <c r="D110" s="85"/>
      <c r="E110" s="86"/>
      <c r="F110" s="85"/>
      <c r="G110" s="86"/>
      <c r="H110" s="85"/>
      <c r="I110" s="87"/>
      <c r="J110" s="88"/>
      <c r="K110" s="87"/>
      <c r="L110" s="85"/>
      <c r="M110" s="85"/>
      <c r="O110" s="85"/>
      <c r="P110" s="85"/>
      <c r="R110" s="85"/>
      <c r="S110" s="85"/>
      <c r="T110" s="89"/>
      <c r="U110" s="85"/>
      <c r="V110" s="85"/>
      <c r="W110" s="85"/>
      <c r="X110" s="85"/>
      <c r="Y110" s="85"/>
      <c r="Z110" s="85"/>
      <c r="AB110" s="90"/>
      <c r="AC110" s="90"/>
      <c r="AD110" s="90"/>
      <c r="AE110" s="85"/>
      <c r="AF110" s="90"/>
      <c r="AI110" s="90"/>
      <c r="AJ110" s="90"/>
      <c r="AL110" s="90"/>
      <c r="AM110" s="85"/>
      <c r="AN110" s="85"/>
      <c r="AO110" s="85"/>
      <c r="AP110" s="85"/>
      <c r="AQ110" s="85"/>
      <c r="AR110" s="85"/>
      <c r="AS110" s="85"/>
      <c r="AT110" s="85"/>
      <c r="AU110" s="85"/>
      <c r="AW110" s="85"/>
      <c r="AY110" s="87"/>
      <c r="BA110" s="90"/>
      <c r="BB110" s="90"/>
      <c r="BC110" s="90"/>
      <c r="BD110" s="85"/>
      <c r="BE110" s="90"/>
      <c r="BK110" s="91"/>
      <c r="BL110" s="85"/>
      <c r="BP110" s="91"/>
      <c r="BU110" s="91"/>
      <c r="BX110" s="91"/>
      <c r="BY110" s="91"/>
      <c r="BZ110" s="91"/>
      <c r="CA110" s="91"/>
      <c r="CC110" s="92"/>
      <c r="CD110" s="85"/>
      <c r="CE110" s="85"/>
      <c r="CF110" s="85"/>
      <c r="CG110" s="85"/>
      <c r="CH110" s="85"/>
      <c r="CI110" s="85"/>
    </row>
    <row r="111" spans="1:87" s="20" customFormat="1" x14ac:dyDescent="0.25">
      <c r="A111" s="85"/>
      <c r="B111" s="85"/>
      <c r="C111" s="85"/>
      <c r="D111" s="85"/>
      <c r="E111" s="86"/>
      <c r="F111" s="85"/>
      <c r="G111" s="86"/>
      <c r="H111" s="85"/>
      <c r="I111" s="87"/>
      <c r="J111" s="88"/>
      <c r="K111" s="87"/>
      <c r="L111" s="85"/>
      <c r="M111" s="85"/>
      <c r="O111" s="85"/>
      <c r="P111" s="85"/>
      <c r="R111" s="85"/>
      <c r="S111" s="85"/>
      <c r="T111" s="89"/>
      <c r="U111" s="85"/>
      <c r="V111" s="85"/>
      <c r="W111" s="85"/>
      <c r="X111" s="85"/>
      <c r="Y111" s="85"/>
      <c r="Z111" s="85"/>
      <c r="AB111" s="90"/>
      <c r="AC111" s="90"/>
      <c r="AD111" s="90"/>
      <c r="AE111" s="85"/>
      <c r="AF111" s="90"/>
      <c r="AI111" s="90"/>
      <c r="AJ111" s="90"/>
      <c r="AL111" s="90"/>
      <c r="AM111" s="85"/>
      <c r="AN111" s="85"/>
      <c r="AO111" s="85"/>
      <c r="AP111" s="85"/>
      <c r="AQ111" s="85"/>
      <c r="AR111" s="85"/>
      <c r="AS111" s="85"/>
      <c r="AT111" s="85"/>
      <c r="AU111" s="85"/>
      <c r="AW111" s="85"/>
      <c r="AY111" s="87"/>
      <c r="BA111" s="90"/>
      <c r="BB111" s="90"/>
      <c r="BC111" s="90"/>
      <c r="BD111" s="85"/>
      <c r="BE111" s="90"/>
      <c r="BK111" s="91"/>
      <c r="BL111" s="85"/>
      <c r="BP111" s="91"/>
      <c r="BU111" s="91"/>
      <c r="BX111" s="91"/>
      <c r="BY111" s="91"/>
      <c r="BZ111" s="91"/>
      <c r="CA111" s="91"/>
      <c r="CC111" s="92"/>
      <c r="CD111" s="85"/>
      <c r="CE111" s="85"/>
      <c r="CF111" s="85"/>
      <c r="CG111" s="85"/>
      <c r="CH111" s="85"/>
      <c r="CI111" s="85"/>
    </row>
    <row r="112" spans="1:87" s="20" customFormat="1" x14ac:dyDescent="0.25">
      <c r="A112" s="85"/>
      <c r="B112" s="85"/>
      <c r="C112" s="85"/>
      <c r="D112" s="85"/>
      <c r="E112" s="86"/>
      <c r="F112" s="85"/>
      <c r="G112" s="86"/>
      <c r="H112" s="85"/>
      <c r="I112" s="87"/>
      <c r="J112" s="88"/>
      <c r="K112" s="87"/>
      <c r="L112" s="85"/>
      <c r="M112" s="85"/>
      <c r="N112" s="85"/>
      <c r="O112" s="85"/>
      <c r="P112" s="85"/>
      <c r="R112" s="85"/>
      <c r="S112" s="85"/>
      <c r="T112" s="89"/>
      <c r="U112" s="85"/>
      <c r="V112" s="85"/>
      <c r="W112" s="85"/>
      <c r="X112" s="85"/>
      <c r="Y112" s="85"/>
      <c r="Z112" s="85"/>
      <c r="AB112" s="90"/>
      <c r="AC112" s="90"/>
      <c r="AD112" s="90"/>
      <c r="AE112" s="85"/>
      <c r="AF112" s="90"/>
      <c r="AI112" s="90"/>
      <c r="AJ112" s="90"/>
      <c r="AL112" s="90"/>
      <c r="AM112" s="85"/>
      <c r="AN112" s="85"/>
      <c r="AO112" s="85"/>
      <c r="AP112" s="85"/>
      <c r="AQ112" s="85"/>
      <c r="AR112" s="85"/>
      <c r="AS112" s="85"/>
      <c r="AT112" s="85"/>
      <c r="AU112" s="85"/>
      <c r="AW112" s="85"/>
      <c r="AY112" s="87"/>
      <c r="BA112" s="90"/>
      <c r="BB112" s="90"/>
      <c r="BC112" s="90"/>
      <c r="BD112" s="85"/>
      <c r="BE112" s="90"/>
      <c r="BK112" s="91"/>
      <c r="BL112" s="85"/>
      <c r="BP112" s="91"/>
      <c r="BU112" s="91"/>
      <c r="BX112" s="91"/>
      <c r="BY112" s="91"/>
      <c r="BZ112" s="91"/>
      <c r="CA112" s="91"/>
      <c r="CC112" s="92"/>
      <c r="CD112" s="85"/>
      <c r="CE112" s="85"/>
      <c r="CF112" s="85"/>
      <c r="CG112" s="85"/>
      <c r="CH112" s="85"/>
      <c r="CI112" s="85"/>
    </row>
    <row r="113" spans="1:87" s="20" customFormat="1" x14ac:dyDescent="0.25">
      <c r="A113" s="85"/>
      <c r="B113" s="85"/>
      <c r="C113" s="85"/>
      <c r="D113" s="85"/>
      <c r="E113" s="86"/>
      <c r="F113" s="85"/>
      <c r="G113" s="86"/>
      <c r="H113" s="85"/>
      <c r="I113" s="87"/>
      <c r="J113" s="88"/>
      <c r="K113" s="87"/>
      <c r="L113" s="85"/>
      <c r="M113" s="85"/>
      <c r="O113" s="85"/>
      <c r="P113" s="85"/>
      <c r="R113" s="85"/>
      <c r="S113" s="85"/>
      <c r="T113" s="89"/>
      <c r="U113" s="85"/>
      <c r="V113" s="85"/>
      <c r="W113" s="85"/>
      <c r="X113" s="85"/>
      <c r="Y113" s="85"/>
      <c r="Z113" s="85"/>
      <c r="AB113" s="90"/>
      <c r="AC113" s="90"/>
      <c r="AD113" s="90"/>
      <c r="AE113" s="85"/>
      <c r="AF113" s="90"/>
      <c r="AI113" s="90"/>
      <c r="AJ113" s="90"/>
      <c r="AL113" s="90"/>
      <c r="AM113" s="85"/>
      <c r="AN113" s="85"/>
      <c r="AO113" s="85"/>
      <c r="AP113" s="85"/>
      <c r="AQ113" s="85"/>
      <c r="AR113" s="85"/>
      <c r="AS113" s="85"/>
      <c r="AT113" s="85"/>
      <c r="AU113" s="85"/>
      <c r="AW113" s="85"/>
      <c r="AY113" s="87"/>
      <c r="BA113" s="90"/>
      <c r="BB113" s="90"/>
      <c r="BC113" s="90"/>
      <c r="BD113" s="85"/>
      <c r="BE113" s="90"/>
      <c r="BK113" s="91"/>
      <c r="BL113" s="85"/>
      <c r="BP113" s="91"/>
      <c r="BU113" s="91"/>
      <c r="BX113" s="91"/>
      <c r="BY113" s="91"/>
      <c r="BZ113" s="91"/>
      <c r="CA113" s="91"/>
      <c r="CC113" s="92"/>
      <c r="CD113" s="85"/>
      <c r="CE113" s="85"/>
      <c r="CF113" s="85"/>
      <c r="CG113" s="85"/>
      <c r="CH113" s="85"/>
      <c r="CI113" s="85"/>
    </row>
    <row r="114" spans="1:87" s="20" customFormat="1" x14ac:dyDescent="0.25">
      <c r="A114" s="85"/>
      <c r="B114" s="85"/>
      <c r="C114" s="85"/>
      <c r="D114" s="85"/>
      <c r="E114" s="86"/>
      <c r="F114" s="85"/>
      <c r="G114" s="86"/>
      <c r="H114" s="85"/>
      <c r="I114" s="87"/>
      <c r="J114" s="88"/>
      <c r="K114" s="87"/>
      <c r="L114" s="85"/>
      <c r="M114" s="85"/>
      <c r="N114" s="85"/>
      <c r="O114" s="85"/>
      <c r="P114" s="85"/>
      <c r="R114" s="85"/>
      <c r="S114" s="85"/>
      <c r="T114" s="89"/>
      <c r="U114" s="85"/>
      <c r="V114" s="85"/>
      <c r="W114" s="85"/>
      <c r="X114" s="85"/>
      <c r="Y114" s="85"/>
      <c r="Z114" s="85"/>
      <c r="AB114" s="90"/>
      <c r="AC114" s="90"/>
      <c r="AD114" s="90"/>
      <c r="AE114" s="85"/>
      <c r="AF114" s="90"/>
      <c r="AI114" s="90"/>
      <c r="AJ114" s="90"/>
      <c r="AL114" s="90"/>
      <c r="AM114" s="85"/>
      <c r="AN114" s="85"/>
      <c r="AO114" s="85"/>
      <c r="AP114" s="85"/>
      <c r="AQ114" s="85"/>
      <c r="AR114" s="85"/>
      <c r="AS114" s="85"/>
      <c r="AT114" s="85"/>
      <c r="AU114" s="85"/>
      <c r="AW114" s="85"/>
      <c r="AY114" s="87"/>
      <c r="BA114" s="90"/>
      <c r="BB114" s="90"/>
      <c r="BC114" s="90"/>
      <c r="BD114" s="85"/>
      <c r="BE114" s="90"/>
      <c r="BK114" s="91"/>
      <c r="BL114" s="85"/>
      <c r="BP114" s="91"/>
      <c r="BU114" s="91"/>
      <c r="BX114" s="91"/>
      <c r="BY114" s="91"/>
      <c r="BZ114" s="91"/>
      <c r="CA114" s="91"/>
      <c r="CC114" s="92"/>
      <c r="CD114" s="85"/>
      <c r="CE114" s="85"/>
      <c r="CF114" s="85"/>
      <c r="CG114" s="85"/>
      <c r="CH114" s="85"/>
      <c r="CI114" s="85"/>
    </row>
    <row r="115" spans="1:87" s="20" customFormat="1" x14ac:dyDescent="0.25">
      <c r="A115" s="85"/>
      <c r="B115" s="85"/>
      <c r="C115" s="85"/>
      <c r="D115" s="85"/>
      <c r="E115" s="86"/>
      <c r="F115" s="85"/>
      <c r="G115" s="86"/>
      <c r="H115" s="85"/>
      <c r="I115" s="87"/>
      <c r="J115" s="88"/>
      <c r="K115" s="87"/>
      <c r="L115" s="85"/>
      <c r="M115" s="85"/>
      <c r="O115" s="85"/>
      <c r="P115" s="85"/>
      <c r="R115" s="85"/>
      <c r="S115" s="85"/>
      <c r="T115" s="89"/>
      <c r="U115" s="85"/>
      <c r="V115" s="85"/>
      <c r="W115" s="85"/>
      <c r="X115" s="85"/>
      <c r="Y115" s="85"/>
      <c r="Z115" s="85"/>
      <c r="AB115" s="90"/>
      <c r="AC115" s="90"/>
      <c r="AD115" s="90"/>
      <c r="AE115" s="85"/>
      <c r="AF115" s="90"/>
      <c r="AI115" s="90"/>
      <c r="AJ115" s="90"/>
      <c r="AL115" s="90"/>
      <c r="AM115" s="85"/>
      <c r="AN115" s="85"/>
      <c r="AO115" s="85"/>
      <c r="AP115" s="85"/>
      <c r="AQ115" s="85"/>
      <c r="AR115" s="85"/>
      <c r="AS115" s="85"/>
      <c r="AT115" s="85"/>
      <c r="AU115" s="85"/>
      <c r="AW115" s="85"/>
      <c r="AY115" s="87"/>
      <c r="BA115" s="90"/>
      <c r="BB115" s="90"/>
      <c r="BC115" s="90"/>
      <c r="BD115" s="85"/>
      <c r="BE115" s="90"/>
      <c r="BK115" s="91"/>
      <c r="BL115" s="85"/>
      <c r="BP115" s="91"/>
      <c r="BU115" s="91"/>
      <c r="BX115" s="91"/>
      <c r="BY115" s="91"/>
      <c r="BZ115" s="91"/>
      <c r="CA115" s="91"/>
      <c r="CC115" s="92"/>
      <c r="CD115" s="85"/>
      <c r="CE115" s="85"/>
      <c r="CF115" s="85"/>
      <c r="CG115" s="85"/>
      <c r="CH115" s="85"/>
      <c r="CI115" s="85"/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3" priority="6"/>
  </conditionalFormatting>
  <conditionalFormatting sqref="Z184:Z255 Z1:Z3">
    <cfRule type="duplicateValues" dxfId="82" priority="137"/>
  </conditionalFormatting>
  <conditionalFormatting sqref="Z4">
    <cfRule type="duplicateValues" dxfId="81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3"/>
  <sheetViews>
    <sheetView workbookViewId="0">
      <selection activeCell="K5" sqref="K5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1.5703125" style="5" customWidth="1"/>
    <col min="8" max="8" width="9.5703125" style="5" customWidth="1"/>
    <col min="9" max="9" width="5" style="5" customWidth="1"/>
    <col min="10" max="11" width="7" style="5" customWidth="1"/>
    <col min="12" max="12" width="5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336</v>
      </c>
      <c r="D5" s="65" t="s">
        <v>226</v>
      </c>
      <c r="E5" s="65" t="s">
        <v>214</v>
      </c>
      <c r="F5" s="65" t="s">
        <v>423</v>
      </c>
      <c r="G5" s="26">
        <v>1000</v>
      </c>
      <c r="H5" s="10">
        <v>18.75</v>
      </c>
      <c r="I5" s="65" t="s">
        <v>305</v>
      </c>
      <c r="J5" s="65" t="s">
        <v>424</v>
      </c>
      <c r="K5" s="65" t="s">
        <v>425</v>
      </c>
      <c r="L5" s="65" t="s">
        <v>426</v>
      </c>
      <c r="M5" s="65" t="s">
        <v>185</v>
      </c>
      <c r="N5" s="65"/>
      <c r="O5" s="65" t="s">
        <v>202</v>
      </c>
      <c r="P5" s="65" t="s">
        <v>185</v>
      </c>
    </row>
    <row r="6" spans="1:16" x14ac:dyDescent="0.25">
      <c r="A6" s="65"/>
      <c r="B6" s="65"/>
      <c r="C6" s="65"/>
      <c r="D6" s="65"/>
      <c r="E6" s="65"/>
      <c r="F6" s="65"/>
      <c r="G6" s="26"/>
      <c r="H6" s="10"/>
      <c r="I6" s="65"/>
      <c r="J6" s="65"/>
      <c r="K6" s="65"/>
      <c r="L6" s="65"/>
      <c r="M6" s="65"/>
      <c r="N6" s="65"/>
      <c r="O6" s="65"/>
      <c r="P6" s="65"/>
    </row>
    <row r="7" spans="1:16" x14ac:dyDescent="0.25">
      <c r="A7" s="65"/>
      <c r="B7" s="65"/>
      <c r="C7" s="65"/>
      <c r="D7" s="65"/>
      <c r="E7" s="65"/>
      <c r="F7" s="65"/>
      <c r="G7" s="26"/>
      <c r="H7" s="10"/>
      <c r="I7" s="65"/>
      <c r="J7" s="65"/>
      <c r="K7" s="65"/>
      <c r="L7" s="65"/>
      <c r="M7" s="65"/>
      <c r="N7" s="65"/>
      <c r="O7" s="65"/>
      <c r="P7" s="65"/>
    </row>
    <row r="8" spans="1:16" x14ac:dyDescent="0.25">
      <c r="A8" s="65"/>
      <c r="B8" s="65"/>
      <c r="C8" s="65"/>
      <c r="D8" s="65"/>
      <c r="E8" s="65"/>
      <c r="F8" s="65"/>
      <c r="G8" s="26"/>
      <c r="H8" s="10"/>
      <c r="I8" s="65"/>
      <c r="J8" s="65"/>
      <c r="K8" s="65"/>
      <c r="L8" s="65"/>
      <c r="M8" s="65"/>
      <c r="N8" s="65"/>
      <c r="O8" s="65"/>
      <c r="P8" s="65"/>
    </row>
    <row r="9" spans="1:16" x14ac:dyDescent="0.25">
      <c r="A9" s="65"/>
      <c r="B9" s="65"/>
      <c r="C9" s="65"/>
      <c r="D9" s="65"/>
      <c r="E9" s="65"/>
      <c r="F9" s="65"/>
      <c r="G9" s="26"/>
      <c r="H9" s="10"/>
      <c r="I9" s="65"/>
      <c r="J9" s="65"/>
      <c r="K9" s="65"/>
      <c r="L9" s="65"/>
      <c r="M9" s="65"/>
      <c r="N9" s="65"/>
      <c r="O9" s="65"/>
      <c r="P9" s="65"/>
    </row>
    <row r="10" spans="1:16" x14ac:dyDescent="0.25">
      <c r="A10" s="65"/>
      <c r="B10" s="65"/>
      <c r="C10" s="65"/>
      <c r="D10" s="65"/>
      <c r="E10" s="65"/>
      <c r="F10" s="65"/>
      <c r="G10" s="26"/>
      <c r="H10" s="10"/>
      <c r="I10" s="65"/>
      <c r="J10" s="65"/>
      <c r="K10" s="65"/>
      <c r="L10" s="65"/>
      <c r="M10" s="65"/>
      <c r="N10" s="65"/>
      <c r="O10" s="65"/>
      <c r="P10" s="65"/>
    </row>
    <row r="11" spans="1:16" x14ac:dyDescent="0.25">
      <c r="A11" s="65"/>
      <c r="B11" s="65"/>
      <c r="C11" s="65"/>
      <c r="D11" s="65"/>
      <c r="E11" s="65"/>
      <c r="F11" s="65"/>
      <c r="G11" s="26"/>
      <c r="H11" s="10"/>
      <c r="I11" s="65"/>
      <c r="J11" s="65"/>
      <c r="K11" s="65"/>
      <c r="L11" s="65"/>
      <c r="M11" s="65"/>
      <c r="N11" s="65"/>
      <c r="O11" s="65"/>
      <c r="P11" s="65"/>
    </row>
    <row r="12" spans="1:16" x14ac:dyDescent="0.25">
      <c r="A12" s="65"/>
      <c r="B12" s="65"/>
      <c r="C12" s="65"/>
      <c r="D12" s="65"/>
      <c r="E12" s="65"/>
      <c r="F12" s="65"/>
      <c r="G12" s="26"/>
      <c r="H12" s="10"/>
      <c r="I12" s="65"/>
      <c r="J12" s="65"/>
      <c r="K12" s="65"/>
      <c r="L12" s="65"/>
      <c r="M12" s="65"/>
      <c r="N12" s="65"/>
      <c r="O12" s="65"/>
      <c r="P12" s="65"/>
    </row>
    <row r="13" spans="1:16" x14ac:dyDescent="0.25">
      <c r="A13" s="65"/>
      <c r="B13" s="65"/>
      <c r="C13" s="65"/>
      <c r="D13" s="65"/>
      <c r="E13" s="65"/>
      <c r="F13" s="65"/>
      <c r="G13" s="26"/>
      <c r="H13" s="10"/>
      <c r="I13" s="65"/>
      <c r="J13" s="65"/>
      <c r="K13" s="65"/>
      <c r="L13" s="65"/>
      <c r="M13" s="65"/>
      <c r="N13" s="65"/>
      <c r="O13" s="65"/>
      <c r="P13" s="65"/>
    </row>
    <row r="14" spans="1:16" x14ac:dyDescent="0.25">
      <c r="A14" s="65"/>
      <c r="B14" s="65"/>
      <c r="C14" s="65"/>
      <c r="D14" s="65"/>
      <c r="E14" s="65"/>
      <c r="F14" s="65"/>
      <c r="G14" s="26"/>
      <c r="H14" s="10"/>
      <c r="I14" s="65"/>
      <c r="J14" s="65"/>
      <c r="K14" s="65"/>
      <c r="L14" s="65"/>
      <c r="M14" s="65"/>
      <c r="N14" s="65"/>
      <c r="O14" s="65"/>
      <c r="P14" s="65"/>
    </row>
    <row r="15" spans="1:16" x14ac:dyDescent="0.25">
      <c r="A15" s="65"/>
      <c r="B15" s="65"/>
      <c r="C15" s="65"/>
      <c r="D15" s="65"/>
      <c r="E15" s="65"/>
      <c r="F15" s="65"/>
      <c r="G15" s="26"/>
      <c r="H15" s="10"/>
      <c r="I15" s="65"/>
      <c r="J15" s="65"/>
      <c r="K15" s="65"/>
      <c r="L15" s="65"/>
      <c r="M15" s="65"/>
      <c r="N15" s="65"/>
      <c r="O15" s="65"/>
      <c r="P15" s="65"/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ht="15.75" customHeight="1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s="27" customFormat="1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s="27" customFormat="1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s="27" customFormat="1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s="27" customFormat="1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s="27" customFormat="1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s="27" customFormat="1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s="27" customFormat="1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s="27" customFormat="1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s="27" customFormat="1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s="27" customFormat="1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s="27" customFormat="1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s="27" customFormat="1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s="27" customFormat="1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s="27" customFormat="1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s="27" customFormat="1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s="27" customFormat="1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s="27" customFormat="1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s="27" customFormat="1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s="27" customFormat="1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s="27" customFormat="1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s="27" customFormat="1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s="27" customFormat="1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s="27" customFormat="1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s="27" customFormat="1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s="27" customFormat="1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s="27" customFormat="1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s="27" customFormat="1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s="27" customFormat="1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s="27" customFormat="1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s="27" customFormat="1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s="27" customFormat="1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6"/>
      <c r="B693" s="66"/>
      <c r="C693" s="66"/>
      <c r="D693" s="66"/>
      <c r="E693" s="66"/>
      <c r="F693" s="66"/>
      <c r="G693" s="67"/>
      <c r="H693" s="26"/>
      <c r="I693" s="66"/>
      <c r="J693" s="66"/>
      <c r="K693" s="66"/>
      <c r="L693" s="66"/>
      <c r="M693" s="66"/>
      <c r="N693" s="66"/>
      <c r="O693" s="66"/>
      <c r="P693" s="66"/>
    </row>
    <row r="694" spans="1:16" x14ac:dyDescent="0.25">
      <c r="A694" s="66"/>
      <c r="B694" s="66"/>
      <c r="C694" s="66"/>
      <c r="D694" s="66"/>
      <c r="E694" s="66"/>
      <c r="F694" s="66"/>
      <c r="G694" s="67"/>
      <c r="H694" s="26"/>
      <c r="I694" s="66"/>
      <c r="J694" s="66"/>
      <c r="K694" s="66"/>
      <c r="L694" s="66"/>
      <c r="M694" s="66"/>
      <c r="N694" s="66"/>
      <c r="O694" s="66"/>
      <c r="P694" s="66"/>
    </row>
    <row r="695" spans="1:16" x14ac:dyDescent="0.25">
      <c r="A695" s="66"/>
      <c r="B695" s="66"/>
      <c r="C695" s="66"/>
      <c r="D695" s="66"/>
      <c r="E695" s="66"/>
      <c r="F695" s="66"/>
      <c r="G695" s="26"/>
      <c r="H695" s="26"/>
      <c r="I695" s="66"/>
      <c r="J695" s="66"/>
      <c r="K695" s="66"/>
      <c r="L695" s="66"/>
      <c r="M695" s="66"/>
      <c r="N695" s="66"/>
      <c r="O695" s="66"/>
      <c r="P695" s="66"/>
    </row>
    <row r="696" spans="1:16" x14ac:dyDescent="0.25">
      <c r="A696" s="66"/>
      <c r="B696" s="66"/>
      <c r="C696" s="66"/>
      <c r="D696" s="66"/>
      <c r="E696" s="66"/>
      <c r="F696" s="66"/>
      <c r="G696" s="26"/>
      <c r="H696" s="26"/>
      <c r="I696" s="66"/>
      <c r="J696" s="66"/>
      <c r="K696" s="66"/>
      <c r="L696" s="66"/>
      <c r="M696" s="66"/>
      <c r="N696" s="66"/>
      <c r="O696" s="66"/>
      <c r="P696" s="66"/>
    </row>
    <row r="697" spans="1:16" x14ac:dyDescent="0.25">
      <c r="A697" s="66"/>
      <c r="B697" s="66"/>
      <c r="C697" s="66"/>
      <c r="D697" s="66"/>
      <c r="E697" s="66"/>
      <c r="F697" s="66"/>
      <c r="G697" s="26"/>
      <c r="H697" s="26"/>
      <c r="I697" s="66"/>
      <c r="J697" s="66"/>
      <c r="K697" s="66"/>
      <c r="L697" s="66"/>
      <c r="M697" s="66"/>
      <c r="N697" s="66"/>
      <c r="O697" s="66"/>
      <c r="P697" s="66"/>
    </row>
    <row r="698" spans="1:16" x14ac:dyDescent="0.25">
      <c r="A698" s="66"/>
      <c r="B698" s="66"/>
      <c r="C698" s="66"/>
      <c r="D698" s="66"/>
      <c r="E698" s="66"/>
      <c r="F698" s="66"/>
      <c r="G698" s="26"/>
      <c r="H698" s="26"/>
      <c r="I698" s="66"/>
      <c r="J698" s="66"/>
      <c r="K698" s="66"/>
      <c r="L698" s="66"/>
      <c r="M698" s="66"/>
      <c r="N698" s="66"/>
      <c r="O698" s="66"/>
      <c r="P698" s="66"/>
    </row>
    <row r="699" spans="1:16" x14ac:dyDescent="0.25">
      <c r="A699" s="66"/>
      <c r="B699" s="66"/>
      <c r="C699" s="66"/>
      <c r="D699" s="66"/>
      <c r="E699" s="66"/>
      <c r="F699" s="66"/>
      <c r="G699" s="26"/>
      <c r="H699" s="26"/>
      <c r="I699" s="66"/>
      <c r="J699" s="66"/>
      <c r="K699" s="66"/>
      <c r="L699" s="66"/>
      <c r="M699" s="66"/>
      <c r="N699" s="66"/>
      <c r="O699" s="66"/>
      <c r="P699" s="66"/>
    </row>
    <row r="700" spans="1:16" x14ac:dyDescent="0.25">
      <c r="A700" s="66"/>
      <c r="B700" s="66"/>
      <c r="C700" s="66"/>
      <c r="D700" s="66"/>
      <c r="E700" s="66"/>
      <c r="F700" s="66"/>
      <c r="G700" s="26"/>
      <c r="H700" s="26"/>
      <c r="I700" s="66"/>
      <c r="J700" s="66"/>
      <c r="K700" s="66"/>
      <c r="L700" s="66"/>
      <c r="M700" s="66"/>
      <c r="N700" s="66"/>
      <c r="O700" s="66"/>
      <c r="P700" s="66"/>
    </row>
    <row r="701" spans="1:16" x14ac:dyDescent="0.25">
      <c r="A701" s="66"/>
      <c r="B701" s="66"/>
      <c r="C701" s="66"/>
      <c r="D701" s="66"/>
      <c r="E701" s="66"/>
      <c r="F701" s="66"/>
      <c r="G701" s="26"/>
      <c r="H701" s="26"/>
      <c r="I701" s="66"/>
      <c r="J701" s="66"/>
      <c r="K701" s="66"/>
      <c r="L701" s="66"/>
      <c r="M701" s="66"/>
      <c r="N701" s="66"/>
      <c r="O701" s="66"/>
      <c r="P701" s="66"/>
    </row>
    <row r="702" spans="1:16" x14ac:dyDescent="0.25">
      <c r="A702" s="66"/>
      <c r="B702" s="66"/>
      <c r="C702" s="66"/>
      <c r="D702" s="66"/>
      <c r="E702" s="66"/>
      <c r="F702" s="66"/>
      <c r="G702" s="26"/>
      <c r="H702" s="26"/>
      <c r="I702" s="66"/>
      <c r="J702" s="66"/>
      <c r="K702" s="66"/>
      <c r="L702" s="66"/>
      <c r="M702" s="66"/>
      <c r="N702" s="66"/>
      <c r="O702" s="66"/>
      <c r="P702" s="66"/>
    </row>
    <row r="703" spans="1:16" x14ac:dyDescent="0.25">
      <c r="A703" s="66"/>
      <c r="B703" s="66"/>
      <c r="C703" s="66"/>
      <c r="D703" s="66"/>
      <c r="E703" s="66"/>
      <c r="F703" s="66"/>
      <c r="G703" s="26"/>
      <c r="H703" s="26"/>
      <c r="I703" s="66"/>
      <c r="J703" s="66"/>
      <c r="K703" s="66"/>
      <c r="L703" s="66"/>
      <c r="M703" s="66"/>
      <c r="N703" s="66"/>
      <c r="O703" s="66"/>
      <c r="P703" s="66"/>
    </row>
    <row r="704" spans="1:16" x14ac:dyDescent="0.25">
      <c r="A704" s="66"/>
      <c r="B704" s="66"/>
      <c r="C704" s="66"/>
      <c r="D704" s="66"/>
      <c r="E704" s="66"/>
      <c r="F704" s="66"/>
      <c r="G704" s="26"/>
      <c r="H704" s="26"/>
      <c r="I704" s="66"/>
      <c r="J704" s="66"/>
      <c r="K704" s="66"/>
      <c r="L704" s="66"/>
      <c r="M704" s="66"/>
      <c r="N704" s="66"/>
      <c r="O704" s="66"/>
      <c r="P704" s="66"/>
    </row>
    <row r="705" spans="1:16" x14ac:dyDescent="0.25">
      <c r="A705" s="66"/>
      <c r="B705" s="66"/>
      <c r="C705" s="66"/>
      <c r="D705" s="66"/>
      <c r="E705" s="66"/>
      <c r="F705" s="66"/>
      <c r="G705" s="26"/>
      <c r="H705" s="26"/>
      <c r="I705" s="66"/>
      <c r="J705" s="66"/>
      <c r="K705" s="66"/>
      <c r="L705" s="66"/>
      <c r="M705" s="66"/>
      <c r="N705" s="66"/>
      <c r="O705" s="66"/>
      <c r="P705" s="66"/>
    </row>
    <row r="706" spans="1:16" x14ac:dyDescent="0.25">
      <c r="A706" s="66"/>
      <c r="B706" s="66"/>
      <c r="C706" s="66"/>
      <c r="D706" s="66"/>
      <c r="E706" s="66"/>
      <c r="F706" s="66"/>
      <c r="G706" s="26"/>
      <c r="H706" s="26"/>
      <c r="I706" s="66"/>
      <c r="J706" s="66"/>
      <c r="K706" s="66"/>
      <c r="L706" s="66"/>
      <c r="M706" s="66"/>
      <c r="N706" s="66"/>
      <c r="O706" s="66"/>
      <c r="P706" s="66"/>
    </row>
    <row r="707" spans="1:16" x14ac:dyDescent="0.25">
      <c r="A707" s="66"/>
      <c r="B707" s="66"/>
      <c r="C707" s="66"/>
      <c r="D707" s="66"/>
      <c r="E707" s="66"/>
      <c r="F707" s="66"/>
      <c r="G707" s="26"/>
      <c r="H707" s="26"/>
      <c r="I707" s="66"/>
      <c r="J707" s="66"/>
      <c r="K707" s="66"/>
      <c r="L707" s="66"/>
      <c r="M707" s="66"/>
      <c r="N707" s="66"/>
      <c r="O707" s="66"/>
      <c r="P707" s="66"/>
    </row>
    <row r="708" spans="1:16" x14ac:dyDescent="0.25">
      <c r="A708" s="66"/>
      <c r="B708" s="66"/>
      <c r="C708" s="66"/>
      <c r="D708" s="66"/>
      <c r="E708" s="66"/>
      <c r="F708" s="66"/>
      <c r="G708" s="26"/>
      <c r="H708" s="26"/>
      <c r="I708" s="66"/>
      <c r="J708" s="66"/>
      <c r="K708" s="66"/>
      <c r="L708" s="66"/>
      <c r="M708" s="66"/>
      <c r="N708" s="66"/>
      <c r="O708" s="66"/>
      <c r="P708" s="66"/>
    </row>
    <row r="709" spans="1:16" x14ac:dyDescent="0.25">
      <c r="A709" s="66"/>
      <c r="B709" s="66"/>
      <c r="C709" s="66"/>
      <c r="D709" s="66"/>
      <c r="E709" s="66"/>
      <c r="F709" s="66"/>
      <c r="G709" s="26"/>
      <c r="H709" s="26"/>
      <c r="I709" s="66"/>
      <c r="J709" s="66"/>
      <c r="K709" s="66"/>
      <c r="L709" s="66"/>
      <c r="M709" s="66"/>
      <c r="N709" s="66"/>
      <c r="O709" s="66"/>
      <c r="P709" s="66"/>
    </row>
    <row r="710" spans="1:16" x14ac:dyDescent="0.25">
      <c r="A710" s="66"/>
      <c r="B710" s="66"/>
      <c r="C710" s="66"/>
      <c r="D710" s="66"/>
      <c r="E710" s="66"/>
      <c r="F710" s="66"/>
      <c r="G710" s="26"/>
      <c r="H710" s="26"/>
      <c r="I710" s="66"/>
      <c r="J710" s="66"/>
      <c r="K710" s="66"/>
      <c r="L710" s="66"/>
      <c r="M710" s="66"/>
      <c r="N710" s="66"/>
      <c r="O710" s="66"/>
      <c r="P710" s="66"/>
    </row>
    <row r="711" spans="1:16" x14ac:dyDescent="0.25">
      <c r="A711" s="66"/>
      <c r="B711" s="66"/>
      <c r="C711" s="66"/>
      <c r="D711" s="66"/>
      <c r="E711" s="66"/>
      <c r="F711" s="66"/>
      <c r="G711" s="26"/>
      <c r="H711" s="26"/>
      <c r="I711" s="66"/>
      <c r="J711" s="66"/>
      <c r="K711" s="66"/>
      <c r="L711" s="66"/>
      <c r="M711" s="66"/>
      <c r="N711" s="66"/>
      <c r="O711" s="66"/>
      <c r="P711" s="66"/>
    </row>
    <row r="712" spans="1:16" x14ac:dyDescent="0.25">
      <c r="A712" s="66"/>
      <c r="B712" s="66"/>
      <c r="C712" s="66"/>
      <c r="D712" s="66"/>
      <c r="E712" s="66"/>
      <c r="F712" s="66"/>
      <c r="G712" s="26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26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</sheetData>
  <conditionalFormatting sqref="K724:K1048576 K6:K30">
    <cfRule type="duplicateValues" dxfId="80" priority="93"/>
    <cfRule type="duplicateValues" dxfId="79" priority="94"/>
    <cfRule type="duplicateValues" dxfId="78" priority="95"/>
  </conditionalFormatting>
  <conditionalFormatting sqref="K724:K1048576 K6:K30">
    <cfRule type="duplicateValues" dxfId="77" priority="102"/>
    <cfRule type="duplicateValues" dxfId="76" priority="103"/>
  </conditionalFormatting>
  <conditionalFormatting sqref="K41:K69">
    <cfRule type="duplicateValues" dxfId="75" priority="58"/>
    <cfRule type="duplicateValues" dxfId="74" priority="59"/>
    <cfRule type="duplicateValues" dxfId="73" priority="60"/>
  </conditionalFormatting>
  <conditionalFormatting sqref="K41:K69">
    <cfRule type="duplicateValues" dxfId="72" priority="61"/>
    <cfRule type="duplicateValues" dxfId="71" priority="62"/>
  </conditionalFormatting>
  <conditionalFormatting sqref="K70:K113">
    <cfRule type="duplicateValues" dxfId="70" priority="53"/>
    <cfRule type="duplicateValues" dxfId="69" priority="54"/>
    <cfRule type="duplicateValues" dxfId="68" priority="55"/>
  </conditionalFormatting>
  <conditionalFormatting sqref="K70:K113">
    <cfRule type="duplicateValues" dxfId="67" priority="56"/>
    <cfRule type="duplicateValues" dxfId="66" priority="57"/>
  </conditionalFormatting>
  <conditionalFormatting sqref="K114:K126">
    <cfRule type="duplicateValues" dxfId="65" priority="48"/>
    <cfRule type="duplicateValues" dxfId="64" priority="49"/>
    <cfRule type="duplicateValues" dxfId="63" priority="50"/>
  </conditionalFormatting>
  <conditionalFormatting sqref="K114:K126">
    <cfRule type="duplicateValues" dxfId="62" priority="51"/>
    <cfRule type="duplicateValues" dxfId="61" priority="52"/>
  </conditionalFormatting>
  <conditionalFormatting sqref="K127:K230">
    <cfRule type="duplicateValues" dxfId="60" priority="43"/>
    <cfRule type="duplicateValues" dxfId="59" priority="44"/>
    <cfRule type="duplicateValues" dxfId="58" priority="45"/>
  </conditionalFormatting>
  <conditionalFormatting sqref="K127:K230">
    <cfRule type="duplicateValues" dxfId="57" priority="46"/>
    <cfRule type="duplicateValues" dxfId="56" priority="47"/>
  </conditionalFormatting>
  <conditionalFormatting sqref="K231:K362">
    <cfRule type="duplicateValues" dxfId="55" priority="38"/>
    <cfRule type="duplicateValues" dxfId="54" priority="39"/>
    <cfRule type="duplicateValues" dxfId="53" priority="40"/>
  </conditionalFormatting>
  <conditionalFormatting sqref="K231:K362">
    <cfRule type="duplicateValues" dxfId="52" priority="41"/>
    <cfRule type="duplicateValues" dxfId="51" priority="42"/>
  </conditionalFormatting>
  <conditionalFormatting sqref="K363:K480">
    <cfRule type="duplicateValues" dxfId="50" priority="32"/>
    <cfRule type="duplicateValues" dxfId="49" priority="33"/>
    <cfRule type="duplicateValues" dxfId="48" priority="34"/>
  </conditionalFormatting>
  <conditionalFormatting sqref="K363:K480">
    <cfRule type="duplicateValues" dxfId="47" priority="35"/>
    <cfRule type="duplicateValues" dxfId="46" priority="36"/>
  </conditionalFormatting>
  <conditionalFormatting sqref="K481:K611">
    <cfRule type="duplicateValues" dxfId="45" priority="27"/>
    <cfRule type="duplicateValues" dxfId="44" priority="28"/>
    <cfRule type="duplicateValues" dxfId="43" priority="29"/>
  </conditionalFormatting>
  <conditionalFormatting sqref="K481:K611">
    <cfRule type="duplicateValues" dxfId="42" priority="30"/>
    <cfRule type="duplicateValues" dxfId="41" priority="31"/>
  </conditionalFormatting>
  <conditionalFormatting sqref="K612:K651">
    <cfRule type="duplicateValues" dxfId="40" priority="22"/>
    <cfRule type="duplicateValues" dxfId="39" priority="23"/>
    <cfRule type="duplicateValues" dxfId="38" priority="24"/>
  </conditionalFormatting>
  <conditionalFormatting sqref="K612:K651">
    <cfRule type="duplicateValues" dxfId="37" priority="25"/>
    <cfRule type="duplicateValues" dxfId="36" priority="26"/>
  </conditionalFormatting>
  <conditionalFormatting sqref="K652:K677">
    <cfRule type="duplicateValues" dxfId="35" priority="17"/>
    <cfRule type="duplicateValues" dxfId="34" priority="18"/>
    <cfRule type="duplicateValues" dxfId="33" priority="19"/>
  </conditionalFormatting>
  <conditionalFormatting sqref="K652:K677">
    <cfRule type="duplicateValues" dxfId="32" priority="20"/>
    <cfRule type="duplicateValues" dxfId="31" priority="21"/>
  </conditionalFormatting>
  <conditionalFormatting sqref="K678:K692">
    <cfRule type="duplicateValues" dxfId="30" priority="12"/>
    <cfRule type="duplicateValues" dxfId="29" priority="13"/>
    <cfRule type="duplicateValues" dxfId="28" priority="14"/>
  </conditionalFormatting>
  <conditionalFormatting sqref="K678:K692">
    <cfRule type="duplicateValues" dxfId="27" priority="15"/>
    <cfRule type="duplicateValues" dxfId="26" priority="16"/>
  </conditionalFormatting>
  <conditionalFormatting sqref="K693:K723">
    <cfRule type="duplicateValues" dxfId="25" priority="7"/>
    <cfRule type="duplicateValues" dxfId="24" priority="8"/>
    <cfRule type="duplicateValues" dxfId="23" priority="9"/>
  </conditionalFormatting>
  <conditionalFormatting sqref="K693:K723">
    <cfRule type="duplicateValues" dxfId="22" priority="10"/>
    <cfRule type="duplicateValues" dxfId="21" priority="11"/>
  </conditionalFormatting>
  <conditionalFormatting sqref="K31:K40">
    <cfRule type="duplicateValues" dxfId="20" priority="166"/>
    <cfRule type="duplicateValues" dxfId="19" priority="167"/>
    <cfRule type="duplicateValues" dxfId="18" priority="168"/>
  </conditionalFormatting>
  <conditionalFormatting sqref="K31:K40">
    <cfRule type="duplicateValues" dxfId="17" priority="169"/>
    <cfRule type="duplicateValues" dxfId="16" priority="170"/>
  </conditionalFormatting>
  <conditionalFormatting sqref="K4">
    <cfRule type="duplicateValues" dxfId="15" priority="176"/>
  </conditionalFormatting>
  <conditionalFormatting sqref="K5">
    <cfRule type="duplicateValues" dxfId="14" priority="700"/>
    <cfRule type="duplicateValues" dxfId="13" priority="701"/>
    <cfRule type="duplicateValues" dxfId="12" priority="702"/>
  </conditionalFormatting>
  <conditionalFormatting sqref="K5">
    <cfRule type="duplicateValues" dxfId="11" priority="703"/>
    <cfRule type="duplicateValues" dxfId="10" priority="704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395"/>
  <sheetViews>
    <sheetView workbookViewId="0">
      <selection activeCell="A4" sqref="A4:XFD4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16" t="s">
        <v>252</v>
      </c>
      <c r="B4" s="16" t="s">
        <v>226</v>
      </c>
      <c r="C4" s="16" t="s">
        <v>321</v>
      </c>
      <c r="D4" s="16" t="s">
        <v>322</v>
      </c>
      <c r="E4" s="17">
        <v>2917</v>
      </c>
      <c r="F4" s="16" t="s">
        <v>306</v>
      </c>
      <c r="G4" s="17">
        <v>3632425</v>
      </c>
      <c r="H4" s="16" t="s">
        <v>233</v>
      </c>
      <c r="I4" s="18">
        <v>44691</v>
      </c>
      <c r="J4" s="19">
        <v>0.78355324074074073</v>
      </c>
      <c r="K4" s="18">
        <v>44692</v>
      </c>
      <c r="L4" s="16" t="s">
        <v>274</v>
      </c>
      <c r="M4" s="16" t="s">
        <v>515</v>
      </c>
      <c r="N4" s="16" t="s">
        <v>516</v>
      </c>
      <c r="O4" s="16" t="s">
        <v>517</v>
      </c>
      <c r="P4" s="16" t="s">
        <v>289</v>
      </c>
      <c r="R4" s="16" t="s">
        <v>236</v>
      </c>
      <c r="S4" s="16" t="s">
        <v>260</v>
      </c>
      <c r="T4" s="21">
        <v>44691.783310185187</v>
      </c>
      <c r="U4" s="16" t="s">
        <v>268</v>
      </c>
      <c r="V4" s="16" t="s">
        <v>262</v>
      </c>
      <c r="W4" s="16" t="s">
        <v>518</v>
      </c>
      <c r="X4" s="16" t="s">
        <v>290</v>
      </c>
      <c r="Y4" s="16" t="s">
        <v>240</v>
      </c>
      <c r="Z4" s="16" t="s">
        <v>425</v>
      </c>
      <c r="AB4" s="55">
        <v>-1000</v>
      </c>
      <c r="AC4" s="55">
        <v>1</v>
      </c>
      <c r="AD4" s="55">
        <v>-1000</v>
      </c>
      <c r="AE4" s="16" t="s">
        <v>241</v>
      </c>
      <c r="AF4" s="55">
        <v>-1000</v>
      </c>
      <c r="AI4" s="55">
        <v>37.25</v>
      </c>
      <c r="AJ4" s="55">
        <v>37.25</v>
      </c>
      <c r="AL4" s="55">
        <v>0</v>
      </c>
      <c r="AM4" s="16" t="s">
        <v>243</v>
      </c>
      <c r="AN4" s="16" t="s">
        <v>243</v>
      </c>
      <c r="AO4" s="16" t="s">
        <v>291</v>
      </c>
      <c r="AP4" s="16" t="s">
        <v>265</v>
      </c>
      <c r="AQ4" s="16" t="s">
        <v>265</v>
      </c>
      <c r="AR4" s="16" t="s">
        <v>266</v>
      </c>
      <c r="AS4" s="16" t="s">
        <v>267</v>
      </c>
      <c r="AT4" s="16" t="s">
        <v>519</v>
      </c>
      <c r="AU4" s="16" t="s">
        <v>520</v>
      </c>
      <c r="AW4" s="16" t="s">
        <v>292</v>
      </c>
      <c r="AY4" s="18">
        <v>45688</v>
      </c>
      <c r="BA4" s="55">
        <v>18.75</v>
      </c>
      <c r="BB4" s="55">
        <v>0</v>
      </c>
      <c r="BC4" s="55">
        <v>1</v>
      </c>
      <c r="BD4" s="16" t="s">
        <v>241</v>
      </c>
      <c r="BE4" s="55">
        <v>1</v>
      </c>
      <c r="BK4" s="56" t="s">
        <v>521</v>
      </c>
      <c r="BL4" s="16" t="s">
        <v>187</v>
      </c>
      <c r="BP4" s="56" t="s">
        <v>262</v>
      </c>
      <c r="BU4" s="56" t="s">
        <v>240</v>
      </c>
      <c r="BW4" s="17">
        <v>3632426</v>
      </c>
      <c r="BX4" s="56" t="s">
        <v>246</v>
      </c>
      <c r="BY4" s="56" t="s">
        <v>247</v>
      </c>
      <c r="BZ4" s="56" t="s">
        <v>246</v>
      </c>
      <c r="CA4" s="56" t="s">
        <v>247</v>
      </c>
      <c r="CC4" s="24">
        <v>1002</v>
      </c>
      <c r="CD4" s="16" t="s">
        <v>270</v>
      </c>
      <c r="CE4" s="16" t="s">
        <v>187</v>
      </c>
      <c r="CF4" s="16" t="s">
        <v>271</v>
      </c>
      <c r="CG4" s="16" t="s">
        <v>272</v>
      </c>
      <c r="CH4" s="16" t="s">
        <v>270</v>
      </c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B5" s="55"/>
      <c r="AC5" s="55"/>
      <c r="AD5" s="55"/>
      <c r="AE5" s="16"/>
      <c r="AF5" s="55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C5" s="55"/>
      <c r="BD5" s="16"/>
      <c r="BE5" s="55"/>
      <c r="BK5" s="56"/>
      <c r="BL5" s="16"/>
      <c r="BP5" s="56"/>
      <c r="BU5" s="56"/>
      <c r="BW5" s="17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B6" s="55"/>
      <c r="AC6" s="55"/>
      <c r="AD6" s="55"/>
      <c r="AE6" s="16"/>
      <c r="AF6" s="55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C6" s="55"/>
      <c r="BD6" s="16"/>
      <c r="BE6" s="55"/>
      <c r="BK6" s="56"/>
      <c r="BL6" s="16"/>
      <c r="BP6" s="56"/>
      <c r="BU6" s="56"/>
      <c r="BW6" s="17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B7" s="55"/>
      <c r="AC7" s="55"/>
      <c r="AD7" s="55"/>
      <c r="AE7" s="16"/>
      <c r="AF7" s="55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C7" s="55"/>
      <c r="BD7" s="16"/>
      <c r="BE7" s="55"/>
      <c r="BK7" s="56"/>
      <c r="BL7" s="16"/>
      <c r="BP7" s="56"/>
      <c r="BU7" s="56"/>
      <c r="BW7" s="17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B8" s="55"/>
      <c r="AC8" s="55"/>
      <c r="AD8" s="55"/>
      <c r="AE8" s="16"/>
      <c r="AF8" s="55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C8" s="55"/>
      <c r="BD8" s="16"/>
      <c r="BE8" s="55"/>
      <c r="BK8" s="56"/>
      <c r="BL8" s="16"/>
      <c r="BP8" s="56"/>
      <c r="BU8" s="56"/>
      <c r="BW8" s="17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B9" s="55"/>
      <c r="AC9" s="55"/>
      <c r="AD9" s="55"/>
      <c r="AE9" s="16"/>
      <c r="AF9" s="55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C9" s="55"/>
      <c r="BD9" s="16"/>
      <c r="BE9" s="55"/>
      <c r="BK9" s="56"/>
      <c r="BL9" s="16"/>
      <c r="BP9" s="56"/>
      <c r="BU9" s="56"/>
      <c r="BW9" s="17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B10" s="55"/>
      <c r="AC10" s="55"/>
      <c r="AD10" s="55"/>
      <c r="AE10" s="16"/>
      <c r="AF10" s="55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C10" s="55"/>
      <c r="BD10" s="16"/>
      <c r="BE10" s="55"/>
      <c r="BK10" s="56"/>
      <c r="BL10" s="16"/>
      <c r="BP10" s="56"/>
      <c r="BU10" s="56"/>
      <c r="BW10" s="17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B11" s="55"/>
      <c r="AC11" s="55"/>
      <c r="AD11" s="55"/>
      <c r="AE11" s="16"/>
      <c r="AF11" s="55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C11" s="55"/>
      <c r="BD11" s="16"/>
      <c r="BE11" s="55"/>
      <c r="BK11" s="56"/>
      <c r="BL11" s="16"/>
      <c r="BP11" s="56"/>
      <c r="BU11" s="56"/>
      <c r="BW11" s="17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B12" s="55"/>
      <c r="AC12" s="55"/>
      <c r="AD12" s="55"/>
      <c r="AE12" s="16"/>
      <c r="AF12" s="55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C12" s="55"/>
      <c r="BD12" s="16"/>
      <c r="BE12" s="55"/>
      <c r="BK12" s="56"/>
      <c r="BL12" s="16"/>
      <c r="BP12" s="56"/>
      <c r="BU12" s="56"/>
      <c r="BW12" s="17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W56" s="17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W57" s="17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W58" s="17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W59" s="17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x14ac:dyDescent="0.25">
      <c r="Z60" s="4"/>
    </row>
    <row r="61" spans="1:86" x14ac:dyDescent="0.25">
      <c r="Z61" s="4"/>
    </row>
    <row r="62" spans="1:86" x14ac:dyDescent="0.25">
      <c r="Z62" s="4"/>
    </row>
    <row r="63" spans="1:86" x14ac:dyDescent="0.25">
      <c r="Z63" s="4"/>
    </row>
    <row r="64" spans="1:86" x14ac:dyDescent="0.25">
      <c r="Z64" s="4"/>
    </row>
    <row r="65" spans="26:26" x14ac:dyDescent="0.25">
      <c r="Z65" s="4"/>
    </row>
    <row r="66" spans="26:26" x14ac:dyDescent="0.25">
      <c r="Z66" s="4"/>
    </row>
    <row r="67" spans="26:26" x14ac:dyDescent="0.25">
      <c r="Z67" s="4"/>
    </row>
    <row r="68" spans="26:26" x14ac:dyDescent="0.25">
      <c r="Z68" s="4"/>
    </row>
    <row r="69" spans="26:26" x14ac:dyDescent="0.25">
      <c r="Z69" s="4"/>
    </row>
    <row r="70" spans="26:26" x14ac:dyDescent="0.25">
      <c r="Z70" s="4"/>
    </row>
    <row r="71" spans="26:26" x14ac:dyDescent="0.25">
      <c r="Z71" s="4"/>
    </row>
    <row r="72" spans="26:26" x14ac:dyDescent="0.25">
      <c r="Z72" s="4"/>
    </row>
    <row r="73" spans="26:26" x14ac:dyDescent="0.25">
      <c r="Z73" s="4"/>
    </row>
    <row r="74" spans="26:26" x14ac:dyDescent="0.25">
      <c r="Z74" s="4"/>
    </row>
    <row r="75" spans="26:26" x14ac:dyDescent="0.25">
      <c r="Z75" s="4"/>
    </row>
    <row r="76" spans="26:26" x14ac:dyDescent="0.25">
      <c r="Z76" s="4"/>
    </row>
    <row r="77" spans="26:26" x14ac:dyDescent="0.25">
      <c r="Z77" s="4"/>
    </row>
    <row r="78" spans="26:26" x14ac:dyDescent="0.25">
      <c r="Z78" s="4"/>
    </row>
    <row r="79" spans="26:26" x14ac:dyDescent="0.25">
      <c r="Z79" s="4"/>
    </row>
    <row r="80" spans="26:2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2"/>
    </row>
    <row r="354" spans="26:26" x14ac:dyDescent="0.25">
      <c r="Z354" s="42"/>
    </row>
    <row r="355" spans="26:26" x14ac:dyDescent="0.25">
      <c r="Z355" s="42"/>
    </row>
    <row r="356" spans="26:26" x14ac:dyDescent="0.25">
      <c r="Z356" s="42"/>
    </row>
    <row r="357" spans="26:26" x14ac:dyDescent="0.25">
      <c r="Z357" s="42"/>
    </row>
    <row r="358" spans="26:26" x14ac:dyDescent="0.25">
      <c r="Z358" s="42"/>
    </row>
    <row r="359" spans="26:26" x14ac:dyDescent="0.25">
      <c r="Z359" s="42"/>
    </row>
    <row r="360" spans="26:26" x14ac:dyDescent="0.25">
      <c r="Z360" s="42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2"/>
    </row>
    <row r="381" spans="26:26" x14ac:dyDescent="0.25">
      <c r="Z381" s="42"/>
    </row>
    <row r="382" spans="26:26" x14ac:dyDescent="0.25">
      <c r="Z382" s="42"/>
    </row>
    <row r="383" spans="26:26" x14ac:dyDescent="0.25">
      <c r="Z383" s="42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</sheetData>
  <conditionalFormatting sqref="Z3">
    <cfRule type="duplicateValues" dxfId="9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2022-05-12T05:50:44Z</dcterms:modified>
</cp:coreProperties>
</file>