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usshekow/PycharmProjects/kubernetes-performance-benchmark/"/>
    </mc:Choice>
  </mc:AlternateContent>
  <xr:revisionPtr revIDLastSave="0" documentId="13_ncr:1_{4637E73C-3D19-494F-BB05-62870712F763}" xr6:coauthVersionLast="47" xr6:coauthVersionMax="47" xr10:uidLastSave="{00000000-0000-0000-0000-000000000000}"/>
  <bookViews>
    <workbookView xWindow="0" yWindow="500" windowWidth="38400" windowHeight="21640" activeTab="3" xr2:uid="{AFB2BC95-66F1-C647-8C60-6E45C53D1E86}"/>
  </bookViews>
  <sheets>
    <sheet name="Results Disk (MBps)" sheetId="7" r:id="rId1"/>
    <sheet name="Results Disk (IOPS)" sheetId="6" r:id="rId2"/>
    <sheet name="Results CPU" sheetId="1" r:id="rId3"/>
    <sheet name="Meta-data" sheetId="2" r:id="rId4"/>
  </sheets>
  <definedNames>
    <definedName name="_xlnm._FilterDatabase" localSheetId="2" hidden="1">'Results CPU'!$A$1:$A$27</definedName>
    <definedName name="_xlnm._FilterDatabase" localSheetId="1" hidden="1">'Results Disk (IOPS)'!$A$1:$A$27</definedName>
    <definedName name="_xlnm._FilterDatabase" localSheetId="0" hidden="1">'Results Disk (MBps)'!$A$1:$A$27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3" i="2"/>
  <c r="K3" i="2" s="1"/>
  <c r="J4" i="2"/>
  <c r="J3" i="2"/>
  <c r="E29" i="1"/>
  <c r="D29" i="1"/>
  <c r="C29" i="7"/>
  <c r="B29" i="7"/>
  <c r="C29" i="6"/>
  <c r="B29" i="6"/>
  <c r="E28" i="1"/>
  <c r="D28" i="1"/>
  <c r="B28" i="6"/>
  <c r="C28" i="6"/>
  <c r="C28" i="7"/>
  <c r="B28" i="7"/>
  <c r="N4" i="2"/>
  <c r="K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tc={D291E7F7-EC70-EC45-A99D-BFB715A8C7DB}</author>
  </authors>
  <commentList>
    <comment ref="F2" authorId="0" shapeId="0" xr:uid="{D291E7F7-EC70-EC45-A99D-BFB715A8C7D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Whether this VM type supports Ephemeral OS disks, and if so, the limit in GB</t>
      </text>
    </comment>
  </commentList>
</comments>
</file>

<file path=xl/sharedStrings.xml><?xml version="1.0" encoding="utf-8"?>
<sst xmlns="http://schemas.openxmlformats.org/spreadsheetml/2006/main" count="119" uniqueCount="51">
  <si>
    <t>d4dsv5ephe</t>
  </si>
  <si>
    <t>d3v2managed</t>
  </si>
  <si>
    <t>VM type</t>
  </si>
  <si>
    <t>CPU</t>
  </si>
  <si>
    <t>vCPU count</t>
  </si>
  <si>
    <t>RAM (GB)</t>
  </si>
  <si>
    <t>Best supp. Managed disk type</t>
  </si>
  <si>
    <t>Supp. Eph (GB)</t>
  </si>
  <si>
    <t>Monthly price</t>
  </si>
  <si>
    <t>Comments</t>
  </si>
  <si>
    <t>Hours per month</t>
  </si>
  <si>
    <t>Intel Xeon Platinum 8370C @ 2.80GHz</t>
  </si>
  <si>
    <t>Premium SSD v2</t>
  </si>
  <si>
    <t>Intel Xeon Platinum 8171M</t>
  </si>
  <si>
    <t>Standard SSD</t>
  </si>
  <si>
    <t>Days per month</t>
  </si>
  <si>
    <t>Tool name + config + result unit</t>
  </si>
  <si>
    <t>7-Zip Compression - Test: Compression Rating (MIPS)</t>
  </si>
  <si>
    <t>7-Zip Compression - Test: Decompression Rating (MIPS)</t>
  </si>
  <si>
    <t>Flexible IO Tester - Disk Random Write, Block Size: 256KB (IOPS)</t>
  </si>
  <si>
    <t>Flexible IO Tester - Disk Random Write, Block Size: 256KB (MB/s)</t>
  </si>
  <si>
    <t>Flexible IO Tester - Disk Random Write, Block Size: 32KB (IOPS)</t>
  </si>
  <si>
    <t>Flexible IO Tester - Disk Random Write, Block Size: 32KB (MB/s)</t>
  </si>
  <si>
    <t>Flexible IO Tester - Disk Random Write, Block Size: 4KB (IOPS)</t>
  </si>
  <si>
    <t>Flexible IO Tester - Disk Random Write, Block Size: 4KB (MB/s)</t>
  </si>
  <si>
    <t>Flexible IO Tester - Disk Sequential Read, Block Size: 4MB (IOPS)</t>
  </si>
  <si>
    <t>Flexible IO Tester - Disk Sequential Read, Block Size: 4MB (MB/s)</t>
  </si>
  <si>
    <t>Flexible IO Tester - Disk Sequential Write, Block Size: 4MB (IOPS)</t>
  </si>
  <si>
    <t>Flexible IO Tester - Disk Sequential Write, Block Size: 4MB (MB/s)</t>
  </si>
  <si>
    <t>OpenSSL - Multi core, Bytes: 1024 (byte/s)</t>
  </si>
  <si>
    <t>OpenSSL - Single core, Bytes: 1024 (byte/s)</t>
  </si>
  <si>
    <t>Sysbench - Customized Sysbench CPU multi core (Events/sec)</t>
  </si>
  <si>
    <t>Sysbench - Customized Sysbench CPU single core (Events/sec)</t>
  </si>
  <si>
    <t>Sysbench - Disk Random Write, Block Size: 256KB (IOPS (write))</t>
  </si>
  <si>
    <t>Sysbench - Disk Random Write, Block Size: 256KB (MiB/s (write))</t>
  </si>
  <si>
    <t>Sysbench - Disk Random Write, Block Size: 32KB (IOPS (write))</t>
  </si>
  <si>
    <t>Sysbench - Disk Random Write, Block Size: 32KB (MiB/s (write))</t>
  </si>
  <si>
    <t>Sysbench - Disk Random Write, Block Size: 4KB (IOPS (write))</t>
  </si>
  <si>
    <t>Sysbench - Disk Random Write, Block Size: 4KB (MiB/s (write))</t>
  </si>
  <si>
    <t>Sysbench - Disk Sequential Read, Block Size: 4MB (IOPS (read))</t>
  </si>
  <si>
    <t>Sysbench - Disk Sequential Read, Block Size: 4MB (MiB/s (read))</t>
  </si>
  <si>
    <t>Sysbench - Disk Sequential Write, Block Size: 4MB (IOPS (write))</t>
  </si>
  <si>
    <t>Sysbench - Disk Sequential Write, Block Size: 4MB (MiB/s (write))</t>
  </si>
  <si>
    <t>d4dsv5ephe (normalized)</t>
  </si>
  <si>
    <t>d3v2managed (normalized)</t>
  </si>
  <si>
    <t>Total</t>
  </si>
  <si>
    <t>Overall score</t>
  </si>
  <si>
    <t>Total (normalized)</t>
  </si>
  <si>
    <t>Monthly managed disk price (West Europe)</t>
  </si>
  <si>
    <t>Hourly VM price (West Europe)</t>
  </si>
  <si>
    <t>Price-Performance-Score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</si>
</sst>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6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'Results Disk (MBps)'!$B$1</c:f>
              <c:strCache>
                <c:ptCount val="1"/>
                <c:pt idx="0">
                  <c:v>d4dsv5ephe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Disk (MBps)'!$A$2:$A$27</c:f>
              <c:strCache>
                <c:ptCount val="10"/>
                <c:pt idx="0">
                  <c:v>Flexible IO Tester - Disk Random Write, Block Size: 256KB (MB/s)</c:v>
                </c:pt>
                <c:pt idx="1">
                  <c:v>Flexible IO Tester - Disk Random Write, Block Size: 32KB (MB/s)</c:v>
                </c:pt>
                <c:pt idx="2">
                  <c:v>Flexible IO Tester - Disk Random Write, Block Size: 4KB (MB/s)</c:v>
                </c:pt>
                <c:pt idx="3">
                  <c:v>Flexible IO Tester - Disk Sequential Read, Block Size: 4MB (MB/s)</c:v>
                </c:pt>
                <c:pt idx="4">
                  <c:v>Flexible IO Tester - Disk Sequential Write, Block Size: 4MB (MB/s)</c:v>
                </c:pt>
                <c:pt idx="5">
                  <c:v>Sysbench - Disk Random Write, Block Size: 256KB (MiB/s (write))</c:v>
                </c:pt>
                <c:pt idx="6">
                  <c:v>Sysbench - Disk Random Write, Block Size: 32KB (MiB/s (write))</c:v>
                </c:pt>
                <c:pt idx="7">
                  <c:v>Sysbench - Disk Random Write, Block Size: 4KB (MiB/s (write))</c:v>
                </c:pt>
                <c:pt idx="8">
                  <c:v>Sysbench - Disk Sequential Read, Block Size: 4MB (MiB/s (read))</c:v>
                </c:pt>
                <c:pt idx="9">
                  <c:v>Sysbench - Disk Sequential Write, Block Size: 4MB (MiB/s (write))</c:v>
                </c:pt>
              </c:strCache>
            </c:strRef>
          </c:cat>
          <c:val>
            <c:numRef>
              <c:f>'Results Disk (MBps)'!$B$2:$B$27</c:f>
              <c:numCache>
                <c:formatCode>General</c:formatCode>
                <c:ptCount val="10"/>
                <c:pt idx="0">
                  <c:v>394</c:v>
                </c:pt>
                <c:pt idx="1">
                  <c:v>394</c:v>
                </c:pt>
                <c:pt idx="2">
                  <c:v>64.8</c:v>
                </c:pt>
                <c:pt idx="3">
                  <c:v>396</c:v>
                </c:pt>
                <c:pt idx="4">
                  <c:v>396</c:v>
                </c:pt>
                <c:pt idx="5">
                  <c:v>394.31</c:v>
                </c:pt>
                <c:pt idx="6">
                  <c:v>264.85000000000002</c:v>
                </c:pt>
                <c:pt idx="7">
                  <c:v>40.659999999999997</c:v>
                </c:pt>
                <c:pt idx="8">
                  <c:v>395.08</c:v>
                </c:pt>
                <c:pt idx="9">
                  <c:v>394.75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F-2E43-A7F8-C1B49D9B2528}"/>
            </c:ext>
          </c:extLst>
        </c:ser>
        <c:ser>
          <c:idx val="1"/>
          <c:order val="1"/>
          <c:tx>
            <c:strRef>
              <c:f>'Results Disk (MBps)'!$C$1</c:f>
              <c:strCache>
                <c:ptCount val="1"/>
                <c:pt idx="0">
                  <c:v>d3v2managed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Disk (MBps)'!$A$2:$A$27</c:f>
              <c:strCache>
                <c:ptCount val="10"/>
                <c:pt idx="0">
                  <c:v>Flexible IO Tester - Disk Random Write, Block Size: 256KB (MB/s)</c:v>
                </c:pt>
                <c:pt idx="1">
                  <c:v>Flexible IO Tester - Disk Random Write, Block Size: 32KB (MB/s)</c:v>
                </c:pt>
                <c:pt idx="2">
                  <c:v>Flexible IO Tester - Disk Random Write, Block Size: 4KB (MB/s)</c:v>
                </c:pt>
                <c:pt idx="3">
                  <c:v>Flexible IO Tester - Disk Sequential Read, Block Size: 4MB (MB/s)</c:v>
                </c:pt>
                <c:pt idx="4">
                  <c:v>Flexible IO Tester - Disk Sequential Write, Block Size: 4MB (MB/s)</c:v>
                </c:pt>
                <c:pt idx="5">
                  <c:v>Sysbench - Disk Random Write, Block Size: 256KB (MiB/s (write))</c:v>
                </c:pt>
                <c:pt idx="6">
                  <c:v>Sysbench - Disk Random Write, Block Size: 32KB (MiB/s (write))</c:v>
                </c:pt>
                <c:pt idx="7">
                  <c:v>Sysbench - Disk Random Write, Block Size: 4KB (MiB/s (write))</c:v>
                </c:pt>
                <c:pt idx="8">
                  <c:v>Sysbench - Disk Sequential Read, Block Size: 4MB (MiB/s (read))</c:v>
                </c:pt>
                <c:pt idx="9">
                  <c:v>Sysbench - Disk Sequential Write, Block Size: 4MB (MiB/s (write))</c:v>
                </c:pt>
              </c:strCache>
            </c:strRef>
          </c:cat>
          <c:val>
            <c:numRef>
              <c:f>'Results Disk (MBps)'!$C$2:$C$27</c:f>
              <c:numCache>
                <c:formatCode>General</c:formatCode>
                <c:ptCount val="10"/>
                <c:pt idx="0">
                  <c:v>143</c:v>
                </c:pt>
                <c:pt idx="1">
                  <c:v>19.100000000000001</c:v>
                </c:pt>
                <c:pt idx="2">
                  <c:v>2.3940000000000001</c:v>
                </c:pt>
                <c:pt idx="3">
                  <c:v>394</c:v>
                </c:pt>
                <c:pt idx="4">
                  <c:v>148</c:v>
                </c:pt>
                <c:pt idx="5">
                  <c:v>111.42</c:v>
                </c:pt>
                <c:pt idx="6">
                  <c:v>18.57</c:v>
                </c:pt>
                <c:pt idx="7">
                  <c:v>2.35</c:v>
                </c:pt>
                <c:pt idx="8">
                  <c:v>395.64</c:v>
                </c:pt>
                <c:pt idx="9">
                  <c:v>83.57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F-2E43-A7F8-C1B49D9B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2606080"/>
        <c:axId val="1672608352"/>
      </c:barChart>
      <c:catAx>
        <c:axId val="167260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2608352"/>
        <c:crosses val="autoZero"/>
        <c:auto val="1"/>
        <c:lblAlgn val="ctr"/>
        <c:lblOffset val="100"/>
        <c:noMultiLvlLbl val="0"/>
      </c:catAx>
      <c:valAx>
        <c:axId val="16726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26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'Results Disk (IOPS)'!$B$1</c:f>
              <c:strCache>
                <c:ptCount val="1"/>
                <c:pt idx="0">
                  <c:v>d4dsv5ephe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Disk (IOPS)'!$A$2:$A$27</c:f>
              <c:strCache>
                <c:ptCount val="10"/>
                <c:pt idx="0">
                  <c:v>Flexible IO Tester - Disk Random Write, Block Size: 256KB (IOPS)</c:v>
                </c:pt>
                <c:pt idx="1">
                  <c:v>Flexible IO Tester - Disk Random Write, Block Size: 32KB (IOPS)</c:v>
                </c:pt>
                <c:pt idx="2">
                  <c:v>Flexible IO Tester - Disk Random Write, Block Size: 4KB (IOPS)</c:v>
                </c:pt>
                <c:pt idx="3">
                  <c:v>Flexible IO Tester - Disk Sequential Read, Block Size: 4MB (IOPS)</c:v>
                </c:pt>
                <c:pt idx="4">
                  <c:v>Flexible IO Tester - Disk Sequential Write, Block Size: 4MB (IOPS)</c:v>
                </c:pt>
                <c:pt idx="5">
                  <c:v>Sysbench - Disk Random Write, Block Size: 256KB (IOPS (write))</c:v>
                </c:pt>
                <c:pt idx="6">
                  <c:v>Sysbench - Disk Random Write, Block Size: 32KB (IOPS (write))</c:v>
                </c:pt>
                <c:pt idx="7">
                  <c:v>Sysbench - Disk Random Write, Block Size: 4KB (IOPS (write))</c:v>
                </c:pt>
                <c:pt idx="8">
                  <c:v>Sysbench - Disk Sequential Read, Block Size: 4MB (IOPS (read))</c:v>
                </c:pt>
                <c:pt idx="9">
                  <c:v>Sysbench - Disk Sequential Write, Block Size: 4MB (IOPS (write))</c:v>
                </c:pt>
              </c:strCache>
            </c:strRef>
          </c:cat>
          <c:val>
            <c:numRef>
              <c:f>'Results Disk (IOPS)'!$B$2:$B$27</c:f>
              <c:numCache>
                <c:formatCode>General</c:formatCode>
                <c:ptCount val="10"/>
                <c:pt idx="0">
                  <c:v>1574</c:v>
                </c:pt>
                <c:pt idx="1">
                  <c:v>12600</c:v>
                </c:pt>
                <c:pt idx="2">
                  <c:v>16600</c:v>
                </c:pt>
                <c:pt idx="3">
                  <c:v>97</c:v>
                </c:pt>
                <c:pt idx="4">
                  <c:v>97</c:v>
                </c:pt>
                <c:pt idx="5">
                  <c:v>1577.24</c:v>
                </c:pt>
                <c:pt idx="6">
                  <c:v>8475.2099999999991</c:v>
                </c:pt>
                <c:pt idx="7">
                  <c:v>10408.780000000001</c:v>
                </c:pt>
                <c:pt idx="8">
                  <c:v>98.77</c:v>
                </c:pt>
                <c:pt idx="9">
                  <c:v>98.69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B-C740-B06C-7D54ED9F9EAF}"/>
            </c:ext>
          </c:extLst>
        </c:ser>
        <c:ser>
          <c:idx val="1"/>
          <c:order val="1"/>
          <c:tx>
            <c:strRef>
              <c:f>'Results Disk (IOPS)'!$C$1</c:f>
              <c:strCache>
                <c:ptCount val="1"/>
                <c:pt idx="0">
                  <c:v>d3v2managed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Disk (IOPS)'!$A$2:$A$27</c:f>
              <c:strCache>
                <c:ptCount val="10"/>
                <c:pt idx="0">
                  <c:v>Flexible IO Tester - Disk Random Write, Block Size: 256KB (IOPS)</c:v>
                </c:pt>
                <c:pt idx="1">
                  <c:v>Flexible IO Tester - Disk Random Write, Block Size: 32KB (IOPS)</c:v>
                </c:pt>
                <c:pt idx="2">
                  <c:v>Flexible IO Tester - Disk Random Write, Block Size: 4KB (IOPS)</c:v>
                </c:pt>
                <c:pt idx="3">
                  <c:v>Flexible IO Tester - Disk Sequential Read, Block Size: 4MB (IOPS)</c:v>
                </c:pt>
                <c:pt idx="4">
                  <c:v>Flexible IO Tester - Disk Sequential Write, Block Size: 4MB (IOPS)</c:v>
                </c:pt>
                <c:pt idx="5">
                  <c:v>Sysbench - Disk Random Write, Block Size: 256KB (IOPS (write))</c:v>
                </c:pt>
                <c:pt idx="6">
                  <c:v>Sysbench - Disk Random Write, Block Size: 32KB (IOPS (write))</c:v>
                </c:pt>
                <c:pt idx="7">
                  <c:v>Sysbench - Disk Random Write, Block Size: 4KB (IOPS (write))</c:v>
                </c:pt>
                <c:pt idx="8">
                  <c:v>Sysbench - Disk Sequential Read, Block Size: 4MB (IOPS (read))</c:v>
                </c:pt>
                <c:pt idx="9">
                  <c:v>Sysbench - Disk Sequential Write, Block Size: 4MB (IOPS (write))</c:v>
                </c:pt>
              </c:strCache>
            </c:strRef>
          </c:cat>
          <c:val>
            <c:numRef>
              <c:f>'Results Disk (IOPS)'!$C$2:$C$27</c:f>
              <c:numCache>
                <c:formatCode>General</c:formatCode>
                <c:ptCount val="10"/>
                <c:pt idx="0">
                  <c:v>570</c:v>
                </c:pt>
                <c:pt idx="1">
                  <c:v>610</c:v>
                </c:pt>
                <c:pt idx="2">
                  <c:v>597</c:v>
                </c:pt>
                <c:pt idx="3">
                  <c:v>97</c:v>
                </c:pt>
                <c:pt idx="4">
                  <c:v>36</c:v>
                </c:pt>
                <c:pt idx="5">
                  <c:v>445.68</c:v>
                </c:pt>
                <c:pt idx="6">
                  <c:v>594.41999999999996</c:v>
                </c:pt>
                <c:pt idx="7">
                  <c:v>601.54</c:v>
                </c:pt>
                <c:pt idx="8">
                  <c:v>98.91</c:v>
                </c:pt>
                <c:pt idx="9">
                  <c:v>20.89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B-C740-B06C-7D54ED9F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2606080"/>
        <c:axId val="1672608352"/>
      </c:barChart>
      <c:catAx>
        <c:axId val="167260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2608352"/>
        <c:crosses val="autoZero"/>
        <c:auto val="1"/>
        <c:lblAlgn val="ctr"/>
        <c:lblOffset val="100"/>
        <c:noMultiLvlLbl val="0"/>
      </c:catAx>
      <c:valAx>
        <c:axId val="16726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26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'Results CPU'!$D$1</c:f>
              <c:strCache>
                <c:ptCount val="1"/>
                <c:pt idx="0">
                  <c:v>d4dsv5ephe (normalized)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CPU'!$A$2:$A$27</c:f>
              <c:strCache>
                <c:ptCount val="6"/>
                <c:pt idx="0">
                  <c:v>7-Zip Compression - Test: Compression Rating (MIPS)</c:v>
                </c:pt>
                <c:pt idx="1">
                  <c:v>7-Zip Compression - Test: Decompression Rating (MIPS)</c:v>
                </c:pt>
                <c:pt idx="2">
                  <c:v>OpenSSL - Multi core, Bytes: 1024 (byte/s)</c:v>
                </c:pt>
                <c:pt idx="3">
                  <c:v>OpenSSL - Single core, Bytes: 1024 (byte/s)</c:v>
                </c:pt>
                <c:pt idx="4">
                  <c:v>Sysbench - Customized Sysbench CPU multi core (Events/sec)</c:v>
                </c:pt>
                <c:pt idx="5">
                  <c:v>Sysbench - Customized Sysbench CPU single core (Events/sec)</c:v>
                </c:pt>
              </c:strCache>
            </c:strRef>
          </c:cat>
          <c:val>
            <c:numRef>
              <c:f>'Results CPU'!$D$2:$D$27</c:f>
              <c:numCache>
                <c:formatCode>General</c:formatCode>
                <c:ptCount val="6"/>
                <c:pt idx="0">
                  <c:v>114.62</c:v>
                </c:pt>
                <c:pt idx="1">
                  <c:v>111.32</c:v>
                </c:pt>
                <c:pt idx="2">
                  <c:v>100</c:v>
                </c:pt>
                <c:pt idx="3">
                  <c:v>138.88</c:v>
                </c:pt>
                <c:pt idx="4">
                  <c:v>185.65</c:v>
                </c:pt>
                <c:pt idx="5">
                  <c:v>345.44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8-6441-AFA2-F57551D81076}"/>
            </c:ext>
          </c:extLst>
        </c:ser>
        <c:ser>
          <c:idx val="1"/>
          <c:order val="1"/>
          <c:tx>
            <c:strRef>
              <c:f>'Results CPU'!$E$1</c:f>
              <c:strCache>
                <c:ptCount val="1"/>
                <c:pt idx="0">
                  <c:v>d3v2managed (normalized)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CPU'!$A$2:$A$27</c:f>
              <c:strCache>
                <c:ptCount val="6"/>
                <c:pt idx="0">
                  <c:v>7-Zip Compression - Test: Compression Rating (MIPS)</c:v>
                </c:pt>
                <c:pt idx="1">
                  <c:v>7-Zip Compression - Test: Decompression Rating (MIPS)</c:v>
                </c:pt>
                <c:pt idx="2">
                  <c:v>OpenSSL - Multi core, Bytes: 1024 (byte/s)</c:v>
                </c:pt>
                <c:pt idx="3">
                  <c:v>OpenSSL - Single core, Bytes: 1024 (byte/s)</c:v>
                </c:pt>
                <c:pt idx="4">
                  <c:v>Sysbench - Customized Sysbench CPU multi core (Events/sec)</c:v>
                </c:pt>
                <c:pt idx="5">
                  <c:v>Sysbench - Customized Sysbench CPU single core (Events/sec)</c:v>
                </c:pt>
              </c:strCache>
            </c:strRef>
          </c:cat>
          <c:val>
            <c:numRef>
              <c:f>'Results CPU'!$E$2:$E$27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132.32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8-6441-AFA2-F57551D81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0925456"/>
        <c:axId val="1650283488"/>
      </c:barChart>
      <c:catAx>
        <c:axId val="162092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0283488"/>
        <c:crosses val="autoZero"/>
        <c:auto val="1"/>
        <c:lblAlgn val="ctr"/>
        <c:lblOffset val="100"/>
        <c:noMultiLvlLbl val="0"/>
      </c:catAx>
      <c:valAx>
        <c:axId val="165028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209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'Meta-data'!$K$2</c:f>
              <c:strCache>
                <c:ptCount val="1"/>
                <c:pt idx="0">
                  <c:v>Price-Performance-Score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'Meta-data'!$A$3:$A$4</c:f>
              <c:strCache>
                <c:ptCount val="2"/>
                <c:pt idx="0">
                  <c:v>d4dsv5ephe</c:v>
                </c:pt>
                <c:pt idx="1">
                  <c:v>d3v2managed</c:v>
                </c:pt>
              </c:strCache>
            </c:strRef>
          </c:cat>
          <c:val>
            <c:numRef>
              <c:f>'Meta-data'!$K$3:$K$4</c:f>
              <c:numCache>
                <c:formatCode>0.00000</c:formatCode>
                <c:ptCount val="2"/>
                <c:pt idx="0">
                  <c:v>4.9329741185994855E-2</c:v>
                </c:pt>
                <c:pt idx="1">
                  <c:v>9.6079938508839349E-3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D-EF4C-931B-848C1AD0F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325968"/>
        <c:axId val="650454448"/>
      </c:barChart>
      <c:catAx>
        <c:axId val="15363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0454448"/>
        <c:crosses val="autoZero"/>
        <c:auto val="1"/>
        <c:lblAlgn val="ctr"/>
        <c:lblOffset val="100"/>
        <c:noMultiLvlLbl val="0"/>
      </c:catAx>
      <c:valAx>
        <c:axId val="6504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32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2438400</xdr:colOff>
      <xdr:row>30</xdr:row>
      <xdr:rowOff>31750</xdr:rowOff>
    </xdr:from>
    <xdr:to>
      <xdr:col>17</xdr:col>
      <xdr:colOff>673100</xdr:colOff>
      <xdr:row>65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0B42B-7FBE-E34D-9957-65D15BBB8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30</xdr:row>
      <xdr:rowOff>107950</xdr:rowOff>
    </xdr:from>
    <xdr:to>
      <xdr:col>17</xdr:col>
      <xdr:colOff>342900</xdr:colOff>
      <xdr:row>66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190EB-0ECE-98B7-8D24-78EC514D8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1435100</xdr:colOff>
      <xdr:row>31</xdr:row>
      <xdr:rowOff>50800</xdr:rowOff>
    </xdr:from>
    <xdr:to>
      <xdr:col>16</xdr:col>
      <xdr:colOff>660400</xdr:colOff>
      <xdr:row>70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DF2FF8-99F6-668B-460C-42B093FA0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8</xdr:row>
      <xdr:rowOff>82550</xdr:rowOff>
    </xdr:from>
    <xdr:to>
      <xdr:col>8</xdr:col>
      <xdr:colOff>254000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CAD7A-6D2F-5E8A-F4DE-7881463CD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ekow, M.,SNL IT P&amp;P,Abt 1320, external, external" id="{B94A062C-740F-AD49-A34C-E4788EF61CF9}" userId="S::marius.shekow@deutschepost.de::cf1271df-4328-4ee9-97f9-34caaa97cef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81570-EDE4-834E-B0B2-2C85350CFAE6}" name="Table1" displayName="Table1" ref="A1:E28" totalsRowCount="1" headerRowDxfId="2">
  <autoFilter ref="A1:E27" xr:uid="{DB481570-EDE4-834E-B0B2-2C85350CFAE6}">
    <filterColumn colId="0">
      <filters>
        <filter val="Flexible IO Tester - Disk Random Write, Block Size: 256KB (MB/s)"/>
        <filter val="Flexible IO Tester - Disk Random Write, Block Size: 32KB (MB/s)"/>
        <filter val="Flexible IO Tester - Disk Random Write, Block Size: 4KB (MB/s)"/>
        <filter val="Flexible IO Tester - Disk Sequential Read, Block Size: 4MB (MB/s)"/>
        <filter val="Flexible IO Tester - Disk Sequential Write, Block Size: 4MB (MB/s)"/>
        <filter val="Sysbench - Disk Random Write, Block Size: 256KB (MiB/s (write))"/>
        <filter val="Sysbench - Disk Random Write, Block Size: 32KB (MiB/s (write))"/>
        <filter val="Sysbench - Disk Random Write, Block Size: 4KB (MiB/s (write))"/>
        <filter val="Sysbench - Disk Sequential Read, Block Size: 4MB (MiB/s (read))"/>
        <filter val="Sysbench - Disk Sequential Write, Block Size: 4MB (MiB/s (write))"/>
      </filters>
    </filterColumn>
  </autoFilter>
  <tableColumns count="5">
    <tableColumn id="1" xr3:uid="{7EF29625-9C61-6449-AFA1-39B99E59733E}" name="Tool name + config + result unit" totalsRowLabel="Total"/>
    <tableColumn id="2" xr3:uid="{2C62928D-6B17-7B48-B23E-C2133D40C25D}" name="d4dsv5ephe" totalsRowFunction="average"/>
    <tableColumn id="3" xr3:uid="{D66619CE-2F05-C743-9987-88729E3D08BC}" name="d3v2managed" totalsRowFunction="average"/>
    <tableColumn id="4" xr3:uid="{74DAE395-E515-DA4C-AF63-CB03D10730E3}" name="d4dsv5ephe (normalized)"/>
    <tableColumn id="5" xr3:uid="{F92530FB-4B05-F247-BF4B-5F13C4DB6732}" name="d3v2managed (normalized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C0AE0F-3498-A14A-A033-06D98F677F2A}" name="Table2" displayName="Table2" ref="A1:E28" totalsRowCount="1" headerRowDxfId="1">
  <autoFilter ref="A1:E27" xr:uid="{2DC0AE0F-3498-A14A-A033-06D98F677F2A}">
    <filterColumn colId="0">
      <filters>
        <filter val="Flexible IO Tester - Disk Random Write, Block Size: 256KB (IOPS)"/>
        <filter val="Flexible IO Tester - Disk Random Write, Block Size: 32KB (IOPS)"/>
        <filter val="Flexible IO Tester - Disk Random Write, Block Size: 4KB (IOPS)"/>
        <filter val="Flexible IO Tester - Disk Sequential Read, Block Size: 4MB (IOPS)"/>
        <filter val="Flexible IO Tester - Disk Sequential Write, Block Size: 4MB (IOPS)"/>
        <filter val="Sysbench - Disk Random Write, Block Size: 256KB (IOPS (write))"/>
        <filter val="Sysbench - Disk Random Write, Block Size: 32KB (IOPS (write))"/>
        <filter val="Sysbench - Disk Random Write, Block Size: 4KB (IOPS (write))"/>
        <filter val="Sysbench - Disk Sequential Read, Block Size: 4MB (IOPS (read))"/>
        <filter val="Sysbench - Disk Sequential Write, Block Size: 4MB (IOPS (write))"/>
      </filters>
    </filterColumn>
  </autoFilter>
  <tableColumns count="5">
    <tableColumn id="1" xr3:uid="{7F3439BC-F517-6F47-9A9A-CF1965ECC419}" name="Tool name + config + result unit" totalsRowLabel="Total"/>
    <tableColumn id="2" xr3:uid="{AB098C27-94EB-134D-AE4A-D3249D03B17F}" name="d4dsv5ephe" totalsRowFunction="average"/>
    <tableColumn id="3" xr3:uid="{3EE59566-90D1-6E43-9ED6-469F86E576FA}" name="d3v2managed" totalsRowFunction="average"/>
    <tableColumn id="4" xr3:uid="{9DA3DBC6-ED54-6747-8A84-C942B7045776}" name="d4dsv5ephe (normalized)"/>
    <tableColumn id="5" xr3:uid="{4AD7B248-7739-7941-9614-D35D7198FA2F}" name="d3v2managed (normalized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021F7-BFCB-8044-862A-DA3CC620EDEF}" name="Table3" displayName="Table3" ref="A1:E28" totalsRowCount="1" headerRowDxfId="0">
  <autoFilter ref="A1:E27" xr:uid="{A33021F7-BFCB-8044-862A-DA3CC620EDEF}">
    <filterColumn colId="0">
      <filters>
        <filter val="7-Zip Compression - Test: Compression Rating (MIPS)"/>
        <filter val="7-Zip Compression - Test: Decompression Rating (MIPS)"/>
        <filter val="OpenSSL - Multi core, Bytes: 1024 (byte/s)"/>
        <filter val="OpenSSL - Single core, Bytes: 1024 (byte/s)"/>
        <filter val="Sysbench - Customized Sysbench CPU multi core (Events/sec)"/>
        <filter val="Sysbench - Customized Sysbench CPU single core (Events/sec)"/>
      </filters>
    </filterColumn>
  </autoFilter>
  <tableColumns count="5">
    <tableColumn id="1" xr3:uid="{E2F4C0B5-292C-A542-8F73-29FA4C2BF12A}" name="Tool name + config + result unit" totalsRowLabel="Total"/>
    <tableColumn id="2" xr3:uid="{7BDA1D83-3185-C745-8D45-F627AC5A6E9A}" name="d4dsv5ephe"/>
    <tableColumn id="3" xr3:uid="{5B16AC15-0492-854B-BA40-DF65896E095C}" name="d3v2managed"/>
    <tableColumn id="4" xr3:uid="{942A764D-EEB5-4244-AB57-325B795473CD}" name="d4dsv5ephe (normalized)" totalsRowFunction="average"/>
    <tableColumn id="5" xr3:uid="{7DF94ADB-15EC-D140-9D41-81FC41B59DC4}" name="d3v2managed (normalized)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3-12-25T13:29:24.82" personId="{B94A062C-740F-AD49-A34C-E4788EF61CF9}" id="{D291E7F7-EC70-EC45-A99D-BFB715A8C7DB}">
    <text>Whether this VM type supports Ephemeral OS disks, and if so, the limit in GB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CD7A-EB44-C944-8B2F-E3DC64AF792A}">
  <dimension ref="A1:E29"/>
  <sheetViews>
    <sheetView workbookViewId="0">
      <selection activeCell="A29" sqref="A29"/>
    </sheetView>
  </sheetViews>
  <sheetFormatPr baseColWidth="10" defaultRowHeight="16" x14ac:dyDescent="0.2"/>
  <cols>
    <col min="1" max="1" width="56.5" bestFit="1" customWidth="1"/>
    <col min="2" max="2" width="13.33203125" customWidth="1"/>
    <col min="3" max="3" width="15.1640625" customWidth="1"/>
    <col min="4" max="4" width="24.33203125" customWidth="1"/>
    <col min="5" max="5" width="26.1640625" customWidth="1"/>
  </cols>
  <sheetData>
    <row r="1" spans="1:5" x14ac:dyDescent="0.2">
      <c r="A1" s="1" t="s">
        <v>16</v>
      </c>
      <c r="B1" s="1" t="s">
        <v>0</v>
      </c>
      <c r="C1" s="1" t="s">
        <v>1</v>
      </c>
      <c r="D1" s="1" t="s">
        <v>43</v>
      </c>
      <c r="E1" s="1" t="s">
        <v>44</v>
      </c>
    </row>
    <row r="2" spans="1:5" hidden="1" x14ac:dyDescent="0.2">
      <c r="A2" t="s">
        <v>17</v>
      </c>
      <c r="B2">
        <v>19184</v>
      </c>
      <c r="C2">
        <v>16737</v>
      </c>
      <c r="D2">
        <v>114.62</v>
      </c>
      <c r="E2">
        <v>100</v>
      </c>
    </row>
    <row r="3" spans="1:5" hidden="1" x14ac:dyDescent="0.2">
      <c r="A3" t="s">
        <v>18</v>
      </c>
      <c r="B3">
        <v>11269</v>
      </c>
      <c r="C3">
        <v>10123</v>
      </c>
      <c r="D3">
        <v>111.32</v>
      </c>
      <c r="E3">
        <v>100</v>
      </c>
    </row>
    <row r="4" spans="1:5" hidden="1" x14ac:dyDescent="0.2">
      <c r="A4" t="s">
        <v>19</v>
      </c>
      <c r="B4">
        <v>1574</v>
      </c>
      <c r="C4">
        <v>570</v>
      </c>
      <c r="D4">
        <v>276.14</v>
      </c>
      <c r="E4">
        <v>100</v>
      </c>
    </row>
    <row r="5" spans="1:5" x14ac:dyDescent="0.2">
      <c r="A5" t="s">
        <v>20</v>
      </c>
      <c r="B5">
        <v>394</v>
      </c>
      <c r="C5">
        <v>143</v>
      </c>
      <c r="D5">
        <v>275.52</v>
      </c>
      <c r="E5">
        <v>100</v>
      </c>
    </row>
    <row r="6" spans="1:5" hidden="1" x14ac:dyDescent="0.2">
      <c r="A6" t="s">
        <v>21</v>
      </c>
      <c r="B6">
        <v>12600</v>
      </c>
      <c r="C6">
        <v>610</v>
      </c>
      <c r="D6">
        <v>2065.5700000000002</v>
      </c>
      <c r="E6">
        <v>100</v>
      </c>
    </row>
    <row r="7" spans="1:5" x14ac:dyDescent="0.2">
      <c r="A7" t="s">
        <v>22</v>
      </c>
      <c r="B7">
        <v>394</v>
      </c>
      <c r="C7">
        <v>19.100000000000001</v>
      </c>
      <c r="D7">
        <v>2062.83</v>
      </c>
      <c r="E7">
        <v>100</v>
      </c>
    </row>
    <row r="8" spans="1:5" hidden="1" x14ac:dyDescent="0.2">
      <c r="A8" t="s">
        <v>23</v>
      </c>
      <c r="B8">
        <v>16600</v>
      </c>
      <c r="C8">
        <v>597</v>
      </c>
      <c r="D8">
        <v>2780.57</v>
      </c>
      <c r="E8">
        <v>100</v>
      </c>
    </row>
    <row r="9" spans="1:5" x14ac:dyDescent="0.2">
      <c r="A9" t="s">
        <v>24</v>
      </c>
      <c r="B9">
        <v>64.8</v>
      </c>
      <c r="C9">
        <v>2.3940000000000001</v>
      </c>
      <c r="D9">
        <v>2706.77</v>
      </c>
      <c r="E9">
        <v>100</v>
      </c>
    </row>
    <row r="10" spans="1:5" hidden="1" x14ac:dyDescent="0.2">
      <c r="A10" t="s">
        <v>25</v>
      </c>
      <c r="B10">
        <v>97</v>
      </c>
      <c r="C10">
        <v>97</v>
      </c>
      <c r="D10">
        <v>100</v>
      </c>
      <c r="E10">
        <v>100</v>
      </c>
    </row>
    <row r="11" spans="1:5" x14ac:dyDescent="0.2">
      <c r="A11" t="s">
        <v>26</v>
      </c>
      <c r="B11">
        <v>396</v>
      </c>
      <c r="C11">
        <v>394</v>
      </c>
      <c r="D11">
        <v>100.51</v>
      </c>
      <c r="E11">
        <v>100</v>
      </c>
    </row>
    <row r="12" spans="1:5" hidden="1" x14ac:dyDescent="0.2">
      <c r="A12" t="s">
        <v>27</v>
      </c>
      <c r="B12">
        <v>97</v>
      </c>
      <c r="C12">
        <v>36</v>
      </c>
      <c r="D12">
        <v>269.44</v>
      </c>
      <c r="E12">
        <v>100</v>
      </c>
    </row>
    <row r="13" spans="1:5" x14ac:dyDescent="0.2">
      <c r="A13" t="s">
        <v>28</v>
      </c>
      <c r="B13">
        <v>396</v>
      </c>
      <c r="C13">
        <v>148</v>
      </c>
      <c r="D13">
        <v>267.57</v>
      </c>
      <c r="E13">
        <v>100</v>
      </c>
    </row>
    <row r="14" spans="1:5" hidden="1" x14ac:dyDescent="0.2">
      <c r="A14" t="s">
        <v>29</v>
      </c>
      <c r="B14">
        <v>1140488620</v>
      </c>
      <c r="C14">
        <v>1509052690</v>
      </c>
      <c r="D14">
        <v>100</v>
      </c>
      <c r="E14">
        <v>132.32</v>
      </c>
    </row>
    <row r="15" spans="1:5" hidden="1" x14ac:dyDescent="0.2">
      <c r="A15" t="s">
        <v>30</v>
      </c>
      <c r="B15">
        <v>532864190</v>
      </c>
      <c r="C15">
        <v>383685390</v>
      </c>
      <c r="D15">
        <v>138.88</v>
      </c>
      <c r="E15">
        <v>100</v>
      </c>
    </row>
    <row r="16" spans="1:5" hidden="1" x14ac:dyDescent="0.2">
      <c r="A16" t="s">
        <v>31</v>
      </c>
      <c r="B16">
        <v>6257.27</v>
      </c>
      <c r="C16">
        <v>3370.47</v>
      </c>
      <c r="D16">
        <v>185.65</v>
      </c>
      <c r="E16">
        <v>100</v>
      </c>
    </row>
    <row r="17" spans="1:5" hidden="1" x14ac:dyDescent="0.2">
      <c r="A17" t="s">
        <v>32</v>
      </c>
      <c r="B17">
        <v>2997.28</v>
      </c>
      <c r="C17">
        <v>867.68</v>
      </c>
      <c r="D17">
        <v>345.44</v>
      </c>
      <c r="E17">
        <v>100</v>
      </c>
    </row>
    <row r="18" spans="1:5" hidden="1" x14ac:dyDescent="0.2">
      <c r="A18" t="s">
        <v>33</v>
      </c>
      <c r="B18">
        <v>1577.24</v>
      </c>
      <c r="C18">
        <v>445.68</v>
      </c>
      <c r="D18">
        <v>353.9</v>
      </c>
      <c r="E18">
        <v>100</v>
      </c>
    </row>
    <row r="19" spans="1:5" x14ac:dyDescent="0.2">
      <c r="A19" t="s">
        <v>34</v>
      </c>
      <c r="B19">
        <v>394.31</v>
      </c>
      <c r="C19">
        <v>111.42</v>
      </c>
      <c r="D19">
        <v>353.9</v>
      </c>
      <c r="E19">
        <v>100</v>
      </c>
    </row>
    <row r="20" spans="1:5" hidden="1" x14ac:dyDescent="0.2">
      <c r="A20" t="s">
        <v>35</v>
      </c>
      <c r="B20">
        <v>8475.2099999999991</v>
      </c>
      <c r="C20">
        <v>594.41999999999996</v>
      </c>
      <c r="D20">
        <v>1425.79</v>
      </c>
      <c r="E20">
        <v>100</v>
      </c>
    </row>
    <row r="21" spans="1:5" x14ac:dyDescent="0.2">
      <c r="A21" t="s">
        <v>36</v>
      </c>
      <c r="B21">
        <v>264.85000000000002</v>
      </c>
      <c r="C21">
        <v>18.57</v>
      </c>
      <c r="D21">
        <v>1426.23</v>
      </c>
      <c r="E21">
        <v>100</v>
      </c>
    </row>
    <row r="22" spans="1:5" hidden="1" x14ac:dyDescent="0.2">
      <c r="A22" t="s">
        <v>37</v>
      </c>
      <c r="B22">
        <v>10408.780000000001</v>
      </c>
      <c r="C22">
        <v>601.54</v>
      </c>
      <c r="D22">
        <v>1730.36</v>
      </c>
      <c r="E22">
        <v>100</v>
      </c>
    </row>
    <row r="23" spans="1:5" x14ac:dyDescent="0.2">
      <c r="A23" t="s">
        <v>38</v>
      </c>
      <c r="B23">
        <v>40.659999999999997</v>
      </c>
      <c r="C23">
        <v>2.35</v>
      </c>
      <c r="D23">
        <v>1730.21</v>
      </c>
      <c r="E23">
        <v>100</v>
      </c>
    </row>
    <row r="24" spans="1:5" hidden="1" x14ac:dyDescent="0.2">
      <c r="A24" t="s">
        <v>39</v>
      </c>
      <c r="B24">
        <v>98.77</v>
      </c>
      <c r="C24">
        <v>98.91</v>
      </c>
      <c r="D24">
        <v>100</v>
      </c>
      <c r="E24">
        <v>100.14</v>
      </c>
    </row>
    <row r="25" spans="1:5" x14ac:dyDescent="0.2">
      <c r="A25" t="s">
        <v>40</v>
      </c>
      <c r="B25">
        <v>395.08</v>
      </c>
      <c r="C25">
        <v>395.64</v>
      </c>
      <c r="D25">
        <v>100</v>
      </c>
      <c r="E25">
        <v>100.14</v>
      </c>
    </row>
    <row r="26" spans="1:5" hidden="1" x14ac:dyDescent="0.2">
      <c r="A26" t="s">
        <v>41</v>
      </c>
      <c r="B26">
        <v>98.69</v>
      </c>
      <c r="C26">
        <v>20.89</v>
      </c>
      <c r="D26">
        <v>472.43</v>
      </c>
      <c r="E26">
        <v>100</v>
      </c>
    </row>
    <row r="27" spans="1:5" x14ac:dyDescent="0.2">
      <c r="A27" t="s">
        <v>42</v>
      </c>
      <c r="B27">
        <v>394.75</v>
      </c>
      <c r="C27">
        <v>83.57</v>
      </c>
      <c r="D27">
        <v>472.36</v>
      </c>
      <c r="E27">
        <v>100</v>
      </c>
    </row>
    <row r="28" spans="1:5" x14ac:dyDescent="0.2">
      <c r="A28" t="s">
        <v>45</v>
      </c>
      <c r="B28">
        <f>SUBTOTAL(101,Table1[d4dsv5ephe])</f>
        <v>313.44499999999999</v>
      </c>
      <c r="C28">
        <f>SUBTOTAL(101,Table1[d3v2managed])</f>
        <v>131.80440000000002</v>
      </c>
    </row>
    <row r="29" spans="1:5" x14ac:dyDescent="0.2">
      <c r="A29" t="s">
        <v>47</v>
      </c>
      <c r="B29">
        <f>Table1[[#Totals],[d4dsv5ephe]]/MIN(Table1[[#Totals],[d4dsv5ephe]:[d3v2managed]])</f>
        <v>2.3781072559034446</v>
      </c>
      <c r="C29">
        <f>Table1[[#Totals],[d3v2managed]]/MIN(Table1[[#Totals],[d4dsv5ephe]:[d3v2managed]])</f>
        <v>1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E8CA-9562-DF45-9152-BD3FABA54249}">
  <dimension ref="A1:E29"/>
  <sheetViews>
    <sheetView workbookViewId="0">
      <selection activeCell="H26" sqref="H26"/>
    </sheetView>
  </sheetViews>
  <sheetFormatPr baseColWidth="10" defaultRowHeight="16" x14ac:dyDescent="0.2"/>
  <cols>
    <col min="1" max="1" width="56.5" bestFit="1" customWidth="1"/>
    <col min="2" max="2" width="13.33203125" customWidth="1"/>
    <col min="3" max="3" width="15.1640625" customWidth="1"/>
    <col min="4" max="4" width="24.33203125" customWidth="1"/>
    <col min="5" max="5" width="26.1640625" customWidth="1"/>
  </cols>
  <sheetData>
    <row r="1" spans="1:5" x14ac:dyDescent="0.2">
      <c r="A1" s="1" t="s">
        <v>16</v>
      </c>
      <c r="B1" s="1" t="s">
        <v>0</v>
      </c>
      <c r="C1" s="1" t="s">
        <v>1</v>
      </c>
      <c r="D1" s="1" t="s">
        <v>43</v>
      </c>
      <c r="E1" s="1" t="s">
        <v>44</v>
      </c>
    </row>
    <row r="2" spans="1:5" hidden="1" x14ac:dyDescent="0.2">
      <c r="A2" t="s">
        <v>17</v>
      </c>
      <c r="B2">
        <v>19184</v>
      </c>
      <c r="C2">
        <v>16737</v>
      </c>
      <c r="D2">
        <v>114.62</v>
      </c>
      <c r="E2">
        <v>100</v>
      </c>
    </row>
    <row r="3" spans="1:5" hidden="1" x14ac:dyDescent="0.2">
      <c r="A3" t="s">
        <v>18</v>
      </c>
      <c r="B3">
        <v>11269</v>
      </c>
      <c r="C3">
        <v>10123</v>
      </c>
      <c r="D3">
        <v>111.32</v>
      </c>
      <c r="E3">
        <v>100</v>
      </c>
    </row>
    <row r="4" spans="1:5" x14ac:dyDescent="0.2">
      <c r="A4" t="s">
        <v>19</v>
      </c>
      <c r="B4">
        <v>1574</v>
      </c>
      <c r="C4">
        <v>570</v>
      </c>
      <c r="D4">
        <v>276.14</v>
      </c>
      <c r="E4">
        <v>100</v>
      </c>
    </row>
    <row r="5" spans="1:5" hidden="1" x14ac:dyDescent="0.2">
      <c r="A5" t="s">
        <v>20</v>
      </c>
      <c r="B5">
        <v>394</v>
      </c>
      <c r="C5">
        <v>143</v>
      </c>
      <c r="D5">
        <v>275.52</v>
      </c>
      <c r="E5">
        <v>100</v>
      </c>
    </row>
    <row r="6" spans="1:5" x14ac:dyDescent="0.2">
      <c r="A6" t="s">
        <v>21</v>
      </c>
      <c r="B6">
        <v>12600</v>
      </c>
      <c r="C6">
        <v>610</v>
      </c>
      <c r="D6">
        <v>2065.5700000000002</v>
      </c>
      <c r="E6">
        <v>100</v>
      </c>
    </row>
    <row r="7" spans="1:5" hidden="1" x14ac:dyDescent="0.2">
      <c r="A7" t="s">
        <v>22</v>
      </c>
      <c r="B7">
        <v>394</v>
      </c>
      <c r="C7">
        <v>19.100000000000001</v>
      </c>
      <c r="D7">
        <v>2062.83</v>
      </c>
      <c r="E7">
        <v>100</v>
      </c>
    </row>
    <row r="8" spans="1:5" x14ac:dyDescent="0.2">
      <c r="A8" t="s">
        <v>23</v>
      </c>
      <c r="B8">
        <v>16600</v>
      </c>
      <c r="C8">
        <v>597</v>
      </c>
      <c r="D8">
        <v>2780.57</v>
      </c>
      <c r="E8">
        <v>100</v>
      </c>
    </row>
    <row r="9" spans="1:5" hidden="1" x14ac:dyDescent="0.2">
      <c r="A9" t="s">
        <v>24</v>
      </c>
      <c r="B9">
        <v>64.8</v>
      </c>
      <c r="C9">
        <v>2.3940000000000001</v>
      </c>
      <c r="D9">
        <v>2706.77</v>
      </c>
      <c r="E9">
        <v>100</v>
      </c>
    </row>
    <row r="10" spans="1:5" x14ac:dyDescent="0.2">
      <c r="A10" t="s">
        <v>25</v>
      </c>
      <c r="B10">
        <v>97</v>
      </c>
      <c r="C10">
        <v>97</v>
      </c>
      <c r="D10">
        <v>100</v>
      </c>
      <c r="E10">
        <v>100</v>
      </c>
    </row>
    <row r="11" spans="1:5" hidden="1" x14ac:dyDescent="0.2">
      <c r="A11" t="s">
        <v>26</v>
      </c>
      <c r="B11">
        <v>396</v>
      </c>
      <c r="C11">
        <v>394</v>
      </c>
      <c r="D11">
        <v>100.51</v>
      </c>
      <c r="E11">
        <v>100</v>
      </c>
    </row>
    <row r="12" spans="1:5" x14ac:dyDescent="0.2">
      <c r="A12" t="s">
        <v>27</v>
      </c>
      <c r="B12">
        <v>97</v>
      </c>
      <c r="C12">
        <v>36</v>
      </c>
      <c r="D12">
        <v>269.44</v>
      </c>
      <c r="E12">
        <v>100</v>
      </c>
    </row>
    <row r="13" spans="1:5" hidden="1" x14ac:dyDescent="0.2">
      <c r="A13" t="s">
        <v>28</v>
      </c>
      <c r="B13">
        <v>396</v>
      </c>
      <c r="C13">
        <v>148</v>
      </c>
      <c r="D13">
        <v>267.57</v>
      </c>
      <c r="E13">
        <v>100</v>
      </c>
    </row>
    <row r="14" spans="1:5" hidden="1" x14ac:dyDescent="0.2">
      <c r="A14" t="s">
        <v>29</v>
      </c>
      <c r="B14">
        <v>1140488620</v>
      </c>
      <c r="C14">
        <v>1509052690</v>
      </c>
      <c r="D14">
        <v>100</v>
      </c>
      <c r="E14">
        <v>132.32</v>
      </c>
    </row>
    <row r="15" spans="1:5" hidden="1" x14ac:dyDescent="0.2">
      <c r="A15" t="s">
        <v>30</v>
      </c>
      <c r="B15">
        <v>532864190</v>
      </c>
      <c r="C15">
        <v>383685390</v>
      </c>
      <c r="D15">
        <v>138.88</v>
      </c>
      <c r="E15">
        <v>100</v>
      </c>
    </row>
    <row r="16" spans="1:5" hidden="1" x14ac:dyDescent="0.2">
      <c r="A16" t="s">
        <v>31</v>
      </c>
      <c r="B16">
        <v>6257.27</v>
      </c>
      <c r="C16">
        <v>3370.47</v>
      </c>
      <c r="D16">
        <v>185.65</v>
      </c>
      <c r="E16">
        <v>100</v>
      </c>
    </row>
    <row r="17" spans="1:5" hidden="1" x14ac:dyDescent="0.2">
      <c r="A17" t="s">
        <v>32</v>
      </c>
      <c r="B17">
        <v>2997.28</v>
      </c>
      <c r="C17">
        <v>867.68</v>
      </c>
      <c r="D17">
        <v>345.44</v>
      </c>
      <c r="E17">
        <v>100</v>
      </c>
    </row>
    <row r="18" spans="1:5" x14ac:dyDescent="0.2">
      <c r="A18" t="s">
        <v>33</v>
      </c>
      <c r="B18">
        <v>1577.24</v>
      </c>
      <c r="C18">
        <v>445.68</v>
      </c>
      <c r="D18">
        <v>353.9</v>
      </c>
      <c r="E18">
        <v>100</v>
      </c>
    </row>
    <row r="19" spans="1:5" hidden="1" x14ac:dyDescent="0.2">
      <c r="A19" t="s">
        <v>34</v>
      </c>
      <c r="B19">
        <v>394.31</v>
      </c>
      <c r="C19">
        <v>111.42</v>
      </c>
      <c r="D19">
        <v>353.9</v>
      </c>
      <c r="E19">
        <v>100</v>
      </c>
    </row>
    <row r="20" spans="1:5" x14ac:dyDescent="0.2">
      <c r="A20" t="s">
        <v>35</v>
      </c>
      <c r="B20">
        <v>8475.2099999999991</v>
      </c>
      <c r="C20">
        <v>594.41999999999996</v>
      </c>
      <c r="D20">
        <v>1425.79</v>
      </c>
      <c r="E20">
        <v>100</v>
      </c>
    </row>
    <row r="21" spans="1:5" hidden="1" x14ac:dyDescent="0.2">
      <c r="A21" t="s">
        <v>36</v>
      </c>
      <c r="B21">
        <v>264.85000000000002</v>
      </c>
      <c r="C21">
        <v>18.57</v>
      </c>
      <c r="D21">
        <v>1426.23</v>
      </c>
      <c r="E21">
        <v>100</v>
      </c>
    </row>
    <row r="22" spans="1:5" x14ac:dyDescent="0.2">
      <c r="A22" t="s">
        <v>37</v>
      </c>
      <c r="B22">
        <v>10408.780000000001</v>
      </c>
      <c r="C22">
        <v>601.54</v>
      </c>
      <c r="D22">
        <v>1730.36</v>
      </c>
      <c r="E22">
        <v>100</v>
      </c>
    </row>
    <row r="23" spans="1:5" hidden="1" x14ac:dyDescent="0.2">
      <c r="A23" t="s">
        <v>38</v>
      </c>
      <c r="B23">
        <v>40.659999999999997</v>
      </c>
      <c r="C23">
        <v>2.35</v>
      </c>
      <c r="D23">
        <v>1730.21</v>
      </c>
      <c r="E23">
        <v>100</v>
      </c>
    </row>
    <row r="24" spans="1:5" x14ac:dyDescent="0.2">
      <c r="A24" t="s">
        <v>39</v>
      </c>
      <c r="B24">
        <v>98.77</v>
      </c>
      <c r="C24">
        <v>98.91</v>
      </c>
      <c r="D24">
        <v>100</v>
      </c>
      <c r="E24">
        <v>100.14</v>
      </c>
    </row>
    <row r="25" spans="1:5" hidden="1" x14ac:dyDescent="0.2">
      <c r="A25" t="s">
        <v>40</v>
      </c>
      <c r="B25">
        <v>395.08</v>
      </c>
      <c r="C25">
        <v>395.64</v>
      </c>
      <c r="D25">
        <v>100</v>
      </c>
      <c r="E25">
        <v>100.14</v>
      </c>
    </row>
    <row r="26" spans="1:5" x14ac:dyDescent="0.2">
      <c r="A26" t="s">
        <v>41</v>
      </c>
      <c r="B26">
        <v>98.69</v>
      </c>
      <c r="C26">
        <v>20.89</v>
      </c>
      <c r="D26">
        <v>472.43</v>
      </c>
      <c r="E26">
        <v>100</v>
      </c>
    </row>
    <row r="27" spans="1:5" hidden="1" x14ac:dyDescent="0.2">
      <c r="A27" t="s">
        <v>42</v>
      </c>
      <c r="B27">
        <v>394.75</v>
      </c>
      <c r="C27">
        <v>83.57</v>
      </c>
      <c r="D27">
        <v>472.36</v>
      </c>
      <c r="E27">
        <v>100</v>
      </c>
    </row>
    <row r="28" spans="1:5" x14ac:dyDescent="0.2">
      <c r="A28" t="s">
        <v>45</v>
      </c>
      <c r="B28">
        <f>SUBTOTAL(101,Table2[d4dsv5ephe])</f>
        <v>5162.6689999999999</v>
      </c>
      <c r="C28">
        <f>SUBTOTAL(101,Table2[d3v2managed])</f>
        <v>367.14399999999995</v>
      </c>
    </row>
    <row r="29" spans="1:5" x14ac:dyDescent="0.2">
      <c r="A29" t="s">
        <v>47</v>
      </c>
      <c r="B29">
        <f>Table2[[#Totals],[d4dsv5ephe]]/MIN(Table2[[#Totals],[d4dsv5ephe]:[d3v2managed]])</f>
        <v>14.061700586146037</v>
      </c>
      <c r="C29">
        <f>Table2[[#Totals],[d3v2managed]]/MIN(Table2[[#Totals],[d4dsv5ephe]:[d3v2managed]])</f>
        <v>1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1411-C48F-D64A-B058-5919424D83D0}">
  <dimension ref="A1:E29"/>
  <sheetViews>
    <sheetView workbookViewId="0">
      <selection activeCell="F28" sqref="F28"/>
    </sheetView>
  </sheetViews>
  <sheetFormatPr baseColWidth="10" defaultRowHeight="16" x14ac:dyDescent="0.2"/>
  <cols>
    <col min="1" max="1" width="56.5" bestFit="1" customWidth="1"/>
    <col min="2" max="2" width="13.33203125" customWidth="1"/>
    <col min="3" max="3" width="15.1640625" customWidth="1"/>
    <col min="4" max="4" width="24.33203125" customWidth="1"/>
    <col min="5" max="5" width="26.1640625" customWidth="1"/>
  </cols>
  <sheetData>
    <row r="1" spans="1:5" x14ac:dyDescent="0.2">
      <c r="A1" s="1" t="s">
        <v>16</v>
      </c>
      <c r="B1" s="1" t="s">
        <v>0</v>
      </c>
      <c r="C1" s="1" t="s">
        <v>1</v>
      </c>
      <c r="D1" s="1" t="s">
        <v>43</v>
      </c>
      <c r="E1" s="1" t="s">
        <v>44</v>
      </c>
    </row>
    <row r="2" spans="1:5" x14ac:dyDescent="0.2">
      <c r="A2" t="s">
        <v>17</v>
      </c>
      <c r="B2">
        <v>19184</v>
      </c>
      <c r="C2">
        <v>16737</v>
      </c>
      <c r="D2">
        <v>114.62</v>
      </c>
      <c r="E2">
        <v>100</v>
      </c>
    </row>
    <row r="3" spans="1:5" x14ac:dyDescent="0.2">
      <c r="A3" t="s">
        <v>18</v>
      </c>
      <c r="B3">
        <v>11269</v>
      </c>
      <c r="C3">
        <v>10123</v>
      </c>
      <c r="D3">
        <v>111.32</v>
      </c>
      <c r="E3">
        <v>100</v>
      </c>
    </row>
    <row r="4" spans="1:5" hidden="1" x14ac:dyDescent="0.2">
      <c r="A4" t="s">
        <v>19</v>
      </c>
      <c r="B4">
        <v>1574</v>
      </c>
      <c r="C4">
        <v>570</v>
      </c>
      <c r="D4">
        <v>276.14</v>
      </c>
      <c r="E4">
        <v>100</v>
      </c>
    </row>
    <row r="5" spans="1:5" hidden="1" x14ac:dyDescent="0.2">
      <c r="A5" t="s">
        <v>20</v>
      </c>
      <c r="B5">
        <v>394</v>
      </c>
      <c r="C5">
        <v>143</v>
      </c>
      <c r="D5">
        <v>275.52</v>
      </c>
      <c r="E5">
        <v>100</v>
      </c>
    </row>
    <row r="6" spans="1:5" hidden="1" x14ac:dyDescent="0.2">
      <c r="A6" t="s">
        <v>21</v>
      </c>
      <c r="B6">
        <v>12600</v>
      </c>
      <c r="C6">
        <v>610</v>
      </c>
      <c r="D6">
        <v>2065.5700000000002</v>
      </c>
      <c r="E6">
        <v>100</v>
      </c>
    </row>
    <row r="7" spans="1:5" hidden="1" x14ac:dyDescent="0.2">
      <c r="A7" t="s">
        <v>22</v>
      </c>
      <c r="B7">
        <v>394</v>
      </c>
      <c r="C7">
        <v>19.100000000000001</v>
      </c>
      <c r="D7">
        <v>2062.83</v>
      </c>
      <c r="E7">
        <v>100</v>
      </c>
    </row>
    <row r="8" spans="1:5" hidden="1" x14ac:dyDescent="0.2">
      <c r="A8" t="s">
        <v>23</v>
      </c>
      <c r="B8">
        <v>16600</v>
      </c>
      <c r="C8">
        <v>597</v>
      </c>
      <c r="D8">
        <v>2780.57</v>
      </c>
      <c r="E8">
        <v>100</v>
      </c>
    </row>
    <row r="9" spans="1:5" hidden="1" x14ac:dyDescent="0.2">
      <c r="A9" t="s">
        <v>24</v>
      </c>
      <c r="B9">
        <v>64.8</v>
      </c>
      <c r="C9">
        <v>2.3940000000000001</v>
      </c>
      <c r="D9">
        <v>2706.77</v>
      </c>
      <c r="E9">
        <v>100</v>
      </c>
    </row>
    <row r="10" spans="1:5" hidden="1" x14ac:dyDescent="0.2">
      <c r="A10" t="s">
        <v>25</v>
      </c>
      <c r="B10">
        <v>97</v>
      </c>
      <c r="C10">
        <v>97</v>
      </c>
      <c r="D10">
        <v>100</v>
      </c>
      <c r="E10">
        <v>100</v>
      </c>
    </row>
    <row r="11" spans="1:5" hidden="1" x14ac:dyDescent="0.2">
      <c r="A11" t="s">
        <v>26</v>
      </c>
      <c r="B11">
        <v>396</v>
      </c>
      <c r="C11">
        <v>394</v>
      </c>
      <c r="D11">
        <v>100.51</v>
      </c>
      <c r="E11">
        <v>100</v>
      </c>
    </row>
    <row r="12" spans="1:5" hidden="1" x14ac:dyDescent="0.2">
      <c r="A12" t="s">
        <v>27</v>
      </c>
      <c r="B12">
        <v>97</v>
      </c>
      <c r="C12">
        <v>36</v>
      </c>
      <c r="D12">
        <v>269.44</v>
      </c>
      <c r="E12">
        <v>100</v>
      </c>
    </row>
    <row r="13" spans="1:5" hidden="1" x14ac:dyDescent="0.2">
      <c r="A13" t="s">
        <v>28</v>
      </c>
      <c r="B13">
        <v>396</v>
      </c>
      <c r="C13">
        <v>148</v>
      </c>
      <c r="D13">
        <v>267.57</v>
      </c>
      <c r="E13">
        <v>100</v>
      </c>
    </row>
    <row r="14" spans="1:5" x14ac:dyDescent="0.2">
      <c r="A14" t="s">
        <v>29</v>
      </c>
      <c r="B14">
        <v>1140488620</v>
      </c>
      <c r="C14">
        <v>1509052690</v>
      </c>
      <c r="D14">
        <v>100</v>
      </c>
      <c r="E14">
        <v>132.32</v>
      </c>
    </row>
    <row r="15" spans="1:5" x14ac:dyDescent="0.2">
      <c r="A15" t="s">
        <v>30</v>
      </c>
      <c r="B15">
        <v>532864190</v>
      </c>
      <c r="C15">
        <v>383685390</v>
      </c>
      <c r="D15">
        <v>138.88</v>
      </c>
      <c r="E15">
        <v>100</v>
      </c>
    </row>
    <row r="16" spans="1:5" x14ac:dyDescent="0.2">
      <c r="A16" t="s">
        <v>31</v>
      </c>
      <c r="B16">
        <v>6257.27</v>
      </c>
      <c r="C16">
        <v>3370.47</v>
      </c>
      <c r="D16">
        <v>185.65</v>
      </c>
      <c r="E16">
        <v>100</v>
      </c>
    </row>
    <row r="17" spans="1:5" x14ac:dyDescent="0.2">
      <c r="A17" t="s">
        <v>32</v>
      </c>
      <c r="B17">
        <v>2997.28</v>
      </c>
      <c r="C17">
        <v>867.68</v>
      </c>
      <c r="D17">
        <v>345.44</v>
      </c>
      <c r="E17">
        <v>100</v>
      </c>
    </row>
    <row r="18" spans="1:5" hidden="1" x14ac:dyDescent="0.2">
      <c r="A18" t="s">
        <v>33</v>
      </c>
      <c r="B18">
        <v>1577.24</v>
      </c>
      <c r="C18">
        <v>445.68</v>
      </c>
      <c r="D18">
        <v>353.9</v>
      </c>
      <c r="E18">
        <v>100</v>
      </c>
    </row>
    <row r="19" spans="1:5" hidden="1" x14ac:dyDescent="0.2">
      <c r="A19" t="s">
        <v>34</v>
      </c>
      <c r="B19">
        <v>394.31</v>
      </c>
      <c r="C19">
        <v>111.42</v>
      </c>
      <c r="D19">
        <v>353.9</v>
      </c>
      <c r="E19">
        <v>100</v>
      </c>
    </row>
    <row r="20" spans="1:5" hidden="1" x14ac:dyDescent="0.2">
      <c r="A20" t="s">
        <v>35</v>
      </c>
      <c r="B20">
        <v>8475.2099999999991</v>
      </c>
      <c r="C20">
        <v>594.41999999999996</v>
      </c>
      <c r="D20">
        <v>1425.79</v>
      </c>
      <c r="E20">
        <v>100</v>
      </c>
    </row>
    <row r="21" spans="1:5" hidden="1" x14ac:dyDescent="0.2">
      <c r="A21" t="s">
        <v>36</v>
      </c>
      <c r="B21">
        <v>264.85000000000002</v>
      </c>
      <c r="C21">
        <v>18.57</v>
      </c>
      <c r="D21">
        <v>1426.23</v>
      </c>
      <c r="E21">
        <v>100</v>
      </c>
    </row>
    <row r="22" spans="1:5" hidden="1" x14ac:dyDescent="0.2">
      <c r="A22" t="s">
        <v>37</v>
      </c>
      <c r="B22">
        <v>10408.780000000001</v>
      </c>
      <c r="C22">
        <v>601.54</v>
      </c>
      <c r="D22">
        <v>1730.36</v>
      </c>
      <c r="E22">
        <v>100</v>
      </c>
    </row>
    <row r="23" spans="1:5" hidden="1" x14ac:dyDescent="0.2">
      <c r="A23" t="s">
        <v>38</v>
      </c>
      <c r="B23">
        <v>40.659999999999997</v>
      </c>
      <c r="C23">
        <v>2.35</v>
      </c>
      <c r="D23">
        <v>1730.21</v>
      </c>
      <c r="E23">
        <v>100</v>
      </c>
    </row>
    <row r="24" spans="1:5" hidden="1" x14ac:dyDescent="0.2">
      <c r="A24" t="s">
        <v>39</v>
      </c>
      <c r="B24">
        <v>98.77</v>
      </c>
      <c r="C24">
        <v>98.91</v>
      </c>
      <c r="D24">
        <v>100</v>
      </c>
      <c r="E24">
        <v>100.14</v>
      </c>
    </row>
    <row r="25" spans="1:5" hidden="1" x14ac:dyDescent="0.2">
      <c r="A25" t="s">
        <v>40</v>
      </c>
      <c r="B25">
        <v>395.08</v>
      </c>
      <c r="C25">
        <v>395.64</v>
      </c>
      <c r="D25">
        <v>100</v>
      </c>
      <c r="E25">
        <v>100.14</v>
      </c>
    </row>
    <row r="26" spans="1:5" hidden="1" x14ac:dyDescent="0.2">
      <c r="A26" t="s">
        <v>41</v>
      </c>
      <c r="B26">
        <v>98.69</v>
      </c>
      <c r="C26">
        <v>20.89</v>
      </c>
      <c r="D26">
        <v>472.43</v>
      </c>
      <c r="E26">
        <v>100</v>
      </c>
    </row>
    <row r="27" spans="1:5" hidden="1" x14ac:dyDescent="0.2">
      <c r="A27" t="s">
        <v>42</v>
      </c>
      <c r="B27">
        <v>394.75</v>
      </c>
      <c r="C27">
        <v>83.57</v>
      </c>
      <c r="D27">
        <v>472.36</v>
      </c>
      <c r="E27">
        <v>100</v>
      </c>
    </row>
    <row r="28" spans="1:5" x14ac:dyDescent="0.2">
      <c r="A28" t="s">
        <v>45</v>
      </c>
      <c r="D28">
        <f>SUBTOTAL(101,Table3[d4dsv5ephe (normalized)])</f>
        <v>165.98500000000001</v>
      </c>
      <c r="E28">
        <f>SUBTOTAL(101,Table3[d3v2managed (normalized)])</f>
        <v>105.38666666666666</v>
      </c>
    </row>
    <row r="29" spans="1:5" x14ac:dyDescent="0.2">
      <c r="A29" t="s">
        <v>47</v>
      </c>
      <c r="D29">
        <f>Table3[[#Totals],[d4dsv5ephe (normalized)]]/MIN(Table3[[#Totals],[d4dsv5ephe (normalized)]:[d3v2managed (normalized)]])</f>
        <v>1.575009488866397</v>
      </c>
      <c r="E29">
        <f>Table3[[#Totals],[d3v2managed (normalized)]]/MIN(Table3[[#Totals],[d4dsv5ephe (normalized)]:[d3v2managed (normalized)]])</f>
        <v>1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1507-3665-9349-831E-2B51F08BBC5C}">
  <dimension ref="A1:N4"/>
  <sheetViews>
    <sheetView tabSelected="1" workbookViewId="0">
      <selection activeCell="K3" sqref="K3"/>
    </sheetView>
  </sheetViews>
  <sheetFormatPr baseColWidth="10" defaultRowHeight="16" x14ac:dyDescent="0.2"/>
  <cols>
    <col min="1" max="1" width="12.6640625" bestFit="1" customWidth="1"/>
    <col min="2" max="2" width="33" bestFit="1" customWidth="1"/>
    <col min="5" max="5" width="25.83203125" bestFit="1" customWidth="1"/>
    <col min="6" max="6" width="13.5" bestFit="1" customWidth="1"/>
    <col min="7" max="7" width="23.83203125" style="2" bestFit="1" customWidth="1"/>
    <col min="8" max="8" width="37.6640625" style="2" bestFit="1" customWidth="1"/>
    <col min="9" max="9" width="12.5" bestFit="1" customWidth="1"/>
    <col min="10" max="10" width="12" bestFit="1" customWidth="1"/>
    <col min="11" max="11" width="21.83203125" style="3" bestFit="1" customWidth="1"/>
    <col min="12" max="12" width="21.6640625" customWidth="1"/>
    <col min="13" max="13" width="14.83203125" bestFit="1" customWidth="1"/>
    <col min="14" max="14" width="12.1640625" bestFit="1" customWidth="1"/>
  </cols>
  <sheetData>
    <row r="1" spans="1:14" x14ac:dyDescent="0.2">
      <c r="G1"/>
      <c r="H1"/>
      <c r="K1"/>
    </row>
    <row r="2" spans="1:14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49</v>
      </c>
      <c r="H2" s="1" t="s">
        <v>48</v>
      </c>
      <c r="I2" s="1" t="s">
        <v>8</v>
      </c>
      <c r="J2" s="1" t="s">
        <v>46</v>
      </c>
      <c r="K2" s="1" t="s">
        <v>50</v>
      </c>
      <c r="L2" s="1" t="s">
        <v>9</v>
      </c>
    </row>
    <row r="3" spans="1:14" x14ac:dyDescent="0.2">
      <c r="A3" t="s">
        <v>0</v>
      </c>
      <c r="B3" t="s">
        <v>11</v>
      </c>
      <c r="C3">
        <v>4</v>
      </c>
      <c r="D3">
        <v>16</v>
      </c>
      <c r="E3" t="s">
        <v>12</v>
      </c>
      <c r="F3">
        <v>150</v>
      </c>
      <c r="G3" s="2">
        <v>0.27200000000000002</v>
      </c>
      <c r="H3" s="2">
        <v>0</v>
      </c>
      <c r="I3" s="2">
        <f>G3*$N$3+H3</f>
        <v>198.56</v>
      </c>
      <c r="J3">
        <f>0.5*('Results Disk (MBps)'!B29+'Results Disk (IOPS)'!B29)+'Results CPU'!D29</f>
        <v>9.794913409891139</v>
      </c>
      <c r="K3" s="3">
        <f>J3/I3</f>
        <v>4.9329741185994855E-2</v>
      </c>
      <c r="M3" t="s">
        <v>10</v>
      </c>
      <c r="N3">
        <v>730</v>
      </c>
    </row>
    <row r="4" spans="1:14" x14ac:dyDescent="0.2">
      <c r="A4" t="s">
        <v>1</v>
      </c>
      <c r="B4" t="s">
        <v>13</v>
      </c>
      <c r="C4">
        <v>4</v>
      </c>
      <c r="D4">
        <v>14</v>
      </c>
      <c r="E4" t="s">
        <v>14</v>
      </c>
      <c r="F4">
        <v>0</v>
      </c>
      <c r="G4" s="2">
        <v>0.27200000000000002</v>
      </c>
      <c r="H4" s="2">
        <v>9.6</v>
      </c>
      <c r="I4" s="2">
        <f>G4*$N$3+H4</f>
        <v>208.16</v>
      </c>
      <c r="J4">
        <f>0.5*('Results Disk (MBps)'!C29+'Results Disk (IOPS)'!C29)+'Results CPU'!E29</f>
        <v>2</v>
      </c>
      <c r="K4" s="3">
        <f>J4/I4</f>
        <v>9.6079938508839349E-3</v>
      </c>
      <c r="M4" t="s">
        <v>15</v>
      </c>
      <c r="N4">
        <f>N3/24</f>
        <v>30.416666666666668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Disk (MBps)</vt:lpstr>
      <vt:lpstr>Results Disk (IOPS)</vt:lpstr>
      <vt:lpstr>Results CPU</vt:lpstr>
      <vt:lpstr>Meta-data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Shekow, M.,SNL IT P&amp;P,Abt 1320, external, external</dc:creator>
  <cp:lastModifiedBy>Shekow, M.,SNL IT P&amp;P,Abt 1320, external, external</cp:lastModifiedBy>
  <dcterms:created xsi:type="dcterms:W3CDTF">2023-12-22T08:33:02Z</dcterms:created>
  <dcterms:modified xsi:type="dcterms:W3CDTF">2023-12-26T09:12:38Z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2023-12-25T09:24:12Z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88b16b6a-a233-4406-89c0-0b76b5253d91</vt:lpwstr>
  </property>
  <property fmtid="{D5CDD505-2E9C-101B-9397-08002B2CF9AE}" pid="8" name="MSIP_Label_736915f3-2f02-4945-8997-f2963298db46_ContentBits">
    <vt:lpwstr>1</vt:lpwstr>
  </property>
</Properties>
</file>