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a50d89bf38c4fd/Desarrollo de Software 2/DAR/"/>
    </mc:Choice>
  </mc:AlternateContent>
  <xr:revisionPtr revIDLastSave="315" documentId="13_ncr:1_{C9A2D4A1-A777-46BA-8E98-9FCC623DEC75}" xr6:coauthVersionLast="45" xr6:coauthVersionMax="45" xr10:uidLastSave="{932DBD84-D29A-493A-8FE8-50118B21B876}"/>
  <bookViews>
    <workbookView xWindow="-3135" yWindow="-16320" windowWidth="29040" windowHeight="16440" firstSheet="2" activeTab="7" xr2:uid="{00000000-000D-0000-FFFF-FFFF00000000}"/>
  </bookViews>
  <sheets>
    <sheet name="Puntos" sheetId="2" r:id="rId1"/>
    <sheet name="DAR" sheetId="1" r:id="rId2"/>
    <sheet name="1,1" sheetId="3" r:id="rId3"/>
    <sheet name="1.2" sheetId="4" r:id="rId4"/>
    <sheet name="1.3" sheetId="6" r:id="rId5"/>
    <sheet name="1.4" sheetId="8" r:id="rId6"/>
    <sheet name="1.5" sheetId="10" r:id="rId7"/>
    <sheet name="1.6" sheetId="11" r:id="rId8"/>
  </sheets>
  <definedNames>
    <definedName name="_xlnm.Print_Area" localSheetId="1">DAR!$A$1:$G$106</definedName>
    <definedName name="ecriterios">DAR!$B$22:$E$31</definedName>
    <definedName name="lalternativas">DAR!$B$14:$B$19</definedName>
    <definedName name="lcriterios">DAR!$B$22:$B$31</definedName>
    <definedName name="lresultados">DAR!$C$14:$C$19,DAR!$B$14:$B$19</definedName>
    <definedName name="mevaluacion">DAR!$A$84:$C$87</definedName>
    <definedName name="mresultados">DAR!$B$45:$G$45,DAR!$B$34:$G$34</definedName>
    <definedName name="mvalores">DAR!$E$2:$F$14</definedName>
    <definedName name="mvevaluacion">DAR!$B$84:$C$90</definedName>
    <definedName name="resultados">DAR!$B$14:$C$19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3" i="8" l="1"/>
  <c r="K58" i="8"/>
  <c r="L61" i="8" s="1"/>
  <c r="C39" i="8"/>
  <c r="C58" i="8"/>
  <c r="C22" i="6"/>
  <c r="C7" i="6"/>
  <c r="B48" i="1" l="1"/>
  <c r="D4" i="10" l="1"/>
  <c r="A95" i="1" l="1" a="1"/>
  <c r="A101" i="1" s="1"/>
  <c r="E24" i="1"/>
  <c r="E23" i="1"/>
  <c r="E22" i="1"/>
  <c r="B94" i="1" a="1"/>
  <c r="D94" i="1" s="1"/>
  <c r="A35" i="1" a="1"/>
  <c r="A35" i="1" s="1"/>
  <c r="B34" i="1" a="1"/>
  <c r="E34" i="1" s="1"/>
  <c r="E31" i="1"/>
  <c r="E30" i="1"/>
  <c r="E29" i="1"/>
  <c r="E28" i="1"/>
  <c r="E27" i="1"/>
  <c r="E26" i="1"/>
  <c r="E25" i="1"/>
  <c r="A103" i="1"/>
  <c r="G103" i="1" s="1"/>
  <c r="A96" i="1"/>
  <c r="C7" i="10" s="1"/>
  <c r="A102" i="1"/>
  <c r="G102" i="1" s="1"/>
  <c r="A100" i="1" l="1"/>
  <c r="G100" i="1" s="1"/>
  <c r="A95" i="1"/>
  <c r="C6" i="10" s="1"/>
  <c r="A97" i="1"/>
  <c r="C8" i="10" s="1"/>
  <c r="C94" i="1"/>
  <c r="E5" i="10" s="1"/>
  <c r="D96" i="1"/>
  <c r="A40" i="1"/>
  <c r="A39" i="1"/>
  <c r="G94" i="1"/>
  <c r="A41" i="1"/>
  <c r="C34" i="1"/>
  <c r="A104" i="1"/>
  <c r="B104" i="1" s="1"/>
  <c r="B102" i="1"/>
  <c r="A38" i="1"/>
  <c r="B34" i="1"/>
  <c r="A99" i="1"/>
  <c r="B99" i="1" s="1"/>
  <c r="F94" i="1"/>
  <c r="E94" i="1"/>
  <c r="F34" i="1"/>
  <c r="G34" i="1"/>
  <c r="B94" i="1"/>
  <c r="D5" i="10" s="1"/>
  <c r="F101" i="1"/>
  <c r="C101" i="1"/>
  <c r="C102" i="1"/>
  <c r="F102" i="1"/>
  <c r="A43" i="1"/>
  <c r="A42" i="1"/>
  <c r="G97" i="1"/>
  <c r="D34" i="1"/>
  <c r="E102" i="1"/>
  <c r="E103" i="1"/>
  <c r="A98" i="1"/>
  <c r="G98" i="1" s="1"/>
  <c r="A37" i="1"/>
  <c r="A36" i="1"/>
  <c r="A44" i="1"/>
  <c r="B100" i="1"/>
  <c r="F100" i="1"/>
  <c r="C95" i="1"/>
  <c r="C100" i="1"/>
  <c r="E100" i="1"/>
  <c r="D102" i="1"/>
  <c r="F96" i="1"/>
  <c r="E96" i="1"/>
  <c r="G95" i="1"/>
  <c r="G96" i="1"/>
  <c r="D103" i="1"/>
  <c r="F95" i="1"/>
  <c r="B96" i="1"/>
  <c r="D7" i="10" s="1"/>
  <c r="G101" i="1"/>
  <c r="B101" i="1"/>
  <c r="C103" i="1"/>
  <c r="F97" i="1"/>
  <c r="D101" i="1"/>
  <c r="F103" i="1"/>
  <c r="B103" i="1"/>
  <c r="E101" i="1"/>
  <c r="D95" i="1"/>
  <c r="C96" i="1"/>
  <c r="E7" i="10" s="1"/>
  <c r="B95" i="1"/>
  <c r="E95" i="1"/>
  <c r="B97" i="1" l="1"/>
  <c r="D8" i="10" s="1"/>
  <c r="C97" i="1"/>
  <c r="E8" i="10" s="1"/>
  <c r="E97" i="1"/>
  <c r="D97" i="1"/>
  <c r="C104" i="1"/>
  <c r="E104" i="1"/>
  <c r="D100" i="1"/>
  <c r="E6" i="10"/>
  <c r="D6" i="10"/>
  <c r="B46" i="1" a="1"/>
  <c r="E98" i="1"/>
  <c r="C9" i="10"/>
  <c r="G104" i="1"/>
  <c r="F104" i="1"/>
  <c r="F99" i="1"/>
  <c r="D104" i="1"/>
  <c r="C99" i="1"/>
  <c r="E99" i="1"/>
  <c r="D99" i="1"/>
  <c r="G99" i="1"/>
  <c r="B98" i="1"/>
  <c r="D98" i="1"/>
  <c r="C98" i="1"/>
  <c r="F98" i="1"/>
  <c r="B46" i="1"/>
  <c r="E46" i="1"/>
  <c r="D46" i="1"/>
  <c r="F46" i="1"/>
  <c r="C46" i="1"/>
  <c r="G46" i="1"/>
  <c r="G45" i="1" l="1"/>
  <c r="D45" i="1"/>
  <c r="C45" i="1"/>
  <c r="E9" i="10"/>
  <c r="E10" i="10" s="1"/>
  <c r="E45" i="1"/>
  <c r="B45" i="1"/>
  <c r="D9" i="10"/>
  <c r="D10" i="10" s="1"/>
  <c r="F45" i="1"/>
  <c r="B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jcontreras</author>
    <author>Familia Contreras</author>
  </authors>
  <commentList>
    <comment ref="D11" authorId="0" shapeId="0" xr:uid="{00000000-0006-0000-0100-000001000000}">
      <text>
        <r>
          <rPr>
            <b/>
            <sz val="8"/>
            <color indexed="81"/>
            <rFont val="Tahoma"/>
          </rPr>
          <t>Ingrese la decisión que quiere evaluar. 
No ingrese preguntas, sino qué es lo que va a elegir.</t>
        </r>
      </text>
    </comment>
    <comment ref="B14" authorId="1" shapeId="0" xr:uid="{00000000-0006-0000-0100-000002000000}">
      <text>
        <r>
          <rPr>
            <b/>
            <sz val="8"/>
            <color indexed="8"/>
            <rFont val="Tahoma"/>
          </rPr>
          <t>Escriba en cada línea las alternativas posibles.</t>
        </r>
      </text>
    </comment>
    <comment ref="B22" authorId="1" shapeId="0" xr:uid="{00000000-0006-0000-0100-000003000000}">
      <text>
        <r>
          <rPr>
            <b/>
            <sz val="8"/>
            <color indexed="8"/>
            <rFont val="Tahoma"/>
          </rPr>
          <t>Ingrese los criterios con los que va a evaluar la decisión
Pueden ser positivos o negativos. Éstos se evaluarán con la calificación que Ud. ingrese.</t>
        </r>
      </text>
    </comment>
    <comment ref="D22" authorId="1" shapeId="0" xr:uid="{00000000-0006-0000-0100-000004000000}">
      <text>
        <r>
          <rPr>
            <b/>
            <sz val="8"/>
            <color indexed="8"/>
            <rFont val="Tahoma"/>
          </rPr>
          <t>Elija la calificación que dará a cada criterio.
Puede ingresar calificaciones no deseadas.</t>
        </r>
      </text>
    </comment>
    <comment ref="B35" authorId="1" shapeId="0" xr:uid="{00000000-0006-0000-0100-000005000000}">
      <text>
        <r>
          <rPr>
            <b/>
            <sz val="8"/>
            <color indexed="8"/>
            <rFont val="Tahoma"/>
          </rPr>
          <t>Elija el valor que Ud asigna al criterio por cada alternativa.</t>
        </r>
      </text>
    </comment>
    <comment ref="C84" authorId="1" shapeId="0" xr:uid="{00000000-0006-0000-0100-000006000000}">
      <text>
        <r>
          <rPr>
            <b/>
            <sz val="8"/>
            <color indexed="8"/>
            <rFont val="Tahoma"/>
          </rPr>
          <t>Si desea configurar los parámetros de evaluación, ingrese un valor entre 1 y -1.</t>
        </r>
      </text>
    </comment>
  </commentList>
</comments>
</file>

<file path=xl/sharedStrings.xml><?xml version="1.0" encoding="utf-8"?>
<sst xmlns="http://schemas.openxmlformats.org/spreadsheetml/2006/main" count="161" uniqueCount="126">
  <si>
    <t>Este plan para realizar el proceso de análisis de decisiones y resolución</t>
  </si>
  <si>
    <t>puede estar incluido en (o referenciado por) el plan de proyecto, el</t>
  </si>
  <si>
    <t>cual se describe en el área de proceso Planificación del Proyecto.</t>
  </si>
  <si>
    <t>Analizar y tomar una decisión</t>
  </si>
  <si>
    <t>Datos generales</t>
  </si>
  <si>
    <t>Objeto de la reunión</t>
  </si>
  <si>
    <t>Toma de decisión sobre uso de repositorio o trabajo local en el desarrollo de software</t>
  </si>
  <si>
    <t>Objetivo que se quiere lograr</t>
  </si>
  <si>
    <t>Seguridad y control del software</t>
  </si>
  <si>
    <t>Fecha - Hora de registro</t>
  </si>
  <si>
    <t>Esfuerzo estimado</t>
  </si>
  <si>
    <t>3 días hábiles</t>
  </si>
  <si>
    <t>Plazo estimado para tomar la decisión</t>
  </si>
  <si>
    <t>Facilitador(a)</t>
  </si>
  <si>
    <t>Elliot Garamendi</t>
  </si>
  <si>
    <t>Plazo real para tomar la decisión</t>
  </si>
  <si>
    <t xml:space="preserve">Esfuerzo real </t>
  </si>
  <si>
    <t>3 días Habiles</t>
  </si>
  <si>
    <t>Elegir:</t>
  </si>
  <si>
    <t>Git + GitHub</t>
  </si>
  <si>
    <t>Alternativas:</t>
  </si>
  <si>
    <t>LocalHost</t>
  </si>
  <si>
    <t>F</t>
  </si>
  <si>
    <t>Criterios:</t>
  </si>
  <si>
    <t>Calificación</t>
  </si>
  <si>
    <t>Tiempo de aprendizaje del uso de repositorio</t>
  </si>
  <si>
    <t>Deseado</t>
  </si>
  <si>
    <t>Los costes del software y repositorio</t>
  </si>
  <si>
    <t>Significativo</t>
  </si>
  <si>
    <t>Tiempo de Integración de código de los equipos de trabajo</t>
  </si>
  <si>
    <t>Imprescindible</t>
  </si>
  <si>
    <t xml:space="preserve">Persistencia de código, integridad y accesibilidad </t>
  </si>
  <si>
    <t>Calificación de Alternativas</t>
  </si>
  <si>
    <t>Muy alto</t>
  </si>
  <si>
    <t>Bajo</t>
  </si>
  <si>
    <t>Medio</t>
  </si>
  <si>
    <t>Resultados:</t>
  </si>
  <si>
    <t>Alternativa elegida:</t>
  </si>
  <si>
    <t>Justificación:</t>
  </si>
  <si>
    <t>Es el método que mejor se acomoda a las necesidades del proyecto y las herramientas existentes del grupo de trabajo.</t>
  </si>
  <si>
    <t>Método de evaluación para tomar la decisión</t>
  </si>
  <si>
    <t>No</t>
  </si>
  <si>
    <t>Enfoque Directivo. Decisor:</t>
  </si>
  <si>
    <t>Enfoque Consultivo. Decisor:</t>
  </si>
  <si>
    <t>Si</t>
  </si>
  <si>
    <t>Enfoque Democrático</t>
  </si>
  <si>
    <t>Enfoque de Consenso</t>
  </si>
  <si>
    <t>Otro método</t>
  </si>
  <si>
    <t>Personas que conforman el equipo decisor</t>
  </si>
  <si>
    <t>Nombre</t>
  </si>
  <si>
    <t>Puesto</t>
  </si>
  <si>
    <t>Unidad de Negocio</t>
  </si>
  <si>
    <t>Asistió</t>
  </si>
  <si>
    <t>Acsafkineret Yonamine</t>
  </si>
  <si>
    <t>Jefe de Proyecto</t>
  </si>
  <si>
    <t>José Gomez</t>
  </si>
  <si>
    <t>Analista Programador</t>
  </si>
  <si>
    <t>Fernando Minaya</t>
  </si>
  <si>
    <t>Programador</t>
  </si>
  <si>
    <t>Peter Zegarra</t>
  </si>
  <si>
    <t>Otro</t>
  </si>
  <si>
    <t>Josué Mar</t>
  </si>
  <si>
    <t>Documentador</t>
  </si>
  <si>
    <t>Personas que sustentan los criterios</t>
  </si>
  <si>
    <t>Parámetros</t>
  </si>
  <si>
    <t>Impacto</t>
  </si>
  <si>
    <t>Categoría</t>
  </si>
  <si>
    <t>Valor</t>
  </si>
  <si>
    <t>Nada</t>
  </si>
  <si>
    <t>Irrelevante</t>
  </si>
  <si>
    <t>Inadecuado</t>
  </si>
  <si>
    <t>Indeseado</t>
  </si>
  <si>
    <t>Inaceptable</t>
  </si>
  <si>
    <t>Evaluación de alternativas</t>
  </si>
  <si>
    <t>Los clientes son los que mueven cualquier negocio por lo tanto es la parte más importante y se debe asegurar su software con nuevas tecnologías</t>
  </si>
  <si>
    <t>Los Jefes de áreas son quienes marcan la otra linea importante, ya que ellos aperturan cada proyecto con el cliente y se encargan del coste</t>
  </si>
  <si>
    <t>Por último tenemos al equipo de desarrollo, quienes son los encargados de brindar el producto final para su entrega y requiere una seguridad y control sobre el software</t>
  </si>
  <si>
    <t>Soluciones Alternativas</t>
  </si>
  <si>
    <t>Ventajas</t>
  </si>
  <si>
    <t>Desventajas</t>
  </si>
  <si>
    <t>Curva de aprendizaje bajo</t>
  </si>
  <si>
    <t>No tiene herramientas de integración</t>
  </si>
  <si>
    <t>Es económico, solo requiere servidor</t>
  </si>
  <si>
    <t>Se pierde tiempo al compartir código</t>
  </si>
  <si>
    <t>Es vulnerable a manipulación externa</t>
  </si>
  <si>
    <t>El código es sensible al estado del hardware</t>
  </si>
  <si>
    <t>Presenta herramientas de integración</t>
  </si>
  <si>
    <t>Curva de aprendizaje alto</t>
  </si>
  <si>
    <t>Agiliza el desarrollo de software</t>
  </si>
  <si>
    <t>Tiene un coste mensual</t>
  </si>
  <si>
    <t>Permite un control ver versiones</t>
  </si>
  <si>
    <t>Repositorio en nube</t>
  </si>
  <si>
    <t>No depende del hardware</t>
  </si>
  <si>
    <t>Es seguro</t>
  </si>
  <si>
    <t>El código siempre estará disponible</t>
  </si>
  <si>
    <t>Test</t>
  </si>
  <si>
    <t>Pruebas</t>
  </si>
  <si>
    <t>tales como:</t>
  </si>
  <si>
    <t>Funcionalidad</t>
  </si>
  <si>
    <t>Estrés</t>
  </si>
  <si>
    <t>Simulacion</t>
  </si>
  <si>
    <t>Siempre se requerira que se simule como funcionaria una solución para detectar los posibles alcances de estes.</t>
  </si>
  <si>
    <t>Los costes son el mantenimiento por un año</t>
  </si>
  <si>
    <t>Costos</t>
  </si>
  <si>
    <t>Incidencias 20%</t>
  </si>
  <si>
    <t>Puede variar una vez implementado</t>
  </si>
  <si>
    <t>Depende de la ética y control del trabajador</t>
  </si>
  <si>
    <t>Tiempo de retorno</t>
  </si>
  <si>
    <t>3 meses</t>
  </si>
  <si>
    <t>por día</t>
  </si>
  <si>
    <t>Costo extra</t>
  </si>
  <si>
    <t>0 soles</t>
  </si>
  <si>
    <t>Depende de un daño externo al hardware</t>
  </si>
  <si>
    <t>Incidencias 5%</t>
  </si>
  <si>
    <t>Conflictos de integración</t>
  </si>
  <si>
    <t>6 meses</t>
  </si>
  <si>
    <t>Evaluacion</t>
  </si>
  <si>
    <t>Siendo el la suma más alto la mejor alternativa</t>
  </si>
  <si>
    <t>Suma Total</t>
  </si>
  <si>
    <t>1.1 Establecer las guías para el análisis de decisiones</t>
  </si>
  <si>
    <t>a. Toda organización requiere de mecanismos de control sistematizados</t>
  </si>
  <si>
    <t>c. Toda organización debe medir el impacto de los medios que hacen que sus objetivos se realicen</t>
  </si>
  <si>
    <t>d. En todos los acuerdos existe derechos y deberes</t>
  </si>
  <si>
    <t>b. Toda organización busca reducir gastos y maximizar ganancias</t>
  </si>
  <si>
    <t>1.2 Impacto sobre las prioridades</t>
  </si>
  <si>
    <t>1.3 Siempre se buscaran los pro y contras de cualquier solución en base a experiencias y documentación de varias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</si>
</sst>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S/&quot;* #,##0.00_-;\-&quot;S/&quot;* #,##0.00_-;_-&quot;S/&quot;* &quot;-&quot;??_-;_-@_-"/>
    <numFmt numFmtId="165" formatCode="0.0"/>
    <numFmt numFmtId="166" formatCode="dd/mm/yyyy;@"/>
    <numFmt numFmtId="167" formatCode="_-[$$-45C]* #,##0.00_-;\-[$$-45C]* #,##0.00_-;_-[$$-45C]* &quot;-&quot;??_-;_-@_-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9"/>
      <name val="Arial"/>
    </font>
    <font>
      <sz val="8"/>
      <color indexed="18"/>
      <name val="Arial"/>
      <family val="2"/>
    </font>
    <font>
      <sz val="8"/>
      <color indexed="16"/>
      <name val="Arial"/>
      <family val="2"/>
    </font>
    <font>
      <sz val="8"/>
      <name val="Arial"/>
    </font>
    <font>
      <b/>
      <sz val="10"/>
      <color indexed="58"/>
      <name val="Arial"/>
      <family val="2"/>
    </font>
    <font>
      <b/>
      <u/>
      <sz val="12"/>
      <name val="Arial"/>
      <family val="2"/>
    </font>
    <font>
      <b/>
      <sz val="8"/>
      <color indexed="8"/>
      <name val="Tahoma"/>
    </font>
    <font>
      <b/>
      <sz val="8"/>
      <color indexed="81"/>
      <name val="Tahoma"/>
    </font>
    <font>
      <sz val="9"/>
      <name val="Arial"/>
      <family val="2"/>
    </font>
    <font>
      <b/>
      <sz val="10"/>
      <name val="Arial Narrow"/>
      <family val="2"/>
    </font>
    <font>
      <sz val="10"/>
      <name val="Arial"/>
      <family val="2"/>
    </font>
    <font>
      <sz val="14"/>
      <name val="Times New Roman"/>
      <family val="1"/>
    </font>
    <font>
      <b/>
      <sz val="10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-0.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18"/>
      </top>
      <bottom style="thick">
        <color indexed="40"/>
      </bottom>
      <diagonal/>
    </border>
    <border>
      <left style="hair">
        <color indexed="60"/>
      </left>
      <right/>
      <top style="hair">
        <color indexed="60"/>
      </top>
      <bottom style="hair">
        <color indexed="60"/>
      </bottom>
      <diagonal/>
    </border>
    <border>
      <left/>
      <right/>
      <top style="hair">
        <color indexed="60"/>
      </top>
      <bottom style="hair">
        <color indexed="60"/>
      </bottom>
      <diagonal/>
    </border>
    <border>
      <left/>
      <right style="hair">
        <color indexed="60"/>
      </right>
      <top style="hair">
        <color indexed="60"/>
      </top>
      <bottom style="hair">
        <color indexed="60"/>
      </bottom>
      <diagonal/>
    </border>
    <border>
      <left style="hair">
        <color indexed="16"/>
      </left>
      <right/>
      <top style="hair">
        <color indexed="16"/>
      </top>
      <bottom style="thin">
        <color indexed="64"/>
      </bottom>
      <diagonal/>
    </border>
    <border>
      <left/>
      <right style="hair">
        <color indexed="16"/>
      </right>
      <top style="hair">
        <color indexed="16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 style="hair">
        <color indexed="16"/>
      </top>
      <bottom style="thin">
        <color indexed="64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164" fontId="2" fillId="0" borderId="0" applyFont="0" applyFill="0" applyBorder="0" applyAlignment="0" applyProtection="0"/>
  </cellStyleXfs>
  <cellXfs count="175">
    <xf numFmtId="0" fontId="0" fillId="0" borderId="0" xfId="0"/>
    <xf numFmtId="0" fontId="13" fillId="2" borderId="9" xfId="0" applyFont="1" applyFill="1" applyBorder="1" applyAlignment="1" applyProtection="1">
      <alignment horizontal="center" vertical="center"/>
      <protection locked="0"/>
    </xf>
    <xf numFmtId="0" fontId="13" fillId="2" borderId="12" xfId="0" applyFont="1" applyFill="1" applyBorder="1" applyAlignment="1" applyProtection="1">
      <alignment horizontal="center" vertical="center"/>
      <protection locked="0"/>
    </xf>
    <xf numFmtId="0" fontId="13" fillId="2" borderId="10" xfId="0" applyFont="1" applyFill="1" applyBorder="1" applyAlignment="1" applyProtection="1">
      <alignment horizontal="center" vertical="center"/>
      <protection locked="0"/>
    </xf>
    <xf numFmtId="0" fontId="13" fillId="2" borderId="18" xfId="0" applyFont="1" applyFill="1" applyBorder="1" applyAlignment="1" applyProtection="1">
      <alignment horizontal="center" vertical="center"/>
      <protection locked="0"/>
    </xf>
    <xf numFmtId="0" fontId="13" fillId="2" borderId="13" xfId="0" applyFont="1" applyFill="1" applyBorder="1" applyAlignment="1" applyProtection="1">
      <alignment horizontal="center" vertical="center"/>
      <protection locked="0"/>
    </xf>
    <xf numFmtId="0" fontId="13" fillId="2" borderId="11" xfId="0" applyFont="1" applyFill="1" applyBorder="1" applyAlignment="1" applyProtection="1">
      <alignment horizontal="center" vertical="center"/>
      <protection locked="0"/>
    </xf>
    <xf numFmtId="0" fontId="13" fillId="2" borderId="19" xfId="0" applyFont="1" applyFill="1" applyBorder="1" applyAlignment="1" applyProtection="1">
      <alignment horizontal="center" vertical="center"/>
      <protection locked="0"/>
    </xf>
    <xf numFmtId="0" fontId="13" fillId="2" borderId="14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vertical="center"/>
    </xf>
    <xf numFmtId="0" fontId="20" fillId="0" borderId="0" xfId="0" applyFont="1"/>
    <xf numFmtId="0" fontId="0" fillId="0" borderId="15" xfId="0" applyBorder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 vertical="center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10" fontId="7" fillId="2" borderId="0" xfId="1" applyNumberFormat="1" applyFont="1" applyFill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 wrapText="1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66" fontId="0" fillId="2" borderId="0" xfId="0" applyNumberFormat="1" applyFill="1" applyBorder="1" applyAlignment="1" applyProtection="1">
      <alignment horizontal="center" vertical="center"/>
      <protection locked="0"/>
    </xf>
    <xf numFmtId="0" fontId="22" fillId="4" borderId="15" xfId="0" applyFont="1" applyFill="1" applyBorder="1"/>
    <xf numFmtId="0" fontId="7" fillId="2" borderId="15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20" xfId="0" applyFont="1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horizontal="center" vertical="center" wrapText="1"/>
      <protection locked="0"/>
    </xf>
    <xf numFmtId="0" fontId="0" fillId="2" borderId="31" xfId="0" applyFill="1" applyBorder="1" applyAlignment="1" applyProtection="1">
      <alignment horizontal="center" vertical="center" wrapText="1"/>
      <protection locked="0"/>
    </xf>
    <xf numFmtId="0" fontId="0" fillId="2" borderId="34" xfId="0" applyFill="1" applyBorder="1" applyAlignment="1" applyProtection="1">
      <alignment horizontal="center" vertical="center" wrapText="1"/>
      <protection locked="0"/>
    </xf>
    <xf numFmtId="0" fontId="0" fillId="2" borderId="35" xfId="0" applyFill="1" applyBorder="1" applyAlignment="1" applyProtection="1">
      <alignment horizontal="center" vertical="center" wrapText="1"/>
      <protection locked="0"/>
    </xf>
    <xf numFmtId="0" fontId="7" fillId="2" borderId="20" xfId="0" applyFont="1" applyFill="1" applyBorder="1" applyAlignment="1" applyProtection="1">
      <alignment horizontal="center" vertical="center" wrapText="1"/>
    </xf>
    <xf numFmtId="0" fontId="7" fillId="2" borderId="21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20" fillId="2" borderId="20" xfId="0" applyFont="1" applyFill="1" applyBorder="1" applyAlignment="1" applyProtection="1">
      <alignment horizontal="center" vertical="center" wrapText="1"/>
      <protection locked="0"/>
    </xf>
    <xf numFmtId="0" fontId="20" fillId="2" borderId="21" xfId="0" applyFont="1" applyFill="1" applyBorder="1" applyAlignment="1" applyProtection="1">
      <alignment horizontal="center" vertical="center" wrapText="1"/>
      <protection locked="0"/>
    </xf>
    <xf numFmtId="0" fontId="20" fillId="2" borderId="24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 applyProtection="1">
      <alignment horizontal="center" vertical="center" wrapText="1"/>
      <protection locked="0"/>
    </xf>
    <xf numFmtId="0" fontId="5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5" fontId="18" fillId="2" borderId="20" xfId="0" applyNumberFormat="1" applyFont="1" applyFill="1" applyBorder="1" applyAlignment="1" applyProtection="1">
      <alignment horizontal="center" vertical="center" wrapText="1"/>
      <protection locked="0"/>
    </xf>
    <xf numFmtId="165" fontId="18" fillId="2" borderId="36" xfId="0" applyNumberFormat="1" applyFont="1" applyFill="1" applyBorder="1" applyAlignment="1" applyProtection="1">
      <alignment horizontal="center" vertical="center" wrapText="1"/>
      <protection locked="0"/>
    </xf>
    <xf numFmtId="165" fontId="18" fillId="2" borderId="21" xfId="0" applyNumberFormat="1" applyFont="1" applyFill="1" applyBorder="1" applyAlignment="1" applyProtection="1">
      <alignment horizontal="center" vertical="center" wrapText="1"/>
      <protection locked="0"/>
    </xf>
    <xf numFmtId="22" fontId="20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20" fillId="2" borderId="30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30" xfId="0" applyNumberFormat="1" applyFill="1" applyBorder="1" applyAlignment="1" applyProtection="1">
      <alignment horizontal="center" vertical="center" wrapText="1"/>
      <protection locked="0"/>
    </xf>
    <xf numFmtId="0" fontId="0" fillId="2" borderId="31" xfId="0" applyNumberFormat="1" applyFill="1" applyBorder="1" applyAlignment="1" applyProtection="1">
      <alignment horizontal="center" vertical="center" wrapText="1"/>
      <protection locked="0"/>
    </xf>
    <xf numFmtId="0" fontId="20" fillId="2" borderId="32" xfId="0" applyFont="1" applyFill="1" applyBorder="1" applyAlignment="1" applyProtection="1">
      <alignment horizontal="center" vertical="center" wrapText="1"/>
      <protection locked="0"/>
    </xf>
    <xf numFmtId="0" fontId="0" fillId="2" borderId="33" xfId="0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20" fillId="2" borderId="12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/>
    </xf>
    <xf numFmtId="0" fontId="20" fillId="2" borderId="9" xfId="0" applyFont="1" applyFill="1" applyBorder="1" applyAlignment="1" applyProtection="1">
      <alignment horizontal="center" vertical="center" wrapText="1"/>
      <protection locked="0"/>
    </xf>
    <xf numFmtId="0" fontId="20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 applyProtection="1">
      <alignment horizontal="left" vertical="center" indent="1"/>
    </xf>
    <xf numFmtId="0" fontId="0" fillId="2" borderId="15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center" vertical="center" wrapText="1"/>
    </xf>
    <xf numFmtId="0" fontId="24" fillId="0" borderId="0" xfId="2" applyFont="1"/>
    <xf numFmtId="0" fontId="24" fillId="0" borderId="0" xfId="2" applyFont="1" applyAlignment="1">
      <alignment horizontal="center"/>
    </xf>
    <xf numFmtId="0" fontId="25" fillId="0" borderId="0" xfId="2" applyFont="1"/>
    <xf numFmtId="0" fontId="25" fillId="0" borderId="0" xfId="2" applyFont="1" applyAlignment="1">
      <alignment horizontal="center"/>
    </xf>
    <xf numFmtId="0" fontId="24" fillId="0" borderId="0" xfId="2" applyFont="1" applyAlignment="1">
      <alignment horizontal="center" vertical="center"/>
    </xf>
    <xf numFmtId="0" fontId="24" fillId="0" borderId="46" xfId="2" applyFont="1" applyBorder="1" applyAlignment="1">
      <alignment horizontal="center" vertical="center"/>
    </xf>
    <xf numFmtId="0" fontId="24" fillId="0" borderId="47" xfId="2" applyFont="1" applyBorder="1" applyAlignment="1">
      <alignment horizontal="center" vertical="center"/>
    </xf>
    <xf numFmtId="0" fontId="24" fillId="0" borderId="48" xfId="2" applyFont="1" applyBorder="1" applyAlignment="1">
      <alignment horizontal="center" vertical="center"/>
    </xf>
    <xf numFmtId="0" fontId="24" fillId="0" borderId="41" xfId="2" applyFont="1" applyBorder="1" applyAlignment="1">
      <alignment horizontal="center" vertical="center"/>
    </xf>
    <xf numFmtId="0" fontId="24" fillId="0" borderId="0" xfId="2" applyFont="1" applyBorder="1" applyAlignment="1">
      <alignment horizontal="center" vertical="center"/>
    </xf>
    <xf numFmtId="0" fontId="24" fillId="0" borderId="42" xfId="2" applyFont="1" applyBorder="1" applyAlignment="1">
      <alignment horizontal="center" vertical="center"/>
    </xf>
    <xf numFmtId="0" fontId="24" fillId="0" borderId="43" xfId="2" applyFont="1" applyBorder="1" applyAlignment="1">
      <alignment horizontal="center" vertical="center"/>
    </xf>
    <xf numFmtId="0" fontId="24" fillId="0" borderId="44" xfId="2" applyFont="1" applyBorder="1" applyAlignment="1">
      <alignment horizontal="center" vertical="center"/>
    </xf>
    <xf numFmtId="0" fontId="24" fillId="0" borderId="45" xfId="2" applyFont="1" applyBorder="1" applyAlignment="1">
      <alignment horizontal="center" vertical="center"/>
    </xf>
    <xf numFmtId="0" fontId="24" fillId="0" borderId="0" xfId="2" applyFont="1" applyFill="1" applyBorder="1" applyAlignment="1">
      <alignment horizontal="center" vertical="center"/>
    </xf>
    <xf numFmtId="0" fontId="24" fillId="0" borderId="41" xfId="2" applyFont="1" applyFill="1" applyBorder="1" applyAlignment="1">
      <alignment horizontal="center" vertical="center"/>
    </xf>
    <xf numFmtId="0" fontId="24" fillId="0" borderId="42" xfId="2" applyFont="1" applyFill="1" applyBorder="1" applyAlignment="1">
      <alignment horizontal="center" vertical="center"/>
    </xf>
    <xf numFmtId="0" fontId="24" fillId="0" borderId="50" xfId="2" applyFont="1" applyBorder="1" applyAlignment="1">
      <alignment horizontal="center" vertical="center"/>
    </xf>
    <xf numFmtId="0" fontId="24" fillId="0" borderId="39" xfId="2" applyFont="1" applyBorder="1" applyAlignment="1">
      <alignment horizontal="center" vertical="center"/>
    </xf>
    <xf numFmtId="0" fontId="24" fillId="0" borderId="40" xfId="2" applyFont="1" applyBorder="1" applyAlignment="1">
      <alignment horizontal="center" vertical="center"/>
    </xf>
    <xf numFmtId="0" fontId="24" fillId="0" borderId="0" xfId="2" applyFont="1" applyAlignment="1">
      <alignment horizontal="left"/>
    </xf>
    <xf numFmtId="0" fontId="25" fillId="0" borderId="0" xfId="2" applyFont="1" applyAlignment="1"/>
    <xf numFmtId="0" fontId="24" fillId="0" borderId="41" xfId="2" applyFont="1" applyBorder="1" applyAlignment="1">
      <alignment horizontal="center" vertical="center" wrapText="1"/>
    </xf>
    <xf numFmtId="0" fontId="24" fillId="0" borderId="0" xfId="2" applyFont="1" applyBorder="1" applyAlignment="1">
      <alignment horizontal="center" vertical="center" wrapText="1"/>
    </xf>
    <xf numFmtId="0" fontId="24" fillId="0" borderId="42" xfId="2" applyFont="1" applyBorder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167" fontId="24" fillId="0" borderId="0" xfId="3" applyNumberFormat="1" applyFont="1"/>
    <xf numFmtId="167" fontId="24" fillId="0" borderId="0" xfId="2" applyNumberFormat="1" applyFont="1"/>
    <xf numFmtId="164" fontId="24" fillId="0" borderId="0" xfId="2" applyNumberFormat="1" applyFont="1" applyAlignment="1">
      <alignment horizontal="center" vertical="center"/>
    </xf>
    <xf numFmtId="0" fontId="24" fillId="0" borderId="0" xfId="2" applyFont="1" applyAlignment="1">
      <alignment horizontal="left" vertical="center"/>
    </xf>
    <xf numFmtId="164" fontId="24" fillId="0" borderId="0" xfId="3" applyFont="1" applyAlignment="1">
      <alignment horizontal="right"/>
    </xf>
  </cellXfs>
  <cellStyles count="4">
    <cellStyle name="Moneda" xfId="3" builtinId="4"/>
    <cellStyle name="Normal" xfId="0" builtinId="0"/>
    <cellStyle name="Normal 2" xfId="2" xr:uid="{00000000-0005-0000-0000-000001000000}"/>
    <cellStyle name="Porcentaje" xfId="1" builtinId="5"/>
  </cellStyles>
  <dxfs count="5"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i val="0"/>
        <condense val="0"/>
        <extend val="0"/>
        <color indexed="9"/>
      </font>
    </dxf>
    <dxf>
      <font>
        <b val="0"/>
        <i val="0"/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jpeg"/><Relationship Id="rId1" Type="http://schemas.openxmlformats.org/officeDocument/2006/relationships/image" Target="../media/image11.png"/><Relationship Id="rId4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</xdr:row>
      <xdr:rowOff>57150</xdr:rowOff>
    </xdr:from>
    <xdr:to>
      <xdr:col>7</xdr:col>
      <xdr:colOff>437442</xdr:colOff>
      <xdr:row>13</xdr:row>
      <xdr:rowOff>114111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33450"/>
          <a:ext cx="5666667" cy="1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15</xdr:row>
      <xdr:rowOff>19050</xdr:rowOff>
    </xdr:from>
    <xdr:to>
      <xdr:col>11</xdr:col>
      <xdr:colOff>84973</xdr:colOff>
      <xdr:row>23</xdr:row>
      <xdr:rowOff>28412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7925" y="2676525"/>
          <a:ext cx="6019048" cy="1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13</xdr:col>
      <xdr:colOff>408969</xdr:colOff>
      <xdr:row>8</xdr:row>
      <xdr:rowOff>56952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0"/>
          <a:ext cx="4847619" cy="1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57</xdr:row>
      <xdr:rowOff>21247</xdr:rowOff>
    </xdr:from>
    <xdr:to>
      <xdr:col>7</xdr:col>
      <xdr:colOff>195141</xdr:colOff>
      <xdr:row>74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9250972"/>
          <a:ext cx="2604966" cy="2864828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200024</xdr:colOff>
      <xdr:row>4</xdr:row>
      <xdr:rowOff>119062</xdr:rowOff>
    </xdr:from>
    <xdr:to>
      <xdr:col>8</xdr:col>
      <xdr:colOff>114299</xdr:colOff>
      <xdr:row>16</xdr:row>
      <xdr:rowOff>38100</xdr:rowOff>
    </xdr:to>
    <xdr:pic>
      <xdr:nvPicPr>
        <xdr:cNvPr id="6" name="Imagen 5" descr="Sistemas de Control de Versiones - Ulbe Group">
          <a:extLst>
            <a:ext uri="{FF2B5EF4-FFF2-40B4-BE49-F238E27FC236}">
              <a16:creationId xmlns:a16="http://schemas.microsoft.com/office/drawing/2014/main" id="{AA454EA6-8A23-4CFC-8CB2-76CE74AA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199" y="766762"/>
          <a:ext cx="3724275" cy="18621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238124</xdr:colOff>
      <xdr:row>20</xdr:row>
      <xdr:rowOff>145659</xdr:rowOff>
    </xdr:from>
    <xdr:to>
      <xdr:col>8</xdr:col>
      <xdr:colOff>184335</xdr:colOff>
      <xdr:row>33</xdr:row>
      <xdr:rowOff>152400</xdr:rowOff>
    </xdr:to>
    <xdr:pic>
      <xdr:nvPicPr>
        <xdr:cNvPr id="7" name="Imagen 6" descr="Aprende a controlar mejor tus gastos y maximiza tus ganancias">
          <a:extLst>
            <a:ext uri="{FF2B5EF4-FFF2-40B4-BE49-F238E27FC236}">
              <a16:creationId xmlns:a16="http://schemas.microsoft.com/office/drawing/2014/main" id="{68DAE6DB-EF37-4FBF-A4E1-FA1F9F3D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299" y="3384159"/>
          <a:ext cx="3756211" cy="2111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304799</xdr:colOff>
      <xdr:row>38</xdr:row>
      <xdr:rowOff>161924</xdr:rowOff>
    </xdr:from>
    <xdr:to>
      <xdr:col>8</xdr:col>
      <xdr:colOff>372054</xdr:colOff>
      <xdr:row>53</xdr:row>
      <xdr:rowOff>104774</xdr:rowOff>
    </xdr:to>
    <xdr:pic>
      <xdr:nvPicPr>
        <xdr:cNvPr id="8" name="Imagen 7" descr="A diferença entre META X OBJETIVO - Edson Costa - YouTube">
          <a:extLst>
            <a:ext uri="{FF2B5EF4-FFF2-40B4-BE49-F238E27FC236}">
              <a16:creationId xmlns:a16="http://schemas.microsoft.com/office/drawing/2014/main" id="{E26A2254-7D34-4A4F-B9A7-DE76BE4A53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220" b="9220"/>
        <a:stretch/>
      </xdr:blipFill>
      <xdr:spPr bwMode="auto">
        <a:xfrm>
          <a:off x="2085974" y="6315074"/>
          <a:ext cx="3877255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291353</xdr:colOff>
      <xdr:row>8</xdr:row>
      <xdr:rowOff>168088</xdr:rowOff>
    </xdr:from>
    <xdr:to>
      <xdr:col>8</xdr:col>
      <xdr:colOff>434228</xdr:colOff>
      <xdr:row>20</xdr:row>
      <xdr:rowOff>47065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071D511-8B9D-4F3C-89C8-291ED2A4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353" y="1692088"/>
          <a:ext cx="4714875" cy="3095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311903</xdr:colOff>
      <xdr:row>17</xdr:row>
      <xdr:rowOff>100853</xdr:rowOff>
    </xdr:from>
    <xdr:to>
      <xdr:col>9</xdr:col>
      <xdr:colOff>726574</xdr:colOff>
      <xdr:row>25</xdr:row>
      <xdr:rowOff>123265</xdr:rowOff>
    </xdr:to>
    <xdr:pic>
      <xdr:nvPicPr>
        <xdr:cNvPr id="4" name="Imagen 3" descr="Curso gratis de GIT y GITHUB - Noticias y Actualidad de Tecnología ...">
          <a:extLst>
            <a:ext uri="{FF2B5EF4-FFF2-40B4-BE49-F238E27FC236}">
              <a16:creationId xmlns:a16="http://schemas.microsoft.com/office/drawing/2014/main" id="{2DE39958-5F39-4B80-9CFF-D26F32A3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5874" y="3384177"/>
          <a:ext cx="4224671" cy="2218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96200</xdr:colOff>
      <xdr:row>6</xdr:row>
      <xdr:rowOff>56029</xdr:rowOff>
    </xdr:from>
    <xdr:to>
      <xdr:col>8</xdr:col>
      <xdr:colOff>705970</xdr:colOff>
      <xdr:row>14</xdr:row>
      <xdr:rowOff>52669</xdr:rowOff>
    </xdr:to>
    <xdr:pic>
      <xdr:nvPicPr>
        <xdr:cNvPr id="5" name="Imagen 4" descr="Repositorio de datos unificados | InfinityQS">
          <a:extLst>
            <a:ext uri="{FF2B5EF4-FFF2-40B4-BE49-F238E27FC236}">
              <a16:creationId xmlns:a16="http://schemas.microsoft.com/office/drawing/2014/main" id="{2C870829-6F52-42AC-AFD2-AAB6E8A3A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2171" y="1232647"/>
          <a:ext cx="2895770" cy="1980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100852</xdr:colOff>
      <xdr:row>20</xdr:row>
      <xdr:rowOff>35334</xdr:rowOff>
    </xdr:from>
    <xdr:to>
      <xdr:col>7</xdr:col>
      <xdr:colOff>415178</xdr:colOff>
      <xdr:row>33</xdr:row>
      <xdr:rowOff>103245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793" y="3845334"/>
          <a:ext cx="4326032" cy="254441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58</xdr:row>
      <xdr:rowOff>134472</xdr:rowOff>
    </xdr:from>
    <xdr:to>
      <xdr:col>8</xdr:col>
      <xdr:colOff>679636</xdr:colOff>
      <xdr:row>72</xdr:row>
      <xdr:rowOff>31378</xdr:rowOff>
    </xdr:to>
    <xdr:pic>
      <xdr:nvPicPr>
        <xdr:cNvPr id="6" name="Imagen 5" descr="Curso gratis de GIT y GITHUB - Noticias y Actualidad de Tecnología ...">
          <a:extLst>
            <a:ext uri="{FF2B5EF4-FFF2-40B4-BE49-F238E27FC236}">
              <a16:creationId xmlns:a16="http://schemas.microsoft.com/office/drawing/2014/main" id="{B3A9D022-2346-4DF7-BB82-3F59190DC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441" y="11015384"/>
          <a:ext cx="4881842" cy="2563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459441</xdr:colOff>
      <xdr:row>39</xdr:row>
      <xdr:rowOff>56030</xdr:rowOff>
    </xdr:from>
    <xdr:to>
      <xdr:col>7</xdr:col>
      <xdr:colOff>733985</xdr:colOff>
      <xdr:row>50</xdr:row>
      <xdr:rowOff>179855</xdr:rowOff>
    </xdr:to>
    <xdr:pic>
      <xdr:nvPicPr>
        <xdr:cNvPr id="7" name="Imagen 6" descr="Repositorio de datos unificados | InfinityQS">
          <a:extLst>
            <a:ext uri="{FF2B5EF4-FFF2-40B4-BE49-F238E27FC236}">
              <a16:creationId xmlns:a16="http://schemas.microsoft.com/office/drawing/2014/main" id="{703DB189-4A21-4F02-BD33-90719257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2382" y="7496736"/>
          <a:ext cx="352425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44823</xdr:colOff>
      <xdr:row>3</xdr:row>
      <xdr:rowOff>33619</xdr:rowOff>
    </xdr:from>
    <xdr:to>
      <xdr:col>5</xdr:col>
      <xdr:colOff>616324</xdr:colOff>
      <xdr:row>13</xdr:row>
      <xdr:rowOff>159815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D55EF7A-4045-4874-AC47-D55812772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764" y="605119"/>
          <a:ext cx="3619501" cy="2031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K13" sqref="K13"/>
    </sheetView>
  </sheetViews>
  <sheetFormatPr baseColWidth="10" defaultColWidth="11.42578125" defaultRowHeight="12.75" x14ac:dyDescent="0.2"/>
  <sheetData>
    <row r="1" spans="1:1" ht="18.75" x14ac:dyDescent="0.2">
      <c r="A1" s="9" t="s">
        <v>0</v>
      </c>
    </row>
    <row r="2" spans="1:1" ht="18.75" x14ac:dyDescent="0.2">
      <c r="A2" s="9" t="s">
        <v>1</v>
      </c>
    </row>
    <row r="3" spans="1:1" ht="18.75" x14ac:dyDescent="0.2">
      <c r="A3" s="9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20"/>
  <sheetViews>
    <sheetView zoomScale="130" zoomScaleNormal="130" workbookViewId="0">
      <selection activeCell="G87" sqref="G87"/>
    </sheetView>
  </sheetViews>
  <sheetFormatPr baseColWidth="10" defaultColWidth="11.42578125" defaultRowHeight="12.75" x14ac:dyDescent="0.2"/>
  <cols>
    <col min="1" max="1" width="21" style="12" customWidth="1"/>
    <col min="2" max="2" width="13.140625" style="12" customWidth="1"/>
    <col min="3" max="3" width="12.85546875" style="12" bestFit="1" customWidth="1"/>
    <col min="4" max="4" width="13" style="12" customWidth="1"/>
    <col min="5" max="5" width="17.7109375" style="12" bestFit="1" customWidth="1"/>
    <col min="6" max="16384" width="11.42578125" style="12"/>
  </cols>
  <sheetData>
    <row r="1" spans="1:8" ht="23.25" x14ac:dyDescent="0.2">
      <c r="A1" s="125" t="s">
        <v>3</v>
      </c>
      <c r="B1" s="125"/>
      <c r="C1" s="125"/>
      <c r="D1" s="125"/>
      <c r="E1" s="125"/>
      <c r="F1" s="125"/>
      <c r="G1" s="125"/>
    </row>
    <row r="2" spans="1:8" ht="13.5" thickBot="1" x14ac:dyDescent="0.25">
      <c r="A2" s="14"/>
      <c r="B2" s="14"/>
      <c r="C2" s="14"/>
      <c r="D2" s="14"/>
      <c r="E2" s="14"/>
      <c r="F2" s="14"/>
      <c r="G2" s="14"/>
    </row>
    <row r="3" spans="1:8" ht="13.5" customHeight="1" thickTop="1" x14ac:dyDescent="0.2">
      <c r="F3" s="13"/>
      <c r="G3" s="13"/>
    </row>
    <row r="4" spans="1:8" s="15" customFormat="1" ht="15.75" x14ac:dyDescent="0.2">
      <c r="A4" s="82" t="s">
        <v>4</v>
      </c>
      <c r="B4" s="82"/>
      <c r="C4" s="82"/>
      <c r="D4" s="82"/>
      <c r="E4" s="82"/>
      <c r="F4" s="82"/>
      <c r="G4" s="82"/>
    </row>
    <row r="5" spans="1:8" s="15" customFormat="1" x14ac:dyDescent="0.2">
      <c r="A5" s="81" t="s">
        <v>5</v>
      </c>
      <c r="B5" s="81"/>
      <c r="C5" s="99" t="s">
        <v>6</v>
      </c>
      <c r="D5" s="100"/>
      <c r="E5" s="100"/>
      <c r="F5" s="100"/>
      <c r="G5" s="101"/>
    </row>
    <row r="6" spans="1:8" s="15" customFormat="1" x14ac:dyDescent="0.2">
      <c r="A6" s="81" t="s">
        <v>7</v>
      </c>
      <c r="B6" s="81"/>
      <c r="C6" s="99" t="s">
        <v>8</v>
      </c>
      <c r="D6" s="100"/>
      <c r="E6" s="100"/>
      <c r="F6" s="100"/>
      <c r="G6" s="101"/>
    </row>
    <row r="7" spans="1:8" s="15" customFormat="1" ht="12.75" customHeight="1" x14ac:dyDescent="0.2">
      <c r="A7" s="81" t="s">
        <v>9</v>
      </c>
      <c r="B7" s="81"/>
      <c r="C7" s="102">
        <v>43990.895833333336</v>
      </c>
      <c r="D7" s="84"/>
      <c r="E7" s="72" t="s">
        <v>10</v>
      </c>
      <c r="F7" s="83" t="s">
        <v>11</v>
      </c>
      <c r="G7" s="84"/>
    </row>
    <row r="8" spans="1:8" s="15" customFormat="1" x14ac:dyDescent="0.2">
      <c r="A8" s="81" t="s">
        <v>12</v>
      </c>
      <c r="B8" s="81"/>
      <c r="C8" s="83" t="s">
        <v>11</v>
      </c>
      <c r="D8" s="84"/>
      <c r="E8" s="72" t="s">
        <v>13</v>
      </c>
      <c r="F8" s="128" t="s">
        <v>14</v>
      </c>
      <c r="G8" s="126"/>
    </row>
    <row r="9" spans="1:8" s="15" customFormat="1" x14ac:dyDescent="0.2">
      <c r="A9" s="81" t="s">
        <v>15</v>
      </c>
      <c r="B9" s="81"/>
      <c r="C9" s="83" t="s">
        <v>11</v>
      </c>
      <c r="D9" s="84"/>
      <c r="E9" s="74" t="s">
        <v>16</v>
      </c>
      <c r="F9" s="129" t="s">
        <v>17</v>
      </c>
      <c r="G9" s="129"/>
    </row>
    <row r="10" spans="1:8" s="15" customFormat="1" x14ac:dyDescent="0.2">
      <c r="G10" s="127"/>
      <c r="H10" s="127"/>
    </row>
    <row r="11" spans="1:8" ht="15.75" customHeight="1" x14ac:dyDescent="0.2">
      <c r="A11" s="16" t="s">
        <v>18</v>
      </c>
      <c r="B11" s="130" t="s">
        <v>19</v>
      </c>
      <c r="C11" s="130"/>
      <c r="D11" s="17"/>
      <c r="F11" s="13"/>
      <c r="G11" s="13"/>
    </row>
    <row r="12" spans="1:8" x14ac:dyDescent="0.2">
      <c r="F12" s="13"/>
      <c r="G12" s="13"/>
    </row>
    <row r="13" spans="1:8" ht="15.75" customHeight="1" x14ac:dyDescent="0.2">
      <c r="A13" s="131" t="s">
        <v>20</v>
      </c>
      <c r="B13" s="132"/>
    </row>
    <row r="14" spans="1:8" x14ac:dyDescent="0.2">
      <c r="A14" s="18" t="s">
        <v>20</v>
      </c>
      <c r="B14" s="108" t="s">
        <v>21</v>
      </c>
      <c r="C14" s="109"/>
    </row>
    <row r="15" spans="1:8" x14ac:dyDescent="0.2">
      <c r="A15" s="18" t="s">
        <v>20</v>
      </c>
      <c r="B15" s="94" t="s">
        <v>19</v>
      </c>
      <c r="C15" s="95"/>
    </row>
    <row r="16" spans="1:8" ht="12.75" customHeight="1" x14ac:dyDescent="0.2">
      <c r="A16" s="18"/>
      <c r="B16" s="94"/>
      <c r="C16" s="95"/>
    </row>
    <row r="17" spans="1:5" x14ac:dyDescent="0.2">
      <c r="A17" s="18"/>
      <c r="B17" s="94"/>
      <c r="C17" s="95"/>
    </row>
    <row r="18" spans="1:5" x14ac:dyDescent="0.2">
      <c r="A18" s="18" t="s">
        <v>20</v>
      </c>
      <c r="B18" s="112"/>
      <c r="C18" s="112"/>
    </row>
    <row r="19" spans="1:5" x14ac:dyDescent="0.2">
      <c r="A19" s="19" t="s">
        <v>22</v>
      </c>
      <c r="B19" s="112"/>
      <c r="C19" s="112"/>
    </row>
    <row r="21" spans="1:5" ht="15.75" customHeight="1" x14ac:dyDescent="0.2">
      <c r="A21" s="131" t="s">
        <v>23</v>
      </c>
      <c r="B21" s="132"/>
      <c r="C21" s="20"/>
      <c r="D21" s="21" t="s">
        <v>24</v>
      </c>
    </row>
    <row r="22" spans="1:5" ht="30" customHeight="1" x14ac:dyDescent="0.2">
      <c r="A22" s="22">
        <v>1</v>
      </c>
      <c r="B22" s="113" t="s">
        <v>25</v>
      </c>
      <c r="C22" s="114"/>
      <c r="D22" s="23" t="s">
        <v>26</v>
      </c>
      <c r="E22" s="24">
        <f t="shared" ref="E22:E31" si="0">VLOOKUP(D22,mvevaluacion,2,FALSE)</f>
        <v>0.9</v>
      </c>
    </row>
    <row r="23" spans="1:5" ht="55.5" customHeight="1" x14ac:dyDescent="0.2">
      <c r="A23" s="22">
        <v>2</v>
      </c>
      <c r="B23" s="106" t="s">
        <v>27</v>
      </c>
      <c r="C23" s="107"/>
      <c r="D23" s="25" t="s">
        <v>28</v>
      </c>
      <c r="E23" s="24">
        <f t="shared" si="0"/>
        <v>0.2</v>
      </c>
    </row>
    <row r="24" spans="1:5" ht="48" customHeight="1" x14ac:dyDescent="0.2">
      <c r="A24" s="22">
        <v>3</v>
      </c>
      <c r="B24" s="106" t="s">
        <v>29</v>
      </c>
      <c r="C24" s="107"/>
      <c r="D24" s="25" t="s">
        <v>30</v>
      </c>
      <c r="E24" s="24">
        <f t="shared" si="0"/>
        <v>1</v>
      </c>
    </row>
    <row r="25" spans="1:5" ht="37.5" customHeight="1" x14ac:dyDescent="0.2">
      <c r="A25" s="22">
        <v>4</v>
      </c>
      <c r="B25" s="106" t="s">
        <v>31</v>
      </c>
      <c r="C25" s="107"/>
      <c r="D25" s="25" t="s">
        <v>30</v>
      </c>
      <c r="E25" s="24">
        <f t="shared" si="0"/>
        <v>1</v>
      </c>
    </row>
    <row r="26" spans="1:5" x14ac:dyDescent="0.2">
      <c r="A26" s="22">
        <v>5</v>
      </c>
      <c r="B26" s="106"/>
      <c r="C26" s="107"/>
      <c r="D26" s="25"/>
      <c r="E26" s="24" t="e">
        <f t="shared" si="0"/>
        <v>#N/A</v>
      </c>
    </row>
    <row r="27" spans="1:5" x14ac:dyDescent="0.2">
      <c r="A27" s="22">
        <v>6</v>
      </c>
      <c r="B27" s="106"/>
      <c r="C27" s="107"/>
      <c r="D27" s="25"/>
      <c r="E27" s="24" t="e">
        <f t="shared" si="0"/>
        <v>#N/A</v>
      </c>
    </row>
    <row r="28" spans="1:5" x14ac:dyDescent="0.2">
      <c r="A28" s="22">
        <v>7</v>
      </c>
      <c r="B28" s="106"/>
      <c r="C28" s="107"/>
      <c r="D28" s="25"/>
      <c r="E28" s="24" t="e">
        <f t="shared" si="0"/>
        <v>#N/A</v>
      </c>
    </row>
    <row r="29" spans="1:5" x14ac:dyDescent="0.2">
      <c r="A29" s="22">
        <v>8</v>
      </c>
      <c r="B29" s="106"/>
      <c r="C29" s="107"/>
      <c r="D29" s="25"/>
      <c r="E29" s="24" t="e">
        <f t="shared" si="0"/>
        <v>#N/A</v>
      </c>
    </row>
    <row r="30" spans="1:5" x14ac:dyDescent="0.2">
      <c r="A30" s="22">
        <v>9</v>
      </c>
      <c r="B30" s="106"/>
      <c r="C30" s="107"/>
      <c r="D30" s="25"/>
      <c r="E30" s="24" t="e">
        <f t="shared" si="0"/>
        <v>#N/A</v>
      </c>
    </row>
    <row r="31" spans="1:5" x14ac:dyDescent="0.2">
      <c r="A31" s="26">
        <v>10</v>
      </c>
      <c r="B31" s="119"/>
      <c r="C31" s="120"/>
      <c r="D31" s="27"/>
      <c r="E31" s="24" t="e">
        <f t="shared" si="0"/>
        <v>#N/A</v>
      </c>
    </row>
    <row r="32" spans="1:5" x14ac:dyDescent="0.2">
      <c r="A32" s="13"/>
      <c r="B32" s="28"/>
      <c r="C32" s="13"/>
    </row>
    <row r="33" spans="1:7" ht="15.75" customHeight="1" x14ac:dyDescent="0.2">
      <c r="A33" s="96" t="s">
        <v>32</v>
      </c>
      <c r="B33" s="97"/>
      <c r="C33" s="98"/>
      <c r="D33" s="29"/>
    </row>
    <row r="34" spans="1:7" x14ac:dyDescent="0.2">
      <c r="A34" s="30"/>
      <c r="B34" s="31" t="str">
        <f t="array" ref="B34:G34">TRANSPOSE(lalternativas)</f>
        <v>LocalHost</v>
      </c>
      <c r="C34" s="32" t="str">
        <v>Git + GitHub</v>
      </c>
      <c r="D34" s="33">
        <v>0</v>
      </c>
      <c r="E34" s="34">
        <v>0</v>
      </c>
      <c r="F34" s="35">
        <v>0</v>
      </c>
      <c r="G34" s="35">
        <v>0</v>
      </c>
    </row>
    <row r="35" spans="1:7" ht="22.5" x14ac:dyDescent="0.2">
      <c r="A35" s="36" t="str">
        <f t="array" ref="A35:A44">lcriterios</f>
        <v>Tiempo de aprendizaje del uso de repositorio</v>
      </c>
      <c r="B35" s="1" t="s">
        <v>33</v>
      </c>
      <c r="C35" s="1" t="s">
        <v>34</v>
      </c>
      <c r="D35" s="4"/>
      <c r="E35" s="4"/>
      <c r="F35" s="2"/>
      <c r="G35" s="2"/>
    </row>
    <row r="36" spans="1:7" ht="22.5" x14ac:dyDescent="0.2">
      <c r="A36" s="36" t="str">
        <v>Los costes del software y repositorio</v>
      </c>
      <c r="B36" s="3" t="s">
        <v>33</v>
      </c>
      <c r="C36" s="3" t="s">
        <v>35</v>
      </c>
      <c r="D36" s="4"/>
      <c r="E36" s="4"/>
      <c r="F36" s="5"/>
      <c r="G36" s="5"/>
    </row>
    <row r="37" spans="1:7" ht="33.75" x14ac:dyDescent="0.2">
      <c r="A37" s="36" t="str">
        <v>Tiempo de Integración de código de los equipos de trabajo</v>
      </c>
      <c r="B37" s="3" t="s">
        <v>34</v>
      </c>
      <c r="C37" s="3" t="s">
        <v>33</v>
      </c>
      <c r="D37" s="4"/>
      <c r="E37" s="4"/>
      <c r="F37" s="5"/>
      <c r="G37" s="5"/>
    </row>
    <row r="38" spans="1:7" ht="22.5" x14ac:dyDescent="0.2">
      <c r="A38" s="36" t="str">
        <v xml:space="preserve">Persistencia de código, integridad y accesibilidad </v>
      </c>
      <c r="B38" s="3" t="s">
        <v>34</v>
      </c>
      <c r="C38" s="3" t="s">
        <v>33</v>
      </c>
      <c r="D38" s="4"/>
      <c r="E38" s="4"/>
      <c r="F38" s="5"/>
      <c r="G38" s="5"/>
    </row>
    <row r="39" spans="1:7" x14ac:dyDescent="0.2">
      <c r="A39" s="36">
        <v>0</v>
      </c>
      <c r="B39" s="3"/>
      <c r="C39" s="3"/>
      <c r="D39" s="3"/>
      <c r="E39" s="4"/>
      <c r="F39" s="5"/>
      <c r="G39" s="5"/>
    </row>
    <row r="40" spans="1:7" x14ac:dyDescent="0.2">
      <c r="A40" s="36">
        <v>0</v>
      </c>
      <c r="B40" s="3"/>
      <c r="C40" s="3"/>
      <c r="D40" s="3"/>
      <c r="E40" s="4"/>
      <c r="F40" s="5"/>
      <c r="G40" s="5"/>
    </row>
    <row r="41" spans="1:7" x14ac:dyDescent="0.2">
      <c r="A41" s="36">
        <v>0</v>
      </c>
      <c r="B41" s="3"/>
      <c r="C41" s="3"/>
      <c r="D41" s="3"/>
      <c r="E41" s="4"/>
      <c r="F41" s="5"/>
      <c r="G41" s="5"/>
    </row>
    <row r="42" spans="1:7" x14ac:dyDescent="0.2">
      <c r="A42" s="36">
        <v>0</v>
      </c>
      <c r="B42" s="3"/>
      <c r="C42" s="3"/>
      <c r="D42" s="3"/>
      <c r="E42" s="4"/>
      <c r="F42" s="5"/>
      <c r="G42" s="5"/>
    </row>
    <row r="43" spans="1:7" x14ac:dyDescent="0.2">
      <c r="A43" s="36">
        <v>0</v>
      </c>
      <c r="B43" s="3"/>
      <c r="C43" s="3"/>
      <c r="D43" s="3"/>
      <c r="E43" s="4"/>
      <c r="F43" s="5"/>
      <c r="G43" s="5"/>
    </row>
    <row r="44" spans="1:7" x14ac:dyDescent="0.2">
      <c r="A44" s="37">
        <v>0</v>
      </c>
      <c r="B44" s="6"/>
      <c r="C44" s="6"/>
      <c r="D44" s="6"/>
      <c r="E44" s="7"/>
      <c r="F44" s="8"/>
      <c r="G44" s="8"/>
    </row>
    <row r="45" spans="1:7" x14ac:dyDescent="0.2">
      <c r="A45" s="38" t="s">
        <v>36</v>
      </c>
      <c r="B45" s="39">
        <f>IF(ISERROR(AVERAGE(B95:B104)),0,AVERAGE(B95:B104))</f>
        <v>0.375</v>
      </c>
      <c r="C45" s="39">
        <f t="shared" ref="C45:G45" si="1">IF(ISERROR(AVERAGE(C95:C104)),0,AVERAGE(C95:C104))</f>
        <v>0.59000000000000008</v>
      </c>
      <c r="D45" s="39">
        <f>IF(ISERROR(AVERAGE(D95:D104)),0,AVERAGE(D95:D104))</f>
        <v>0</v>
      </c>
      <c r="E45" s="39">
        <f>IF(ISERROR(AVERAGE(E95:E104)),0,AVERAGE(E95:E104))</f>
        <v>0</v>
      </c>
      <c r="F45" s="39">
        <f t="shared" si="1"/>
        <v>0</v>
      </c>
      <c r="G45" s="39">
        <f t="shared" si="1"/>
        <v>0</v>
      </c>
    </row>
    <row r="46" spans="1:7" x14ac:dyDescent="0.2">
      <c r="B46" s="24" t="str">
        <f t="array" ref="B46:G46">B34:G34</f>
        <v>LocalHost</v>
      </c>
      <c r="C46" s="24" t="str">
        <v>Git + GitHub</v>
      </c>
      <c r="D46" s="24">
        <v>0</v>
      </c>
      <c r="E46" s="24">
        <v>0</v>
      </c>
      <c r="F46" s="24">
        <v>0</v>
      </c>
      <c r="G46" s="24">
        <v>0</v>
      </c>
    </row>
    <row r="47" spans="1:7" ht="16.5" customHeight="1" thickBot="1" x14ac:dyDescent="0.25">
      <c r="A47" s="133" t="s">
        <v>37</v>
      </c>
      <c r="B47" s="133"/>
      <c r="C47" s="13"/>
      <c r="D47" s="13"/>
    </row>
    <row r="48" spans="1:7" ht="16.5" customHeight="1" thickTop="1" x14ac:dyDescent="0.2">
      <c r="A48" s="13"/>
      <c r="B48" s="103" t="str">
        <f>B11</f>
        <v>Git + GitHub</v>
      </c>
      <c r="C48" s="104"/>
      <c r="D48" s="104"/>
      <c r="E48" s="104"/>
      <c r="F48" s="105"/>
    </row>
    <row r="49" spans="1:8" ht="15" customHeight="1" thickBot="1" x14ac:dyDescent="0.25">
      <c r="A49" s="13"/>
      <c r="B49" s="122" t="str">
        <f>"es: "&amp;HLOOKUP(MAX(B45:G45),B45:G46,2,FALSE)</f>
        <v>es: Git + GitHub</v>
      </c>
      <c r="C49" s="123"/>
      <c r="D49" s="123"/>
      <c r="E49" s="123"/>
      <c r="F49" s="124"/>
    </row>
    <row r="50" spans="1:8" ht="13.5" customHeight="1" thickTop="1" x14ac:dyDescent="0.2">
      <c r="A50" s="13"/>
      <c r="B50" s="13"/>
    </row>
    <row r="51" spans="1:8" ht="16.5" customHeight="1" thickBot="1" x14ac:dyDescent="0.25">
      <c r="A51" s="134" t="s">
        <v>38</v>
      </c>
      <c r="B51" s="134"/>
      <c r="C51" s="13"/>
      <c r="D51" s="13"/>
    </row>
    <row r="52" spans="1:8" ht="16.5" customHeight="1" thickTop="1" x14ac:dyDescent="0.2">
      <c r="B52" s="85" t="s">
        <v>39</v>
      </c>
      <c r="C52" s="86"/>
      <c r="D52" s="86"/>
      <c r="E52" s="86"/>
      <c r="F52" s="87"/>
    </row>
    <row r="53" spans="1:8" ht="16.5" customHeight="1" x14ac:dyDescent="0.2">
      <c r="A53" s="13"/>
      <c r="B53" s="88"/>
      <c r="C53" s="89"/>
      <c r="D53" s="89"/>
      <c r="E53" s="89"/>
      <c r="F53" s="90"/>
    </row>
    <row r="54" spans="1:8" ht="15" customHeight="1" thickBot="1" x14ac:dyDescent="0.25">
      <c r="A54" s="13"/>
      <c r="B54" s="91"/>
      <c r="C54" s="92"/>
      <c r="D54" s="92"/>
      <c r="E54" s="92"/>
      <c r="F54" s="93"/>
    </row>
    <row r="55" spans="1:8" ht="13.5" customHeight="1" thickTop="1" x14ac:dyDescent="0.2">
      <c r="A55" s="13"/>
      <c r="B55" s="13"/>
    </row>
    <row r="56" spans="1:8" ht="13.5" customHeight="1" x14ac:dyDescent="0.2">
      <c r="A56" s="13"/>
      <c r="B56" s="13"/>
    </row>
    <row r="57" spans="1:8" s="15" customFormat="1" ht="15.75" x14ac:dyDescent="0.2">
      <c r="A57" s="135" t="s">
        <v>40</v>
      </c>
      <c r="B57" s="135"/>
      <c r="C57" s="135"/>
      <c r="D57" s="135"/>
      <c r="E57" s="135"/>
      <c r="F57" s="135"/>
    </row>
    <row r="58" spans="1:8" s="15" customFormat="1" ht="12.75" customHeight="1" x14ac:dyDescent="0.2">
      <c r="A58" s="136" t="s">
        <v>41</v>
      </c>
      <c r="B58" s="137" t="s">
        <v>42</v>
      </c>
      <c r="C58" s="137"/>
      <c r="D58" s="137"/>
    </row>
    <row r="59" spans="1:8" s="15" customFormat="1" x14ac:dyDescent="0.2">
      <c r="A59" s="136" t="s">
        <v>41</v>
      </c>
      <c r="B59" s="137" t="s">
        <v>43</v>
      </c>
      <c r="C59" s="137"/>
      <c r="D59" s="137"/>
    </row>
    <row r="60" spans="1:8" s="15" customFormat="1" x14ac:dyDescent="0.2">
      <c r="A60" s="136" t="s">
        <v>44</v>
      </c>
      <c r="B60" s="137" t="s">
        <v>45</v>
      </c>
      <c r="C60" s="137"/>
      <c r="D60" s="137"/>
    </row>
    <row r="61" spans="1:8" s="15" customFormat="1" x14ac:dyDescent="0.2">
      <c r="A61" s="136" t="s">
        <v>41</v>
      </c>
      <c r="B61" s="137" t="s">
        <v>46</v>
      </c>
      <c r="C61" s="137"/>
      <c r="D61" s="137"/>
    </row>
    <row r="62" spans="1:8" s="15" customFormat="1" x14ac:dyDescent="0.2">
      <c r="A62" s="136" t="s">
        <v>41</v>
      </c>
      <c r="B62" s="137" t="s">
        <v>47</v>
      </c>
      <c r="C62" s="137"/>
      <c r="D62" s="137"/>
    </row>
    <row r="63" spans="1:8" s="15" customFormat="1" x14ac:dyDescent="0.2"/>
    <row r="64" spans="1:8" s="15" customFormat="1" ht="12.75" customHeight="1" x14ac:dyDescent="0.2">
      <c r="A64" s="82" t="s">
        <v>48</v>
      </c>
      <c r="B64" s="82"/>
      <c r="C64" s="82"/>
      <c r="D64" s="82"/>
      <c r="E64" s="82"/>
      <c r="F64" s="82"/>
      <c r="G64" s="82"/>
      <c r="H64" s="40"/>
    </row>
    <row r="65" spans="1:7" s="15" customFormat="1" ht="12.75" customHeight="1" x14ac:dyDescent="0.2">
      <c r="A65" s="81" t="s">
        <v>49</v>
      </c>
      <c r="B65" s="81"/>
      <c r="C65" s="79" t="s">
        <v>50</v>
      </c>
      <c r="D65" s="80"/>
      <c r="E65" s="81" t="s">
        <v>51</v>
      </c>
      <c r="F65" s="81"/>
      <c r="G65" s="72" t="s">
        <v>52</v>
      </c>
    </row>
    <row r="66" spans="1:7" s="15" customFormat="1" x14ac:dyDescent="0.2">
      <c r="A66" s="117" t="s">
        <v>53</v>
      </c>
      <c r="B66" s="118"/>
      <c r="C66" s="77" t="s">
        <v>54</v>
      </c>
      <c r="D66" s="78"/>
      <c r="E66" s="75"/>
      <c r="F66" s="76"/>
      <c r="G66" s="41" t="s">
        <v>44</v>
      </c>
    </row>
    <row r="67" spans="1:7" s="15" customFormat="1" x14ac:dyDescent="0.2">
      <c r="A67" s="110" t="s">
        <v>55</v>
      </c>
      <c r="B67" s="76"/>
      <c r="C67" s="75" t="s">
        <v>56</v>
      </c>
      <c r="D67" s="76"/>
      <c r="E67" s="75"/>
      <c r="F67" s="76"/>
      <c r="G67" s="42" t="s">
        <v>44</v>
      </c>
    </row>
    <row r="68" spans="1:7" s="15" customFormat="1" ht="12.75" customHeight="1" x14ac:dyDescent="0.2">
      <c r="A68" s="110" t="s">
        <v>57</v>
      </c>
      <c r="B68" s="76"/>
      <c r="C68" s="75" t="s">
        <v>58</v>
      </c>
      <c r="D68" s="76"/>
      <c r="E68" s="75"/>
      <c r="F68" s="76"/>
      <c r="G68" s="42" t="s">
        <v>44</v>
      </c>
    </row>
    <row r="69" spans="1:7" s="15" customFormat="1" x14ac:dyDescent="0.2">
      <c r="A69" s="110" t="s">
        <v>59</v>
      </c>
      <c r="B69" s="76"/>
      <c r="C69" s="115" t="s">
        <v>60</v>
      </c>
      <c r="D69" s="116"/>
      <c r="E69" s="75"/>
      <c r="F69" s="76"/>
      <c r="G69" s="42" t="s">
        <v>44</v>
      </c>
    </row>
    <row r="70" spans="1:7" s="15" customFormat="1" x14ac:dyDescent="0.2">
      <c r="A70" s="75" t="s">
        <v>61</v>
      </c>
      <c r="B70" s="76"/>
      <c r="C70" s="75" t="s">
        <v>62</v>
      </c>
      <c r="D70" s="76"/>
      <c r="E70" s="75"/>
      <c r="F70" s="76"/>
      <c r="G70" s="42" t="s">
        <v>41</v>
      </c>
    </row>
    <row r="71" spans="1:7" s="15" customFormat="1" x14ac:dyDescent="0.2">
      <c r="A71" s="75"/>
      <c r="B71" s="76"/>
      <c r="C71" s="75"/>
      <c r="D71" s="76"/>
      <c r="E71" s="75"/>
      <c r="F71" s="76"/>
      <c r="G71" s="42"/>
    </row>
    <row r="72" spans="1:7" s="15" customFormat="1" x14ac:dyDescent="0.2">
      <c r="A72" s="43"/>
      <c r="B72" s="43"/>
      <c r="C72" s="43"/>
      <c r="D72" s="43"/>
      <c r="E72" s="43"/>
      <c r="F72" s="43"/>
    </row>
    <row r="73" spans="1:7" s="15" customFormat="1" ht="12.75" customHeight="1" x14ac:dyDescent="0.2">
      <c r="A73" s="82" t="s">
        <v>63</v>
      </c>
      <c r="B73" s="82"/>
      <c r="C73" s="82"/>
      <c r="D73" s="82"/>
      <c r="E73" s="82"/>
      <c r="F73" s="82"/>
      <c r="G73" s="82"/>
    </row>
    <row r="74" spans="1:7" s="15" customFormat="1" x14ac:dyDescent="0.2">
      <c r="A74" s="81" t="s">
        <v>49</v>
      </c>
      <c r="B74" s="81"/>
      <c r="C74" s="79" t="s">
        <v>50</v>
      </c>
      <c r="D74" s="80"/>
      <c r="E74" s="81" t="s">
        <v>51</v>
      </c>
      <c r="F74" s="81"/>
      <c r="G74" s="72" t="s">
        <v>52</v>
      </c>
    </row>
    <row r="75" spans="1:7" s="15" customFormat="1" x14ac:dyDescent="0.2">
      <c r="A75" s="117" t="s">
        <v>14</v>
      </c>
      <c r="B75" s="118"/>
      <c r="C75" s="77" t="s">
        <v>56</v>
      </c>
      <c r="D75" s="78"/>
      <c r="E75" s="75"/>
      <c r="F75" s="76"/>
      <c r="G75" s="41" t="s">
        <v>44</v>
      </c>
    </row>
    <row r="76" spans="1:7" s="15" customFormat="1" x14ac:dyDescent="0.2">
      <c r="A76" s="75"/>
      <c r="B76" s="76"/>
      <c r="C76" s="75"/>
      <c r="D76" s="76"/>
      <c r="E76" s="75"/>
      <c r="F76" s="76"/>
      <c r="G76" s="42"/>
    </row>
    <row r="77" spans="1:7" s="15" customFormat="1" x14ac:dyDescent="0.2">
      <c r="A77" s="75"/>
      <c r="B77" s="76"/>
      <c r="C77" s="75"/>
      <c r="D77" s="76"/>
      <c r="E77" s="75"/>
      <c r="F77" s="76"/>
      <c r="G77" s="42"/>
    </row>
    <row r="78" spans="1:7" s="15" customFormat="1" x14ac:dyDescent="0.2">
      <c r="A78" s="75"/>
      <c r="B78" s="76"/>
      <c r="C78" s="75"/>
      <c r="D78" s="76"/>
      <c r="E78" s="75"/>
      <c r="F78" s="76"/>
      <c r="G78" s="42"/>
    </row>
    <row r="79" spans="1:7" s="15" customFormat="1" x14ac:dyDescent="0.2">
      <c r="A79" s="75"/>
      <c r="B79" s="76"/>
      <c r="C79" s="75"/>
      <c r="D79" s="76"/>
      <c r="E79" s="75"/>
      <c r="F79" s="76"/>
      <c r="G79" s="42"/>
    </row>
    <row r="80" spans="1:7" s="15" customFormat="1" x14ac:dyDescent="0.2"/>
    <row r="82" spans="1:7" ht="15.75" customHeight="1" x14ac:dyDescent="0.2">
      <c r="A82" s="138" t="s">
        <v>64</v>
      </c>
      <c r="B82" s="138"/>
      <c r="C82" s="138"/>
    </row>
    <row r="83" spans="1:7" x14ac:dyDescent="0.2">
      <c r="A83" s="45" t="s">
        <v>65</v>
      </c>
      <c r="B83" s="46" t="s">
        <v>66</v>
      </c>
      <c r="C83" s="47" t="s">
        <v>67</v>
      </c>
    </row>
    <row r="84" spans="1:7" x14ac:dyDescent="0.2">
      <c r="A84" s="48" t="s">
        <v>33</v>
      </c>
      <c r="B84" s="49" t="s">
        <v>30</v>
      </c>
      <c r="C84" s="50">
        <v>1</v>
      </c>
    </row>
    <row r="85" spans="1:7" x14ac:dyDescent="0.2">
      <c r="A85" s="48" t="s">
        <v>35</v>
      </c>
      <c r="B85" s="49" t="s">
        <v>26</v>
      </c>
      <c r="C85" s="50">
        <v>0.9</v>
      </c>
    </row>
    <row r="86" spans="1:7" x14ac:dyDescent="0.2">
      <c r="A86" s="48" t="s">
        <v>34</v>
      </c>
      <c r="B86" s="49" t="s">
        <v>28</v>
      </c>
      <c r="C86" s="50">
        <v>0.2</v>
      </c>
    </row>
    <row r="87" spans="1:7" x14ac:dyDescent="0.2">
      <c r="A87" s="48" t="s">
        <v>68</v>
      </c>
      <c r="B87" s="49" t="s">
        <v>69</v>
      </c>
      <c r="C87" s="50">
        <v>0.01</v>
      </c>
    </row>
    <row r="88" spans="1:7" x14ac:dyDescent="0.2">
      <c r="A88" s="48"/>
      <c r="B88" s="49" t="s">
        <v>70</v>
      </c>
      <c r="C88" s="50">
        <v>-0.2</v>
      </c>
    </row>
    <row r="89" spans="1:7" x14ac:dyDescent="0.2">
      <c r="A89" s="48"/>
      <c r="B89" s="49" t="s">
        <v>71</v>
      </c>
      <c r="C89" s="50">
        <v>-0.5</v>
      </c>
    </row>
    <row r="90" spans="1:7" x14ac:dyDescent="0.2">
      <c r="A90" s="51"/>
      <c r="B90" s="52" t="s">
        <v>72</v>
      </c>
      <c r="C90" s="53">
        <v>-1</v>
      </c>
    </row>
    <row r="93" spans="1:7" ht="15.75" customHeight="1" x14ac:dyDescent="0.2">
      <c r="A93" s="138" t="s">
        <v>73</v>
      </c>
      <c r="B93" s="138"/>
      <c r="C93" s="138"/>
      <c r="D93" s="138"/>
      <c r="E93" s="138"/>
      <c r="F93" s="138"/>
      <c r="G93" s="138"/>
    </row>
    <row r="94" spans="1:7" x14ac:dyDescent="0.2">
      <c r="A94" s="30"/>
      <c r="B94" s="54" t="str">
        <f t="array" ref="B94:G94">TRANSPOSE(lalternativas)</f>
        <v>LocalHost</v>
      </c>
      <c r="C94" s="55" t="str">
        <v>Git + GitHub</v>
      </c>
      <c r="D94" s="55">
        <v>0</v>
      </c>
      <c r="E94" s="56">
        <v>0</v>
      </c>
      <c r="F94" s="57">
        <v>0</v>
      </c>
      <c r="G94" s="57">
        <v>0</v>
      </c>
    </row>
    <row r="95" spans="1:7" ht="33.75" customHeight="1" x14ac:dyDescent="0.2">
      <c r="A95" s="58" t="str">
        <f t="array" ref="A95:A104">lcriterios</f>
        <v>Tiempo de aprendizaje del uso de repositorio</v>
      </c>
      <c r="B95" s="59">
        <f t="shared" ref="B95:G104" si="2">IF(ISNA(VLOOKUP(B35,mevaluacion,3,FALSE)*VLOOKUP($A95,ecriterios,4,FALSE)),"",VLOOKUP(B35,mevaluacion,3,FALSE)*VLOOKUP($A95,ecriterios,4,FALSE))</f>
        <v>0.9</v>
      </c>
      <c r="C95" s="59">
        <f t="shared" si="2"/>
        <v>0.18000000000000002</v>
      </c>
      <c r="D95" s="59" t="str">
        <f t="shared" si="2"/>
        <v/>
      </c>
      <c r="E95" s="60" t="str">
        <f t="shared" si="2"/>
        <v/>
      </c>
      <c r="F95" s="61" t="str">
        <f t="shared" si="2"/>
        <v/>
      </c>
      <c r="G95" s="61" t="str">
        <f t="shared" si="2"/>
        <v/>
      </c>
    </row>
    <row r="96" spans="1:7" ht="27.75" customHeight="1" x14ac:dyDescent="0.2">
      <c r="A96" s="58" t="str">
        <v>Los costes del software y repositorio</v>
      </c>
      <c r="B96" s="62">
        <f t="shared" si="2"/>
        <v>0.2</v>
      </c>
      <c r="C96" s="62">
        <f t="shared" si="2"/>
        <v>0.18000000000000002</v>
      </c>
      <c r="D96" s="62" t="str">
        <f t="shared" si="2"/>
        <v/>
      </c>
      <c r="E96" s="63" t="str">
        <f t="shared" si="2"/>
        <v/>
      </c>
      <c r="F96" s="64" t="str">
        <f t="shared" si="2"/>
        <v/>
      </c>
      <c r="G96" s="64" t="str">
        <f t="shared" si="2"/>
        <v/>
      </c>
    </row>
    <row r="97" spans="1:7" ht="39.75" customHeight="1" x14ac:dyDescent="0.2">
      <c r="A97" s="58" t="str">
        <v>Tiempo de Integración de código de los equipos de trabajo</v>
      </c>
      <c r="B97" s="62">
        <f t="shared" si="2"/>
        <v>0.2</v>
      </c>
      <c r="C97" s="62">
        <f t="shared" si="2"/>
        <v>1</v>
      </c>
      <c r="D97" s="62" t="str">
        <f t="shared" si="2"/>
        <v/>
      </c>
      <c r="E97" s="63" t="str">
        <f t="shared" si="2"/>
        <v/>
      </c>
      <c r="F97" s="64" t="str">
        <f t="shared" si="2"/>
        <v/>
      </c>
      <c r="G97" s="64" t="str">
        <f t="shared" si="2"/>
        <v/>
      </c>
    </row>
    <row r="98" spans="1:7" ht="51" customHeight="1" x14ac:dyDescent="0.2">
      <c r="A98" s="58" t="str">
        <v xml:space="preserve">Persistencia de código, integridad y accesibilidad </v>
      </c>
      <c r="B98" s="62">
        <f t="shared" si="2"/>
        <v>0.2</v>
      </c>
      <c r="C98" s="62">
        <f t="shared" si="2"/>
        <v>1</v>
      </c>
      <c r="D98" s="62" t="str">
        <f t="shared" si="2"/>
        <v/>
      </c>
      <c r="E98" s="63" t="str">
        <f t="shared" si="2"/>
        <v/>
      </c>
      <c r="F98" s="64" t="str">
        <f t="shared" si="2"/>
        <v/>
      </c>
      <c r="G98" s="64" t="str">
        <f t="shared" si="2"/>
        <v/>
      </c>
    </row>
    <row r="99" spans="1:7" x14ac:dyDescent="0.2">
      <c r="A99" s="65">
        <v>0</v>
      </c>
      <c r="B99" s="62" t="str">
        <f t="shared" si="2"/>
        <v/>
      </c>
      <c r="C99" s="62" t="str">
        <f t="shared" si="2"/>
        <v/>
      </c>
      <c r="D99" s="62" t="str">
        <f t="shared" si="2"/>
        <v/>
      </c>
      <c r="E99" s="63" t="str">
        <f t="shared" si="2"/>
        <v/>
      </c>
      <c r="F99" s="64" t="str">
        <f t="shared" si="2"/>
        <v/>
      </c>
      <c r="G99" s="64" t="str">
        <f t="shared" si="2"/>
        <v/>
      </c>
    </row>
    <row r="100" spans="1:7" x14ac:dyDescent="0.2">
      <c r="A100" s="65">
        <v>0</v>
      </c>
      <c r="B100" s="62" t="str">
        <f t="shared" si="2"/>
        <v/>
      </c>
      <c r="C100" s="62" t="str">
        <f t="shared" si="2"/>
        <v/>
      </c>
      <c r="D100" s="62" t="str">
        <f t="shared" si="2"/>
        <v/>
      </c>
      <c r="E100" s="63" t="str">
        <f t="shared" si="2"/>
        <v/>
      </c>
      <c r="F100" s="64" t="str">
        <f t="shared" si="2"/>
        <v/>
      </c>
      <c r="G100" s="64" t="str">
        <f t="shared" si="2"/>
        <v/>
      </c>
    </row>
    <row r="101" spans="1:7" x14ac:dyDescent="0.2">
      <c r="A101" s="65">
        <v>0</v>
      </c>
      <c r="B101" s="62" t="str">
        <f t="shared" si="2"/>
        <v/>
      </c>
      <c r="C101" s="62" t="str">
        <f t="shared" si="2"/>
        <v/>
      </c>
      <c r="D101" s="62" t="str">
        <f t="shared" si="2"/>
        <v/>
      </c>
      <c r="E101" s="63" t="str">
        <f t="shared" si="2"/>
        <v/>
      </c>
      <c r="F101" s="64" t="str">
        <f t="shared" si="2"/>
        <v/>
      </c>
      <c r="G101" s="64" t="str">
        <f t="shared" si="2"/>
        <v/>
      </c>
    </row>
    <row r="102" spans="1:7" x14ac:dyDescent="0.2">
      <c r="A102" s="65">
        <v>0</v>
      </c>
      <c r="B102" s="62" t="str">
        <f t="shared" si="2"/>
        <v/>
      </c>
      <c r="C102" s="62" t="str">
        <f t="shared" si="2"/>
        <v/>
      </c>
      <c r="D102" s="62" t="str">
        <f t="shared" si="2"/>
        <v/>
      </c>
      <c r="E102" s="63" t="str">
        <f t="shared" si="2"/>
        <v/>
      </c>
      <c r="F102" s="64" t="str">
        <f t="shared" si="2"/>
        <v/>
      </c>
      <c r="G102" s="64" t="str">
        <f t="shared" si="2"/>
        <v/>
      </c>
    </row>
    <row r="103" spans="1:7" x14ac:dyDescent="0.2">
      <c r="A103" s="65">
        <v>0</v>
      </c>
      <c r="B103" s="62" t="str">
        <f t="shared" si="2"/>
        <v/>
      </c>
      <c r="C103" s="62" t="str">
        <f t="shared" si="2"/>
        <v/>
      </c>
      <c r="D103" s="62" t="str">
        <f t="shared" si="2"/>
        <v/>
      </c>
      <c r="E103" s="63" t="str">
        <f t="shared" si="2"/>
        <v/>
      </c>
      <c r="F103" s="64" t="str">
        <f t="shared" si="2"/>
        <v/>
      </c>
      <c r="G103" s="64" t="str">
        <f t="shared" si="2"/>
        <v/>
      </c>
    </row>
    <row r="104" spans="1:7" x14ac:dyDescent="0.2">
      <c r="A104" s="66">
        <v>0</v>
      </c>
      <c r="B104" s="67" t="str">
        <f t="shared" si="2"/>
        <v/>
      </c>
      <c r="C104" s="67" t="str">
        <f t="shared" si="2"/>
        <v/>
      </c>
      <c r="D104" s="67" t="str">
        <f t="shared" si="2"/>
        <v/>
      </c>
      <c r="E104" s="68" t="str">
        <f t="shared" si="2"/>
        <v/>
      </c>
      <c r="F104" s="69" t="str">
        <f t="shared" si="2"/>
        <v/>
      </c>
      <c r="G104" s="69" t="str">
        <f t="shared" si="2"/>
        <v/>
      </c>
    </row>
    <row r="105" spans="1:7" x14ac:dyDescent="0.2">
      <c r="A105" s="73"/>
      <c r="B105" s="73"/>
      <c r="C105" s="73"/>
      <c r="D105" s="73"/>
      <c r="E105" s="73"/>
      <c r="F105" s="73"/>
      <c r="G105" s="73"/>
    </row>
    <row r="107" spans="1:7" ht="15.75" customHeight="1" x14ac:dyDescent="0.2">
      <c r="A107" s="44"/>
    </row>
    <row r="108" spans="1:7" x14ac:dyDescent="0.2">
      <c r="A108" s="73"/>
      <c r="B108" s="121"/>
      <c r="C108" s="121"/>
      <c r="D108" s="73"/>
    </row>
    <row r="109" spans="1:7" x14ac:dyDescent="0.2">
      <c r="A109" s="73">
        <v>1</v>
      </c>
      <c r="B109" s="111"/>
      <c r="C109" s="111"/>
      <c r="D109" s="70"/>
    </row>
    <row r="110" spans="1:7" x14ac:dyDescent="0.2">
      <c r="A110" s="73">
        <v>2</v>
      </c>
      <c r="B110" s="111"/>
      <c r="C110" s="111"/>
      <c r="D110" s="70"/>
    </row>
    <row r="111" spans="1:7" x14ac:dyDescent="0.2">
      <c r="A111" s="73">
        <v>3</v>
      </c>
      <c r="B111" s="111"/>
      <c r="C111" s="111"/>
      <c r="D111" s="70"/>
    </row>
    <row r="112" spans="1:7" x14ac:dyDescent="0.2">
      <c r="A112" s="73">
        <v>4</v>
      </c>
      <c r="B112" s="111"/>
      <c r="C112" s="111"/>
      <c r="D112" s="70"/>
    </row>
    <row r="113" spans="1:4" x14ac:dyDescent="0.2">
      <c r="A113" s="73">
        <v>5</v>
      </c>
      <c r="B113" s="111"/>
      <c r="C113" s="111"/>
      <c r="D113" s="70"/>
    </row>
    <row r="114" spans="1:4" x14ac:dyDescent="0.2">
      <c r="A114" s="73">
        <v>6</v>
      </c>
      <c r="B114" s="111"/>
      <c r="C114" s="111"/>
      <c r="D114" s="70"/>
    </row>
    <row r="115" spans="1:4" x14ac:dyDescent="0.2">
      <c r="A115" s="73">
        <v>7</v>
      </c>
      <c r="B115" s="111"/>
      <c r="C115" s="111"/>
      <c r="D115" s="70"/>
    </row>
    <row r="116" spans="1:4" x14ac:dyDescent="0.2">
      <c r="A116" s="73">
        <v>8</v>
      </c>
      <c r="B116" s="111"/>
      <c r="C116" s="111"/>
      <c r="D116" s="70"/>
    </row>
    <row r="117" spans="1:4" x14ac:dyDescent="0.2">
      <c r="A117" s="73">
        <v>9</v>
      </c>
      <c r="B117" s="111"/>
      <c r="C117" s="111"/>
      <c r="D117" s="70"/>
    </row>
    <row r="118" spans="1:4" x14ac:dyDescent="0.2">
      <c r="A118" s="73">
        <v>10</v>
      </c>
      <c r="B118" s="111"/>
      <c r="C118" s="111"/>
      <c r="D118" s="70"/>
    </row>
    <row r="119" spans="1:4" x14ac:dyDescent="0.2">
      <c r="A119" s="73">
        <v>11</v>
      </c>
      <c r="B119" s="111"/>
      <c r="C119" s="111"/>
      <c r="D119" s="70"/>
    </row>
    <row r="120" spans="1:4" x14ac:dyDescent="0.2">
      <c r="A120" s="73">
        <v>12</v>
      </c>
      <c r="B120" s="111"/>
      <c r="C120" s="111"/>
      <c r="D120" s="70"/>
    </row>
  </sheetData>
  <sheetProtection selectLockedCells="1"/>
  <mergeCells count="102">
    <mergeCell ref="A57:F57"/>
    <mergeCell ref="A73:G73"/>
    <mergeCell ref="A93:G93"/>
    <mergeCell ref="A82:C82"/>
    <mergeCell ref="A1:G1"/>
    <mergeCell ref="B11:C11"/>
    <mergeCell ref="A13:B13"/>
    <mergeCell ref="A21:B21"/>
    <mergeCell ref="A47:B47"/>
    <mergeCell ref="B120:C120"/>
    <mergeCell ref="B116:C116"/>
    <mergeCell ref="B117:C117"/>
    <mergeCell ref="B118:C118"/>
    <mergeCell ref="B119:C119"/>
    <mergeCell ref="B112:C112"/>
    <mergeCell ref="B113:C113"/>
    <mergeCell ref="B114:C114"/>
    <mergeCell ref="B115:C115"/>
    <mergeCell ref="B111:C111"/>
    <mergeCell ref="B108:C108"/>
    <mergeCell ref="B49:F49"/>
    <mergeCell ref="A74:B74"/>
    <mergeCell ref="C74:D74"/>
    <mergeCell ref="E74:F74"/>
    <mergeCell ref="A75:B75"/>
    <mergeCell ref="E75:F75"/>
    <mergeCell ref="C75:D75"/>
    <mergeCell ref="E79:F79"/>
    <mergeCell ref="A78:B78"/>
    <mergeCell ref="C78:D78"/>
    <mergeCell ref="A79:B79"/>
    <mergeCell ref="C79:D79"/>
    <mergeCell ref="E76:F76"/>
    <mergeCell ref="E77:F77"/>
    <mergeCell ref="E78:F78"/>
    <mergeCell ref="B109:C109"/>
    <mergeCell ref="B110:C110"/>
    <mergeCell ref="B18:C18"/>
    <mergeCell ref="B19:C19"/>
    <mergeCell ref="B22:C22"/>
    <mergeCell ref="B23:C23"/>
    <mergeCell ref="B24:C24"/>
    <mergeCell ref="B25:C25"/>
    <mergeCell ref="C68:D68"/>
    <mergeCell ref="C69:D69"/>
    <mergeCell ref="A68:B68"/>
    <mergeCell ref="A66:B66"/>
    <mergeCell ref="A67:B67"/>
    <mergeCell ref="B29:C29"/>
    <mergeCell ref="B30:C30"/>
    <mergeCell ref="B31:C31"/>
    <mergeCell ref="A76:B76"/>
    <mergeCell ref="C76:D76"/>
    <mergeCell ref="A77:B77"/>
    <mergeCell ref="C77:D77"/>
    <mergeCell ref="E68:F68"/>
    <mergeCell ref="E69:F69"/>
    <mergeCell ref="E70:F70"/>
    <mergeCell ref="E71:F71"/>
    <mergeCell ref="A71:B71"/>
    <mergeCell ref="C70:D70"/>
    <mergeCell ref="C71:D71"/>
    <mergeCell ref="A69:B69"/>
    <mergeCell ref="A70:B70"/>
    <mergeCell ref="A65:B65"/>
    <mergeCell ref="A4:G4"/>
    <mergeCell ref="C5:G5"/>
    <mergeCell ref="C6:G6"/>
    <mergeCell ref="C7:D7"/>
    <mergeCell ref="F8:G8"/>
    <mergeCell ref="F7:G7"/>
    <mergeCell ref="A5:B5"/>
    <mergeCell ref="A6:B6"/>
    <mergeCell ref="A8:B8"/>
    <mergeCell ref="A7:B7"/>
    <mergeCell ref="B48:F48"/>
    <mergeCell ref="B26:C26"/>
    <mergeCell ref="B27:C27"/>
    <mergeCell ref="B28:C28"/>
    <mergeCell ref="B14:C14"/>
    <mergeCell ref="A64:G64"/>
    <mergeCell ref="C8:D8"/>
    <mergeCell ref="C9:D9"/>
    <mergeCell ref="F9:G9"/>
    <mergeCell ref="B52:F54"/>
    <mergeCell ref="B61:D61"/>
    <mergeCell ref="B62:D62"/>
    <mergeCell ref="B58:D58"/>
    <mergeCell ref="A9:B9"/>
    <mergeCell ref="B59:D59"/>
    <mergeCell ref="B60:D60"/>
    <mergeCell ref="B15:C15"/>
    <mergeCell ref="B16:C16"/>
    <mergeCell ref="B17:C17"/>
    <mergeCell ref="A33:C33"/>
    <mergeCell ref="A51:B51"/>
    <mergeCell ref="E67:F67"/>
    <mergeCell ref="C66:D66"/>
    <mergeCell ref="C67:D67"/>
    <mergeCell ref="C65:D65"/>
    <mergeCell ref="E66:F66"/>
    <mergeCell ref="E65:F65"/>
  </mergeCells>
  <phoneticPr fontId="13" type="noConversion"/>
  <conditionalFormatting sqref="A14:A19">
    <cfRule type="expression" dxfId="4" priority="1" stopIfTrue="1">
      <formula>(B14="")</formula>
    </cfRule>
  </conditionalFormatting>
  <conditionalFormatting sqref="A109:A120 A22:A32">
    <cfRule type="expression" dxfId="3" priority="2" stopIfTrue="1">
      <formula>(B22="")</formula>
    </cfRule>
  </conditionalFormatting>
  <conditionalFormatting sqref="B48:F48 B52 A94:G105 A34:G45">
    <cfRule type="cellIs" dxfId="2" priority="3" stopIfTrue="1" operator="equal">
      <formula>0</formula>
    </cfRule>
  </conditionalFormatting>
  <conditionalFormatting sqref="B49:F49">
    <cfRule type="expression" dxfId="1" priority="4" stopIfTrue="1">
      <formula>$B$48=0</formula>
    </cfRule>
  </conditionalFormatting>
  <conditionalFormatting sqref="E22:E31">
    <cfRule type="expression" dxfId="0" priority="5" stopIfTrue="1">
      <formula>ISNA(E22)</formula>
    </cfRule>
  </conditionalFormatting>
  <dataValidations count="5">
    <dataValidation type="list" allowBlank="1" showInputMessage="1" showErrorMessage="1" sqref="G75:G79 A58:A62 G66:G71" xr:uid="{00000000-0002-0000-0100-000000000000}">
      <formula1>"Si,No"</formula1>
    </dataValidation>
    <dataValidation type="list" allowBlank="1" showInputMessage="1" showErrorMessage="1" sqref="C75:D79 C66:D71" xr:uid="{00000000-0002-0000-0100-000002000000}">
      <formula1>"Gerente General,Gerente UN,Jefe de Proyecto,Analista,Analista Programador,Programador,Documentador,Otro"</formula1>
    </dataValidation>
    <dataValidation type="list" allowBlank="1" showInputMessage="1" showErrorMessage="1" sqref="C32" xr:uid="{00000000-0002-0000-0100-000003000000}">
      <formula1>$E$2:$E$14</formula1>
    </dataValidation>
    <dataValidation type="list" allowBlank="1" showInputMessage="1" showErrorMessage="1" sqref="B35:G44" xr:uid="{00000000-0002-0000-0100-000004000000}">
      <formula1>$A$84:$A$87</formula1>
    </dataValidation>
    <dataValidation type="list" allowBlank="1" showInputMessage="1" showErrorMessage="1" sqref="D22:D31" xr:uid="{00000000-0002-0000-0100-000005000000}">
      <formula1>$B$84:$B$90</formula1>
    </dataValidation>
  </dataValidations>
  <pageMargins left="0.75" right="0.75" top="1" bottom="1" header="0" footer="0"/>
  <pageSetup paperSize="9" scale="98" orientation="portrait" horizontalDpi="96" verticalDpi="96" r:id="rId1"/>
  <headerFooter alignWithMargins="0"/>
  <cellWatches>
    <cellWatch r="B95"/>
  </cellWatch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57"/>
  <sheetViews>
    <sheetView showGridLines="0" workbookViewId="0">
      <selection activeCell="J49" sqref="J49"/>
    </sheetView>
  </sheetViews>
  <sheetFormatPr baseColWidth="10" defaultColWidth="11.42578125" defaultRowHeight="12.75" x14ac:dyDescent="0.2"/>
  <cols>
    <col min="1" max="1" width="3.85546875" customWidth="1"/>
  </cols>
  <sheetData>
    <row r="2" spans="2:10" x14ac:dyDescent="0.2">
      <c r="B2" s="139" t="s">
        <v>119</v>
      </c>
      <c r="C2" s="139"/>
      <c r="D2" s="139"/>
      <c r="E2" s="139"/>
      <c r="F2" s="139"/>
    </row>
    <row r="4" spans="2:10" x14ac:dyDescent="0.2">
      <c r="C4" s="10"/>
      <c r="D4" s="141" t="s">
        <v>120</v>
      </c>
      <c r="E4" s="141"/>
      <c r="F4" s="141"/>
      <c r="G4" s="141"/>
      <c r="H4" s="141"/>
      <c r="I4" s="141"/>
      <c r="J4" s="141"/>
    </row>
    <row r="17" spans="3:9" x14ac:dyDescent="0.2">
      <c r="C17" s="10"/>
    </row>
    <row r="19" spans="3:9" x14ac:dyDescent="0.2">
      <c r="C19" s="10"/>
      <c r="D19" s="141" t="s">
        <v>123</v>
      </c>
      <c r="E19" s="141"/>
      <c r="F19" s="141"/>
      <c r="G19" s="141"/>
      <c r="H19" s="141"/>
      <c r="I19" s="141"/>
    </row>
    <row r="38" spans="3:11" x14ac:dyDescent="0.2">
      <c r="C38" s="10"/>
      <c r="D38" s="141" t="s">
        <v>121</v>
      </c>
      <c r="E38" s="141"/>
      <c r="F38" s="141"/>
      <c r="G38" s="141"/>
      <c r="H38" s="141"/>
      <c r="I38" s="141"/>
      <c r="J38" s="141"/>
      <c r="K38" s="141"/>
    </row>
    <row r="57" spans="3:8" x14ac:dyDescent="0.2">
      <c r="C57" s="10"/>
      <c r="D57" s="141" t="s">
        <v>122</v>
      </c>
      <c r="E57" s="141"/>
      <c r="F57" s="141"/>
      <c r="G57" s="141"/>
      <c r="H57" s="141"/>
    </row>
  </sheetData>
  <mergeCells count="5">
    <mergeCell ref="B2:F2"/>
    <mergeCell ref="D4:J4"/>
    <mergeCell ref="D19:I19"/>
    <mergeCell ref="D38:K38"/>
    <mergeCell ref="D57:H5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18"/>
  <sheetViews>
    <sheetView showGridLines="0" zoomScale="85" zoomScaleNormal="85" workbookViewId="0">
      <selection activeCell="M33" sqref="M33"/>
    </sheetView>
  </sheetViews>
  <sheetFormatPr baseColWidth="10" defaultColWidth="11.42578125" defaultRowHeight="15" x14ac:dyDescent="0.2"/>
  <cols>
    <col min="1" max="16384" width="11.42578125" style="142"/>
  </cols>
  <sheetData>
    <row r="3" spans="3:16" x14ac:dyDescent="0.2">
      <c r="C3" s="142" t="s">
        <v>124</v>
      </c>
    </row>
    <row r="9" spans="3:16" ht="59.25" customHeight="1" x14ac:dyDescent="0.2">
      <c r="J9" s="143" t="s">
        <v>74</v>
      </c>
      <c r="K9" s="143"/>
      <c r="L9" s="143"/>
      <c r="M9" s="143"/>
      <c r="N9" s="143"/>
      <c r="O9" s="143"/>
      <c r="P9" s="143"/>
    </row>
    <row r="12" spans="3:16" ht="5.25" customHeight="1" x14ac:dyDescent="0.2"/>
    <row r="13" spans="3:16" hidden="1" x14ac:dyDescent="0.2"/>
    <row r="14" spans="3:16" ht="38.25" customHeight="1" x14ac:dyDescent="0.2">
      <c r="J14" s="143" t="s">
        <v>75</v>
      </c>
      <c r="K14" s="143"/>
      <c r="L14" s="143"/>
      <c r="M14" s="143"/>
      <c r="N14" s="143"/>
      <c r="O14" s="143"/>
      <c r="P14" s="143"/>
    </row>
    <row r="16" spans="3:16" ht="9.75" customHeight="1" x14ac:dyDescent="0.2"/>
    <row r="17" spans="10:16" ht="19.5" customHeight="1" x14ac:dyDescent="0.2"/>
    <row r="18" spans="10:16" ht="46.5" customHeight="1" x14ac:dyDescent="0.2">
      <c r="J18" s="143" t="s">
        <v>76</v>
      </c>
      <c r="K18" s="143"/>
      <c r="L18" s="143"/>
      <c r="M18" s="143"/>
      <c r="N18" s="143"/>
      <c r="O18" s="143"/>
      <c r="P18" s="143"/>
    </row>
  </sheetData>
  <mergeCells count="3">
    <mergeCell ref="J9:P9"/>
    <mergeCell ref="J14:P14"/>
    <mergeCell ref="J18:P18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Q27"/>
  <sheetViews>
    <sheetView showGridLines="0" zoomScale="85" zoomScaleNormal="85" workbookViewId="0">
      <selection activeCell="O31" sqref="O31"/>
    </sheetView>
  </sheetViews>
  <sheetFormatPr baseColWidth="10" defaultColWidth="11.42578125" defaultRowHeight="15" x14ac:dyDescent="0.2"/>
  <cols>
    <col min="1" max="1" width="11.42578125" style="144"/>
    <col min="2" max="2" width="22" style="144" bestFit="1" customWidth="1"/>
    <col min="3" max="11" width="11.42578125" style="144"/>
    <col min="12" max="17" width="14.28515625" style="144" customWidth="1"/>
    <col min="18" max="16384" width="11.42578125" style="144"/>
  </cols>
  <sheetData>
    <row r="2" spans="2:17" x14ac:dyDescent="0.2">
      <c r="C2" s="164" t="s">
        <v>125</v>
      </c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</row>
    <row r="4" spans="2:17" ht="16.5" thickBot="1" x14ac:dyDescent="0.3">
      <c r="B4" s="165"/>
      <c r="C4" s="147" t="s">
        <v>77</v>
      </c>
      <c r="D4" s="147"/>
      <c r="E4" s="147"/>
    </row>
    <row r="5" spans="2:17" ht="15.75" thickBot="1" x14ac:dyDescent="0.25">
      <c r="L5" s="161" t="s">
        <v>78</v>
      </c>
      <c r="M5" s="162"/>
      <c r="N5" s="163"/>
      <c r="O5" s="161" t="s">
        <v>79</v>
      </c>
      <c r="P5" s="162"/>
      <c r="Q5" s="163"/>
    </row>
    <row r="6" spans="2:17" x14ac:dyDescent="0.2">
      <c r="L6" s="149"/>
      <c r="M6" s="150"/>
      <c r="N6" s="151"/>
      <c r="O6" s="149"/>
      <c r="P6" s="150"/>
      <c r="Q6" s="151"/>
    </row>
    <row r="7" spans="2:17" ht="24" customHeight="1" x14ac:dyDescent="0.25">
      <c r="C7" s="147" t="str">
        <f>DAR!B14</f>
        <v>LocalHost</v>
      </c>
      <c r="D7" s="147"/>
      <c r="L7" s="152" t="s">
        <v>80</v>
      </c>
      <c r="M7" s="153"/>
      <c r="N7" s="154"/>
      <c r="O7" s="166" t="s">
        <v>81</v>
      </c>
      <c r="P7" s="167"/>
      <c r="Q7" s="168"/>
    </row>
    <row r="8" spans="2:17" ht="21" customHeight="1" x14ac:dyDescent="0.2">
      <c r="L8" s="152" t="s">
        <v>82</v>
      </c>
      <c r="M8" s="153"/>
      <c r="N8" s="154"/>
      <c r="O8" s="166" t="s">
        <v>83</v>
      </c>
      <c r="P8" s="167"/>
      <c r="Q8" s="168"/>
    </row>
    <row r="9" spans="2:17" ht="21.75" customHeight="1" x14ac:dyDescent="0.2">
      <c r="L9" s="152"/>
      <c r="M9" s="153"/>
      <c r="N9" s="154"/>
      <c r="O9" s="166" t="s">
        <v>84</v>
      </c>
      <c r="P9" s="167"/>
      <c r="Q9" s="168"/>
    </row>
    <row r="10" spans="2:17" ht="29.25" customHeight="1" x14ac:dyDescent="0.2">
      <c r="L10" s="152"/>
      <c r="M10" s="153"/>
      <c r="N10" s="154"/>
      <c r="O10" s="166" t="s">
        <v>85</v>
      </c>
      <c r="P10" s="167"/>
      <c r="Q10" s="168"/>
    </row>
    <row r="11" spans="2:17" x14ac:dyDescent="0.2">
      <c r="L11" s="152"/>
      <c r="M11" s="153"/>
      <c r="N11" s="154"/>
      <c r="O11" s="166"/>
      <c r="P11" s="169"/>
      <c r="Q11" s="168"/>
    </row>
    <row r="12" spans="2:17" x14ac:dyDescent="0.2">
      <c r="L12" s="152"/>
      <c r="M12" s="153"/>
      <c r="N12" s="154"/>
      <c r="O12" s="166"/>
      <c r="P12" s="169"/>
      <c r="Q12" s="168"/>
    </row>
    <row r="13" spans="2:17" x14ac:dyDescent="0.2">
      <c r="L13" s="152"/>
      <c r="M13" s="153"/>
      <c r="N13" s="154"/>
      <c r="O13" s="166"/>
      <c r="P13" s="167"/>
      <c r="Q13" s="168"/>
    </row>
    <row r="14" spans="2:17" x14ac:dyDescent="0.2">
      <c r="L14" s="152"/>
      <c r="M14" s="153"/>
      <c r="N14" s="154"/>
      <c r="O14" s="166"/>
      <c r="P14" s="167"/>
      <c r="Q14" s="168"/>
    </row>
    <row r="15" spans="2:17" x14ac:dyDescent="0.2">
      <c r="E15" s="142"/>
      <c r="L15" s="152"/>
      <c r="M15" s="153"/>
      <c r="N15" s="154"/>
      <c r="O15" s="166"/>
      <c r="P15" s="167"/>
      <c r="Q15" s="168"/>
    </row>
    <row r="16" spans="2:17" x14ac:dyDescent="0.2">
      <c r="L16" s="152"/>
      <c r="M16" s="153"/>
      <c r="N16" s="154"/>
      <c r="O16" s="152"/>
      <c r="P16" s="153"/>
      <c r="Q16" s="154"/>
    </row>
    <row r="17" spans="3:17" x14ac:dyDescent="0.2">
      <c r="L17" s="152"/>
      <c r="M17" s="153"/>
      <c r="N17" s="154"/>
      <c r="O17" s="152"/>
      <c r="P17" s="153"/>
      <c r="Q17" s="154"/>
    </row>
    <row r="18" spans="3:17" x14ac:dyDescent="0.2">
      <c r="L18" s="152"/>
      <c r="M18" s="153"/>
      <c r="N18" s="154"/>
      <c r="O18" s="152"/>
      <c r="P18" s="153"/>
      <c r="Q18" s="154"/>
    </row>
    <row r="19" spans="3:17" x14ac:dyDescent="0.2">
      <c r="L19" s="152"/>
      <c r="M19" s="153"/>
      <c r="N19" s="154"/>
      <c r="O19" s="152"/>
      <c r="P19" s="153"/>
      <c r="Q19" s="154"/>
    </row>
    <row r="20" spans="3:17" x14ac:dyDescent="0.2">
      <c r="I20" s="142"/>
      <c r="L20" s="152"/>
      <c r="M20" s="153"/>
      <c r="N20" s="154"/>
      <c r="O20" s="152"/>
      <c r="P20" s="153"/>
      <c r="Q20" s="154"/>
    </row>
    <row r="21" spans="3:17" ht="26.25" customHeight="1" x14ac:dyDescent="0.2">
      <c r="L21" s="152" t="s">
        <v>86</v>
      </c>
      <c r="M21" s="153"/>
      <c r="N21" s="154"/>
      <c r="O21" s="152" t="s">
        <v>87</v>
      </c>
      <c r="P21" s="153"/>
      <c r="Q21" s="154"/>
    </row>
    <row r="22" spans="3:17" ht="24.75" customHeight="1" x14ac:dyDescent="0.25">
      <c r="C22" s="147" t="str">
        <f>DAR!B15</f>
        <v>Git + GitHub</v>
      </c>
      <c r="D22" s="147"/>
      <c r="L22" s="152" t="s">
        <v>88</v>
      </c>
      <c r="M22" s="153"/>
      <c r="N22" s="154"/>
      <c r="O22" s="152" t="s">
        <v>89</v>
      </c>
      <c r="P22" s="153"/>
      <c r="Q22" s="154"/>
    </row>
    <row r="23" spans="3:17" ht="24.75" customHeight="1" x14ac:dyDescent="0.2">
      <c r="L23" s="152" t="s">
        <v>90</v>
      </c>
      <c r="M23" s="153"/>
      <c r="N23" s="154"/>
      <c r="O23" s="152"/>
      <c r="P23" s="153"/>
      <c r="Q23" s="154"/>
    </row>
    <row r="24" spans="3:17" ht="26.25" customHeight="1" x14ac:dyDescent="0.2">
      <c r="L24" s="152" t="s">
        <v>91</v>
      </c>
      <c r="M24" s="153"/>
      <c r="N24" s="154"/>
      <c r="O24" s="159"/>
      <c r="P24" s="158"/>
      <c r="Q24" s="160"/>
    </row>
    <row r="25" spans="3:17" ht="25.5" customHeight="1" x14ac:dyDescent="0.2">
      <c r="L25" s="152" t="s">
        <v>92</v>
      </c>
      <c r="M25" s="153"/>
      <c r="N25" s="154"/>
      <c r="O25" s="159"/>
      <c r="P25" s="158"/>
      <c r="Q25" s="160"/>
    </row>
    <row r="26" spans="3:17" ht="26.25" customHeight="1" x14ac:dyDescent="0.2">
      <c r="L26" s="152" t="s">
        <v>93</v>
      </c>
      <c r="M26" s="153"/>
      <c r="N26" s="154"/>
      <c r="O26" s="159"/>
      <c r="P26" s="158"/>
      <c r="Q26" s="160"/>
    </row>
    <row r="27" spans="3:17" ht="24" customHeight="1" thickBot="1" x14ac:dyDescent="0.25">
      <c r="L27" s="155" t="s">
        <v>94</v>
      </c>
      <c r="M27" s="156"/>
      <c r="N27" s="157"/>
      <c r="O27" s="155"/>
      <c r="P27" s="156"/>
      <c r="Q27" s="157"/>
    </row>
  </sheetData>
  <mergeCells count="50">
    <mergeCell ref="L5:N5"/>
    <mergeCell ref="O5:Q5"/>
    <mergeCell ref="C4:E4"/>
    <mergeCell ref="C7:D7"/>
    <mergeCell ref="C22:D22"/>
    <mergeCell ref="O24:Q24"/>
    <mergeCell ref="O25:Q25"/>
    <mergeCell ref="O26:Q26"/>
    <mergeCell ref="O27:Q27"/>
    <mergeCell ref="O18:Q18"/>
    <mergeCell ref="O19:Q19"/>
    <mergeCell ref="O20:Q20"/>
    <mergeCell ref="O21:Q21"/>
    <mergeCell ref="O22:Q22"/>
    <mergeCell ref="O23:Q23"/>
    <mergeCell ref="O16:Q16"/>
    <mergeCell ref="O17:Q17"/>
    <mergeCell ref="O10:Q10"/>
    <mergeCell ref="O11:Q11"/>
    <mergeCell ref="O12:Q12"/>
    <mergeCell ref="O13:Q13"/>
    <mergeCell ref="O14:Q14"/>
    <mergeCell ref="O15:Q15"/>
    <mergeCell ref="L24:N24"/>
    <mergeCell ref="L25:N25"/>
    <mergeCell ref="L26:N26"/>
    <mergeCell ref="L27:N27"/>
    <mergeCell ref="L18:N18"/>
    <mergeCell ref="L19:N19"/>
    <mergeCell ref="L20:N20"/>
    <mergeCell ref="L21:N21"/>
    <mergeCell ref="L22:N22"/>
    <mergeCell ref="L23:N23"/>
    <mergeCell ref="L16:N16"/>
    <mergeCell ref="L17:N17"/>
    <mergeCell ref="L10:N10"/>
    <mergeCell ref="L11:N11"/>
    <mergeCell ref="L12:N12"/>
    <mergeCell ref="L13:N13"/>
    <mergeCell ref="L14:N14"/>
    <mergeCell ref="L15:N15"/>
    <mergeCell ref="C2:Q2"/>
    <mergeCell ref="L6:N6"/>
    <mergeCell ref="L7:N7"/>
    <mergeCell ref="L8:N8"/>
    <mergeCell ref="L9:N9"/>
    <mergeCell ref="O6:Q6"/>
    <mergeCell ref="O7:Q7"/>
    <mergeCell ref="O8:Q8"/>
    <mergeCell ref="O9:Q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61"/>
  <sheetViews>
    <sheetView showGridLines="0" topLeftCell="A33" zoomScale="85" zoomScaleNormal="85" workbookViewId="0">
      <selection activeCell="K39" sqref="K39"/>
    </sheetView>
  </sheetViews>
  <sheetFormatPr baseColWidth="10" defaultColWidth="11.42578125" defaultRowHeight="15" x14ac:dyDescent="0.2"/>
  <cols>
    <col min="1" max="1" width="4" style="144" customWidth="1"/>
    <col min="2" max="6" width="11.42578125" style="144"/>
    <col min="7" max="7" width="14.42578125" style="144" bestFit="1" customWidth="1"/>
    <col min="8" max="10" width="11.42578125" style="144"/>
    <col min="11" max="11" width="27.42578125" style="144" customWidth="1"/>
    <col min="12" max="12" width="15.28515625" style="144" customWidth="1"/>
    <col min="13" max="16384" width="11.42578125" style="144"/>
  </cols>
  <sheetData>
    <row r="2" spans="2:13" x14ac:dyDescent="0.2">
      <c r="B2" s="144" t="s">
        <v>95</v>
      </c>
      <c r="C2" s="144" t="s">
        <v>96</v>
      </c>
    </row>
    <row r="4" spans="2:13" x14ac:dyDescent="0.2">
      <c r="G4" s="144" t="s">
        <v>97</v>
      </c>
    </row>
    <row r="5" spans="2:13" x14ac:dyDescent="0.2">
      <c r="G5" s="164" t="s">
        <v>98</v>
      </c>
      <c r="H5" s="164"/>
    </row>
    <row r="6" spans="2:13" x14ac:dyDescent="0.2">
      <c r="G6" s="164" t="s">
        <v>99</v>
      </c>
      <c r="H6" s="164"/>
    </row>
    <row r="14" spans="2:13" x14ac:dyDescent="0.2">
      <c r="M14"/>
    </row>
    <row r="17" spans="2:8" x14ac:dyDescent="0.2">
      <c r="B17" s="145" t="s">
        <v>100</v>
      </c>
      <c r="C17" s="145"/>
      <c r="D17" s="145"/>
      <c r="E17" s="145"/>
      <c r="F17" s="145"/>
      <c r="G17" s="145"/>
      <c r="H17" s="145"/>
    </row>
    <row r="18" spans="2:8" x14ac:dyDescent="0.2">
      <c r="C18" s="169" t="s">
        <v>101</v>
      </c>
      <c r="D18" s="169"/>
      <c r="E18" s="169"/>
      <c r="F18" s="169"/>
      <c r="G18" s="169"/>
      <c r="H18" s="169"/>
    </row>
    <row r="19" spans="2:8" x14ac:dyDescent="0.2">
      <c r="C19" s="169"/>
      <c r="D19" s="169"/>
      <c r="E19" s="169"/>
      <c r="F19" s="169"/>
      <c r="G19" s="169"/>
      <c r="H19" s="169"/>
    </row>
    <row r="37" spans="2:15" x14ac:dyDescent="0.2">
      <c r="B37" s="144" t="s">
        <v>103</v>
      </c>
      <c r="C37" s="145" t="s">
        <v>102</v>
      </c>
      <c r="D37" s="145"/>
      <c r="E37" s="145"/>
      <c r="F37" s="145"/>
      <c r="G37" s="145"/>
      <c r="H37" s="145"/>
    </row>
    <row r="39" spans="2:15" ht="15.75" x14ac:dyDescent="0.25">
      <c r="C39" s="146" t="str">
        <f>DAR!B14</f>
        <v>LocalHost</v>
      </c>
      <c r="K39" s="174">
        <v>500</v>
      </c>
    </row>
    <row r="40" spans="2:15" x14ac:dyDescent="0.2">
      <c r="K40" s="148" t="s">
        <v>104</v>
      </c>
      <c r="L40" s="173" t="s">
        <v>105</v>
      </c>
      <c r="M40" s="173"/>
      <c r="N40" s="173"/>
      <c r="O40" s="173"/>
    </row>
    <row r="41" spans="2:15" x14ac:dyDescent="0.2">
      <c r="K41" s="148"/>
      <c r="L41" s="173" t="s">
        <v>106</v>
      </c>
      <c r="M41" s="173"/>
      <c r="N41" s="173"/>
      <c r="O41" s="173"/>
    </row>
    <row r="42" spans="2:15" x14ac:dyDescent="0.2">
      <c r="K42" s="148" t="s">
        <v>107</v>
      </c>
      <c r="L42" s="148" t="s">
        <v>108</v>
      </c>
      <c r="M42" s="148"/>
      <c r="N42" s="148"/>
      <c r="O42" s="148"/>
    </row>
    <row r="43" spans="2:15" x14ac:dyDescent="0.2">
      <c r="K43" s="148"/>
      <c r="L43" s="172">
        <f>K39/(3*30)</f>
        <v>5.5555555555555554</v>
      </c>
      <c r="M43" s="148" t="s">
        <v>109</v>
      </c>
      <c r="N43" s="148"/>
      <c r="O43" s="148"/>
    </row>
    <row r="44" spans="2:15" ht="30" customHeight="1" x14ac:dyDescent="0.2">
      <c r="K44" s="148" t="s">
        <v>110</v>
      </c>
      <c r="L44" s="148" t="s">
        <v>111</v>
      </c>
      <c r="M44" s="169" t="s">
        <v>112</v>
      </c>
      <c r="N44" s="169"/>
      <c r="O44" s="169"/>
    </row>
    <row r="58" spans="3:13" ht="15.75" x14ac:dyDescent="0.25">
      <c r="C58" s="146" t="str">
        <f>DAR!B15</f>
        <v>Git + GitHub</v>
      </c>
      <c r="K58" s="170">
        <f>12*21</f>
        <v>252</v>
      </c>
    </row>
    <row r="59" spans="3:13" x14ac:dyDescent="0.2">
      <c r="K59" s="144" t="s">
        <v>113</v>
      </c>
      <c r="L59" s="144" t="s">
        <v>114</v>
      </c>
    </row>
    <row r="60" spans="3:13" x14ac:dyDescent="0.2">
      <c r="K60" s="144" t="s">
        <v>107</v>
      </c>
      <c r="L60" s="144" t="s">
        <v>115</v>
      </c>
    </row>
    <row r="61" spans="3:13" x14ac:dyDescent="0.2">
      <c r="L61" s="171">
        <f>K58/(6*30)</f>
        <v>1.4</v>
      </c>
      <c r="M61" s="144" t="s">
        <v>109</v>
      </c>
    </row>
  </sheetData>
  <mergeCells count="8">
    <mergeCell ref="L40:O40"/>
    <mergeCell ref="L41:O41"/>
    <mergeCell ref="M44:O44"/>
    <mergeCell ref="G6:H6"/>
    <mergeCell ref="G5:H5"/>
    <mergeCell ref="C18:H19"/>
    <mergeCell ref="B17:H17"/>
    <mergeCell ref="C37:H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0"/>
  <sheetViews>
    <sheetView showGridLines="0" workbookViewId="0">
      <selection activeCell="H20" sqref="H20"/>
    </sheetView>
  </sheetViews>
  <sheetFormatPr baseColWidth="10" defaultColWidth="11.42578125" defaultRowHeight="12.75" x14ac:dyDescent="0.2"/>
  <cols>
    <col min="2" max="2" width="9.140625" bestFit="1" customWidth="1"/>
    <col min="3" max="3" width="19" customWidth="1"/>
    <col min="4" max="4" width="22.5703125" bestFit="1" customWidth="1"/>
    <col min="5" max="5" width="12.42578125" bestFit="1" customWidth="1"/>
  </cols>
  <sheetData>
    <row r="2" spans="2:11" x14ac:dyDescent="0.2">
      <c r="B2">
        <v>1.5</v>
      </c>
      <c r="C2" s="10" t="s">
        <v>116</v>
      </c>
    </row>
    <row r="4" spans="2:11" x14ac:dyDescent="0.2">
      <c r="C4" s="71"/>
      <c r="D4" s="71" t="str">
        <f>DAR!A93</f>
        <v>Evaluación de alternativas</v>
      </c>
      <c r="E4" s="71"/>
    </row>
    <row r="5" spans="2:11" x14ac:dyDescent="0.2">
      <c r="C5" s="71"/>
      <c r="D5" s="71" t="str">
        <f>DAR!B94</f>
        <v>LocalHost</v>
      </c>
      <c r="E5" s="71" t="str">
        <f>DAR!C94</f>
        <v>Git + GitHub</v>
      </c>
      <c r="H5" s="140" t="s">
        <v>117</v>
      </c>
      <c r="I5" s="140"/>
      <c r="J5" s="140"/>
      <c r="K5" s="140"/>
    </row>
    <row r="6" spans="2:11" x14ac:dyDescent="0.2">
      <c r="C6" s="11" t="str">
        <f>DAR!A95</f>
        <v>Tiempo de aprendizaje del uso de repositorio</v>
      </c>
      <c r="D6" s="11">
        <f>DAR!B95</f>
        <v>0.9</v>
      </c>
      <c r="E6" s="11">
        <f>DAR!C95</f>
        <v>0.18000000000000002</v>
      </c>
    </row>
    <row r="7" spans="2:11" x14ac:dyDescent="0.2">
      <c r="C7" s="11" t="str">
        <f>DAR!A96</f>
        <v>Los costes del software y repositorio</v>
      </c>
      <c r="D7" s="11">
        <f>DAR!B96</f>
        <v>0.2</v>
      </c>
      <c r="E7" s="11">
        <f>DAR!C96</f>
        <v>0.18000000000000002</v>
      </c>
    </row>
    <row r="8" spans="2:11" x14ac:dyDescent="0.2">
      <c r="C8" s="11" t="str">
        <f>DAR!A97</f>
        <v>Tiempo de Integración de código de los equipos de trabajo</v>
      </c>
      <c r="D8" s="11">
        <f>DAR!B97</f>
        <v>0.2</v>
      </c>
      <c r="E8" s="11">
        <f>DAR!C97</f>
        <v>1</v>
      </c>
    </row>
    <row r="9" spans="2:11" ht="15.75" customHeight="1" x14ac:dyDescent="0.2">
      <c r="C9" s="11" t="str">
        <f>DAR!A98</f>
        <v xml:space="preserve">Persistencia de código, integridad y accesibilidad </v>
      </c>
      <c r="D9" s="11">
        <f>DAR!B98</f>
        <v>0.2</v>
      </c>
      <c r="E9" s="11">
        <f>DAR!C98</f>
        <v>1</v>
      </c>
    </row>
    <row r="10" spans="2:11" ht="11.25" customHeight="1" x14ac:dyDescent="0.2">
      <c r="C10" s="71" t="s">
        <v>118</v>
      </c>
      <c r="D10" s="71">
        <f>SUM(D6:D9)</f>
        <v>1.5</v>
      </c>
      <c r="E10" s="71">
        <f>SUM(E6:E9)</f>
        <v>2.3600000000000003</v>
      </c>
    </row>
  </sheetData>
  <mergeCells count="1">
    <mergeCell ref="H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>
      <selection activeCell="E20" sqref="E20"/>
    </sheetView>
  </sheetViews>
  <sheetFormatPr baseColWidth="10"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10</vt:i4>
      </vt:variant>
    </vt:vector>
  </HeadingPairs>
  <TitlesOfParts>
    <vt:vector size="18" baseType="lpstr">
      <vt:lpstr>Puntos</vt:lpstr>
      <vt:lpstr>DAR</vt:lpstr>
      <vt:lpstr>1,1</vt:lpstr>
      <vt:lpstr>1.2</vt:lpstr>
      <vt:lpstr>1.3</vt:lpstr>
      <vt:lpstr>1.4</vt:lpstr>
      <vt:lpstr>1.5</vt:lpstr>
      <vt:lpstr>1.6</vt:lpstr>
      <vt:lpstr>DAR!Área_de_impresión</vt:lpstr>
      <vt:lpstr>ecriterios</vt:lpstr>
      <vt:lpstr>lalternativas</vt:lpstr>
      <vt:lpstr>lcriterios</vt:lpstr>
      <vt:lpstr>lresultados</vt:lpstr>
      <vt:lpstr>mevaluacion</vt:lpstr>
      <vt:lpstr>mresultados</vt:lpstr>
      <vt:lpstr>mvalores</vt:lpstr>
      <vt:lpstr>mvevaluacion</vt:lpstr>
      <vt:lpstr>resultados</vt:lpstr>
    </vt:vector>
  </TitlesOfParts>
  <Manager/>
  <Company>Familia Contreras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Eguiluz</dc:creator>
  <cp:keywords/>
  <dc:description/>
  <cp:lastModifiedBy>Acsafkineret Yonamine</cp:lastModifiedBy>
  <cp:revision/>
  <dcterms:created xsi:type="dcterms:W3CDTF">2006-10-08T23:05:57Z</dcterms:created>
  <dcterms:modified xsi:type="dcterms:W3CDTF">2020-06-10T20:56:25Z</dcterms:modified>
  <cp:category/>
  <cp:contentStatus/>
</cp:coreProperties>
</file>