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sunosatoshi/Desktop/研究/Sasnbagawa_data_compile/using_list_/"/>
    </mc:Choice>
  </mc:AlternateContent>
  <xr:revisionPtr revIDLastSave="0" documentId="13_ncr:1_{62E28CDD-802D-8D42-9B18-12A3BBE267CB}" xr6:coauthVersionLast="46" xr6:coauthVersionMax="46" xr10:uidLastSave="{00000000-0000-0000-0000-000000000000}"/>
  <bookViews>
    <workbookView xWindow="3100" yWindow="500" windowWidth="25280" windowHeight="17280" tabRatio="500" xr2:uid="{00000000-000D-0000-FFFF-FFFF00000000}"/>
  </bookViews>
  <sheets>
    <sheet name="Sheet2" sheetId="2" r:id="rId1"/>
    <sheet name="Sheet3" sheetId="3" r:id="rId2"/>
    <sheet name="csv" sheetId="4" r:id="rId3"/>
    <sheet name="Sheet1" sheetId="5" r:id="rId4"/>
    <sheet name="取り出し (2)" sheetId="7" r:id="rId5"/>
    <sheet name="取り出し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5" i="2" l="1"/>
  <c r="L11" i="7"/>
  <c r="AO21" i="7" s="1"/>
  <c r="AO26" i="7" s="1"/>
  <c r="L8" i="7"/>
  <c r="AO17" i="7"/>
  <c r="AN21" i="7"/>
  <c r="AN26" i="7" s="1"/>
  <c r="AN17" i="7"/>
  <c r="K11" i="7"/>
  <c r="AM21" i="7" s="1"/>
  <c r="K8" i="7"/>
  <c r="AM17" i="7"/>
  <c r="AL21" i="7"/>
  <c r="AL17" i="7"/>
  <c r="AL26" i="7" s="1"/>
  <c r="AK21" i="7"/>
  <c r="AK26" i="7" s="1"/>
  <c r="AK17" i="7"/>
  <c r="G11" i="7"/>
  <c r="AJ21" i="7"/>
  <c r="G8" i="7"/>
  <c r="AJ17" i="7" s="1"/>
  <c r="AI21" i="7"/>
  <c r="AI17" i="7"/>
  <c r="M11" i="7"/>
  <c r="AH21" i="7"/>
  <c r="AH26" i="7" s="1"/>
  <c r="M8" i="7"/>
  <c r="AH17" i="7" s="1"/>
  <c r="AG21" i="7"/>
  <c r="AG26" i="7" s="1"/>
  <c r="AG17" i="7"/>
  <c r="AM11" i="7"/>
  <c r="AF21" i="7"/>
  <c r="AM8" i="7"/>
  <c r="AF17" i="7" s="1"/>
  <c r="AL11" i="7"/>
  <c r="AE21" i="7" s="1"/>
  <c r="AL8" i="7"/>
  <c r="AE17" i="7"/>
  <c r="AK11" i="7"/>
  <c r="AD21" i="7" s="1"/>
  <c r="AK8" i="7"/>
  <c r="AD17" i="7"/>
  <c r="AJ11" i="7"/>
  <c r="AC21" i="7"/>
  <c r="AC26" i="7" s="1"/>
  <c r="AJ8" i="7"/>
  <c r="AC17" i="7" s="1"/>
  <c r="AI11" i="7"/>
  <c r="AB21" i="7"/>
  <c r="AI8" i="7"/>
  <c r="AB17" i="7" s="1"/>
  <c r="S11" i="7"/>
  <c r="AA21" i="7" s="1"/>
  <c r="AA26" i="7" s="1"/>
  <c r="S8" i="7"/>
  <c r="AA17" i="7"/>
  <c r="AH11" i="7"/>
  <c r="Z21" i="7" s="1"/>
  <c r="AH8" i="7"/>
  <c r="Z17" i="7"/>
  <c r="Y21" i="7"/>
  <c r="Y26" i="7" s="1"/>
  <c r="Y17" i="7"/>
  <c r="AF11" i="7"/>
  <c r="X21" i="7" s="1"/>
  <c r="X26" i="7" s="1"/>
  <c r="AF8" i="7"/>
  <c r="X17" i="7"/>
  <c r="H11" i="7"/>
  <c r="W21" i="7"/>
  <c r="W26" i="7" s="1"/>
  <c r="H8" i="7"/>
  <c r="W17" i="7" s="1"/>
  <c r="AE11" i="7"/>
  <c r="V21" i="7"/>
  <c r="AE8" i="7"/>
  <c r="V17" i="7" s="1"/>
  <c r="AN11" i="7"/>
  <c r="U21" i="7" s="1"/>
  <c r="U26" i="7" s="1"/>
  <c r="AN8" i="7"/>
  <c r="U17" i="7"/>
  <c r="T11" i="7"/>
  <c r="T21" i="7" s="1"/>
  <c r="T26" i="7" s="1"/>
  <c r="T8" i="7"/>
  <c r="T17" i="7"/>
  <c r="AD11" i="7"/>
  <c r="S21" i="7"/>
  <c r="S26" i="7" s="1"/>
  <c r="AD8" i="7"/>
  <c r="S17" i="7" s="1"/>
  <c r="AC11" i="7"/>
  <c r="R21" i="7"/>
  <c r="AC8" i="7"/>
  <c r="R17" i="7" s="1"/>
  <c r="Q21" i="7"/>
  <c r="Q17" i="7"/>
  <c r="R11" i="7"/>
  <c r="P21" i="7"/>
  <c r="P26" i="7" s="1"/>
  <c r="R8" i="7"/>
  <c r="P17" i="7" s="1"/>
  <c r="AB11" i="7"/>
  <c r="O21" i="7" s="1"/>
  <c r="AB8" i="7"/>
  <c r="O17" i="7"/>
  <c r="AQ11" i="7"/>
  <c r="N21" i="7" s="1"/>
  <c r="N26" i="7" s="1"/>
  <c r="AQ8" i="7"/>
  <c r="N17" i="7"/>
  <c r="AA11" i="7"/>
  <c r="M21" i="7"/>
  <c r="AA8" i="7"/>
  <c r="M17" i="7" s="1"/>
  <c r="Z11" i="7"/>
  <c r="L21" i="7"/>
  <c r="L26" i="7" s="1"/>
  <c r="Z8" i="7"/>
  <c r="L17" i="7" s="1"/>
  <c r="K21" i="7"/>
  <c r="K26" i="7" s="1"/>
  <c r="K17" i="7"/>
  <c r="AO11" i="7"/>
  <c r="J21" i="7"/>
  <c r="AO8" i="7"/>
  <c r="J17" i="7" s="1"/>
  <c r="U11" i="7"/>
  <c r="I21" i="7" s="1"/>
  <c r="U8" i="7"/>
  <c r="I17" i="7"/>
  <c r="AS11" i="7"/>
  <c r="H21" i="7" s="1"/>
  <c r="AS8" i="7"/>
  <c r="H17" i="7"/>
  <c r="H24" i="7" s="1"/>
  <c r="AR11" i="7"/>
  <c r="G21" i="7"/>
  <c r="G26" i="7" s="1"/>
  <c r="AR8" i="7"/>
  <c r="G17" i="7" s="1"/>
  <c r="Y11" i="7"/>
  <c r="F21" i="7"/>
  <c r="Y8" i="7"/>
  <c r="F17" i="7" s="1"/>
  <c r="Q11" i="7"/>
  <c r="E21" i="7" s="1"/>
  <c r="Q8" i="7"/>
  <c r="E17" i="7"/>
  <c r="X11" i="7"/>
  <c r="D21" i="7" s="1"/>
  <c r="X8" i="7"/>
  <c r="D17" i="7"/>
  <c r="D24" i="7" s="1"/>
  <c r="C26" i="7"/>
  <c r="L10" i="7"/>
  <c r="AO20" i="7"/>
  <c r="AO25" i="7" s="1"/>
  <c r="AN20" i="7"/>
  <c r="AN25" i="7" s="1"/>
  <c r="K10" i="7"/>
  <c r="AM20" i="7" s="1"/>
  <c r="AL20" i="7"/>
  <c r="AL25" i="7"/>
  <c r="AK20" i="7"/>
  <c r="AK25" i="7" s="1"/>
  <c r="G10" i="7"/>
  <c r="AJ20" i="7"/>
  <c r="AJ25" i="7" s="1"/>
  <c r="AI20" i="7"/>
  <c r="AI25" i="7" s="1"/>
  <c r="M10" i="7"/>
  <c r="AH20" i="7" s="1"/>
  <c r="AH25" i="7" s="1"/>
  <c r="AG20" i="7"/>
  <c r="AG25" i="7"/>
  <c r="AM10" i="7"/>
  <c r="AF20" i="7"/>
  <c r="AL10" i="7"/>
  <c r="AE20" i="7" s="1"/>
  <c r="AE25" i="7" s="1"/>
  <c r="AK10" i="7"/>
  <c r="AD20" i="7"/>
  <c r="AJ10" i="7"/>
  <c r="AC20" i="7"/>
  <c r="AI10" i="7"/>
  <c r="AB20" i="7"/>
  <c r="S10" i="7"/>
  <c r="AA20" i="7" s="1"/>
  <c r="AA25" i="7" s="1"/>
  <c r="AH10" i="7"/>
  <c r="Z20" i="7"/>
  <c r="Z25" i="7" s="1"/>
  <c r="Y20" i="7"/>
  <c r="Y25" i="7"/>
  <c r="AF10" i="7"/>
  <c r="X20" i="7" s="1"/>
  <c r="X25" i="7" s="1"/>
  <c r="H10" i="7"/>
  <c r="W20" i="7"/>
  <c r="W25" i="7" s="1"/>
  <c r="AE10" i="7"/>
  <c r="V20" i="7"/>
  <c r="AN10" i="7"/>
  <c r="U20" i="7"/>
  <c r="U25" i="7"/>
  <c r="T10" i="7"/>
  <c r="T20" i="7" s="1"/>
  <c r="T25" i="7" s="1"/>
  <c r="AD10" i="7"/>
  <c r="S20" i="7"/>
  <c r="S25" i="7" s="1"/>
  <c r="AC10" i="7"/>
  <c r="R20" i="7"/>
  <c r="R25" i="7"/>
  <c r="Q20" i="7"/>
  <c r="Q25" i="7"/>
  <c r="R10" i="7"/>
  <c r="P20" i="7"/>
  <c r="P25" i="7" s="1"/>
  <c r="AB10" i="7"/>
  <c r="O20" i="7"/>
  <c r="O25" i="7"/>
  <c r="AQ10" i="7"/>
  <c r="N20" i="7"/>
  <c r="AA10" i="7"/>
  <c r="M20" i="7" s="1"/>
  <c r="M25" i="7" s="1"/>
  <c r="Z10" i="7"/>
  <c r="L20" i="7"/>
  <c r="L25" i="7" s="1"/>
  <c r="K20" i="7"/>
  <c r="K25" i="7"/>
  <c r="AO10" i="7"/>
  <c r="J20" i="7" s="1"/>
  <c r="J25" i="7" s="1"/>
  <c r="U10" i="7"/>
  <c r="I20" i="7"/>
  <c r="I25" i="7" s="1"/>
  <c r="AS10" i="7"/>
  <c r="H20" i="7"/>
  <c r="H25" i="7" s="1"/>
  <c r="AR10" i="7"/>
  <c r="G20" i="7"/>
  <c r="Y10" i="7"/>
  <c r="F20" i="7" s="1"/>
  <c r="F25" i="7" s="1"/>
  <c r="Q10" i="7"/>
  <c r="E20" i="7"/>
  <c r="E25" i="7" s="1"/>
  <c r="X10" i="7"/>
  <c r="D20" i="7"/>
  <c r="D25" i="7" s="1"/>
  <c r="C25" i="7"/>
  <c r="L9" i="7"/>
  <c r="AO19" i="7"/>
  <c r="AO24" i="7" s="1"/>
  <c r="AN19" i="7"/>
  <c r="AN24" i="7"/>
  <c r="K9" i="7"/>
  <c r="AM19" i="7"/>
  <c r="AM24" i="7" s="1"/>
  <c r="AL19" i="7"/>
  <c r="AL24" i="7"/>
  <c r="AK19" i="7"/>
  <c r="AK24" i="7" s="1"/>
  <c r="G9" i="7"/>
  <c r="AJ19" i="7"/>
  <c r="AJ24" i="7"/>
  <c r="AI19" i="7"/>
  <c r="AI24" i="7" s="1"/>
  <c r="M9" i="7"/>
  <c r="AH19" i="7"/>
  <c r="AH24" i="7" s="1"/>
  <c r="AG19" i="7"/>
  <c r="AG24" i="7" s="1"/>
  <c r="AM9" i="7"/>
  <c r="AF19" i="7" s="1"/>
  <c r="AL9" i="7"/>
  <c r="AE19" i="7"/>
  <c r="AE24" i="7" s="1"/>
  <c r="AK9" i="7"/>
  <c r="AD19" i="7"/>
  <c r="AD24" i="7"/>
  <c r="AJ9" i="7"/>
  <c r="AC19" i="7"/>
  <c r="AI9" i="7"/>
  <c r="AB19" i="7" s="1"/>
  <c r="S9" i="7"/>
  <c r="AA19" i="7"/>
  <c r="AA24" i="7" s="1"/>
  <c r="AH9" i="7"/>
  <c r="Z19" i="7"/>
  <c r="Z24" i="7"/>
  <c r="Y19" i="7"/>
  <c r="Y24" i="7" s="1"/>
  <c r="AF9" i="7"/>
  <c r="X19" i="7"/>
  <c r="X24" i="7" s="1"/>
  <c r="H9" i="7"/>
  <c r="W19" i="7"/>
  <c r="W24" i="7" s="1"/>
  <c r="AE9" i="7"/>
  <c r="V19" i="7"/>
  <c r="AN9" i="7"/>
  <c r="U19" i="7" s="1"/>
  <c r="U24" i="7" s="1"/>
  <c r="T9" i="7"/>
  <c r="T19" i="7"/>
  <c r="T24" i="7" s="1"/>
  <c r="AD9" i="7"/>
  <c r="S19" i="7"/>
  <c r="S24" i="7" s="1"/>
  <c r="AC9" i="7"/>
  <c r="R19" i="7"/>
  <c r="Q19" i="7"/>
  <c r="Q24" i="7" s="1"/>
  <c r="R9" i="7"/>
  <c r="P19" i="7"/>
  <c r="P24" i="7"/>
  <c r="AB9" i="7"/>
  <c r="O19" i="7"/>
  <c r="O24" i="7"/>
  <c r="AQ9" i="7"/>
  <c r="N19" i="7" s="1"/>
  <c r="N24" i="7" s="1"/>
  <c r="AA9" i="7"/>
  <c r="M19" i="7"/>
  <c r="Z9" i="7"/>
  <c r="L19" i="7"/>
  <c r="L24" i="7" s="1"/>
  <c r="K19" i="7"/>
  <c r="K24" i="7"/>
  <c r="AO9" i="7"/>
  <c r="J19" i="7"/>
  <c r="J24" i="7" s="1"/>
  <c r="U9" i="7"/>
  <c r="I19" i="7"/>
  <c r="I24" i="7"/>
  <c r="AS9" i="7"/>
  <c r="H19" i="7"/>
  <c r="AR9" i="7"/>
  <c r="G19" i="7" s="1"/>
  <c r="G24" i="7" s="1"/>
  <c r="Y9" i="7"/>
  <c r="F19" i="7"/>
  <c r="F24" i="7" s="1"/>
  <c r="Q9" i="7"/>
  <c r="E19" i="7"/>
  <c r="E24" i="7"/>
  <c r="X9" i="7"/>
  <c r="D19" i="7"/>
  <c r="C24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Z12" i="2"/>
  <c r="L12" i="7"/>
  <c r="K12" i="7"/>
  <c r="J12" i="7"/>
  <c r="I12" i="7"/>
  <c r="H12" i="7"/>
  <c r="G12" i="7"/>
  <c r="F12" i="7"/>
  <c r="E12" i="7"/>
  <c r="D12" i="7"/>
  <c r="AP11" i="7"/>
  <c r="AG11" i="7"/>
  <c r="W11" i="7"/>
  <c r="V11" i="7"/>
  <c r="P11" i="7"/>
  <c r="O11" i="7"/>
  <c r="N11" i="7"/>
  <c r="J11" i="7"/>
  <c r="I11" i="7"/>
  <c r="F11" i="7"/>
  <c r="E11" i="7"/>
  <c r="D11" i="7"/>
  <c r="AP10" i="7"/>
  <c r="AG10" i="7"/>
  <c r="W10" i="7"/>
  <c r="V10" i="7"/>
  <c r="P10" i="7"/>
  <c r="O10" i="7"/>
  <c r="N10" i="7"/>
  <c r="J10" i="7"/>
  <c r="I10" i="7"/>
  <c r="F10" i="7"/>
  <c r="E10" i="7"/>
  <c r="D10" i="7"/>
  <c r="AP9" i="7"/>
  <c r="AG9" i="7"/>
  <c r="W9" i="7"/>
  <c r="V9" i="7"/>
  <c r="P9" i="7"/>
  <c r="O9" i="7"/>
  <c r="N9" i="7"/>
  <c r="J9" i="7"/>
  <c r="I9" i="7"/>
  <c r="F9" i="7"/>
  <c r="E9" i="7"/>
  <c r="D9" i="7"/>
  <c r="AP8" i="7"/>
  <c r="AG8" i="7"/>
  <c r="W8" i="7"/>
  <c r="V8" i="7"/>
  <c r="P8" i="7"/>
  <c r="O8" i="7"/>
  <c r="N8" i="7"/>
  <c r="J8" i="7"/>
  <c r="I8" i="7"/>
  <c r="F8" i="7"/>
  <c r="E8" i="7"/>
  <c r="D8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T6" i="2"/>
  <c r="H6" i="7"/>
  <c r="G6" i="7"/>
  <c r="F6" i="7"/>
  <c r="E6" i="7"/>
  <c r="D6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C3" i="2"/>
  <c r="CD4" i="2"/>
  <c r="X9" i="6"/>
  <c r="D19" i="6"/>
  <c r="X8" i="6"/>
  <c r="D17" i="6" s="1"/>
  <c r="X10" i="6"/>
  <c r="D20" i="6"/>
  <c r="X11" i="6"/>
  <c r="D21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C25" i="6"/>
  <c r="C26" i="6"/>
  <c r="C24" i="6"/>
  <c r="K20" i="6"/>
  <c r="Q20" i="6"/>
  <c r="Q25" i="6" s="1"/>
  <c r="Y20" i="6"/>
  <c r="AG20" i="6"/>
  <c r="AG25" i="6" s="1"/>
  <c r="AI20" i="6"/>
  <c r="AI25" i="6" s="1"/>
  <c r="AK20" i="6"/>
  <c r="AK25" i="6" s="1"/>
  <c r="AL20" i="6"/>
  <c r="AN20" i="6"/>
  <c r="AS11" i="6"/>
  <c r="H21" i="6"/>
  <c r="H26" i="6" s="1"/>
  <c r="K21" i="6"/>
  <c r="Q21" i="6"/>
  <c r="H11" i="6"/>
  <c r="W21" i="6"/>
  <c r="W26" i="6" s="1"/>
  <c r="AF11" i="6"/>
  <c r="X21" i="6" s="1"/>
  <c r="Y21" i="6"/>
  <c r="AG21" i="6"/>
  <c r="AG26" i="6" s="1"/>
  <c r="AI21" i="6"/>
  <c r="AI26" i="6" s="1"/>
  <c r="AK21" i="6"/>
  <c r="AL21" i="6"/>
  <c r="AL26" i="6" s="1"/>
  <c r="AN21" i="6"/>
  <c r="AN26" i="6" s="1"/>
  <c r="AO9" i="6"/>
  <c r="J19" i="6" s="1"/>
  <c r="J24" i="6" s="1"/>
  <c r="K19" i="6"/>
  <c r="Q19" i="6"/>
  <c r="Y19" i="6"/>
  <c r="Y24" i="6" s="1"/>
  <c r="AG19" i="6"/>
  <c r="AI19" i="6"/>
  <c r="AK19" i="6"/>
  <c r="AK24" i="6" s="1"/>
  <c r="AL19" i="6"/>
  <c r="AL24" i="6" s="1"/>
  <c r="AN19" i="6"/>
  <c r="K17" i="6"/>
  <c r="Q17" i="6"/>
  <c r="Y17" i="6"/>
  <c r="Y26" i="6" s="1"/>
  <c r="AG17" i="6"/>
  <c r="AI17" i="6"/>
  <c r="AK17" i="6"/>
  <c r="AK26" i="6"/>
  <c r="AL17" i="6"/>
  <c r="AN17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AR3" i="6"/>
  <c r="AS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E5" i="6"/>
  <c r="F5" i="6"/>
  <c r="G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E6" i="6"/>
  <c r="F6" i="6"/>
  <c r="G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E8" i="6"/>
  <c r="F8" i="6"/>
  <c r="G8" i="6"/>
  <c r="AJ17" i="6"/>
  <c r="H8" i="6"/>
  <c r="W17" i="6"/>
  <c r="I8" i="6"/>
  <c r="J8" i="6"/>
  <c r="K8" i="6"/>
  <c r="AM17" i="6"/>
  <c r="L8" i="6"/>
  <c r="AO17" i="6"/>
  <c r="M8" i="6"/>
  <c r="AH17" i="6"/>
  <c r="N8" i="6"/>
  <c r="O8" i="6"/>
  <c r="P8" i="6"/>
  <c r="Q8" i="6"/>
  <c r="E17" i="6" s="1"/>
  <c r="R8" i="6"/>
  <c r="P17" i="6" s="1"/>
  <c r="P24" i="6" s="1"/>
  <c r="S8" i="6"/>
  <c r="AA17" i="6" s="1"/>
  <c r="AA24" i="6" s="1"/>
  <c r="T8" i="6"/>
  <c r="T17" i="6" s="1"/>
  <c r="U8" i="6"/>
  <c r="I17" i="6" s="1"/>
  <c r="V8" i="6"/>
  <c r="W8" i="6"/>
  <c r="Y8" i="6"/>
  <c r="F17" i="6" s="1"/>
  <c r="Z8" i="6"/>
  <c r="L17" i="6" s="1"/>
  <c r="L26" i="6" s="1"/>
  <c r="AA8" i="6"/>
  <c r="M17" i="6" s="1"/>
  <c r="AB8" i="6"/>
  <c r="O17" i="6" s="1"/>
  <c r="AC8" i="6"/>
  <c r="R17" i="6" s="1"/>
  <c r="AD8" i="6"/>
  <c r="S17" i="6" s="1"/>
  <c r="AE8" i="6"/>
  <c r="V17" i="6" s="1"/>
  <c r="AF8" i="6"/>
  <c r="X17" i="6" s="1"/>
  <c r="X24" i="6" s="1"/>
  <c r="AG8" i="6"/>
  <c r="AH8" i="6"/>
  <c r="Z17" i="6"/>
  <c r="AI8" i="6"/>
  <c r="AB17" i="6"/>
  <c r="AJ8" i="6"/>
  <c r="AC17" i="6"/>
  <c r="AC24" i="6" s="1"/>
  <c r="AK8" i="6"/>
  <c r="AD17" i="6"/>
  <c r="AL8" i="6"/>
  <c r="AE17" i="6"/>
  <c r="AM8" i="6"/>
  <c r="AF17" i="6"/>
  <c r="AN8" i="6"/>
  <c r="U17" i="6"/>
  <c r="AO8" i="6"/>
  <c r="J17" i="6"/>
  <c r="AP8" i="6"/>
  <c r="AQ8" i="6"/>
  <c r="N17" i="6" s="1"/>
  <c r="AR8" i="6"/>
  <c r="G17" i="6" s="1"/>
  <c r="G24" i="6" s="1"/>
  <c r="AS8" i="6"/>
  <c r="H17" i="6" s="1"/>
  <c r="E9" i="6"/>
  <c r="F9" i="6"/>
  <c r="G9" i="6"/>
  <c r="AJ19" i="6" s="1"/>
  <c r="AJ24" i="6" s="1"/>
  <c r="H9" i="6"/>
  <c r="W19" i="6" s="1"/>
  <c r="I9" i="6"/>
  <c r="J9" i="6"/>
  <c r="K9" i="6"/>
  <c r="AM19" i="6" s="1"/>
  <c r="L9" i="6"/>
  <c r="AO19" i="6" s="1"/>
  <c r="M9" i="6"/>
  <c r="AH19" i="6" s="1"/>
  <c r="N9" i="6"/>
  <c r="O9" i="6"/>
  <c r="P9" i="6"/>
  <c r="Q9" i="6"/>
  <c r="E19" i="6"/>
  <c r="R9" i="6"/>
  <c r="P19" i="6"/>
  <c r="S9" i="6"/>
  <c r="AA19" i="6"/>
  <c r="T9" i="6"/>
  <c r="T19" i="6"/>
  <c r="U9" i="6"/>
  <c r="I19" i="6"/>
  <c r="I24" i="6" s="1"/>
  <c r="V9" i="6"/>
  <c r="W9" i="6"/>
  <c r="Y9" i="6"/>
  <c r="F19" i="6"/>
  <c r="F24" i="6" s="1"/>
  <c r="Z9" i="6"/>
  <c r="L19" i="6"/>
  <c r="AA9" i="6"/>
  <c r="M19" i="6"/>
  <c r="AB9" i="6"/>
  <c r="O19" i="6"/>
  <c r="AC9" i="6"/>
  <c r="R19" i="6"/>
  <c r="AD9" i="6"/>
  <c r="S19" i="6"/>
  <c r="AE9" i="6"/>
  <c r="V19" i="6"/>
  <c r="AF9" i="6"/>
  <c r="X19" i="6"/>
  <c r="AG9" i="6"/>
  <c r="AH9" i="6"/>
  <c r="Z19" i="6" s="1"/>
  <c r="AI9" i="6"/>
  <c r="AB19" i="6" s="1"/>
  <c r="AB24" i="6" s="1"/>
  <c r="AJ9" i="6"/>
  <c r="AC19" i="6" s="1"/>
  <c r="AK9" i="6"/>
  <c r="AD19" i="6" s="1"/>
  <c r="AL9" i="6"/>
  <c r="AE19" i="6" s="1"/>
  <c r="AM9" i="6"/>
  <c r="AF19" i="6" s="1"/>
  <c r="AF24" i="6" s="1"/>
  <c r="AN9" i="6"/>
  <c r="U19" i="6" s="1"/>
  <c r="AP9" i="6"/>
  <c r="AQ9" i="6"/>
  <c r="N19" i="6"/>
  <c r="N24" i="6" s="1"/>
  <c r="AR9" i="6"/>
  <c r="G19" i="6"/>
  <c r="AS9" i="6"/>
  <c r="H19" i="6"/>
  <c r="H24" i="6" s="1"/>
  <c r="E10" i="6"/>
  <c r="F10" i="6"/>
  <c r="G10" i="6"/>
  <c r="AJ20" i="6"/>
  <c r="H10" i="6"/>
  <c r="W20" i="6"/>
  <c r="I10" i="6"/>
  <c r="J10" i="6"/>
  <c r="K10" i="6"/>
  <c r="AM20" i="6"/>
  <c r="AM25" i="6" s="1"/>
  <c r="L10" i="6"/>
  <c r="AO20" i="6"/>
  <c r="AO25" i="6" s="1"/>
  <c r="M10" i="6"/>
  <c r="AH20" i="6"/>
  <c r="N10" i="6"/>
  <c r="O10" i="6"/>
  <c r="P10" i="6"/>
  <c r="Q10" i="6"/>
  <c r="E20" i="6" s="1"/>
  <c r="E25" i="6" s="1"/>
  <c r="R10" i="6"/>
  <c r="P20" i="6"/>
  <c r="P25" i="6" s="1"/>
  <c r="S10" i="6"/>
  <c r="AA20" i="6" s="1"/>
  <c r="T10" i="6"/>
  <c r="T20" i="6" s="1"/>
  <c r="T25" i="6" s="1"/>
  <c r="U10" i="6"/>
  <c r="I20" i="6" s="1"/>
  <c r="V10" i="6"/>
  <c r="W10" i="6"/>
  <c r="Y10" i="6"/>
  <c r="F20" i="6" s="1"/>
  <c r="Z10" i="6"/>
  <c r="L20" i="6" s="1"/>
  <c r="L25" i="6" s="1"/>
  <c r="AA10" i="6"/>
  <c r="M20" i="6" s="1"/>
  <c r="M25" i="6" s="1"/>
  <c r="AB10" i="6"/>
  <c r="O20" i="6"/>
  <c r="AC10" i="6"/>
  <c r="R20" i="6" s="1"/>
  <c r="R25" i="6" s="1"/>
  <c r="AD10" i="6"/>
  <c r="S20" i="6" s="1"/>
  <c r="S25" i="6" s="1"/>
  <c r="AE10" i="6"/>
  <c r="V20" i="6" s="1"/>
  <c r="AF10" i="6"/>
  <c r="X20" i="6"/>
  <c r="X25" i="6" s="1"/>
  <c r="AG10" i="6"/>
  <c r="AH10" i="6"/>
  <c r="Z20" i="6"/>
  <c r="AI10" i="6"/>
  <c r="AB20" i="6" s="1"/>
  <c r="AB25" i="6" s="1"/>
  <c r="AJ10" i="6"/>
  <c r="AC20" i="6"/>
  <c r="AK10" i="6"/>
  <c r="AD20" i="6" s="1"/>
  <c r="AD25" i="6" s="1"/>
  <c r="AL10" i="6"/>
  <c r="AE20" i="6"/>
  <c r="AE25" i="6" s="1"/>
  <c r="AM10" i="6"/>
  <c r="AF20" i="6" s="1"/>
  <c r="AF25" i="6" s="1"/>
  <c r="AN10" i="6"/>
  <c r="U20" i="6"/>
  <c r="AO10" i="6"/>
  <c r="J20" i="6" s="1"/>
  <c r="J25" i="6" s="1"/>
  <c r="AP10" i="6"/>
  <c r="AQ10" i="6"/>
  <c r="N20" i="6"/>
  <c r="N25" i="6" s="1"/>
  <c r="AR10" i="6"/>
  <c r="G20" i="6" s="1"/>
  <c r="AS10" i="6"/>
  <c r="H20" i="6" s="1"/>
  <c r="H25" i="6" s="1"/>
  <c r="E11" i="6"/>
  <c r="F11" i="6"/>
  <c r="G11" i="6"/>
  <c r="AJ21" i="6" s="1"/>
  <c r="AJ26" i="6" s="1"/>
  <c r="I11" i="6"/>
  <c r="J11" i="6"/>
  <c r="K11" i="6"/>
  <c r="AM21" i="6" s="1"/>
  <c r="AM26" i="6" s="1"/>
  <c r="L11" i="6"/>
  <c r="AO21" i="6" s="1"/>
  <c r="M11" i="6"/>
  <c r="AH21" i="6"/>
  <c r="N11" i="6"/>
  <c r="O11" i="6"/>
  <c r="P11" i="6"/>
  <c r="Q11" i="6"/>
  <c r="E21" i="6" s="1"/>
  <c r="E26" i="6" s="1"/>
  <c r="R11" i="6"/>
  <c r="P21" i="6"/>
  <c r="S11" i="6"/>
  <c r="AA21" i="6" s="1"/>
  <c r="T11" i="6"/>
  <c r="T21" i="6"/>
  <c r="T26" i="6" s="1"/>
  <c r="U11" i="6"/>
  <c r="I21" i="6" s="1"/>
  <c r="I26" i="6" s="1"/>
  <c r="V11" i="6"/>
  <c r="W11" i="6"/>
  <c r="Y11" i="6"/>
  <c r="F21" i="6" s="1"/>
  <c r="F26" i="6" s="1"/>
  <c r="Z11" i="6"/>
  <c r="L21" i="6"/>
  <c r="AA11" i="6"/>
  <c r="M21" i="6" s="1"/>
  <c r="AB11" i="6"/>
  <c r="O21" i="6"/>
  <c r="AC11" i="6"/>
  <c r="R21" i="6" s="1"/>
  <c r="R26" i="6" s="1"/>
  <c r="AD11" i="6"/>
  <c r="S21" i="6"/>
  <c r="S26" i="6" s="1"/>
  <c r="AE11" i="6"/>
  <c r="V21" i="6" s="1"/>
  <c r="V26" i="6" s="1"/>
  <c r="AG11" i="6"/>
  <c r="AH11" i="6"/>
  <c r="Z21" i="6"/>
  <c r="AI11" i="6"/>
  <c r="AB21" i="6" s="1"/>
  <c r="AB26" i="6" s="1"/>
  <c r="AJ11" i="6"/>
  <c r="AC21" i="6" s="1"/>
  <c r="AK11" i="6"/>
  <c r="AD21" i="6" s="1"/>
  <c r="AL11" i="6"/>
  <c r="AE21" i="6"/>
  <c r="AE26" i="6" s="1"/>
  <c r="AM11" i="6"/>
  <c r="AF21" i="6" s="1"/>
  <c r="AN11" i="6"/>
  <c r="U21" i="6" s="1"/>
  <c r="AO11" i="6"/>
  <c r="J21" i="6" s="1"/>
  <c r="J26" i="6" s="1"/>
  <c r="AP11" i="6"/>
  <c r="AQ11" i="6"/>
  <c r="N21" i="6"/>
  <c r="AR11" i="6"/>
  <c r="G21" i="6"/>
  <c r="G26" i="6" s="1"/>
  <c r="E12" i="6"/>
  <c r="F12" i="6"/>
  <c r="G12" i="6"/>
  <c r="H12" i="6"/>
  <c r="I12" i="6"/>
  <c r="J12" i="6"/>
  <c r="K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D4" i="6"/>
  <c r="D5" i="6"/>
  <c r="D6" i="6"/>
  <c r="D7" i="6"/>
  <c r="D8" i="6"/>
  <c r="D9" i="6"/>
  <c r="D10" i="6"/>
  <c r="D11" i="6"/>
  <c r="D12" i="6"/>
  <c r="D13" i="6"/>
  <c r="D3" i="6"/>
  <c r="CL12" i="2"/>
  <c r="CK12" i="2"/>
  <c r="J12" i="2"/>
  <c r="CJ12" i="2"/>
  <c r="R12" i="2"/>
  <c r="CI12" i="2"/>
  <c r="CF12" i="2"/>
  <c r="L12" i="2"/>
  <c r="CE12" i="2" s="1"/>
  <c r="CD12" i="2"/>
  <c r="M12" i="2"/>
  <c r="CC12" i="2"/>
  <c r="L12" i="6"/>
  <c r="X12" i="2"/>
  <c r="CG12" i="2" s="1"/>
  <c r="K12" i="2"/>
  <c r="CH12" i="2" s="1"/>
  <c r="X6" i="2"/>
  <c r="X5" i="2"/>
  <c r="H6" i="6"/>
  <c r="H5" i="6"/>
  <c r="R5" i="2"/>
  <c r="R6" i="2"/>
  <c r="M6" i="2"/>
  <c r="M5" i="2"/>
  <c r="J6" i="2"/>
  <c r="J5" i="2"/>
  <c r="L6" i="2"/>
  <c r="L5" i="2"/>
  <c r="K6" i="2"/>
  <c r="K5" i="2"/>
  <c r="CK6" i="2"/>
  <c r="CK5" i="2"/>
  <c r="CC4" i="2"/>
  <c r="CE4" i="2"/>
  <c r="CF4" i="2"/>
  <c r="CG4" i="2"/>
  <c r="CH4" i="2"/>
  <c r="CI4" i="2"/>
  <c r="CJ4" i="2"/>
  <c r="CK4" i="2"/>
  <c r="CL4" i="2"/>
  <c r="CL3" i="2"/>
  <c r="CK3" i="2"/>
  <c r="CJ3" i="2"/>
  <c r="CI3" i="2"/>
  <c r="CH3" i="2"/>
  <c r="CG3" i="2"/>
  <c r="CF3" i="2"/>
  <c r="CE3" i="2"/>
  <c r="CD3" i="2"/>
  <c r="E24" i="6"/>
  <c r="AO24" i="6"/>
  <c r="I25" i="6"/>
  <c r="AM24" i="6"/>
  <c r="AE24" i="6"/>
  <c r="AH25" i="6"/>
  <c r="AJ25" i="6"/>
  <c r="K25" i="6"/>
  <c r="AD26" i="6"/>
  <c r="AG24" i="6"/>
  <c r="Q24" i="6"/>
  <c r="N26" i="6"/>
  <c r="Z26" i="6"/>
  <c r="Y25" i="6"/>
  <c r="V24" i="6"/>
  <c r="T24" i="6"/>
  <c r="M24" i="6"/>
  <c r="K26" i="6"/>
  <c r="L24" i="6"/>
  <c r="AD24" i="6"/>
  <c r="AN25" i="6"/>
  <c r="U24" i="6"/>
  <c r="AH26" i="6"/>
  <c r="W25" i="6"/>
  <c r="AO26" i="6"/>
  <c r="Q26" i="6"/>
  <c r="AL25" i="6"/>
  <c r="F25" i="6"/>
  <c r="AI24" i="6"/>
  <c r="S24" i="6"/>
  <c r="K24" i="6"/>
  <c r="P26" i="6"/>
  <c r="AC25" i="6"/>
  <c r="U25" i="6"/>
  <c r="AH24" i="6"/>
  <c r="Z24" i="6"/>
  <c r="R24" i="6"/>
  <c r="O26" i="6" l="1"/>
  <c r="X26" i="6"/>
  <c r="O25" i="6"/>
  <c r="U26" i="6"/>
  <c r="M26" i="6"/>
  <c r="Z25" i="6"/>
  <c r="AM25" i="7"/>
  <c r="D26" i="7"/>
  <c r="H26" i="7"/>
  <c r="O26" i="7"/>
  <c r="Z26" i="7"/>
  <c r="AB25" i="7"/>
  <c r="AD26" i="7"/>
  <c r="AF25" i="7"/>
  <c r="AM26" i="7"/>
  <c r="AA25" i="6"/>
  <c r="AC26" i="6"/>
  <c r="AA26" i="6"/>
  <c r="V25" i="6"/>
  <c r="O24" i="6"/>
  <c r="W24" i="6"/>
  <c r="AF26" i="6"/>
  <c r="AN24" i="6"/>
  <c r="D26" i="6"/>
  <c r="AD25" i="7"/>
  <c r="Q26" i="7"/>
  <c r="AI26" i="7"/>
  <c r="G25" i="6"/>
  <c r="R24" i="7"/>
  <c r="E26" i="7"/>
  <c r="G25" i="7"/>
  <c r="I26" i="7"/>
  <c r="N25" i="7"/>
  <c r="AE26" i="7"/>
  <c r="R26" i="7"/>
  <c r="V26" i="7"/>
  <c r="AC25" i="7"/>
  <c r="AC24" i="7"/>
  <c r="AJ26" i="7"/>
  <c r="D24" i="6"/>
  <c r="M24" i="7"/>
  <c r="AB24" i="7"/>
  <c r="AF24" i="7"/>
  <c r="F26" i="7"/>
  <c r="J26" i="7"/>
  <c r="M26" i="7"/>
  <c r="AB26" i="7"/>
  <c r="AF26" i="7"/>
  <c r="D25" i="6"/>
  <c r="V25" i="7"/>
  <c r="V24" i="7"/>
</calcChain>
</file>

<file path=xl/sharedStrings.xml><?xml version="1.0" encoding="utf-8"?>
<sst xmlns="http://schemas.openxmlformats.org/spreadsheetml/2006/main" count="1380" uniqueCount="225">
  <si>
    <t>N</t>
  </si>
  <si>
    <t>Primitive Mantle</t>
  </si>
  <si>
    <t>Ag</t>
  </si>
  <si>
    <t>Al</t>
  </si>
  <si>
    <t>As</t>
  </si>
  <si>
    <t>Au</t>
  </si>
  <si>
    <t>B</t>
  </si>
  <si>
    <t>Ba</t>
  </si>
  <si>
    <t>Be</t>
  </si>
  <si>
    <t>Bi</t>
  </si>
  <si>
    <t>Br</t>
  </si>
  <si>
    <t>C</t>
  </si>
  <si>
    <t>Ca</t>
  </si>
  <si>
    <t>Cd</t>
  </si>
  <si>
    <t>Ce</t>
  </si>
  <si>
    <t>Cl</t>
  </si>
  <si>
    <t>Co</t>
  </si>
  <si>
    <t>Cr</t>
  </si>
  <si>
    <t>Cs</t>
  </si>
  <si>
    <t>Cu</t>
  </si>
  <si>
    <t>Dy</t>
  </si>
  <si>
    <t>Er</t>
  </si>
  <si>
    <t>Eu</t>
  </si>
  <si>
    <t>F</t>
  </si>
  <si>
    <t>Fe</t>
  </si>
  <si>
    <t>Ga</t>
  </si>
  <si>
    <t>Gd</t>
  </si>
  <si>
    <t>Ge</t>
  </si>
  <si>
    <t>Hf</t>
  </si>
  <si>
    <t>Hg</t>
  </si>
  <si>
    <t>Ho</t>
  </si>
  <si>
    <t>I</t>
  </si>
  <si>
    <t>In</t>
  </si>
  <si>
    <t>Ir</t>
  </si>
  <si>
    <t>K</t>
  </si>
  <si>
    <t>La</t>
  </si>
  <si>
    <t>Li</t>
  </si>
  <si>
    <t>Lu</t>
  </si>
  <si>
    <t>Mg</t>
  </si>
  <si>
    <t>Mn</t>
  </si>
  <si>
    <t>Mo</t>
  </si>
  <si>
    <t>Na</t>
  </si>
  <si>
    <t>Nb</t>
  </si>
  <si>
    <t>Nd</t>
  </si>
  <si>
    <t>Ni</t>
  </si>
  <si>
    <t>Os</t>
  </si>
  <si>
    <t>P</t>
  </si>
  <si>
    <t>Pb</t>
  </si>
  <si>
    <t>Pd</t>
  </si>
  <si>
    <t>Pr</t>
  </si>
  <si>
    <t>Pt</t>
  </si>
  <si>
    <t>Rb</t>
  </si>
  <si>
    <t>Rb/Sr</t>
  </si>
  <si>
    <t>Re</t>
  </si>
  <si>
    <t>Rh</t>
  </si>
  <si>
    <t>Ru</t>
  </si>
  <si>
    <t>S</t>
  </si>
  <si>
    <t>Sb</t>
  </si>
  <si>
    <t>Sc</t>
  </si>
  <si>
    <t>Se</t>
  </si>
  <si>
    <t>Si</t>
  </si>
  <si>
    <t>Sm</t>
  </si>
  <si>
    <t>Sn</t>
  </si>
  <si>
    <t>Sr</t>
  </si>
  <si>
    <t>Ta</t>
  </si>
  <si>
    <t>Tb</t>
  </si>
  <si>
    <t>Te</t>
  </si>
  <si>
    <t>Th</t>
  </si>
  <si>
    <t>Ti</t>
  </si>
  <si>
    <t>Tl</t>
  </si>
  <si>
    <t>Tm</t>
  </si>
  <si>
    <t>U</t>
  </si>
  <si>
    <t>V</t>
  </si>
  <si>
    <t>W</t>
  </si>
  <si>
    <t>Y</t>
  </si>
  <si>
    <t>Yb</t>
  </si>
  <si>
    <t>Zn</t>
  </si>
  <si>
    <t>Zr</t>
  </si>
  <si>
    <t>Primitive Mantle</t>
    <phoneticPr fontId="1"/>
  </si>
  <si>
    <t>Abbr</t>
  </si>
  <si>
    <t>Abbr</t>
    <phoneticPr fontId="1"/>
  </si>
  <si>
    <t>Name</t>
  </si>
  <si>
    <t>Name</t>
    <phoneticPr fontId="1"/>
  </si>
  <si>
    <t>Ref.</t>
  </si>
  <si>
    <t>Ref.</t>
    <phoneticPr fontId="1"/>
  </si>
  <si>
    <t>McDonough&amp;Sun (1995)</t>
    <phoneticPr fontId="1"/>
  </si>
  <si>
    <t/>
  </si>
  <si>
    <t>Unit [ppm] for element, [wt%] for oxide</t>
    <phoneticPr fontId="1"/>
  </si>
  <si>
    <t>SiO2</t>
  </si>
  <si>
    <t>SiO2</t>
    <phoneticPr fontId="1"/>
  </si>
  <si>
    <t>TiO2</t>
  </si>
  <si>
    <t>TiO2</t>
    <phoneticPr fontId="1"/>
  </si>
  <si>
    <t>Al2O3</t>
  </si>
  <si>
    <t>Al2O3</t>
    <phoneticPr fontId="1"/>
  </si>
  <si>
    <t>FeO</t>
  </si>
  <si>
    <t>FeO</t>
    <phoneticPr fontId="1"/>
  </si>
  <si>
    <t>MgO</t>
  </si>
  <si>
    <t>MgO</t>
    <phoneticPr fontId="1"/>
  </si>
  <si>
    <t>CaO</t>
  </si>
  <si>
    <t>CaO</t>
    <phoneticPr fontId="1"/>
  </si>
  <si>
    <t>Na2O</t>
  </si>
  <si>
    <t>Na2O</t>
    <phoneticPr fontId="1"/>
  </si>
  <si>
    <t>K2O</t>
  </si>
  <si>
    <t>K2O</t>
    <phoneticPr fontId="1"/>
  </si>
  <si>
    <t>P2O5</t>
  </si>
  <si>
    <t>P2O5</t>
    <phoneticPr fontId="1"/>
  </si>
  <si>
    <t>Oxides/Element</t>
  </si>
  <si>
    <t>MnO</t>
  </si>
  <si>
    <t>MnO</t>
    <phoneticPr fontId="1"/>
  </si>
  <si>
    <t>N-type MORB</t>
  </si>
  <si>
    <t>N-type MORB</t>
    <phoneticPr fontId="1"/>
  </si>
  <si>
    <t>N-MORB</t>
  </si>
  <si>
    <t>Hofmann (1988)</t>
  </si>
  <si>
    <t>Hofmann (1988)</t>
    <phoneticPr fontId="1"/>
  </si>
  <si>
    <t>Sr87/86</t>
  </si>
  <si>
    <t>Nd143/144</t>
  </si>
  <si>
    <t>Pb206/204</t>
  </si>
  <si>
    <t>Pb207/204</t>
  </si>
  <si>
    <t>Pb208/204</t>
  </si>
  <si>
    <t>Hf/Sm</t>
  </si>
  <si>
    <t>Pb/Ce</t>
  </si>
  <si>
    <t>Nb/La</t>
  </si>
  <si>
    <t>Pb/U</t>
  </si>
  <si>
    <t>U/Pb</t>
  </si>
  <si>
    <t>Th/Pb</t>
  </si>
  <si>
    <t>Sm/Nd</t>
  </si>
  <si>
    <t>Lu/Hf</t>
  </si>
  <si>
    <t>C1 chondorite</t>
  </si>
  <si>
    <t>Sun&amp;McDounough (1989)</t>
  </si>
  <si>
    <t>Primitive mantle</t>
  </si>
  <si>
    <t>E-type MORB</t>
  </si>
  <si>
    <t>OIB</t>
  </si>
  <si>
    <t>AOC_PAC</t>
  </si>
  <si>
    <t>Nakamura et al. (2008)</t>
  </si>
  <si>
    <t>sed2_PAC</t>
  </si>
  <si>
    <t>sed2_SD_PAC</t>
  </si>
  <si>
    <t>sed_PAC</t>
  </si>
  <si>
    <t>sed_SD_PAC</t>
  </si>
  <si>
    <t>AOC_PHS</t>
  </si>
  <si>
    <t>sed_PHS</t>
  </si>
  <si>
    <t>sed_SD_PHS</t>
  </si>
  <si>
    <t>AOCfluid_PAC</t>
  </si>
  <si>
    <t>sed2fluid_PAC</t>
  </si>
  <si>
    <t>sedfluid_PAC</t>
  </si>
  <si>
    <t>AOCfluid_PHS</t>
  </si>
  <si>
    <t>sedfluid_PHS</t>
  </si>
  <si>
    <t>dehydratedAOC_PAC</t>
  </si>
  <si>
    <t>dehydratedsed2_PAC</t>
  </si>
  <si>
    <t>dehydratedsed_PAC</t>
  </si>
  <si>
    <t>dehydratedAOC_PHS</t>
  </si>
  <si>
    <t>dehydratedsed_PHS</t>
  </si>
  <si>
    <t>PACfluid2</t>
  </si>
  <si>
    <t>PACfluid</t>
  </si>
  <si>
    <t>PHSfluid</t>
  </si>
  <si>
    <t>a_R=0_001</t>
  </si>
  <si>
    <t>a_R=1_04</t>
  </si>
  <si>
    <t>GLOSS</t>
  </si>
  <si>
    <t>A-DMM</t>
  </si>
  <si>
    <t>CI-chondrite</t>
  </si>
  <si>
    <t>Barrat et al. (2012)</t>
  </si>
  <si>
    <t>PM(MS95)</t>
  </si>
  <si>
    <t>PM(MS95)</t>
    <phoneticPr fontId="1"/>
  </si>
  <si>
    <t>SD_PM(MS95)</t>
  </si>
  <si>
    <t>SD_PM(MS95)</t>
    <phoneticPr fontId="1"/>
  </si>
  <si>
    <t>N-MORB(Hf88)</t>
  </si>
  <si>
    <t>N-MORB(Hf88)</t>
    <phoneticPr fontId="1"/>
  </si>
  <si>
    <t>SD_N-MORB(Hf88)</t>
  </si>
  <si>
    <t>SD_N-MORB(Hf88)</t>
    <phoneticPr fontId="1"/>
  </si>
  <si>
    <t>CI(SM89)</t>
  </si>
  <si>
    <t>CI(SM89)</t>
    <phoneticPr fontId="1"/>
  </si>
  <si>
    <t>PM(SM89)</t>
  </si>
  <si>
    <t>PM(SM89)</t>
    <phoneticPr fontId="1"/>
  </si>
  <si>
    <t>N-MORB(SM89)</t>
  </si>
  <si>
    <t>N-MORB(SM89)</t>
    <phoneticPr fontId="1"/>
  </si>
  <si>
    <t>E-MORB(SM89)</t>
  </si>
  <si>
    <t>E-MORB(SM89)</t>
    <phoneticPr fontId="1"/>
  </si>
  <si>
    <t>OIB(SM89)</t>
  </si>
  <si>
    <t>OIB(SM89)</t>
    <phoneticPr fontId="1"/>
  </si>
  <si>
    <t>CI(Ba12)</t>
  </si>
  <si>
    <t>CI(Ba12)</t>
    <phoneticPr fontId="1"/>
  </si>
  <si>
    <t>DMM</t>
    <phoneticPr fontId="1"/>
  </si>
  <si>
    <t>DMM(WH05)</t>
    <phoneticPr fontId="1"/>
  </si>
  <si>
    <t>Workman&amp;Hart (2005)</t>
    <phoneticPr fontId="1"/>
  </si>
  <si>
    <t>Normalize</t>
    <phoneticPr fontId="1"/>
  </si>
  <si>
    <t>Rb</t>
    <phoneticPr fontId="1"/>
  </si>
  <si>
    <t>Cs</t>
    <phoneticPr fontId="1"/>
  </si>
  <si>
    <t>Ba</t>
    <phoneticPr fontId="1"/>
  </si>
  <si>
    <t>Th</t>
    <phoneticPr fontId="1"/>
  </si>
  <si>
    <t>U</t>
    <phoneticPr fontId="1"/>
  </si>
  <si>
    <t>Nb</t>
    <phoneticPr fontId="1"/>
  </si>
  <si>
    <t>Ta</t>
    <phoneticPr fontId="1"/>
  </si>
  <si>
    <t>La</t>
    <phoneticPr fontId="1"/>
  </si>
  <si>
    <t>Ce</t>
    <phoneticPr fontId="1"/>
  </si>
  <si>
    <t>Pb</t>
    <phoneticPr fontId="1"/>
  </si>
  <si>
    <t>Pr</t>
    <phoneticPr fontId="1"/>
  </si>
  <si>
    <t>Sr</t>
    <phoneticPr fontId="1"/>
  </si>
  <si>
    <t>Nd</t>
    <phoneticPr fontId="1"/>
  </si>
  <si>
    <t>Sm</t>
    <phoneticPr fontId="1"/>
  </si>
  <si>
    <t>Zr</t>
    <phoneticPr fontId="1"/>
  </si>
  <si>
    <t>Hf</t>
    <phoneticPr fontId="1"/>
  </si>
  <si>
    <t>Eu</t>
    <phoneticPr fontId="1"/>
  </si>
  <si>
    <t>Gd</t>
    <phoneticPr fontId="1"/>
  </si>
  <si>
    <t xml:space="preserve">Tb </t>
    <phoneticPr fontId="1"/>
  </si>
  <si>
    <t>Dy</t>
    <phoneticPr fontId="1"/>
  </si>
  <si>
    <t>Y</t>
    <phoneticPr fontId="1"/>
  </si>
  <si>
    <t>Ho</t>
    <phoneticPr fontId="1"/>
  </si>
  <si>
    <t>Er</t>
    <phoneticPr fontId="1"/>
  </si>
  <si>
    <t>Tm</t>
    <phoneticPr fontId="1"/>
  </si>
  <si>
    <t>Yb</t>
    <phoneticPr fontId="1"/>
  </si>
  <si>
    <t>Lu</t>
    <phoneticPr fontId="1"/>
  </si>
  <si>
    <t>K</t>
    <phoneticPr fontId="1"/>
  </si>
  <si>
    <t>P</t>
    <phoneticPr fontId="1"/>
  </si>
  <si>
    <t>Ti</t>
    <phoneticPr fontId="1"/>
  </si>
  <si>
    <t>Al</t>
    <phoneticPr fontId="1"/>
  </si>
  <si>
    <t>Cu</t>
    <phoneticPr fontId="1"/>
  </si>
  <si>
    <t>Ca</t>
    <phoneticPr fontId="1"/>
  </si>
  <si>
    <t>Sc</t>
    <phoneticPr fontId="1"/>
  </si>
  <si>
    <t>Si</t>
    <phoneticPr fontId="1"/>
  </si>
  <si>
    <t>Fe</t>
    <phoneticPr fontId="1"/>
  </si>
  <si>
    <t>Co</t>
    <phoneticPr fontId="1"/>
  </si>
  <si>
    <t>Mg</t>
    <phoneticPr fontId="1"/>
  </si>
  <si>
    <t>Ni</t>
    <phoneticPr fontId="1"/>
  </si>
  <si>
    <t>Normalized values</t>
    <phoneticPr fontId="1"/>
  </si>
  <si>
    <t>McDonough&amp;Sun (1995)</t>
    <phoneticPr fontId="1"/>
  </si>
  <si>
    <t>Tl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</si>
</sst>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2" borderId="0" xfId="0" applyFill="1"/>
  </cellXfs>
  <cellStyles count="2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73569517703"/>
          <c:y val="4.6332046332046302E-2"/>
          <c:w val="0.82300295681746805"/>
          <c:h val="0.86722007722007699"/>
        </c:manualLayout>
      </c:layout>
      <c:lineChart>
        <c:grouping val="standard"/>
        <c:varyColors val="0"/>
        <c:ser>
          <c:idx val="0"/>
          <c:order val="0"/>
          <c:tx>
            <c:strRef>
              <c:f>'取り出し (2)'!$C$24</c:f>
              <c:strCache>
                <c:ptCount val="1"/>
                <c:pt idx="0">
                  <c:v>N-MORB(SM89)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'取り出し (2)'!$D$23:$AF$23</c:f>
              <c:strCache>
                <c:ptCount val="29"/>
                <c:pt idx="0">
                  <c:v>Cs</c:v>
                </c:pt>
                <c:pt idx="1">
                  <c:v>Rb</c:v>
                </c:pt>
                <c:pt idx="2">
                  <c:v>Ba</c:v>
                </c:pt>
                <c:pt idx="3">
                  <c:v>Th</c:v>
                </c:pt>
                <c:pt idx="4">
                  <c:v>U</c:v>
                </c:pt>
                <c:pt idx="5">
                  <c:v>Nb</c:v>
                </c:pt>
                <c:pt idx="6">
                  <c:v>Ta</c:v>
                </c:pt>
                <c:pt idx="7">
                  <c:v>K</c:v>
                </c:pt>
                <c:pt idx="8">
                  <c:v>La</c:v>
                </c:pt>
                <c:pt idx="9">
                  <c:v>Ce</c:v>
                </c:pt>
                <c:pt idx="10">
                  <c:v>Pb</c:v>
                </c:pt>
                <c:pt idx="11">
                  <c:v>Pr</c:v>
                </c:pt>
                <c:pt idx="12">
                  <c:v>Sr</c:v>
                </c:pt>
                <c:pt idx="13">
                  <c:v>P</c:v>
                </c:pt>
                <c:pt idx="14">
                  <c:v>Nd</c:v>
                </c:pt>
                <c:pt idx="15">
                  <c:v>Sm</c:v>
                </c:pt>
                <c:pt idx="16">
                  <c:v>Zr</c:v>
                </c:pt>
                <c:pt idx="17">
                  <c:v>Hf</c:v>
                </c:pt>
                <c:pt idx="18">
                  <c:v>Eu</c:v>
                </c:pt>
                <c:pt idx="19">
                  <c:v>Ti</c:v>
                </c:pt>
                <c:pt idx="20">
                  <c:v>Gd</c:v>
                </c:pt>
                <c:pt idx="21">
                  <c:v>Tb </c:v>
                </c:pt>
                <c:pt idx="22">
                  <c:v>Dy</c:v>
                </c:pt>
                <c:pt idx="23">
                  <c:v>Y</c:v>
                </c:pt>
                <c:pt idx="24">
                  <c:v>Ho</c:v>
                </c:pt>
                <c:pt idx="25">
                  <c:v>Er</c:v>
                </c:pt>
                <c:pt idx="26">
                  <c:v>Tm</c:v>
                </c:pt>
                <c:pt idx="27">
                  <c:v>Yb</c:v>
                </c:pt>
                <c:pt idx="28">
                  <c:v>Lu</c:v>
                </c:pt>
              </c:strCache>
            </c:strRef>
          </c:cat>
          <c:val>
            <c:numRef>
              <c:f>'取り出し (2)'!$D$24:$AF$24</c:f>
              <c:numCache>
                <c:formatCode>General</c:formatCode>
                <c:ptCount val="29"/>
                <c:pt idx="0">
                  <c:v>0.88607594936708856</c:v>
                </c:pt>
                <c:pt idx="1">
                  <c:v>0.88188976377952766</c:v>
                </c:pt>
                <c:pt idx="2">
                  <c:v>0.90141651166118186</c:v>
                </c:pt>
                <c:pt idx="3">
                  <c:v>1.4117647058823528</c:v>
                </c:pt>
                <c:pt idx="4">
                  <c:v>2.2380952380952381</c:v>
                </c:pt>
                <c:pt idx="5">
                  <c:v>3.2678821879382891</c:v>
                </c:pt>
                <c:pt idx="6">
                  <c:v>3.2195121951219514</c:v>
                </c:pt>
                <c:pt idx="7">
                  <c:v>#N/A</c:v>
                </c:pt>
                <c:pt idx="8">
                  <c:v>3.6390101892285296</c:v>
                </c:pt>
                <c:pt idx="9">
                  <c:v>4.2253521126760569</c:v>
                </c:pt>
                <c:pt idx="10">
                  <c:v>4.2253521126760569</c:v>
                </c:pt>
                <c:pt idx="11">
                  <c:v>4.7826086956521738</c:v>
                </c:pt>
                <c:pt idx="12">
                  <c:v>4.2654028436018958</c:v>
                </c:pt>
                <c:pt idx="13">
                  <c:v>#N/A</c:v>
                </c:pt>
                <c:pt idx="14">
                  <c:v>5.3914327917282119</c:v>
                </c:pt>
                <c:pt idx="15">
                  <c:v>5.9234234234234231</c:v>
                </c:pt>
                <c:pt idx="16">
                  <c:v>6.6071428571428577</c:v>
                </c:pt>
                <c:pt idx="17">
                  <c:v>6.6343042071197402</c:v>
                </c:pt>
                <c:pt idx="18">
                  <c:v>6.0714285714285712</c:v>
                </c:pt>
                <c:pt idx="19">
                  <c:v>5.8461538461538458</c:v>
                </c:pt>
                <c:pt idx="20">
                  <c:v>6.1744966442953029</c:v>
                </c:pt>
                <c:pt idx="21">
                  <c:v>#N/A</c:v>
                </c:pt>
                <c:pt idx="22">
                  <c:v>6.1736770691994574</c:v>
                </c:pt>
                <c:pt idx="23">
                  <c:v>6.1538461538461542</c:v>
                </c:pt>
                <c:pt idx="24">
                  <c:v>6.1585365853658534</c:v>
                </c:pt>
                <c:pt idx="25">
                  <c:v>6.1875000000000009</c:v>
                </c:pt>
                <c:pt idx="26">
                  <c:v>6.1621621621621623</c:v>
                </c:pt>
                <c:pt idx="27">
                  <c:v>6.186612576064908</c:v>
                </c:pt>
                <c:pt idx="28">
                  <c:v>6.1486486486486491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0D-F14C-8A02-402BB237A244}"/>
            </c:ext>
          </c:extLst>
        </c:ser>
        <c:ser>
          <c:idx val="1"/>
          <c:order val="1"/>
          <c:tx>
            <c:strRef>
              <c:f>'取り出し (2)'!$C$25</c:f>
              <c:strCache>
                <c:ptCount val="1"/>
                <c:pt idx="0">
                  <c:v>E-MORB(SM89)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79646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'取り出し (2)'!$D$23:$AF$23</c:f>
              <c:strCache>
                <c:ptCount val="29"/>
                <c:pt idx="0">
                  <c:v>Cs</c:v>
                </c:pt>
                <c:pt idx="1">
                  <c:v>Rb</c:v>
                </c:pt>
                <c:pt idx="2">
                  <c:v>Ba</c:v>
                </c:pt>
                <c:pt idx="3">
                  <c:v>Th</c:v>
                </c:pt>
                <c:pt idx="4">
                  <c:v>U</c:v>
                </c:pt>
                <c:pt idx="5">
                  <c:v>Nb</c:v>
                </c:pt>
                <c:pt idx="6">
                  <c:v>Ta</c:v>
                </c:pt>
                <c:pt idx="7">
                  <c:v>K</c:v>
                </c:pt>
                <c:pt idx="8">
                  <c:v>La</c:v>
                </c:pt>
                <c:pt idx="9">
                  <c:v>Ce</c:v>
                </c:pt>
                <c:pt idx="10">
                  <c:v>Pb</c:v>
                </c:pt>
                <c:pt idx="11">
                  <c:v>Pr</c:v>
                </c:pt>
                <c:pt idx="12">
                  <c:v>Sr</c:v>
                </c:pt>
                <c:pt idx="13">
                  <c:v>P</c:v>
                </c:pt>
                <c:pt idx="14">
                  <c:v>Nd</c:v>
                </c:pt>
                <c:pt idx="15">
                  <c:v>Sm</c:v>
                </c:pt>
                <c:pt idx="16">
                  <c:v>Zr</c:v>
                </c:pt>
                <c:pt idx="17">
                  <c:v>Hf</c:v>
                </c:pt>
                <c:pt idx="18">
                  <c:v>Eu</c:v>
                </c:pt>
                <c:pt idx="19">
                  <c:v>Ti</c:v>
                </c:pt>
                <c:pt idx="20">
                  <c:v>Gd</c:v>
                </c:pt>
                <c:pt idx="21">
                  <c:v>Tb </c:v>
                </c:pt>
                <c:pt idx="22">
                  <c:v>Dy</c:v>
                </c:pt>
                <c:pt idx="23">
                  <c:v>Y</c:v>
                </c:pt>
                <c:pt idx="24">
                  <c:v>Ho</c:v>
                </c:pt>
                <c:pt idx="25">
                  <c:v>Er</c:v>
                </c:pt>
                <c:pt idx="26">
                  <c:v>Tm</c:v>
                </c:pt>
                <c:pt idx="27">
                  <c:v>Yb</c:v>
                </c:pt>
                <c:pt idx="28">
                  <c:v>Lu</c:v>
                </c:pt>
              </c:strCache>
            </c:strRef>
          </c:cat>
          <c:val>
            <c:numRef>
              <c:f>'取り出し (2)'!$D$25:$AF$25</c:f>
              <c:numCache>
                <c:formatCode>General</c:formatCode>
                <c:ptCount val="29"/>
                <c:pt idx="0">
                  <c:v>7.9746835443037964</c:v>
                </c:pt>
                <c:pt idx="1">
                  <c:v>7.9370078740157481</c:v>
                </c:pt>
                <c:pt idx="2">
                  <c:v>8.155673200744026</c:v>
                </c:pt>
                <c:pt idx="3">
                  <c:v>7.0588235294117636</c:v>
                </c:pt>
                <c:pt idx="4">
                  <c:v>8.5714285714285712</c:v>
                </c:pt>
                <c:pt idx="5">
                  <c:v>11.640953716690044</c:v>
                </c:pt>
                <c:pt idx="6">
                  <c:v>11.463414634146341</c:v>
                </c:pt>
                <c:pt idx="7">
                  <c:v>#N/A</c:v>
                </c:pt>
                <c:pt idx="8">
                  <c:v>9.1703056768558948</c:v>
                </c:pt>
                <c:pt idx="9">
                  <c:v>8.4507042253521139</c:v>
                </c:pt>
                <c:pt idx="10">
                  <c:v>8.4507042253521139</c:v>
                </c:pt>
                <c:pt idx="11">
                  <c:v>7.4275362318840568</c:v>
                </c:pt>
                <c:pt idx="12">
                  <c:v>7.3459715639810419</c:v>
                </c:pt>
                <c:pt idx="13">
                  <c:v>#N/A</c:v>
                </c:pt>
                <c:pt idx="14">
                  <c:v>6.646971935007385</c:v>
                </c:pt>
                <c:pt idx="15">
                  <c:v>5.8558558558558556</c:v>
                </c:pt>
                <c:pt idx="16">
                  <c:v>6.5178571428571432</c:v>
                </c:pt>
                <c:pt idx="17">
                  <c:v>6.5695792880258894</c:v>
                </c:pt>
                <c:pt idx="18">
                  <c:v>5.4166666666666661</c:v>
                </c:pt>
                <c:pt idx="19">
                  <c:v>4.615384615384615</c:v>
                </c:pt>
                <c:pt idx="20">
                  <c:v>4.9832214765100673</c:v>
                </c:pt>
                <c:pt idx="21">
                  <c:v>#N/A</c:v>
                </c:pt>
                <c:pt idx="22">
                  <c:v>4.8168249660786975</c:v>
                </c:pt>
                <c:pt idx="23">
                  <c:v>4.8351648351648358</c:v>
                </c:pt>
                <c:pt idx="24">
                  <c:v>4.8170731707317076</c:v>
                </c:pt>
                <c:pt idx="25">
                  <c:v>4.8125</c:v>
                </c:pt>
                <c:pt idx="26">
                  <c:v>4.8108108108108105</c:v>
                </c:pt>
                <c:pt idx="27">
                  <c:v>4.8073022312373226</c:v>
                </c:pt>
                <c:pt idx="28">
                  <c:v>4.7837837837837833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0D-F14C-8A02-402BB237A244}"/>
            </c:ext>
          </c:extLst>
        </c:ser>
        <c:ser>
          <c:idx val="2"/>
          <c:order val="2"/>
          <c:tx>
            <c:strRef>
              <c:f>'取り出し (2)'!$C$26</c:f>
              <c:strCache>
                <c:ptCount val="1"/>
                <c:pt idx="0">
                  <c:v>OIB(SM89)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'取り出し (2)'!$D$23:$AF$23</c:f>
              <c:strCache>
                <c:ptCount val="29"/>
                <c:pt idx="0">
                  <c:v>Cs</c:v>
                </c:pt>
                <c:pt idx="1">
                  <c:v>Rb</c:v>
                </c:pt>
                <c:pt idx="2">
                  <c:v>Ba</c:v>
                </c:pt>
                <c:pt idx="3">
                  <c:v>Th</c:v>
                </c:pt>
                <c:pt idx="4">
                  <c:v>U</c:v>
                </c:pt>
                <c:pt idx="5">
                  <c:v>Nb</c:v>
                </c:pt>
                <c:pt idx="6">
                  <c:v>Ta</c:v>
                </c:pt>
                <c:pt idx="7">
                  <c:v>K</c:v>
                </c:pt>
                <c:pt idx="8">
                  <c:v>La</c:v>
                </c:pt>
                <c:pt idx="9">
                  <c:v>Ce</c:v>
                </c:pt>
                <c:pt idx="10">
                  <c:v>Pb</c:v>
                </c:pt>
                <c:pt idx="11">
                  <c:v>Pr</c:v>
                </c:pt>
                <c:pt idx="12">
                  <c:v>Sr</c:v>
                </c:pt>
                <c:pt idx="13">
                  <c:v>P</c:v>
                </c:pt>
                <c:pt idx="14">
                  <c:v>Nd</c:v>
                </c:pt>
                <c:pt idx="15">
                  <c:v>Sm</c:v>
                </c:pt>
                <c:pt idx="16">
                  <c:v>Zr</c:v>
                </c:pt>
                <c:pt idx="17">
                  <c:v>Hf</c:v>
                </c:pt>
                <c:pt idx="18">
                  <c:v>Eu</c:v>
                </c:pt>
                <c:pt idx="19">
                  <c:v>Ti</c:v>
                </c:pt>
                <c:pt idx="20">
                  <c:v>Gd</c:v>
                </c:pt>
                <c:pt idx="21">
                  <c:v>Tb </c:v>
                </c:pt>
                <c:pt idx="22">
                  <c:v>Dy</c:v>
                </c:pt>
                <c:pt idx="23">
                  <c:v>Y</c:v>
                </c:pt>
                <c:pt idx="24">
                  <c:v>Ho</c:v>
                </c:pt>
                <c:pt idx="25">
                  <c:v>Er</c:v>
                </c:pt>
                <c:pt idx="26">
                  <c:v>Tm</c:v>
                </c:pt>
                <c:pt idx="27">
                  <c:v>Yb</c:v>
                </c:pt>
                <c:pt idx="28">
                  <c:v>Lu</c:v>
                </c:pt>
              </c:strCache>
            </c:strRef>
          </c:cat>
          <c:val>
            <c:numRef>
              <c:f>'取り出し (2)'!$D$26:$AF$26</c:f>
              <c:numCache>
                <c:formatCode>General</c:formatCode>
                <c:ptCount val="29"/>
                <c:pt idx="0">
                  <c:v>48.987341772151893</c:v>
                </c:pt>
                <c:pt idx="1">
                  <c:v>48.818897637795274</c:v>
                </c:pt>
                <c:pt idx="2">
                  <c:v>50.07869509228788</c:v>
                </c:pt>
                <c:pt idx="3">
                  <c:v>47.058823529411761</c:v>
                </c:pt>
                <c:pt idx="4">
                  <c:v>48.571428571428569</c:v>
                </c:pt>
                <c:pt idx="5">
                  <c:v>67.32117812061712</c:v>
                </c:pt>
                <c:pt idx="6">
                  <c:v>65.853658536585371</c:v>
                </c:pt>
                <c:pt idx="7">
                  <c:v>#N/A</c:v>
                </c:pt>
                <c:pt idx="8">
                  <c:v>53.857350800582239</c:v>
                </c:pt>
                <c:pt idx="9">
                  <c:v>45.070422535211272</c:v>
                </c:pt>
                <c:pt idx="10">
                  <c:v>45.070422535211272</c:v>
                </c:pt>
                <c:pt idx="11">
                  <c:v>35.144927536231876</c:v>
                </c:pt>
                <c:pt idx="12">
                  <c:v>31.279620853080566</c:v>
                </c:pt>
                <c:pt idx="13">
                  <c:v>#N/A</c:v>
                </c:pt>
                <c:pt idx="14">
                  <c:v>28.434268833087149</c:v>
                </c:pt>
                <c:pt idx="15">
                  <c:v>22.522522522522522</c:v>
                </c:pt>
                <c:pt idx="16">
                  <c:v>25</c:v>
                </c:pt>
                <c:pt idx="17">
                  <c:v>25.242718446601941</c:v>
                </c:pt>
                <c:pt idx="18">
                  <c:v>17.857142857142858</c:v>
                </c:pt>
                <c:pt idx="19">
                  <c:v>13.23076923076923</c:v>
                </c:pt>
                <c:pt idx="20">
                  <c:v>12.785234899328859</c:v>
                </c:pt>
                <c:pt idx="21">
                  <c:v>#N/A</c:v>
                </c:pt>
                <c:pt idx="22">
                  <c:v>7.5983717774762551</c:v>
                </c:pt>
                <c:pt idx="23">
                  <c:v>6.3736263736263741</c:v>
                </c:pt>
                <c:pt idx="24">
                  <c:v>6.4634146341463419</c:v>
                </c:pt>
                <c:pt idx="25">
                  <c:v>5.4583333333333339</c:v>
                </c:pt>
                <c:pt idx="26">
                  <c:v>4.7297297297297298</c:v>
                </c:pt>
                <c:pt idx="27">
                  <c:v>4.3813387423935097</c:v>
                </c:pt>
                <c:pt idx="28">
                  <c:v>4.0540540540540544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0D-F14C-8A02-402BB237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8481744"/>
        <c:axId val="-168414384"/>
      </c:lineChart>
      <c:catAx>
        <c:axId val="-168481744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ja-JP"/>
          </a:p>
        </c:txPr>
        <c:crossAx val="-168414384"/>
        <c:crossesAt val="0.1"/>
        <c:auto val="1"/>
        <c:lblAlgn val="ctr"/>
        <c:lblOffset val="100"/>
        <c:noMultiLvlLbl val="0"/>
      </c:catAx>
      <c:valAx>
        <c:axId val="-168414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altLang="ja-JP"/>
                  <a:t>Sample</a:t>
                </a:r>
                <a:r>
                  <a:rPr lang="en-US" altLang="ja-JP" baseline="0"/>
                  <a:t> / Primitive mantle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004126547455299E-2"/>
              <c:y val="0.16583984434378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ja-JP"/>
          </a:p>
        </c:txPr>
        <c:crossAx val="-16848174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2437392368594904"/>
          <c:y val="0.64061776061775999"/>
          <c:w val="0.41235234866618298"/>
          <c:h val="0.236138996138996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Helvetica" charset="0"/>
          <a:ea typeface="Helvetica" charset="0"/>
          <a:cs typeface="Helvetica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73569517703"/>
          <c:y val="4.6332046332046302E-2"/>
          <c:w val="0.82300295681746805"/>
          <c:h val="0.86722007722007699"/>
        </c:manualLayout>
      </c:layout>
      <c:lineChart>
        <c:grouping val="standard"/>
        <c:varyColors val="0"/>
        <c:ser>
          <c:idx val="0"/>
          <c:order val="0"/>
          <c:tx>
            <c:strRef>
              <c:f>取り出し!$C$24</c:f>
              <c:strCache>
                <c:ptCount val="1"/>
                <c:pt idx="0">
                  <c:v>N-MORB(SM89)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取り出し!$D$23:$AF$23</c:f>
              <c:strCache>
                <c:ptCount val="29"/>
                <c:pt idx="0">
                  <c:v>Cs</c:v>
                </c:pt>
                <c:pt idx="1">
                  <c:v>Rb</c:v>
                </c:pt>
                <c:pt idx="2">
                  <c:v>Ba</c:v>
                </c:pt>
                <c:pt idx="3">
                  <c:v>Th</c:v>
                </c:pt>
                <c:pt idx="4">
                  <c:v>U</c:v>
                </c:pt>
                <c:pt idx="5">
                  <c:v>Nb</c:v>
                </c:pt>
                <c:pt idx="6">
                  <c:v>Ta</c:v>
                </c:pt>
                <c:pt idx="7">
                  <c:v>K</c:v>
                </c:pt>
                <c:pt idx="8">
                  <c:v>La</c:v>
                </c:pt>
                <c:pt idx="9">
                  <c:v>Ce</c:v>
                </c:pt>
                <c:pt idx="10">
                  <c:v>Pb</c:v>
                </c:pt>
                <c:pt idx="11">
                  <c:v>Pr</c:v>
                </c:pt>
                <c:pt idx="12">
                  <c:v>Sr</c:v>
                </c:pt>
                <c:pt idx="13">
                  <c:v>P</c:v>
                </c:pt>
                <c:pt idx="14">
                  <c:v>Nd</c:v>
                </c:pt>
                <c:pt idx="15">
                  <c:v>Sm</c:v>
                </c:pt>
                <c:pt idx="16">
                  <c:v>Zr</c:v>
                </c:pt>
                <c:pt idx="17">
                  <c:v>Hf</c:v>
                </c:pt>
                <c:pt idx="18">
                  <c:v>Eu</c:v>
                </c:pt>
                <c:pt idx="19">
                  <c:v>Ti</c:v>
                </c:pt>
                <c:pt idx="20">
                  <c:v>Gd</c:v>
                </c:pt>
                <c:pt idx="21">
                  <c:v>Tb </c:v>
                </c:pt>
                <c:pt idx="22">
                  <c:v>Dy</c:v>
                </c:pt>
                <c:pt idx="23">
                  <c:v>Y</c:v>
                </c:pt>
                <c:pt idx="24">
                  <c:v>Ho</c:v>
                </c:pt>
                <c:pt idx="25">
                  <c:v>Er</c:v>
                </c:pt>
                <c:pt idx="26">
                  <c:v>Tm</c:v>
                </c:pt>
                <c:pt idx="27">
                  <c:v>Yb</c:v>
                </c:pt>
                <c:pt idx="28">
                  <c:v>Lu</c:v>
                </c:pt>
              </c:strCache>
            </c:strRef>
          </c:cat>
          <c:val>
            <c:numRef>
              <c:f>取り出し!$D$24:$AF$24</c:f>
              <c:numCache>
                <c:formatCode>General</c:formatCode>
                <c:ptCount val="29"/>
                <c:pt idx="0">
                  <c:v>0.88607594936708856</c:v>
                </c:pt>
                <c:pt idx="1">
                  <c:v>0.88188976377952766</c:v>
                </c:pt>
                <c:pt idx="2">
                  <c:v>0.90141651166118186</c:v>
                </c:pt>
                <c:pt idx="3">
                  <c:v>1.4117647058823528</c:v>
                </c:pt>
                <c:pt idx="4">
                  <c:v>2.2380952380952381</c:v>
                </c:pt>
                <c:pt idx="5">
                  <c:v>3.2678821879382891</c:v>
                </c:pt>
                <c:pt idx="6">
                  <c:v>3.2195121951219514</c:v>
                </c:pt>
                <c:pt idx="7">
                  <c:v>#N/A</c:v>
                </c:pt>
                <c:pt idx="8">
                  <c:v>3.6390101892285296</c:v>
                </c:pt>
                <c:pt idx="9">
                  <c:v>4.2253521126760569</c:v>
                </c:pt>
                <c:pt idx="10">
                  <c:v>4.2253521126760569</c:v>
                </c:pt>
                <c:pt idx="11">
                  <c:v>4.7826086956521738</c:v>
                </c:pt>
                <c:pt idx="12">
                  <c:v>4.2654028436018958</c:v>
                </c:pt>
                <c:pt idx="13">
                  <c:v>#N/A</c:v>
                </c:pt>
                <c:pt idx="14">
                  <c:v>5.3914327917282119</c:v>
                </c:pt>
                <c:pt idx="15">
                  <c:v>5.9234234234234231</c:v>
                </c:pt>
                <c:pt idx="16">
                  <c:v>6.6071428571428577</c:v>
                </c:pt>
                <c:pt idx="17">
                  <c:v>6.6343042071197402</c:v>
                </c:pt>
                <c:pt idx="18">
                  <c:v>6.0714285714285712</c:v>
                </c:pt>
                <c:pt idx="19">
                  <c:v>5.8461538461538458</c:v>
                </c:pt>
                <c:pt idx="20">
                  <c:v>6.1744966442953029</c:v>
                </c:pt>
                <c:pt idx="21">
                  <c:v>#N/A</c:v>
                </c:pt>
                <c:pt idx="22">
                  <c:v>6.1736770691994574</c:v>
                </c:pt>
                <c:pt idx="23">
                  <c:v>6.1538461538461542</c:v>
                </c:pt>
                <c:pt idx="24">
                  <c:v>6.1585365853658534</c:v>
                </c:pt>
                <c:pt idx="25">
                  <c:v>6.1875000000000009</c:v>
                </c:pt>
                <c:pt idx="26">
                  <c:v>6.1621621621621623</c:v>
                </c:pt>
                <c:pt idx="27">
                  <c:v>6.186612576064908</c:v>
                </c:pt>
                <c:pt idx="28">
                  <c:v>6.1486486486486491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0D-F14C-8A02-402BB237A244}"/>
            </c:ext>
          </c:extLst>
        </c:ser>
        <c:ser>
          <c:idx val="1"/>
          <c:order val="1"/>
          <c:tx>
            <c:strRef>
              <c:f>取り出し!$C$25</c:f>
              <c:strCache>
                <c:ptCount val="1"/>
                <c:pt idx="0">
                  <c:v>E-MORB(SM89)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79646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取り出し!$D$23:$AF$23</c:f>
              <c:strCache>
                <c:ptCount val="29"/>
                <c:pt idx="0">
                  <c:v>Cs</c:v>
                </c:pt>
                <c:pt idx="1">
                  <c:v>Rb</c:v>
                </c:pt>
                <c:pt idx="2">
                  <c:v>Ba</c:v>
                </c:pt>
                <c:pt idx="3">
                  <c:v>Th</c:v>
                </c:pt>
                <c:pt idx="4">
                  <c:v>U</c:v>
                </c:pt>
                <c:pt idx="5">
                  <c:v>Nb</c:v>
                </c:pt>
                <c:pt idx="6">
                  <c:v>Ta</c:v>
                </c:pt>
                <c:pt idx="7">
                  <c:v>K</c:v>
                </c:pt>
                <c:pt idx="8">
                  <c:v>La</c:v>
                </c:pt>
                <c:pt idx="9">
                  <c:v>Ce</c:v>
                </c:pt>
                <c:pt idx="10">
                  <c:v>Pb</c:v>
                </c:pt>
                <c:pt idx="11">
                  <c:v>Pr</c:v>
                </c:pt>
                <c:pt idx="12">
                  <c:v>Sr</c:v>
                </c:pt>
                <c:pt idx="13">
                  <c:v>P</c:v>
                </c:pt>
                <c:pt idx="14">
                  <c:v>Nd</c:v>
                </c:pt>
                <c:pt idx="15">
                  <c:v>Sm</c:v>
                </c:pt>
                <c:pt idx="16">
                  <c:v>Zr</c:v>
                </c:pt>
                <c:pt idx="17">
                  <c:v>Hf</c:v>
                </c:pt>
                <c:pt idx="18">
                  <c:v>Eu</c:v>
                </c:pt>
                <c:pt idx="19">
                  <c:v>Ti</c:v>
                </c:pt>
                <c:pt idx="20">
                  <c:v>Gd</c:v>
                </c:pt>
                <c:pt idx="21">
                  <c:v>Tb </c:v>
                </c:pt>
                <c:pt idx="22">
                  <c:v>Dy</c:v>
                </c:pt>
                <c:pt idx="23">
                  <c:v>Y</c:v>
                </c:pt>
                <c:pt idx="24">
                  <c:v>Ho</c:v>
                </c:pt>
                <c:pt idx="25">
                  <c:v>Er</c:v>
                </c:pt>
                <c:pt idx="26">
                  <c:v>Tm</c:v>
                </c:pt>
                <c:pt idx="27">
                  <c:v>Yb</c:v>
                </c:pt>
                <c:pt idx="28">
                  <c:v>Lu</c:v>
                </c:pt>
              </c:strCache>
            </c:strRef>
          </c:cat>
          <c:val>
            <c:numRef>
              <c:f>取り出し!$D$25:$AF$25</c:f>
              <c:numCache>
                <c:formatCode>General</c:formatCode>
                <c:ptCount val="29"/>
                <c:pt idx="0">
                  <c:v>7.9746835443037964</c:v>
                </c:pt>
                <c:pt idx="1">
                  <c:v>7.9370078740157481</c:v>
                </c:pt>
                <c:pt idx="2">
                  <c:v>8.155673200744026</c:v>
                </c:pt>
                <c:pt idx="3">
                  <c:v>7.0588235294117636</c:v>
                </c:pt>
                <c:pt idx="4">
                  <c:v>8.5714285714285712</c:v>
                </c:pt>
                <c:pt idx="5">
                  <c:v>11.640953716690044</c:v>
                </c:pt>
                <c:pt idx="6">
                  <c:v>11.463414634146341</c:v>
                </c:pt>
                <c:pt idx="7">
                  <c:v>#N/A</c:v>
                </c:pt>
                <c:pt idx="8">
                  <c:v>9.1703056768558948</c:v>
                </c:pt>
                <c:pt idx="9">
                  <c:v>8.4507042253521139</c:v>
                </c:pt>
                <c:pt idx="10">
                  <c:v>8.4507042253521139</c:v>
                </c:pt>
                <c:pt idx="11">
                  <c:v>7.4275362318840568</c:v>
                </c:pt>
                <c:pt idx="12">
                  <c:v>7.3459715639810419</c:v>
                </c:pt>
                <c:pt idx="13">
                  <c:v>#N/A</c:v>
                </c:pt>
                <c:pt idx="14">
                  <c:v>6.646971935007385</c:v>
                </c:pt>
                <c:pt idx="15">
                  <c:v>5.8558558558558556</c:v>
                </c:pt>
                <c:pt idx="16">
                  <c:v>6.5178571428571432</c:v>
                </c:pt>
                <c:pt idx="17">
                  <c:v>6.5695792880258894</c:v>
                </c:pt>
                <c:pt idx="18">
                  <c:v>5.4166666666666661</c:v>
                </c:pt>
                <c:pt idx="19">
                  <c:v>4.615384615384615</c:v>
                </c:pt>
                <c:pt idx="20">
                  <c:v>4.9832214765100673</c:v>
                </c:pt>
                <c:pt idx="21">
                  <c:v>#N/A</c:v>
                </c:pt>
                <c:pt idx="22">
                  <c:v>4.8168249660786975</c:v>
                </c:pt>
                <c:pt idx="23">
                  <c:v>4.8351648351648358</c:v>
                </c:pt>
                <c:pt idx="24">
                  <c:v>4.8170731707317076</c:v>
                </c:pt>
                <c:pt idx="25">
                  <c:v>4.8125</c:v>
                </c:pt>
                <c:pt idx="26">
                  <c:v>4.8108108108108105</c:v>
                </c:pt>
                <c:pt idx="27">
                  <c:v>4.8073022312373226</c:v>
                </c:pt>
                <c:pt idx="28">
                  <c:v>4.7837837837837833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0D-F14C-8A02-402BB237A244}"/>
            </c:ext>
          </c:extLst>
        </c:ser>
        <c:ser>
          <c:idx val="2"/>
          <c:order val="2"/>
          <c:tx>
            <c:strRef>
              <c:f>取り出し!$C$26</c:f>
              <c:strCache>
                <c:ptCount val="1"/>
                <c:pt idx="0">
                  <c:v>OIB(SM89)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取り出し!$D$23:$AF$23</c:f>
              <c:strCache>
                <c:ptCount val="29"/>
                <c:pt idx="0">
                  <c:v>Cs</c:v>
                </c:pt>
                <c:pt idx="1">
                  <c:v>Rb</c:v>
                </c:pt>
                <c:pt idx="2">
                  <c:v>Ba</c:v>
                </c:pt>
                <c:pt idx="3">
                  <c:v>Th</c:v>
                </c:pt>
                <c:pt idx="4">
                  <c:v>U</c:v>
                </c:pt>
                <c:pt idx="5">
                  <c:v>Nb</c:v>
                </c:pt>
                <c:pt idx="6">
                  <c:v>Ta</c:v>
                </c:pt>
                <c:pt idx="7">
                  <c:v>K</c:v>
                </c:pt>
                <c:pt idx="8">
                  <c:v>La</c:v>
                </c:pt>
                <c:pt idx="9">
                  <c:v>Ce</c:v>
                </c:pt>
                <c:pt idx="10">
                  <c:v>Pb</c:v>
                </c:pt>
                <c:pt idx="11">
                  <c:v>Pr</c:v>
                </c:pt>
                <c:pt idx="12">
                  <c:v>Sr</c:v>
                </c:pt>
                <c:pt idx="13">
                  <c:v>P</c:v>
                </c:pt>
                <c:pt idx="14">
                  <c:v>Nd</c:v>
                </c:pt>
                <c:pt idx="15">
                  <c:v>Sm</c:v>
                </c:pt>
                <c:pt idx="16">
                  <c:v>Zr</c:v>
                </c:pt>
                <c:pt idx="17">
                  <c:v>Hf</c:v>
                </c:pt>
                <c:pt idx="18">
                  <c:v>Eu</c:v>
                </c:pt>
                <c:pt idx="19">
                  <c:v>Ti</c:v>
                </c:pt>
                <c:pt idx="20">
                  <c:v>Gd</c:v>
                </c:pt>
                <c:pt idx="21">
                  <c:v>Tb </c:v>
                </c:pt>
                <c:pt idx="22">
                  <c:v>Dy</c:v>
                </c:pt>
                <c:pt idx="23">
                  <c:v>Y</c:v>
                </c:pt>
                <c:pt idx="24">
                  <c:v>Ho</c:v>
                </c:pt>
                <c:pt idx="25">
                  <c:v>Er</c:v>
                </c:pt>
                <c:pt idx="26">
                  <c:v>Tm</c:v>
                </c:pt>
                <c:pt idx="27">
                  <c:v>Yb</c:v>
                </c:pt>
                <c:pt idx="28">
                  <c:v>Lu</c:v>
                </c:pt>
              </c:strCache>
            </c:strRef>
          </c:cat>
          <c:val>
            <c:numRef>
              <c:f>取り出し!$D$26:$AF$26</c:f>
              <c:numCache>
                <c:formatCode>General</c:formatCode>
                <c:ptCount val="29"/>
                <c:pt idx="0">
                  <c:v>48.987341772151893</c:v>
                </c:pt>
                <c:pt idx="1">
                  <c:v>48.818897637795274</c:v>
                </c:pt>
                <c:pt idx="2">
                  <c:v>50.07869509228788</c:v>
                </c:pt>
                <c:pt idx="3">
                  <c:v>47.058823529411761</c:v>
                </c:pt>
                <c:pt idx="4">
                  <c:v>48.571428571428569</c:v>
                </c:pt>
                <c:pt idx="5">
                  <c:v>67.32117812061712</c:v>
                </c:pt>
                <c:pt idx="6">
                  <c:v>65.853658536585371</c:v>
                </c:pt>
                <c:pt idx="7">
                  <c:v>#N/A</c:v>
                </c:pt>
                <c:pt idx="8">
                  <c:v>53.857350800582239</c:v>
                </c:pt>
                <c:pt idx="9">
                  <c:v>45.070422535211272</c:v>
                </c:pt>
                <c:pt idx="10">
                  <c:v>45.070422535211272</c:v>
                </c:pt>
                <c:pt idx="11">
                  <c:v>35.144927536231876</c:v>
                </c:pt>
                <c:pt idx="12">
                  <c:v>31.279620853080566</c:v>
                </c:pt>
                <c:pt idx="13">
                  <c:v>#N/A</c:v>
                </c:pt>
                <c:pt idx="14">
                  <c:v>28.434268833087149</c:v>
                </c:pt>
                <c:pt idx="15">
                  <c:v>22.522522522522522</c:v>
                </c:pt>
                <c:pt idx="16">
                  <c:v>25</c:v>
                </c:pt>
                <c:pt idx="17">
                  <c:v>25.242718446601941</c:v>
                </c:pt>
                <c:pt idx="18">
                  <c:v>17.857142857142858</c:v>
                </c:pt>
                <c:pt idx="19">
                  <c:v>13.23076923076923</c:v>
                </c:pt>
                <c:pt idx="20">
                  <c:v>12.785234899328859</c:v>
                </c:pt>
                <c:pt idx="21">
                  <c:v>#N/A</c:v>
                </c:pt>
                <c:pt idx="22">
                  <c:v>7.5983717774762551</c:v>
                </c:pt>
                <c:pt idx="23">
                  <c:v>6.3736263736263741</c:v>
                </c:pt>
                <c:pt idx="24">
                  <c:v>6.4634146341463419</c:v>
                </c:pt>
                <c:pt idx="25">
                  <c:v>5.4583333333333339</c:v>
                </c:pt>
                <c:pt idx="26">
                  <c:v>4.7297297297297298</c:v>
                </c:pt>
                <c:pt idx="27">
                  <c:v>4.3813387423935097</c:v>
                </c:pt>
                <c:pt idx="28">
                  <c:v>4.0540540540540544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0D-F14C-8A02-402BB237A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541808"/>
        <c:axId val="-169539760"/>
      </c:lineChart>
      <c:catAx>
        <c:axId val="-169541808"/>
        <c:scaling>
          <c:orientation val="minMax"/>
        </c:scaling>
        <c:delete val="0"/>
        <c:axPos val="b"/>
        <c:numFmt formatCode="General" sourceLinked="1"/>
        <c:majorTickMark val="none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ja-JP"/>
          </a:p>
        </c:txPr>
        <c:crossAx val="-169539760"/>
        <c:crossesAt val="0.1"/>
        <c:auto val="1"/>
        <c:lblAlgn val="ctr"/>
        <c:lblOffset val="100"/>
        <c:noMultiLvlLbl val="0"/>
      </c:catAx>
      <c:valAx>
        <c:axId val="-1695397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 altLang="ja-JP"/>
                  <a:t>Sample</a:t>
                </a:r>
                <a:r>
                  <a:rPr lang="en-US" altLang="ja-JP" baseline="0"/>
                  <a:t> / Primitive mantle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1004126547455299E-2"/>
              <c:y val="0.16583984434378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cross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ja-JP"/>
          </a:p>
        </c:txPr>
        <c:crossAx val="-169541808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2437392368594904"/>
          <c:y val="0.64061776061775999"/>
          <c:w val="0.41235234866618298"/>
          <c:h val="0.236138996138996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Helvetica" charset="0"/>
          <a:ea typeface="Helvetica" charset="0"/>
          <a:cs typeface="Helvetica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28</xdr:row>
      <xdr:rowOff>154940</xdr:rowOff>
    </xdr:from>
    <xdr:to>
      <xdr:col>19</xdr:col>
      <xdr:colOff>160020</xdr:colOff>
      <xdr:row>46</xdr:row>
      <xdr:rowOff>45720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28</xdr:row>
      <xdr:rowOff>154940</xdr:rowOff>
    </xdr:from>
    <xdr:to>
      <xdr:col>19</xdr:col>
      <xdr:colOff>160020</xdr:colOff>
      <xdr:row>46</xdr:row>
      <xdr:rowOff>45720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DengXian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DengXian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13"/>
  <sheetViews>
    <sheetView tabSelected="1" topLeftCell="K1" zoomScale="150" workbookViewId="0">
      <pane xSplit="35740" topLeftCell="CA1"/>
      <selection activeCell="T5" sqref="T5"/>
      <selection pane="topRight" activeCell="CL12" sqref="A2:CL12"/>
    </sheetView>
  </sheetViews>
  <sheetFormatPr baseColWidth="10" defaultColWidth="12.83203125" defaultRowHeight="15"/>
  <cols>
    <col min="1" max="1" width="15" bestFit="1" customWidth="1"/>
    <col min="2" max="2" width="17.5" bestFit="1" customWidth="1"/>
    <col min="3" max="3" width="22.5" bestFit="1" customWidth="1"/>
    <col min="4" max="10" width="5.83203125" customWidth="1"/>
    <col min="11" max="11" width="7.5" bestFit="1" customWidth="1"/>
    <col min="12" max="12" width="5.83203125" customWidth="1"/>
    <col min="13" max="13" width="7.5" bestFit="1" customWidth="1"/>
    <col min="14" max="23" width="5.83203125" customWidth="1"/>
    <col min="24" max="24" width="7" customWidth="1"/>
    <col min="25" max="40" width="5.83203125" customWidth="1"/>
    <col min="41" max="41" width="7.5" bestFit="1" customWidth="1"/>
    <col min="42" max="68" width="5.83203125" customWidth="1"/>
    <col min="69" max="69" width="8.5" bestFit="1" customWidth="1"/>
    <col min="70" max="70" width="5.83203125" customWidth="1"/>
    <col min="71" max="71" width="8.5" bestFit="1" customWidth="1"/>
    <col min="72" max="76" width="5.83203125" customWidth="1"/>
    <col min="77" max="77" width="8.5" bestFit="1" customWidth="1"/>
    <col min="78" max="79" width="5.83203125" customWidth="1"/>
    <col min="81" max="89" width="5.83203125" customWidth="1"/>
    <col min="90" max="90" width="6.83203125" customWidth="1"/>
  </cols>
  <sheetData>
    <row r="1" spans="1:90">
      <c r="A1" t="s">
        <v>87</v>
      </c>
      <c r="D1">
        <v>3</v>
      </c>
      <c r="E1">
        <v>4</v>
      </c>
      <c r="F1">
        <v>5</v>
      </c>
      <c r="G1">
        <v>6</v>
      </c>
      <c r="H1">
        <v>7</v>
      </c>
      <c r="I1">
        <v>9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>
        <v>35</v>
      </c>
      <c r="AH1">
        <v>37</v>
      </c>
      <c r="AI1">
        <v>38</v>
      </c>
      <c r="AJ1">
        <v>39</v>
      </c>
      <c r="AK1">
        <v>40</v>
      </c>
      <c r="AL1">
        <v>41</v>
      </c>
      <c r="AM1">
        <v>42</v>
      </c>
      <c r="AN1">
        <v>44</v>
      </c>
      <c r="AO1">
        <v>45</v>
      </c>
      <c r="AP1">
        <v>46</v>
      </c>
      <c r="AQ1">
        <v>47</v>
      </c>
      <c r="AR1">
        <v>48</v>
      </c>
      <c r="AS1">
        <v>49</v>
      </c>
      <c r="AT1">
        <v>50</v>
      </c>
      <c r="AU1">
        <v>51</v>
      </c>
      <c r="AV1">
        <v>52</v>
      </c>
      <c r="AW1">
        <v>53</v>
      </c>
      <c r="AX1">
        <v>55</v>
      </c>
      <c r="AY1">
        <v>56</v>
      </c>
      <c r="AZ1">
        <v>57</v>
      </c>
      <c r="BA1">
        <v>58</v>
      </c>
      <c r="BB1">
        <v>59</v>
      </c>
      <c r="BC1">
        <v>60</v>
      </c>
      <c r="BD1">
        <v>62</v>
      </c>
      <c r="BE1">
        <v>63</v>
      </c>
      <c r="BF1">
        <v>64</v>
      </c>
      <c r="BG1">
        <v>65</v>
      </c>
      <c r="BH1">
        <v>66</v>
      </c>
      <c r="BI1">
        <v>67</v>
      </c>
      <c r="BJ1">
        <v>68</v>
      </c>
      <c r="BK1">
        <v>69</v>
      </c>
      <c r="BL1">
        <v>70</v>
      </c>
      <c r="BM1">
        <v>71</v>
      </c>
      <c r="BN1">
        <v>72</v>
      </c>
      <c r="BO1">
        <v>73</v>
      </c>
      <c r="BP1">
        <v>74</v>
      </c>
      <c r="BQ1">
        <v>75</v>
      </c>
      <c r="BR1">
        <v>76</v>
      </c>
      <c r="BS1">
        <v>77</v>
      </c>
      <c r="BT1">
        <v>78</v>
      </c>
      <c r="BU1">
        <v>79</v>
      </c>
      <c r="BV1">
        <v>80</v>
      </c>
      <c r="BW1">
        <v>81</v>
      </c>
      <c r="BX1">
        <v>82</v>
      </c>
      <c r="BY1">
        <v>83</v>
      </c>
      <c r="BZ1">
        <v>90</v>
      </c>
      <c r="CA1">
        <v>92</v>
      </c>
      <c r="CB1" t="s">
        <v>106</v>
      </c>
      <c r="CC1">
        <v>2.1396011396011398</v>
      </c>
      <c r="CD1">
        <v>1.6683375104427736</v>
      </c>
      <c r="CE1">
        <v>1.8895478131949592</v>
      </c>
      <c r="CF1">
        <v>1.2864816472694718</v>
      </c>
      <c r="CG1">
        <v>1.2912267928649437</v>
      </c>
      <c r="CH1">
        <v>1.6584362139917697</v>
      </c>
      <c r="CI1">
        <v>1.3992015968063873</v>
      </c>
      <c r="CJ1">
        <v>1.3479773814702045</v>
      </c>
      <c r="CK1">
        <v>1.2046035805626598</v>
      </c>
      <c r="CL1">
        <v>2.2915724895059735</v>
      </c>
    </row>
    <row r="2" spans="1:90">
      <c r="A2" t="s">
        <v>82</v>
      </c>
      <c r="B2" t="s">
        <v>80</v>
      </c>
      <c r="C2" t="s">
        <v>84</v>
      </c>
      <c r="D2" t="s">
        <v>36</v>
      </c>
      <c r="E2" t="s">
        <v>8</v>
      </c>
      <c r="F2" t="s">
        <v>6</v>
      </c>
      <c r="G2" t="s">
        <v>11</v>
      </c>
      <c r="H2" t="s">
        <v>0</v>
      </c>
      <c r="I2" t="s">
        <v>23</v>
      </c>
      <c r="J2" t="s">
        <v>41</v>
      </c>
      <c r="K2" t="s">
        <v>38</v>
      </c>
      <c r="L2" t="s">
        <v>3</v>
      </c>
      <c r="M2" t="s">
        <v>60</v>
      </c>
      <c r="N2" t="s">
        <v>46</v>
      </c>
      <c r="O2" t="s">
        <v>56</v>
      </c>
      <c r="P2" t="s">
        <v>15</v>
      </c>
      <c r="Q2" t="s">
        <v>34</v>
      </c>
      <c r="R2" t="s">
        <v>12</v>
      </c>
      <c r="S2" t="s">
        <v>58</v>
      </c>
      <c r="T2" t="s">
        <v>68</v>
      </c>
      <c r="U2" t="s">
        <v>72</v>
      </c>
      <c r="V2" t="s">
        <v>17</v>
      </c>
      <c r="W2" t="s">
        <v>39</v>
      </c>
      <c r="X2" t="s">
        <v>24</v>
      </c>
      <c r="Y2" t="s">
        <v>16</v>
      </c>
      <c r="Z2" t="s">
        <v>44</v>
      </c>
      <c r="AA2" t="s">
        <v>19</v>
      </c>
      <c r="AB2" t="s">
        <v>76</v>
      </c>
      <c r="AC2" t="s">
        <v>25</v>
      </c>
      <c r="AD2" t="s">
        <v>27</v>
      </c>
      <c r="AE2" t="s">
        <v>4</v>
      </c>
      <c r="AF2" t="s">
        <v>59</v>
      </c>
      <c r="AG2" t="s">
        <v>10</v>
      </c>
      <c r="AH2" t="s">
        <v>51</v>
      </c>
      <c r="AI2" t="s">
        <v>63</v>
      </c>
      <c r="AJ2" t="s">
        <v>74</v>
      </c>
      <c r="AK2" t="s">
        <v>77</v>
      </c>
      <c r="AL2" t="s">
        <v>42</v>
      </c>
      <c r="AM2" t="s">
        <v>40</v>
      </c>
      <c r="AN2" t="s">
        <v>55</v>
      </c>
      <c r="AO2" t="s">
        <v>54</v>
      </c>
      <c r="AP2" t="s">
        <v>48</v>
      </c>
      <c r="AQ2" t="s">
        <v>2</v>
      </c>
      <c r="AR2" t="s">
        <v>13</v>
      </c>
      <c r="AS2" t="s">
        <v>32</v>
      </c>
      <c r="AT2" t="s">
        <v>62</v>
      </c>
      <c r="AU2" t="s">
        <v>57</v>
      </c>
      <c r="AV2" t="s">
        <v>66</v>
      </c>
      <c r="AW2" t="s">
        <v>31</v>
      </c>
      <c r="AX2" t="s">
        <v>18</v>
      </c>
      <c r="AY2" t="s">
        <v>7</v>
      </c>
      <c r="AZ2" t="s">
        <v>35</v>
      </c>
      <c r="BA2" t="s">
        <v>14</v>
      </c>
      <c r="BB2" t="s">
        <v>49</v>
      </c>
      <c r="BC2" t="s">
        <v>43</v>
      </c>
      <c r="BD2" t="s">
        <v>61</v>
      </c>
      <c r="BE2" t="s">
        <v>22</v>
      </c>
      <c r="BF2" t="s">
        <v>26</v>
      </c>
      <c r="BG2" t="s">
        <v>65</v>
      </c>
      <c r="BH2" t="s">
        <v>20</v>
      </c>
      <c r="BI2" t="s">
        <v>30</v>
      </c>
      <c r="BJ2" t="s">
        <v>21</v>
      </c>
      <c r="BK2" t="s">
        <v>70</v>
      </c>
      <c r="BL2" t="s">
        <v>75</v>
      </c>
      <c r="BM2" t="s">
        <v>37</v>
      </c>
      <c r="BN2" t="s">
        <v>28</v>
      </c>
      <c r="BO2" t="s">
        <v>64</v>
      </c>
      <c r="BP2" t="s">
        <v>73</v>
      </c>
      <c r="BQ2" t="s">
        <v>53</v>
      </c>
      <c r="BR2" t="s">
        <v>45</v>
      </c>
      <c r="BS2" t="s">
        <v>33</v>
      </c>
      <c r="BT2" t="s">
        <v>50</v>
      </c>
      <c r="BU2" t="s">
        <v>5</v>
      </c>
      <c r="BV2" t="s">
        <v>29</v>
      </c>
      <c r="BW2" t="s">
        <v>69</v>
      </c>
      <c r="BX2" t="s">
        <v>47</v>
      </c>
      <c r="BY2" t="s">
        <v>9</v>
      </c>
      <c r="BZ2" t="s">
        <v>67</v>
      </c>
      <c r="CA2" t="s">
        <v>71</v>
      </c>
      <c r="CC2" t="s">
        <v>89</v>
      </c>
      <c r="CD2" t="s">
        <v>91</v>
      </c>
      <c r="CE2" t="s">
        <v>93</v>
      </c>
      <c r="CF2" t="s">
        <v>108</v>
      </c>
      <c r="CG2" t="s">
        <v>95</v>
      </c>
      <c r="CH2" t="s">
        <v>97</v>
      </c>
      <c r="CI2" t="s">
        <v>99</v>
      </c>
      <c r="CJ2" t="s">
        <v>101</v>
      </c>
      <c r="CK2" t="s">
        <v>103</v>
      </c>
      <c r="CL2" t="s">
        <v>105</v>
      </c>
    </row>
    <row r="3" spans="1:90">
      <c r="A3" t="s">
        <v>78</v>
      </c>
      <c r="B3" t="s">
        <v>161</v>
      </c>
      <c r="C3" t="s">
        <v>85</v>
      </c>
      <c r="D3">
        <v>1.6</v>
      </c>
      <c r="E3">
        <v>6.8000000000000005E-2</v>
      </c>
      <c r="F3">
        <v>0.3</v>
      </c>
      <c r="G3">
        <v>120</v>
      </c>
      <c r="H3">
        <v>2</v>
      </c>
      <c r="I3">
        <v>25</v>
      </c>
      <c r="J3">
        <v>2670</v>
      </c>
      <c r="K3">
        <v>228000</v>
      </c>
      <c r="L3">
        <v>23500</v>
      </c>
      <c r="M3">
        <v>210000</v>
      </c>
      <c r="N3">
        <v>90</v>
      </c>
      <c r="O3">
        <v>250</v>
      </c>
      <c r="P3">
        <v>17</v>
      </c>
      <c r="Q3">
        <v>240</v>
      </c>
      <c r="R3">
        <v>25299.999999999996</v>
      </c>
      <c r="S3">
        <v>16.2</v>
      </c>
      <c r="T3">
        <v>1205</v>
      </c>
      <c r="U3">
        <v>82</v>
      </c>
      <c r="V3">
        <v>2625</v>
      </c>
      <c r="W3">
        <v>1045</v>
      </c>
      <c r="X3">
        <v>62600</v>
      </c>
      <c r="Y3">
        <v>105</v>
      </c>
      <c r="Z3">
        <v>1960</v>
      </c>
      <c r="AA3">
        <v>30</v>
      </c>
      <c r="AB3">
        <v>55</v>
      </c>
      <c r="AC3">
        <v>4</v>
      </c>
      <c r="AD3">
        <v>1.1000000000000001</v>
      </c>
      <c r="AE3">
        <v>0.05</v>
      </c>
      <c r="AF3">
        <v>7.4999999999999997E-2</v>
      </c>
      <c r="AG3">
        <v>0.05</v>
      </c>
      <c r="AH3">
        <v>0.6</v>
      </c>
      <c r="AI3">
        <v>19.899999999999999</v>
      </c>
      <c r="AJ3">
        <v>4.3</v>
      </c>
      <c r="AK3">
        <v>10.5</v>
      </c>
      <c r="AL3">
        <v>0.65800000000000003</v>
      </c>
      <c r="AM3">
        <v>0.05</v>
      </c>
      <c r="AN3">
        <v>5.0000000000000001E-3</v>
      </c>
      <c r="AO3">
        <v>8.9999999999999998E-4</v>
      </c>
      <c r="AP3">
        <v>3.8999999999999998E-3</v>
      </c>
      <c r="AQ3">
        <v>8.0000000000000002E-3</v>
      </c>
      <c r="AR3">
        <v>0.04</v>
      </c>
      <c r="AS3">
        <v>1.0999999999999999E-2</v>
      </c>
      <c r="AT3">
        <v>0.13</v>
      </c>
      <c r="AU3">
        <v>5.4999999999999997E-3</v>
      </c>
      <c r="AV3">
        <v>1.2E-2</v>
      </c>
      <c r="AW3">
        <v>0.01</v>
      </c>
      <c r="AX3">
        <v>2.1000000000000001E-2</v>
      </c>
      <c r="AY3">
        <v>6.6</v>
      </c>
      <c r="AZ3">
        <v>0.64800000000000002</v>
      </c>
      <c r="BA3">
        <v>1.675</v>
      </c>
      <c r="BB3">
        <v>0.254</v>
      </c>
      <c r="BC3">
        <v>1.25</v>
      </c>
      <c r="BD3">
        <v>0.40600000000000003</v>
      </c>
      <c r="BE3">
        <v>0.154</v>
      </c>
      <c r="BF3">
        <v>0.54400000000000004</v>
      </c>
      <c r="BG3">
        <v>9.9000000000000005E-2</v>
      </c>
      <c r="BH3">
        <v>0.67400000000000004</v>
      </c>
      <c r="BI3">
        <v>0.14899999999999999</v>
      </c>
      <c r="BJ3">
        <v>0.438</v>
      </c>
      <c r="BK3">
        <v>6.8000000000000005E-2</v>
      </c>
      <c r="BL3">
        <v>0.441</v>
      </c>
      <c r="BM3">
        <v>6.7500000000000004E-2</v>
      </c>
      <c r="BN3">
        <v>0.28299999999999997</v>
      </c>
      <c r="BO3">
        <v>3.6999999999999998E-2</v>
      </c>
      <c r="BP3">
        <v>2.9000000000000001E-2</v>
      </c>
      <c r="BQ3">
        <v>2.8000000000000003E-4</v>
      </c>
      <c r="BR3">
        <v>3.3999999999999998E-3</v>
      </c>
      <c r="BS3">
        <v>3.2000000000000002E-3</v>
      </c>
      <c r="BT3">
        <v>7.0999999999999995E-3</v>
      </c>
      <c r="BU3">
        <v>1E-3</v>
      </c>
      <c r="BV3">
        <v>0.01</v>
      </c>
      <c r="BW3">
        <v>3.5000000000000001E-3</v>
      </c>
      <c r="BX3">
        <v>0.15</v>
      </c>
      <c r="BY3">
        <v>2.5000000000000001E-3</v>
      </c>
      <c r="BZ3">
        <v>7.9500000000000001E-2</v>
      </c>
      <c r="CA3">
        <v>2.0300000000000002E-2</v>
      </c>
      <c r="CC3">
        <f>M3*CC$1/10^4</f>
        <v>44.931623931623939</v>
      </c>
      <c r="CD3">
        <f>T3*CD$1/10^4</f>
        <v>0.2010346700083542</v>
      </c>
      <c r="CE3">
        <f>L3*CE$1/10^4</f>
        <v>4.4404373610081542</v>
      </c>
      <c r="CF3">
        <f>W3*CF$1/10^4</f>
        <v>0.1344373321396598</v>
      </c>
      <c r="CG3">
        <f>X3*CG$1/10^4</f>
        <v>8.0830797233345475</v>
      </c>
      <c r="CH3">
        <f>K3*CH$1/10^4</f>
        <v>37.812345679012346</v>
      </c>
      <c r="CI3">
        <f>R3*CI$1/10^4</f>
        <v>3.5399800399201595</v>
      </c>
      <c r="CJ3">
        <f>J3*CJ$1/10^4</f>
        <v>0.35990996085254462</v>
      </c>
      <c r="CK3">
        <f>Q3*CK$1/10^4</f>
        <v>2.8910485933503833E-2</v>
      </c>
      <c r="CL3">
        <f>N3*CL$1/10^4</f>
        <v>2.062415240555376E-2</v>
      </c>
    </row>
    <row r="4" spans="1:90">
      <c r="B4" t="s">
        <v>163</v>
      </c>
      <c r="D4">
        <v>0.48</v>
      </c>
      <c r="E4">
        <v>1.3599999999999999E-2</v>
      </c>
      <c r="F4" t="s">
        <v>86</v>
      </c>
      <c r="G4" t="s">
        <v>86</v>
      </c>
      <c r="H4" t="s">
        <v>86</v>
      </c>
      <c r="I4" t="s">
        <v>86</v>
      </c>
      <c r="J4">
        <v>401</v>
      </c>
      <c r="K4">
        <v>22799.999999999996</v>
      </c>
      <c r="L4">
        <v>2350</v>
      </c>
      <c r="M4">
        <v>21000</v>
      </c>
      <c r="N4">
        <v>13.5</v>
      </c>
      <c r="O4">
        <v>50</v>
      </c>
      <c r="P4" t="s">
        <v>86</v>
      </c>
      <c r="Q4">
        <v>48</v>
      </c>
      <c r="R4">
        <v>2530</v>
      </c>
      <c r="S4">
        <v>1.62</v>
      </c>
      <c r="T4">
        <v>120.5</v>
      </c>
      <c r="U4">
        <v>12.3</v>
      </c>
      <c r="V4">
        <v>393.75</v>
      </c>
      <c r="W4">
        <v>104.5</v>
      </c>
      <c r="X4">
        <v>6260</v>
      </c>
      <c r="Y4">
        <v>10.5</v>
      </c>
      <c r="Z4">
        <v>196</v>
      </c>
      <c r="AA4">
        <v>4.5</v>
      </c>
      <c r="AB4">
        <v>8.25</v>
      </c>
      <c r="AC4">
        <v>0.4</v>
      </c>
      <c r="AD4">
        <v>0.16500000000000001</v>
      </c>
      <c r="AE4" t="s">
        <v>86</v>
      </c>
      <c r="AF4">
        <v>5.2499999999999998E-2</v>
      </c>
      <c r="AG4" t="s">
        <v>86</v>
      </c>
      <c r="AH4">
        <v>0.18</v>
      </c>
      <c r="AI4">
        <v>1.99</v>
      </c>
      <c r="AJ4">
        <v>0.43</v>
      </c>
      <c r="AK4">
        <v>1.05</v>
      </c>
      <c r="AL4">
        <v>9.8699999999999996E-2</v>
      </c>
      <c r="AM4">
        <v>0.02</v>
      </c>
      <c r="AN4">
        <v>1.5E-3</v>
      </c>
      <c r="AO4">
        <v>3.5999999999999997E-4</v>
      </c>
      <c r="AP4">
        <v>3.1199999999999999E-3</v>
      </c>
      <c r="AQ4" t="s">
        <v>86</v>
      </c>
      <c r="AR4">
        <v>1.2E-2</v>
      </c>
      <c r="AS4">
        <v>4.4000000000000003E-3</v>
      </c>
      <c r="AT4">
        <v>3.9E-2</v>
      </c>
      <c r="AU4">
        <v>2.7499999999999998E-3</v>
      </c>
      <c r="AV4" t="s">
        <v>86</v>
      </c>
      <c r="AW4" t="s">
        <v>86</v>
      </c>
      <c r="AX4">
        <v>8.4000000000000012E-3</v>
      </c>
      <c r="AY4">
        <v>0.66</v>
      </c>
      <c r="AZ4">
        <v>6.4799999999999996E-2</v>
      </c>
      <c r="BA4">
        <v>0.16800000000000001</v>
      </c>
      <c r="BB4">
        <v>2.5399999999999999E-2</v>
      </c>
      <c r="BC4">
        <v>0.125</v>
      </c>
      <c r="BD4">
        <v>4.0600000000000004E-2</v>
      </c>
      <c r="BE4">
        <v>1.54E-2</v>
      </c>
      <c r="BF4">
        <v>5.4399999999999997E-2</v>
      </c>
      <c r="BG4">
        <v>9.9000000000000008E-3</v>
      </c>
      <c r="BH4">
        <v>6.7400000000000002E-2</v>
      </c>
      <c r="BI4">
        <v>1.49E-2</v>
      </c>
      <c r="BJ4">
        <v>4.3799999999999999E-2</v>
      </c>
      <c r="BK4">
        <v>6.7999999999999996E-3</v>
      </c>
      <c r="BL4">
        <v>4.41E-2</v>
      </c>
      <c r="BM4">
        <v>6.7499999999999999E-3</v>
      </c>
      <c r="BN4">
        <v>2.8300000000000002E-2</v>
      </c>
      <c r="BO4">
        <v>5.5999999999999999E-3</v>
      </c>
      <c r="BP4" t="s">
        <v>86</v>
      </c>
      <c r="BQ4">
        <v>8.4000000000000009E-5</v>
      </c>
      <c r="BR4">
        <v>1.0200000000000001E-3</v>
      </c>
      <c r="BS4">
        <v>9.5999999999999992E-4</v>
      </c>
      <c r="BT4">
        <v>2.1299999999999999E-3</v>
      </c>
      <c r="BU4" t="s">
        <v>86</v>
      </c>
      <c r="BV4" t="s">
        <v>86</v>
      </c>
      <c r="BW4">
        <v>1.4E-3</v>
      </c>
      <c r="BX4">
        <v>0.03</v>
      </c>
      <c r="BY4">
        <v>7.5000000000000002E-4</v>
      </c>
      <c r="BZ4">
        <v>1.1900000000000001E-2</v>
      </c>
      <c r="CA4">
        <v>4.0999999999999995E-3</v>
      </c>
      <c r="CC4">
        <f>M4*CC$1/10^4</f>
        <v>4.4931623931623941</v>
      </c>
      <c r="CD4">
        <f>T4*CD$1/10^4</f>
        <v>2.0103467000835422E-2</v>
      </c>
      <c r="CE4">
        <f>L4*CE$1/10^4</f>
        <v>0.44404373610081538</v>
      </c>
      <c r="CF4">
        <f>W4*CF$1/10^4</f>
        <v>1.3443733213965978E-2</v>
      </c>
      <c r="CG4">
        <f>X4*CG$1/10^4</f>
        <v>0.80830797233345475</v>
      </c>
      <c r="CH4">
        <f>K4*CH$1/10^4</f>
        <v>3.7812345679012345</v>
      </c>
      <c r="CI4">
        <f>R4*CI$1/10^4</f>
        <v>0.35399800399201597</v>
      </c>
      <c r="CJ4">
        <f>J4*CJ$1/10^4</f>
        <v>5.4053892996955198E-2</v>
      </c>
      <c r="CK4">
        <f>Q4*CK$1/10^4</f>
        <v>5.7820971867007668E-3</v>
      </c>
      <c r="CL4">
        <f>N4*CL$1/10^4</f>
        <v>3.093622860833064E-3</v>
      </c>
    </row>
    <row r="5" spans="1:90">
      <c r="A5" t="s">
        <v>110</v>
      </c>
      <c r="B5" t="s">
        <v>165</v>
      </c>
      <c r="C5" t="s">
        <v>113</v>
      </c>
      <c r="D5" t="s">
        <v>86</v>
      </c>
      <c r="E5" t="s">
        <v>86</v>
      </c>
      <c r="F5" t="s">
        <v>86</v>
      </c>
      <c r="G5" t="s">
        <v>86</v>
      </c>
      <c r="H5" t="s">
        <v>86</v>
      </c>
      <c r="I5" t="s">
        <v>86</v>
      </c>
      <c r="J5">
        <f>CJ5/CJ$1*10^4</f>
        <v>19874.220716360112</v>
      </c>
      <c r="K5">
        <f>CH5/CH$1*10^4</f>
        <v>45681.58808933002</v>
      </c>
      <c r="L5">
        <f>CE5/CE$1*10^4</f>
        <v>80733.60141231856</v>
      </c>
      <c r="M5">
        <f>CC5/CC$1*10^4</f>
        <v>235791.61118508654</v>
      </c>
      <c r="N5" t="s">
        <v>86</v>
      </c>
      <c r="O5" t="s">
        <v>86</v>
      </c>
      <c r="P5" t="s">
        <v>86</v>
      </c>
      <c r="Q5">
        <v>883.7</v>
      </c>
      <c r="R5">
        <f>CI5/CI$1*10^4</f>
        <v>80781.783166904424</v>
      </c>
      <c r="S5">
        <v>41.37</v>
      </c>
      <c r="T5">
        <f>CD5/CD$1*10^4</f>
        <v>9680.2954431647468</v>
      </c>
      <c r="U5" t="s">
        <v>86</v>
      </c>
      <c r="V5" t="s">
        <v>86</v>
      </c>
      <c r="W5" t="s">
        <v>86</v>
      </c>
      <c r="X5">
        <f>CG5/CG$1*10^4</f>
        <v>80744.916831124894</v>
      </c>
      <c r="Y5">
        <v>47.07</v>
      </c>
      <c r="Z5">
        <v>149.5</v>
      </c>
      <c r="AA5">
        <v>74.400000000000006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>
        <v>1.262</v>
      </c>
      <c r="AI5">
        <v>113.2</v>
      </c>
      <c r="AJ5">
        <v>35.82</v>
      </c>
      <c r="AK5">
        <v>104.24</v>
      </c>
      <c r="AL5">
        <v>3.5070000000000001</v>
      </c>
      <c r="AM5" t="s">
        <v>86</v>
      </c>
      <c r="AN5" t="s">
        <v>86</v>
      </c>
      <c r="AO5" t="s">
        <v>86</v>
      </c>
      <c r="AP5" t="s">
        <v>86</v>
      </c>
      <c r="AQ5" t="s">
        <v>86</v>
      </c>
      <c r="AR5" t="s">
        <v>86</v>
      </c>
      <c r="AS5" t="s">
        <v>86</v>
      </c>
      <c r="AT5">
        <v>1.3819999999999999</v>
      </c>
      <c r="AU5" t="s">
        <v>86</v>
      </c>
      <c r="AV5" t="s">
        <v>86</v>
      </c>
      <c r="AW5" t="s">
        <v>86</v>
      </c>
      <c r="AX5">
        <v>1.4080000000000001E-2</v>
      </c>
      <c r="AY5">
        <v>13.87</v>
      </c>
      <c r="AZ5">
        <v>3.895</v>
      </c>
      <c r="BA5">
        <v>12.000999999999999</v>
      </c>
      <c r="BB5">
        <v>2.0739999999999998</v>
      </c>
      <c r="BC5">
        <v>11.179</v>
      </c>
      <c r="BD5">
        <v>3.7519999999999998</v>
      </c>
      <c r="BE5">
        <v>1.335</v>
      </c>
      <c r="BF5">
        <v>5.077</v>
      </c>
      <c r="BG5">
        <v>0.88500000000000001</v>
      </c>
      <c r="BH5">
        <v>6.3040000000000003</v>
      </c>
      <c r="BI5">
        <v>1.3420000000000001</v>
      </c>
      <c r="BJ5">
        <v>4.1429999999999998</v>
      </c>
      <c r="BK5">
        <v>0.621</v>
      </c>
      <c r="BL5">
        <v>3.9</v>
      </c>
      <c r="BM5">
        <v>0.58899999999999997</v>
      </c>
      <c r="BN5">
        <v>2.9740000000000002</v>
      </c>
      <c r="BO5">
        <v>0.192</v>
      </c>
      <c r="BP5" t="s">
        <v>86</v>
      </c>
      <c r="BQ5" t="s">
        <v>86</v>
      </c>
      <c r="BR5" t="s">
        <v>86</v>
      </c>
      <c r="BS5" t="s">
        <v>86</v>
      </c>
      <c r="BT5" t="s">
        <v>86</v>
      </c>
      <c r="BU5" t="s">
        <v>86</v>
      </c>
      <c r="BV5" t="s">
        <v>86</v>
      </c>
      <c r="BW5" t="s">
        <v>86</v>
      </c>
      <c r="BX5">
        <v>0.48899999999999999</v>
      </c>
      <c r="BY5" t="s">
        <v>86</v>
      </c>
      <c r="BZ5">
        <v>0.18709999999999999</v>
      </c>
      <c r="CA5">
        <v>7.1099999999999997E-2</v>
      </c>
      <c r="CC5">
        <v>50.45</v>
      </c>
      <c r="CD5">
        <v>1.615</v>
      </c>
      <c r="CE5">
        <v>15.255000000000001</v>
      </c>
      <c r="CG5">
        <v>10.426</v>
      </c>
      <c r="CH5">
        <v>7.5759999999999996</v>
      </c>
      <c r="CI5">
        <v>11.303000000000001</v>
      </c>
      <c r="CJ5">
        <v>2.6789999999999998</v>
      </c>
      <c r="CK5">
        <f>Q5*CK$1/10^4</f>
        <v>0.10645081841432225</v>
      </c>
    </row>
    <row r="6" spans="1:90">
      <c r="B6" t="s">
        <v>167</v>
      </c>
      <c r="D6" t="s">
        <v>86</v>
      </c>
      <c r="E6" t="s">
        <v>86</v>
      </c>
      <c r="F6" t="s">
        <v>86</v>
      </c>
      <c r="G6" t="s">
        <v>86</v>
      </c>
      <c r="H6" t="s">
        <v>86</v>
      </c>
      <c r="I6" t="s">
        <v>86</v>
      </c>
      <c r="J6">
        <f>CJ6/CJ$1*10^4</f>
        <v>2643.2194256211678</v>
      </c>
      <c r="K6">
        <f>CH6/CH$1*10^4</f>
        <v>5573.322580645161</v>
      </c>
      <c r="L6">
        <f>CE6/CE$1*10^4</f>
        <v>6458.6881129854846</v>
      </c>
      <c r="M6">
        <f>CC6/CC$1*10^4</f>
        <v>4244.2490013315573</v>
      </c>
      <c r="N6" t="s">
        <v>86</v>
      </c>
      <c r="O6" t="s">
        <v>86</v>
      </c>
      <c r="P6" t="s">
        <v>86</v>
      </c>
      <c r="Q6">
        <v>406.5</v>
      </c>
      <c r="R6">
        <f>CI6/CI$1*10^4</f>
        <v>5816.1740370898706</v>
      </c>
      <c r="S6">
        <v>4.0540000000000003</v>
      </c>
      <c r="T6">
        <f>CD6/CD$1*10^4</f>
        <v>3291.300450676014</v>
      </c>
      <c r="U6" t="s">
        <v>86</v>
      </c>
      <c r="V6" t="s">
        <v>86</v>
      </c>
      <c r="W6" t="s">
        <v>86</v>
      </c>
      <c r="X6">
        <f>CG6/CG$1*10^4</f>
        <v>11949.875951508315</v>
      </c>
      <c r="Y6">
        <v>3.7189999999999999</v>
      </c>
      <c r="AA6">
        <v>21.7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>
        <v>0.96160000000000001</v>
      </c>
      <c r="AI6">
        <v>27.28</v>
      </c>
      <c r="AJ6">
        <v>11.176</v>
      </c>
      <c r="AK6">
        <v>41.695999999999998</v>
      </c>
      <c r="AL6">
        <v>1.9319999999999999</v>
      </c>
      <c r="AM6" t="s">
        <v>86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86</v>
      </c>
      <c r="AT6">
        <v>0.44779999999999998</v>
      </c>
      <c r="AU6" t="s">
        <v>86</v>
      </c>
      <c r="AV6" t="s">
        <v>86</v>
      </c>
      <c r="AW6" t="s">
        <v>86</v>
      </c>
      <c r="AX6">
        <v>1.0120000000000001E-2</v>
      </c>
      <c r="AY6">
        <v>9.9730000000000008</v>
      </c>
      <c r="AZ6">
        <v>1.613</v>
      </c>
      <c r="BA6">
        <v>4.8120000000000003</v>
      </c>
      <c r="BB6">
        <v>0.80889999999999995</v>
      </c>
      <c r="BC6">
        <v>4.2256999999999998</v>
      </c>
      <c r="BD6">
        <v>1.3879999999999999</v>
      </c>
      <c r="BE6">
        <v>0.40179999999999999</v>
      </c>
      <c r="BF6">
        <v>1.853</v>
      </c>
      <c r="BG6">
        <v>0.3372</v>
      </c>
      <c r="BH6">
        <v>2.1749999999999998</v>
      </c>
      <c r="BI6">
        <v>0.49120000000000003</v>
      </c>
      <c r="BJ6">
        <v>1.421</v>
      </c>
      <c r="BK6">
        <v>0.216</v>
      </c>
      <c r="BL6">
        <v>1.3</v>
      </c>
      <c r="BM6">
        <v>0.19900000000000001</v>
      </c>
      <c r="BN6">
        <v>1.27</v>
      </c>
      <c r="BO6">
        <v>0.106</v>
      </c>
      <c r="BP6" t="s">
        <v>86</v>
      </c>
      <c r="BQ6" t="s">
        <v>86</v>
      </c>
      <c r="BR6" t="s">
        <v>86</v>
      </c>
      <c r="BS6" t="s">
        <v>86</v>
      </c>
      <c r="BT6" t="s">
        <v>86</v>
      </c>
      <c r="BU6" t="s">
        <v>86</v>
      </c>
      <c r="BV6" t="s">
        <v>86</v>
      </c>
      <c r="BW6" t="s">
        <v>86</v>
      </c>
      <c r="BX6">
        <v>0.15</v>
      </c>
      <c r="BY6" t="s">
        <v>86</v>
      </c>
      <c r="BZ6">
        <v>0.12970000000000001</v>
      </c>
      <c r="CA6">
        <v>3.7199999999999997E-2</v>
      </c>
      <c r="CC6">
        <v>0.90810000000000002</v>
      </c>
      <c r="CD6">
        <v>0.54910000000000003</v>
      </c>
      <c r="CE6">
        <v>1.2203999999999999</v>
      </c>
      <c r="CG6">
        <v>1.5429999999999999</v>
      </c>
      <c r="CH6">
        <v>0.92430000000000001</v>
      </c>
      <c r="CI6">
        <v>0.81379999999999997</v>
      </c>
      <c r="CJ6">
        <v>0.35630000000000001</v>
      </c>
      <c r="CK6">
        <f>Q6*CK$1/10^4</f>
        <v>4.8967135549872122E-2</v>
      </c>
    </row>
    <row r="7" spans="1:90">
      <c r="A7" t="s">
        <v>127</v>
      </c>
      <c r="B7" t="s">
        <v>169</v>
      </c>
      <c r="C7" t="s">
        <v>128</v>
      </c>
      <c r="D7">
        <v>1.57</v>
      </c>
      <c r="E7" t="s">
        <v>86</v>
      </c>
      <c r="F7" t="s">
        <v>86</v>
      </c>
      <c r="G7" t="s">
        <v>86</v>
      </c>
      <c r="H7" t="s">
        <v>86</v>
      </c>
      <c r="I7">
        <v>60.7</v>
      </c>
      <c r="J7" t="s">
        <v>86</v>
      </c>
      <c r="K7" t="s">
        <v>86</v>
      </c>
      <c r="L7" t="s">
        <v>86</v>
      </c>
      <c r="M7" t="s">
        <v>86</v>
      </c>
      <c r="N7">
        <v>1220</v>
      </c>
      <c r="O7" t="s">
        <v>86</v>
      </c>
      <c r="P7" t="s">
        <v>86</v>
      </c>
      <c r="Q7">
        <v>545</v>
      </c>
      <c r="R7" t="s">
        <v>86</v>
      </c>
      <c r="S7" t="s">
        <v>86</v>
      </c>
      <c r="T7">
        <v>445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>
        <v>2.3199999999999998</v>
      </c>
      <c r="AI7">
        <v>7.26</v>
      </c>
      <c r="AJ7">
        <v>1.57</v>
      </c>
      <c r="AK7">
        <v>3.87</v>
      </c>
      <c r="AL7">
        <v>0.246</v>
      </c>
      <c r="AM7">
        <v>0.92</v>
      </c>
      <c r="AN7" t="s">
        <v>86</v>
      </c>
      <c r="AO7" t="s">
        <v>86</v>
      </c>
      <c r="AP7" t="s">
        <v>86</v>
      </c>
      <c r="AQ7" t="s">
        <v>86</v>
      </c>
      <c r="AR7" t="s">
        <v>86</v>
      </c>
      <c r="AS7" t="s">
        <v>86</v>
      </c>
      <c r="AT7">
        <v>1.72</v>
      </c>
      <c r="AU7">
        <v>0.16</v>
      </c>
      <c r="AV7" t="s">
        <v>86</v>
      </c>
      <c r="AW7" t="s">
        <v>86</v>
      </c>
      <c r="AX7">
        <v>0.188</v>
      </c>
      <c r="AY7">
        <v>2.41</v>
      </c>
      <c r="AZ7">
        <v>0.23699999999999999</v>
      </c>
      <c r="BA7">
        <v>0.61199999999999999</v>
      </c>
      <c r="BB7">
        <v>9.5000000000000001E-2</v>
      </c>
      <c r="BC7">
        <v>0.46700000000000003</v>
      </c>
      <c r="BD7">
        <v>0.153</v>
      </c>
      <c r="BE7">
        <v>5.8000000000000003E-2</v>
      </c>
      <c r="BF7">
        <v>0.20549999999999999</v>
      </c>
      <c r="BG7">
        <v>3.7400000000000003E-2</v>
      </c>
      <c r="BH7">
        <v>0.254</v>
      </c>
      <c r="BI7">
        <v>5.6599999999999998E-2</v>
      </c>
      <c r="BJ7">
        <v>0.16550000000000001</v>
      </c>
      <c r="BK7">
        <v>2.5499999999999998E-2</v>
      </c>
      <c r="BL7">
        <v>0.17</v>
      </c>
      <c r="BM7">
        <v>2.5399999999999999E-2</v>
      </c>
      <c r="BN7">
        <v>0.1066</v>
      </c>
      <c r="BO7">
        <v>1.4E-2</v>
      </c>
      <c r="BP7">
        <v>9.5000000000000001E-2</v>
      </c>
      <c r="BQ7" t="s">
        <v>86</v>
      </c>
      <c r="BR7" t="s">
        <v>86</v>
      </c>
      <c r="BS7" t="s">
        <v>86</v>
      </c>
      <c r="BT7" t="s">
        <v>86</v>
      </c>
      <c r="BU7" t="s">
        <v>86</v>
      </c>
      <c r="BV7" t="s">
        <v>86</v>
      </c>
      <c r="BW7">
        <v>0.14000000000000001</v>
      </c>
      <c r="BX7">
        <v>2.4700000000000002</v>
      </c>
      <c r="BY7" t="s">
        <v>86</v>
      </c>
      <c r="BZ7">
        <v>2.9000000000000001E-2</v>
      </c>
      <c r="CA7">
        <v>8.0000000000000002E-3</v>
      </c>
    </row>
    <row r="8" spans="1:90">
      <c r="A8" t="s">
        <v>129</v>
      </c>
      <c r="B8" t="s">
        <v>171</v>
      </c>
      <c r="C8" t="s">
        <v>128</v>
      </c>
      <c r="D8">
        <v>1.6</v>
      </c>
      <c r="E8" t="s">
        <v>86</v>
      </c>
      <c r="F8" t="s">
        <v>86</v>
      </c>
      <c r="G8" t="s">
        <v>86</v>
      </c>
      <c r="H8" t="s">
        <v>86</v>
      </c>
      <c r="I8">
        <v>26</v>
      </c>
      <c r="J8" t="s">
        <v>86</v>
      </c>
      <c r="K8" t="s">
        <v>86</v>
      </c>
      <c r="L8" t="s">
        <v>86</v>
      </c>
      <c r="M8" t="s">
        <v>86</v>
      </c>
      <c r="N8">
        <v>95</v>
      </c>
      <c r="O8" t="s">
        <v>86</v>
      </c>
      <c r="P8" t="s">
        <v>86</v>
      </c>
      <c r="Q8">
        <v>250</v>
      </c>
      <c r="R8" t="s">
        <v>86</v>
      </c>
      <c r="S8" t="s">
        <v>86</v>
      </c>
      <c r="T8">
        <v>1300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>
        <v>0.63500000000000001</v>
      </c>
      <c r="AI8">
        <v>21.1</v>
      </c>
      <c r="AJ8">
        <v>4.55</v>
      </c>
      <c r="AK8">
        <v>11.2</v>
      </c>
      <c r="AL8">
        <v>0.71299999999999997</v>
      </c>
      <c r="AM8">
        <v>6.3E-2</v>
      </c>
      <c r="AN8" t="s">
        <v>86</v>
      </c>
      <c r="AO8" t="s">
        <v>86</v>
      </c>
      <c r="AP8" t="s">
        <v>86</v>
      </c>
      <c r="AQ8" t="s">
        <v>86</v>
      </c>
      <c r="AR8" t="s">
        <v>86</v>
      </c>
      <c r="AS8" t="s">
        <v>86</v>
      </c>
      <c r="AT8">
        <v>0.17</v>
      </c>
      <c r="AU8">
        <v>5.0000000000000001E-3</v>
      </c>
      <c r="AV8" t="s">
        <v>86</v>
      </c>
      <c r="AW8" t="s">
        <v>86</v>
      </c>
      <c r="AX8" s="2">
        <v>7.9000000000000008E-3</v>
      </c>
      <c r="AY8">
        <v>6.9889999999999999</v>
      </c>
      <c r="AZ8">
        <v>0.68700000000000006</v>
      </c>
      <c r="BA8">
        <v>1.7749999999999999</v>
      </c>
      <c r="BB8">
        <v>0.27600000000000002</v>
      </c>
      <c r="BC8">
        <v>1.3540000000000001</v>
      </c>
      <c r="BD8">
        <v>0.44400000000000001</v>
      </c>
      <c r="BE8">
        <v>0.16800000000000001</v>
      </c>
      <c r="BF8">
        <v>0.59599999999999997</v>
      </c>
      <c r="BG8">
        <v>0.108</v>
      </c>
      <c r="BH8">
        <v>0.73699999999999999</v>
      </c>
      <c r="BI8">
        <v>0.16400000000000001</v>
      </c>
      <c r="BJ8">
        <v>0.48</v>
      </c>
      <c r="BK8">
        <v>7.3999999999999996E-2</v>
      </c>
      <c r="BL8">
        <v>0.49299999999999999</v>
      </c>
      <c r="BM8">
        <v>7.3999999999999996E-2</v>
      </c>
      <c r="BN8">
        <v>0.309</v>
      </c>
      <c r="BO8">
        <v>4.1000000000000002E-2</v>
      </c>
      <c r="BP8">
        <v>0.02</v>
      </c>
      <c r="BQ8" t="s">
        <v>86</v>
      </c>
      <c r="BR8" t="s">
        <v>86</v>
      </c>
      <c r="BS8" t="s">
        <v>86</v>
      </c>
      <c r="BT8" t="s">
        <v>86</v>
      </c>
      <c r="BU8" t="s">
        <v>86</v>
      </c>
      <c r="BV8" t="s">
        <v>86</v>
      </c>
      <c r="BW8">
        <v>5.0000000000000001E-3</v>
      </c>
      <c r="BX8" s="2">
        <v>7.0999999999999994E-2</v>
      </c>
      <c r="BY8" t="s">
        <v>86</v>
      </c>
      <c r="BZ8">
        <v>8.5000000000000006E-2</v>
      </c>
      <c r="CA8">
        <v>2.1000000000000001E-2</v>
      </c>
    </row>
    <row r="9" spans="1:90">
      <c r="A9" t="s">
        <v>109</v>
      </c>
      <c r="B9" t="s">
        <v>173</v>
      </c>
      <c r="C9" t="s">
        <v>128</v>
      </c>
      <c r="D9">
        <v>4.3</v>
      </c>
      <c r="E9" t="s">
        <v>86</v>
      </c>
      <c r="F9" t="s">
        <v>86</v>
      </c>
      <c r="G9" t="s">
        <v>86</v>
      </c>
      <c r="H9" t="s">
        <v>86</v>
      </c>
      <c r="I9">
        <v>210</v>
      </c>
      <c r="J9" t="s">
        <v>86</v>
      </c>
      <c r="K9" t="s">
        <v>86</v>
      </c>
      <c r="L9" t="s">
        <v>86</v>
      </c>
      <c r="M9" t="s">
        <v>86</v>
      </c>
      <c r="N9">
        <v>510</v>
      </c>
      <c r="O9" t="s">
        <v>86</v>
      </c>
      <c r="P9" t="s">
        <v>86</v>
      </c>
      <c r="Q9">
        <v>600</v>
      </c>
      <c r="R9" t="s">
        <v>86</v>
      </c>
      <c r="S9" t="s">
        <v>86</v>
      </c>
      <c r="T9">
        <v>7600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>
        <v>0.56000000000000005</v>
      </c>
      <c r="AI9">
        <v>90</v>
      </c>
      <c r="AJ9">
        <v>28</v>
      </c>
      <c r="AK9">
        <v>74</v>
      </c>
      <c r="AL9">
        <v>2.33</v>
      </c>
      <c r="AM9">
        <v>0.31</v>
      </c>
      <c r="AN9" t="s">
        <v>86</v>
      </c>
      <c r="AO9" t="s">
        <v>86</v>
      </c>
      <c r="AP9" t="s">
        <v>86</v>
      </c>
      <c r="AQ9" t="s">
        <v>86</v>
      </c>
      <c r="AR9" t="s">
        <v>86</v>
      </c>
      <c r="AS9" t="s">
        <v>86</v>
      </c>
      <c r="AT9">
        <v>1.1000000000000001</v>
      </c>
      <c r="AU9">
        <v>0.01</v>
      </c>
      <c r="AV9" t="s">
        <v>86</v>
      </c>
      <c r="AW9" t="s">
        <v>86</v>
      </c>
      <c r="AX9">
        <v>7.0000000000000001E-3</v>
      </c>
      <c r="AY9">
        <v>6.3</v>
      </c>
      <c r="AZ9">
        <v>2.5</v>
      </c>
      <c r="BA9">
        <v>7.5</v>
      </c>
      <c r="BB9">
        <v>1.32</v>
      </c>
      <c r="BC9">
        <v>7.3</v>
      </c>
      <c r="BD9">
        <v>2.63</v>
      </c>
      <c r="BE9">
        <v>1.02</v>
      </c>
      <c r="BF9">
        <v>3.68</v>
      </c>
      <c r="BG9">
        <v>0.67</v>
      </c>
      <c r="BH9">
        <v>4.55</v>
      </c>
      <c r="BI9">
        <v>1.01</v>
      </c>
      <c r="BJ9">
        <v>2.97</v>
      </c>
      <c r="BK9">
        <v>0.45600000000000002</v>
      </c>
      <c r="BL9">
        <v>3.05</v>
      </c>
      <c r="BM9">
        <v>0.45500000000000002</v>
      </c>
      <c r="BN9">
        <v>2.0499999999999998</v>
      </c>
      <c r="BO9">
        <v>0.13200000000000001</v>
      </c>
      <c r="BP9">
        <v>0.01</v>
      </c>
      <c r="BQ9" t="s">
        <v>86</v>
      </c>
      <c r="BR9" t="s">
        <v>86</v>
      </c>
      <c r="BS9" t="s">
        <v>86</v>
      </c>
      <c r="BT9" t="s">
        <v>86</v>
      </c>
      <c r="BU9" t="s">
        <v>86</v>
      </c>
      <c r="BV9" t="s">
        <v>86</v>
      </c>
      <c r="BW9">
        <v>1.4E-3</v>
      </c>
      <c r="BX9">
        <v>0.3</v>
      </c>
      <c r="BY9" t="s">
        <v>86</v>
      </c>
      <c r="BZ9">
        <v>0.12</v>
      </c>
      <c r="CA9">
        <v>4.7E-2</v>
      </c>
    </row>
    <row r="10" spans="1:90">
      <c r="A10" t="s">
        <v>130</v>
      </c>
      <c r="B10" t="s">
        <v>175</v>
      </c>
      <c r="C10" t="s">
        <v>128</v>
      </c>
      <c r="D10">
        <v>3.5</v>
      </c>
      <c r="E10" t="s">
        <v>86</v>
      </c>
      <c r="F10" t="s">
        <v>86</v>
      </c>
      <c r="G10" t="s">
        <v>86</v>
      </c>
      <c r="H10" t="s">
        <v>86</v>
      </c>
      <c r="I10">
        <v>250</v>
      </c>
      <c r="J10" t="s">
        <v>86</v>
      </c>
      <c r="K10" t="s">
        <v>86</v>
      </c>
      <c r="L10" t="s">
        <v>86</v>
      </c>
      <c r="M10" t="s">
        <v>86</v>
      </c>
      <c r="N10">
        <v>620</v>
      </c>
      <c r="O10" t="s">
        <v>86</v>
      </c>
      <c r="P10" t="s">
        <v>86</v>
      </c>
      <c r="Q10">
        <v>2100</v>
      </c>
      <c r="R10" t="s">
        <v>86</v>
      </c>
      <c r="S10" t="s">
        <v>86</v>
      </c>
      <c r="T10">
        <v>6000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>
        <v>5.04</v>
      </c>
      <c r="AI10">
        <v>155</v>
      </c>
      <c r="AJ10">
        <v>22</v>
      </c>
      <c r="AK10">
        <v>73</v>
      </c>
      <c r="AL10">
        <v>8.3000000000000007</v>
      </c>
      <c r="AM10">
        <v>0.47</v>
      </c>
      <c r="AN10" t="s">
        <v>86</v>
      </c>
      <c r="AO10" t="s">
        <v>86</v>
      </c>
      <c r="AP10" t="s">
        <v>86</v>
      </c>
      <c r="AQ10" t="s">
        <v>86</v>
      </c>
      <c r="AR10" t="s">
        <v>86</v>
      </c>
      <c r="AS10" t="s">
        <v>86</v>
      </c>
      <c r="AT10">
        <v>0.8</v>
      </c>
      <c r="AU10">
        <v>0.01</v>
      </c>
      <c r="AV10" t="s">
        <v>86</v>
      </c>
      <c r="AW10" t="s">
        <v>86</v>
      </c>
      <c r="AX10">
        <v>6.3E-2</v>
      </c>
      <c r="AY10">
        <v>57</v>
      </c>
      <c r="AZ10">
        <v>6.3</v>
      </c>
      <c r="BA10">
        <v>15</v>
      </c>
      <c r="BB10">
        <v>2.0499999999999998</v>
      </c>
      <c r="BC10">
        <v>9</v>
      </c>
      <c r="BD10">
        <v>2.6</v>
      </c>
      <c r="BE10">
        <v>0.91</v>
      </c>
      <c r="BF10">
        <v>2.97</v>
      </c>
      <c r="BG10">
        <v>0.53</v>
      </c>
      <c r="BH10">
        <v>3.55</v>
      </c>
      <c r="BI10">
        <v>0.79</v>
      </c>
      <c r="BJ10">
        <v>2.31</v>
      </c>
      <c r="BK10">
        <v>0.35599999999999998</v>
      </c>
      <c r="BL10">
        <v>2.37</v>
      </c>
      <c r="BM10">
        <v>0.35399999999999998</v>
      </c>
      <c r="BN10">
        <v>2.0299999999999998</v>
      </c>
      <c r="BO10">
        <v>0.47</v>
      </c>
      <c r="BP10">
        <v>9.1999999999999998E-2</v>
      </c>
      <c r="BQ10" t="s">
        <v>86</v>
      </c>
      <c r="BR10" t="s">
        <v>86</v>
      </c>
      <c r="BS10" t="s">
        <v>86</v>
      </c>
      <c r="BT10" t="s">
        <v>86</v>
      </c>
      <c r="BU10" t="s">
        <v>86</v>
      </c>
      <c r="BV10" t="s">
        <v>86</v>
      </c>
      <c r="BW10">
        <v>1.2999999999999999E-2</v>
      </c>
      <c r="BX10">
        <v>0.6</v>
      </c>
      <c r="BY10" t="s">
        <v>86</v>
      </c>
      <c r="BZ10">
        <v>0.6</v>
      </c>
      <c r="CA10">
        <v>0.18</v>
      </c>
    </row>
    <row r="11" spans="1:90">
      <c r="A11" t="s">
        <v>131</v>
      </c>
      <c r="B11" t="s">
        <v>177</v>
      </c>
      <c r="C11" t="s">
        <v>128</v>
      </c>
      <c r="D11">
        <v>5.6</v>
      </c>
      <c r="E11" t="s">
        <v>86</v>
      </c>
      <c r="F11" t="s">
        <v>86</v>
      </c>
      <c r="G11" t="s">
        <v>86</v>
      </c>
      <c r="H11" t="s">
        <v>86</v>
      </c>
      <c r="I11">
        <v>1150</v>
      </c>
      <c r="J11" t="s">
        <v>86</v>
      </c>
      <c r="K11" t="s">
        <v>86</v>
      </c>
      <c r="L11" t="s">
        <v>86</v>
      </c>
      <c r="M11" t="s">
        <v>86</v>
      </c>
      <c r="N11">
        <v>2700</v>
      </c>
      <c r="O11" t="s">
        <v>86</v>
      </c>
      <c r="P11" t="s">
        <v>86</v>
      </c>
      <c r="Q11">
        <v>12000</v>
      </c>
      <c r="R11" t="s">
        <v>86</v>
      </c>
      <c r="S11" t="s">
        <v>86</v>
      </c>
      <c r="T11">
        <v>17200</v>
      </c>
      <c r="U11" t="s">
        <v>86</v>
      </c>
      <c r="V11" t="s">
        <v>86</v>
      </c>
      <c r="W11" t="s">
        <v>86</v>
      </c>
      <c r="X11" t="s">
        <v>86</v>
      </c>
      <c r="Y11" t="s">
        <v>86</v>
      </c>
      <c r="Z11" t="s">
        <v>86</v>
      </c>
      <c r="AA11" t="s">
        <v>86</v>
      </c>
      <c r="AB11" t="s">
        <v>86</v>
      </c>
      <c r="AC11" t="s">
        <v>86</v>
      </c>
      <c r="AD11" t="s">
        <v>86</v>
      </c>
      <c r="AE11" t="s">
        <v>86</v>
      </c>
      <c r="AF11" t="s">
        <v>86</v>
      </c>
      <c r="AG11" t="s">
        <v>86</v>
      </c>
      <c r="AH11">
        <v>31</v>
      </c>
      <c r="AI11">
        <v>660</v>
      </c>
      <c r="AJ11">
        <v>29</v>
      </c>
      <c r="AK11">
        <v>280</v>
      </c>
      <c r="AL11">
        <v>48</v>
      </c>
      <c r="AM11">
        <v>2.4</v>
      </c>
      <c r="AN11" t="s">
        <v>86</v>
      </c>
      <c r="AO11" t="s">
        <v>86</v>
      </c>
      <c r="AP11" t="s">
        <v>86</v>
      </c>
      <c r="AQ11" t="s">
        <v>86</v>
      </c>
      <c r="AR11" t="s">
        <v>86</v>
      </c>
      <c r="AS11" t="s">
        <v>86</v>
      </c>
      <c r="AT11">
        <v>2.7</v>
      </c>
      <c r="AU11">
        <v>0.03</v>
      </c>
      <c r="AV11" t="s">
        <v>86</v>
      </c>
      <c r="AW11" t="s">
        <v>86</v>
      </c>
      <c r="AX11">
        <v>0.38700000000000001</v>
      </c>
      <c r="AY11">
        <v>350</v>
      </c>
      <c r="AZ11">
        <v>37</v>
      </c>
      <c r="BA11">
        <v>80</v>
      </c>
      <c r="BB11">
        <v>9.6999999999999993</v>
      </c>
      <c r="BC11">
        <v>38.5</v>
      </c>
      <c r="BD11">
        <v>10</v>
      </c>
      <c r="BE11">
        <v>3</v>
      </c>
      <c r="BF11">
        <v>7.62</v>
      </c>
      <c r="BG11">
        <v>1.05</v>
      </c>
      <c r="BH11">
        <v>5.6</v>
      </c>
      <c r="BI11">
        <v>1.06</v>
      </c>
      <c r="BJ11">
        <v>2.62</v>
      </c>
      <c r="BK11">
        <v>0.35</v>
      </c>
      <c r="BL11">
        <v>2.16</v>
      </c>
      <c r="BM11">
        <v>0.3</v>
      </c>
      <c r="BN11">
        <v>7.8</v>
      </c>
      <c r="BO11">
        <v>2.7</v>
      </c>
      <c r="BP11">
        <v>0.56000000000000005</v>
      </c>
      <c r="BQ11" t="s">
        <v>86</v>
      </c>
      <c r="BR11" t="s">
        <v>86</v>
      </c>
      <c r="BS11" t="s">
        <v>86</v>
      </c>
      <c r="BT11" t="s">
        <v>86</v>
      </c>
      <c r="BU11" t="s">
        <v>86</v>
      </c>
      <c r="BV11" t="s">
        <v>86</v>
      </c>
      <c r="BW11">
        <v>7.6999999999999999E-2</v>
      </c>
      <c r="BX11">
        <v>3.2</v>
      </c>
      <c r="BY11" t="s">
        <v>86</v>
      </c>
      <c r="BZ11">
        <v>4</v>
      </c>
      <c r="CA11">
        <v>1.02</v>
      </c>
    </row>
    <row r="12" spans="1:90">
      <c r="A12" t="s">
        <v>158</v>
      </c>
      <c r="B12" t="s">
        <v>179</v>
      </c>
      <c r="C12" t="s">
        <v>159</v>
      </c>
      <c r="D12">
        <v>1.44</v>
      </c>
      <c r="E12">
        <v>2.2599999999999999E-2</v>
      </c>
      <c r="F12" t="s">
        <v>86</v>
      </c>
      <c r="G12" t="s">
        <v>86</v>
      </c>
      <c r="H12" t="s">
        <v>86</v>
      </c>
      <c r="I12" t="s">
        <v>86</v>
      </c>
      <c r="J12">
        <f>0.48*10^4</f>
        <v>4800</v>
      </c>
      <c r="K12">
        <f>9.42*10^4</f>
        <v>94200</v>
      </c>
      <c r="L12">
        <f>0.79*10^4</f>
        <v>7900</v>
      </c>
      <c r="M12">
        <f>10.52*10^4</f>
        <v>105200</v>
      </c>
      <c r="N12">
        <v>1010</v>
      </c>
      <c r="O12" t="s">
        <v>86</v>
      </c>
      <c r="P12" t="s">
        <v>86</v>
      </c>
      <c r="Q12">
        <v>550</v>
      </c>
      <c r="R12">
        <f>0.84*10^4</f>
        <v>8400</v>
      </c>
      <c r="S12">
        <v>5.85</v>
      </c>
      <c r="T12">
        <v>449</v>
      </c>
      <c r="U12">
        <v>52.4</v>
      </c>
      <c r="V12">
        <v>2627</v>
      </c>
      <c r="W12">
        <v>1910</v>
      </c>
      <c r="X12">
        <f>19.52*10^4</f>
        <v>195200</v>
      </c>
      <c r="Y12">
        <v>519</v>
      </c>
      <c r="Z12">
        <f>1.13*10^4</f>
        <v>11299.999999999998</v>
      </c>
      <c r="AA12">
        <v>127</v>
      </c>
      <c r="AB12">
        <v>303</v>
      </c>
      <c r="AC12">
        <v>9.48</v>
      </c>
      <c r="AD12" t="s">
        <v>86</v>
      </c>
      <c r="AE12" t="s">
        <v>86</v>
      </c>
      <c r="AF12" t="s">
        <v>86</v>
      </c>
      <c r="AG12" t="s">
        <v>86</v>
      </c>
      <c r="AH12">
        <v>2.33</v>
      </c>
      <c r="AI12">
        <v>7.73</v>
      </c>
      <c r="AJ12">
        <v>1.56</v>
      </c>
      <c r="AK12">
        <v>3.52</v>
      </c>
      <c r="AL12">
        <v>0.28899999999999998</v>
      </c>
      <c r="AM12" t="s">
        <v>86</v>
      </c>
      <c r="AN12" t="s">
        <v>86</v>
      </c>
      <c r="AO12" t="s">
        <v>86</v>
      </c>
      <c r="AP12" t="s">
        <v>86</v>
      </c>
      <c r="AQ12" t="s">
        <v>86</v>
      </c>
      <c r="AR12" t="s">
        <v>86</v>
      </c>
      <c r="AS12" t="s">
        <v>86</v>
      </c>
      <c r="AT12" t="s">
        <v>86</v>
      </c>
      <c r="AU12" t="s">
        <v>86</v>
      </c>
      <c r="AV12" t="s">
        <v>86</v>
      </c>
      <c r="AW12" t="s">
        <v>86</v>
      </c>
      <c r="AX12">
        <v>0.189</v>
      </c>
      <c r="AY12">
        <v>2.46</v>
      </c>
      <c r="AZ12">
        <v>0.23499999999999999</v>
      </c>
      <c r="BA12">
        <v>0.6</v>
      </c>
      <c r="BB12">
        <v>9.0999999999999998E-2</v>
      </c>
      <c r="BC12">
        <v>0.46400000000000002</v>
      </c>
      <c r="BD12">
        <v>0.153</v>
      </c>
      <c r="BE12">
        <v>5.8599999999999999E-2</v>
      </c>
      <c r="BF12">
        <v>0.20599999999999999</v>
      </c>
      <c r="BG12">
        <v>3.7499999999999999E-2</v>
      </c>
      <c r="BH12">
        <v>0.254</v>
      </c>
      <c r="BI12">
        <v>5.6599999999999998E-2</v>
      </c>
      <c r="BJ12">
        <v>0.16600000000000001</v>
      </c>
      <c r="BK12">
        <v>2.6200000000000001E-2</v>
      </c>
      <c r="BL12">
        <v>0.16800000000000001</v>
      </c>
      <c r="BM12">
        <v>2.46E-2</v>
      </c>
      <c r="BN12">
        <v>0.107</v>
      </c>
      <c r="BO12">
        <v>1.4800000000000001E-2</v>
      </c>
      <c r="BP12">
        <v>0.11</v>
      </c>
      <c r="BQ12" t="s">
        <v>86</v>
      </c>
      <c r="BR12" t="s">
        <v>86</v>
      </c>
      <c r="BS12" t="s">
        <v>86</v>
      </c>
      <c r="BT12" t="s">
        <v>86</v>
      </c>
      <c r="BU12" t="s">
        <v>86</v>
      </c>
      <c r="BV12" t="s">
        <v>86</v>
      </c>
      <c r="BW12" t="s">
        <v>86</v>
      </c>
      <c r="BX12">
        <v>2.69</v>
      </c>
      <c r="BY12" t="s">
        <v>86</v>
      </c>
      <c r="BZ12">
        <v>2.8299999999999999E-2</v>
      </c>
      <c r="CA12">
        <v>7.7000000000000002E-3</v>
      </c>
      <c r="CC12">
        <f>M12*CC$1/10^4</f>
        <v>22.508603988603991</v>
      </c>
      <c r="CD12">
        <f>T12*CD$1/10^4</f>
        <v>7.4908354218880535E-2</v>
      </c>
      <c r="CE12">
        <f>L12*CE$1/10^4</f>
        <v>1.4927427724240179</v>
      </c>
      <c r="CF12">
        <f>W12*CF$1/10^4</f>
        <v>0.24571799462846911</v>
      </c>
      <c r="CG12">
        <f>X12*CG$1/10^4</f>
        <v>25.204746996723699</v>
      </c>
      <c r="CH12">
        <f>K12*CH$1/10^4</f>
        <v>15.622469135802469</v>
      </c>
      <c r="CI12">
        <f>R12*CI$1/10^4</f>
        <v>1.1753293413173653</v>
      </c>
      <c r="CJ12">
        <f>J12*CJ$1/10^4</f>
        <v>0.64702914310569815</v>
      </c>
      <c r="CK12">
        <f>Q12*CK$1/10^4</f>
        <v>6.6253196930946279E-2</v>
      </c>
      <c r="CL12">
        <f>N12*CL$1/10^4</f>
        <v>0.23144882144010331</v>
      </c>
    </row>
    <row r="13" spans="1:90">
      <c r="A13" t="s">
        <v>180</v>
      </c>
      <c r="B13" t="s">
        <v>181</v>
      </c>
      <c r="C13" t="s">
        <v>182</v>
      </c>
      <c r="D13" t="s">
        <v>86</v>
      </c>
      <c r="E13" t="s">
        <v>86</v>
      </c>
      <c r="F13" t="s">
        <v>86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>
        <v>716.3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86</v>
      </c>
      <c r="AH13">
        <v>0.05</v>
      </c>
      <c r="AI13">
        <v>7.6639999999999997</v>
      </c>
      <c r="AJ13">
        <v>3.3279999999999998</v>
      </c>
      <c r="AK13">
        <v>5.0819999999999999</v>
      </c>
      <c r="AL13">
        <v>0.14849999999999999</v>
      </c>
      <c r="AM13" t="s">
        <v>86</v>
      </c>
      <c r="AN13" t="s">
        <v>86</v>
      </c>
      <c r="AO13" t="s">
        <v>86</v>
      </c>
      <c r="AP13" t="s">
        <v>86</v>
      </c>
      <c r="AQ13" t="s">
        <v>86</v>
      </c>
      <c r="AR13" t="s">
        <v>86</v>
      </c>
      <c r="AS13" t="s">
        <v>86</v>
      </c>
      <c r="AT13" t="s">
        <v>86</v>
      </c>
      <c r="AU13" t="s">
        <v>86</v>
      </c>
      <c r="AV13" t="s">
        <v>86</v>
      </c>
      <c r="AW13" t="s">
        <v>86</v>
      </c>
      <c r="AX13" t="s">
        <v>86</v>
      </c>
      <c r="AY13">
        <v>0.56299999999999994</v>
      </c>
      <c r="AZ13">
        <v>0.192</v>
      </c>
      <c r="BA13">
        <v>0.55000000000000004</v>
      </c>
      <c r="BB13">
        <v>0.107</v>
      </c>
      <c r="BC13">
        <v>0.58099999999999996</v>
      </c>
      <c r="BD13">
        <v>0.23899999999999999</v>
      </c>
      <c r="BE13">
        <v>9.6000000000000002E-2</v>
      </c>
      <c r="BF13">
        <v>0.35799999999999998</v>
      </c>
      <c r="BG13">
        <v>7.0000000000000007E-2</v>
      </c>
      <c r="BH13">
        <v>0.505</v>
      </c>
      <c r="BI13">
        <v>0.115</v>
      </c>
      <c r="BJ13">
        <v>0.34799999999999998</v>
      </c>
      <c r="BK13" t="s">
        <v>86</v>
      </c>
      <c r="BL13">
        <v>0.36499999999999999</v>
      </c>
      <c r="BM13">
        <v>5.8000000000000003E-2</v>
      </c>
      <c r="BN13">
        <v>0.157</v>
      </c>
      <c r="BO13">
        <v>9.5999999999999992E-3</v>
      </c>
      <c r="BP13" t="s">
        <v>86</v>
      </c>
      <c r="BQ13" t="s">
        <v>86</v>
      </c>
      <c r="BR13" t="s">
        <v>86</v>
      </c>
      <c r="BS13" t="s">
        <v>86</v>
      </c>
      <c r="BT13" t="s">
        <v>86</v>
      </c>
      <c r="BU13" t="s">
        <v>86</v>
      </c>
      <c r="BV13" t="s">
        <v>86</v>
      </c>
      <c r="BW13" t="s">
        <v>86</v>
      </c>
      <c r="BX13">
        <v>1.7999999999999999E-2</v>
      </c>
      <c r="BY13" t="s">
        <v>86</v>
      </c>
      <c r="BZ13">
        <v>7.9000000000000008E-3</v>
      </c>
      <c r="CA13">
        <v>3.2000000000000002E-3</v>
      </c>
      <c r="CB13" t="s">
        <v>86</v>
      </c>
      <c r="CC13" t="s">
        <v>86</v>
      </c>
      <c r="CD13" t="s">
        <v>86</v>
      </c>
      <c r="CE13" t="s">
        <v>86</v>
      </c>
      <c r="CF13" t="s">
        <v>86</v>
      </c>
      <c r="CG13" t="s">
        <v>86</v>
      </c>
      <c r="CH13" t="s">
        <v>86</v>
      </c>
      <c r="CI13" t="s">
        <v>86</v>
      </c>
      <c r="CJ13" t="s">
        <v>86</v>
      </c>
      <c r="CK13" t="s">
        <v>86</v>
      </c>
      <c r="CL13" t="s">
        <v>86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45"/>
  <sheetViews>
    <sheetView workbookViewId="0">
      <selection activeCell="C1" sqref="C1"/>
    </sheetView>
  </sheetViews>
  <sheetFormatPr baseColWidth="10" defaultColWidth="12.83203125" defaultRowHeight="15"/>
  <cols>
    <col min="2" max="2" width="22.5" bestFit="1" customWidth="1"/>
  </cols>
  <sheetData>
    <row r="1" spans="1:62">
      <c r="C1" t="s">
        <v>18</v>
      </c>
      <c r="D1" t="s">
        <v>224</v>
      </c>
      <c r="E1" t="s">
        <v>51</v>
      </c>
      <c r="F1" t="s">
        <v>7</v>
      </c>
      <c r="G1" t="s">
        <v>73</v>
      </c>
      <c r="H1" t="s">
        <v>67</v>
      </c>
      <c r="I1" t="s">
        <v>71</v>
      </c>
      <c r="J1" t="s">
        <v>42</v>
      </c>
      <c r="K1" t="s">
        <v>64</v>
      </c>
      <c r="L1" t="s">
        <v>34</v>
      </c>
      <c r="M1" t="s">
        <v>35</v>
      </c>
      <c r="N1" t="s">
        <v>14</v>
      </c>
      <c r="O1" t="s">
        <v>47</v>
      </c>
      <c r="P1" t="s">
        <v>49</v>
      </c>
      <c r="Q1" t="s">
        <v>40</v>
      </c>
      <c r="R1" t="s">
        <v>63</v>
      </c>
      <c r="S1" t="s">
        <v>46</v>
      </c>
      <c r="T1" t="s">
        <v>43</v>
      </c>
      <c r="U1" t="s">
        <v>23</v>
      </c>
      <c r="V1" t="s">
        <v>61</v>
      </c>
      <c r="W1" t="s">
        <v>77</v>
      </c>
      <c r="X1" t="s">
        <v>28</v>
      </c>
      <c r="Y1" t="s">
        <v>22</v>
      </c>
      <c r="Z1" t="s">
        <v>62</v>
      </c>
      <c r="AA1" t="s">
        <v>57</v>
      </c>
      <c r="AB1" t="s">
        <v>68</v>
      </c>
      <c r="AC1" t="s">
        <v>26</v>
      </c>
      <c r="AD1" t="s">
        <v>65</v>
      </c>
      <c r="AE1" t="s">
        <v>20</v>
      </c>
      <c r="AF1" t="s">
        <v>36</v>
      </c>
      <c r="AG1" t="s">
        <v>74</v>
      </c>
      <c r="AH1" t="s">
        <v>30</v>
      </c>
      <c r="AI1" t="s">
        <v>21</v>
      </c>
      <c r="AJ1" t="s">
        <v>70</v>
      </c>
      <c r="AK1" t="s">
        <v>75</v>
      </c>
      <c r="AL1" t="s">
        <v>37</v>
      </c>
      <c r="AM1" t="s">
        <v>58</v>
      </c>
      <c r="AN1" t="s">
        <v>72</v>
      </c>
      <c r="AO1" t="s">
        <v>17</v>
      </c>
      <c r="AP1" t="s">
        <v>16</v>
      </c>
      <c r="AQ1" t="s">
        <v>44</v>
      </c>
      <c r="AR1" t="s">
        <v>19</v>
      </c>
      <c r="AS1" t="s">
        <v>76</v>
      </c>
      <c r="AT1" t="s">
        <v>25</v>
      </c>
      <c r="AW1" t="s">
        <v>114</v>
      </c>
      <c r="AX1" t="s">
        <v>115</v>
      </c>
      <c r="AY1" t="s">
        <v>116</v>
      </c>
      <c r="AZ1" t="s">
        <v>117</v>
      </c>
      <c r="BA1" t="s">
        <v>118</v>
      </c>
      <c r="BB1" t="s">
        <v>119</v>
      </c>
      <c r="BC1" t="s">
        <v>120</v>
      </c>
      <c r="BD1" t="s">
        <v>121</v>
      </c>
      <c r="BE1" t="s">
        <v>122</v>
      </c>
      <c r="BF1" t="s">
        <v>123</v>
      </c>
      <c r="BG1" t="s">
        <v>124</v>
      </c>
      <c r="BH1" t="s">
        <v>125</v>
      </c>
      <c r="BI1" t="s">
        <v>52</v>
      </c>
      <c r="BJ1" t="s">
        <v>126</v>
      </c>
    </row>
    <row r="2" spans="1:62">
      <c r="A2" t="s">
        <v>127</v>
      </c>
      <c r="B2" t="s">
        <v>128</v>
      </c>
      <c r="C2">
        <v>0.188</v>
      </c>
      <c r="D2">
        <v>0.14000000000000001</v>
      </c>
      <c r="E2">
        <v>2.3199999999999998</v>
      </c>
      <c r="F2">
        <v>2.41</v>
      </c>
      <c r="G2">
        <v>9.5000000000000001E-2</v>
      </c>
      <c r="H2">
        <v>2.9000000000000001E-2</v>
      </c>
      <c r="I2">
        <v>8.0000000000000002E-3</v>
      </c>
      <c r="J2">
        <v>0.246</v>
      </c>
      <c r="K2">
        <v>1.4E-2</v>
      </c>
      <c r="L2">
        <v>545</v>
      </c>
      <c r="M2">
        <v>0.23699999999999999</v>
      </c>
      <c r="N2">
        <v>0.61199999999999999</v>
      </c>
      <c r="O2">
        <v>2.4700000000000002</v>
      </c>
      <c r="P2">
        <v>9.5000000000000001E-2</v>
      </c>
      <c r="Q2">
        <v>0.92</v>
      </c>
      <c r="R2">
        <v>7.26</v>
      </c>
      <c r="S2">
        <v>1220</v>
      </c>
      <c r="T2">
        <v>0.46700000000000003</v>
      </c>
      <c r="U2">
        <v>60.7</v>
      </c>
      <c r="V2">
        <v>0.153</v>
      </c>
      <c r="W2">
        <v>3.87</v>
      </c>
      <c r="X2">
        <v>0.1066</v>
      </c>
      <c r="Y2">
        <v>5.8000000000000003E-2</v>
      </c>
      <c r="Z2">
        <v>1.72</v>
      </c>
      <c r="AA2">
        <v>0.16</v>
      </c>
      <c r="AB2">
        <v>445</v>
      </c>
      <c r="AC2">
        <v>0.20549999999999999</v>
      </c>
      <c r="AD2">
        <v>3.7400000000000003E-2</v>
      </c>
      <c r="AE2">
        <v>0.254</v>
      </c>
      <c r="AF2">
        <v>1.57</v>
      </c>
      <c r="AG2">
        <v>1.57</v>
      </c>
      <c r="AH2">
        <v>5.6599999999999998E-2</v>
      </c>
      <c r="AI2">
        <v>0.16550000000000001</v>
      </c>
      <c r="AJ2">
        <v>2.5499999999999998E-2</v>
      </c>
      <c r="AK2">
        <v>0.17</v>
      </c>
      <c r="AL2">
        <v>2.5399999999999999E-2</v>
      </c>
    </row>
    <row r="3" spans="1:62">
      <c r="A3" t="s">
        <v>129</v>
      </c>
      <c r="B3" t="s">
        <v>128</v>
      </c>
      <c r="C3">
        <v>3.2000000000000001E-2</v>
      </c>
      <c r="D3">
        <v>5.0000000000000001E-3</v>
      </c>
      <c r="E3">
        <v>0.63500000000000001</v>
      </c>
      <c r="F3">
        <v>6.9889999999999999</v>
      </c>
      <c r="G3">
        <v>0.02</v>
      </c>
      <c r="H3">
        <v>8.5000000000000006E-2</v>
      </c>
      <c r="I3">
        <v>2.1000000000000001E-2</v>
      </c>
      <c r="J3">
        <v>0.71299999999999997</v>
      </c>
      <c r="K3">
        <v>4.1000000000000002E-2</v>
      </c>
      <c r="L3">
        <v>250</v>
      </c>
      <c r="M3">
        <v>0.68700000000000006</v>
      </c>
      <c r="N3">
        <v>1.7749999999999999</v>
      </c>
      <c r="O3">
        <v>0.185</v>
      </c>
      <c r="P3">
        <v>0.27600000000000002</v>
      </c>
      <c r="Q3">
        <v>6.3E-2</v>
      </c>
      <c r="R3">
        <v>21.1</v>
      </c>
      <c r="S3">
        <v>95</v>
      </c>
      <c r="T3">
        <v>1.3540000000000001</v>
      </c>
      <c r="U3">
        <v>26</v>
      </c>
      <c r="V3">
        <v>0.44400000000000001</v>
      </c>
      <c r="W3">
        <v>11.2</v>
      </c>
      <c r="X3">
        <v>0.309</v>
      </c>
      <c r="Y3">
        <v>0.16800000000000001</v>
      </c>
      <c r="Z3">
        <v>0.17</v>
      </c>
      <c r="AA3">
        <v>5.0000000000000001E-3</v>
      </c>
      <c r="AB3">
        <v>1300</v>
      </c>
      <c r="AC3">
        <v>0.59599999999999997</v>
      </c>
      <c r="AD3">
        <v>0.108</v>
      </c>
      <c r="AE3">
        <v>0.73699999999999999</v>
      </c>
      <c r="AF3">
        <v>1.6</v>
      </c>
      <c r="AG3">
        <v>4.55</v>
      </c>
      <c r="AH3">
        <v>0.16400000000000001</v>
      </c>
      <c r="AI3">
        <v>0.48</v>
      </c>
      <c r="AJ3">
        <v>7.3999999999999996E-2</v>
      </c>
      <c r="AK3">
        <v>0.49299999999999999</v>
      </c>
      <c r="AL3">
        <v>7.3999999999999996E-2</v>
      </c>
    </row>
    <row r="4" spans="1:62">
      <c r="A4" t="s">
        <v>109</v>
      </c>
      <c r="B4" t="s">
        <v>128</v>
      </c>
      <c r="C4">
        <v>7.0000000000000001E-3</v>
      </c>
      <c r="D4">
        <v>1.4E-3</v>
      </c>
      <c r="E4">
        <v>0.56000000000000005</v>
      </c>
      <c r="F4">
        <v>6.3</v>
      </c>
      <c r="G4">
        <v>0.01</v>
      </c>
      <c r="H4">
        <v>0.12</v>
      </c>
      <c r="I4">
        <v>4.7E-2</v>
      </c>
      <c r="J4">
        <v>2.33</v>
      </c>
      <c r="K4">
        <v>0.13200000000000001</v>
      </c>
      <c r="L4">
        <v>600</v>
      </c>
      <c r="M4">
        <v>2.5</v>
      </c>
      <c r="N4">
        <v>7.5</v>
      </c>
      <c r="O4">
        <v>0.3</v>
      </c>
      <c r="P4">
        <v>1.32</v>
      </c>
      <c r="Q4">
        <v>0.31</v>
      </c>
      <c r="R4">
        <v>90</v>
      </c>
      <c r="S4">
        <v>510</v>
      </c>
      <c r="T4">
        <v>7.3</v>
      </c>
      <c r="U4">
        <v>210</v>
      </c>
      <c r="V4">
        <v>2.63</v>
      </c>
      <c r="W4">
        <v>74</v>
      </c>
      <c r="X4">
        <v>2.0499999999999998</v>
      </c>
      <c r="Y4">
        <v>1.02</v>
      </c>
      <c r="Z4">
        <v>1.1000000000000001</v>
      </c>
      <c r="AA4">
        <v>0.01</v>
      </c>
      <c r="AB4">
        <v>7600</v>
      </c>
      <c r="AC4">
        <v>3.68</v>
      </c>
      <c r="AD4">
        <v>0.67</v>
      </c>
      <c r="AE4">
        <v>4.55</v>
      </c>
      <c r="AF4">
        <v>4.3</v>
      </c>
      <c r="AG4">
        <v>28</v>
      </c>
      <c r="AH4">
        <v>1.01</v>
      </c>
      <c r="AI4">
        <v>2.97</v>
      </c>
      <c r="AJ4">
        <v>0.45600000000000002</v>
      </c>
      <c r="AK4">
        <v>3.05</v>
      </c>
      <c r="AL4">
        <v>0.45500000000000002</v>
      </c>
    </row>
    <row r="5" spans="1:62">
      <c r="A5" t="s">
        <v>130</v>
      </c>
      <c r="B5" t="s">
        <v>128</v>
      </c>
      <c r="C5">
        <v>6.3E-2</v>
      </c>
      <c r="D5">
        <v>1.2999999999999999E-2</v>
      </c>
      <c r="E5">
        <v>5.04</v>
      </c>
      <c r="F5">
        <v>57</v>
      </c>
      <c r="G5">
        <v>9.1999999999999998E-2</v>
      </c>
      <c r="H5">
        <v>0.6</v>
      </c>
      <c r="I5">
        <v>0.18</v>
      </c>
      <c r="J5">
        <v>8.3000000000000007</v>
      </c>
      <c r="K5">
        <v>0.47</v>
      </c>
      <c r="L5">
        <v>2100</v>
      </c>
      <c r="M5">
        <v>6.3</v>
      </c>
      <c r="N5">
        <v>15</v>
      </c>
      <c r="O5">
        <v>0.6</v>
      </c>
      <c r="P5">
        <v>2.0499999999999998</v>
      </c>
      <c r="Q5">
        <v>0.47</v>
      </c>
      <c r="R5">
        <v>155</v>
      </c>
      <c r="S5">
        <v>620</v>
      </c>
      <c r="T5">
        <v>9</v>
      </c>
      <c r="U5">
        <v>250</v>
      </c>
      <c r="V5">
        <v>2.6</v>
      </c>
      <c r="W5">
        <v>73</v>
      </c>
      <c r="X5">
        <v>2.0299999999999998</v>
      </c>
      <c r="Y5">
        <v>0.91</v>
      </c>
      <c r="Z5">
        <v>0.8</v>
      </c>
      <c r="AA5">
        <v>0.01</v>
      </c>
      <c r="AB5">
        <v>6000</v>
      </c>
      <c r="AC5">
        <v>2.97</v>
      </c>
      <c r="AD5">
        <v>0.53</v>
      </c>
      <c r="AE5">
        <v>3.55</v>
      </c>
      <c r="AF5">
        <v>3.5</v>
      </c>
      <c r="AG5">
        <v>22</v>
      </c>
      <c r="AH5">
        <v>0.79</v>
      </c>
      <c r="AI5">
        <v>2.31</v>
      </c>
      <c r="AJ5">
        <v>0.35599999999999998</v>
      </c>
      <c r="AK5">
        <v>2.37</v>
      </c>
      <c r="AL5">
        <v>0.35399999999999998</v>
      </c>
    </row>
    <row r="6" spans="1:62">
      <c r="A6" t="s">
        <v>131</v>
      </c>
      <c r="B6" t="s">
        <v>128</v>
      </c>
      <c r="C6">
        <v>0.38700000000000001</v>
      </c>
      <c r="D6">
        <v>7.6999999999999999E-2</v>
      </c>
      <c r="E6">
        <v>31</v>
      </c>
      <c r="F6">
        <v>350</v>
      </c>
      <c r="G6">
        <v>0.56000000000000005</v>
      </c>
      <c r="H6">
        <v>4</v>
      </c>
      <c r="I6">
        <v>1.02</v>
      </c>
      <c r="J6">
        <v>48</v>
      </c>
      <c r="K6">
        <v>2.7</v>
      </c>
      <c r="L6">
        <v>12000</v>
      </c>
      <c r="M6">
        <v>37</v>
      </c>
      <c r="N6">
        <v>80</v>
      </c>
      <c r="O6">
        <v>3.2</v>
      </c>
      <c r="P6">
        <v>9.6999999999999993</v>
      </c>
      <c r="Q6">
        <v>2.4</v>
      </c>
      <c r="R6">
        <v>660</v>
      </c>
      <c r="S6">
        <v>2700</v>
      </c>
      <c r="T6">
        <v>38.5</v>
      </c>
      <c r="U6">
        <v>1150</v>
      </c>
      <c r="V6">
        <v>10</v>
      </c>
      <c r="W6">
        <v>280</v>
      </c>
      <c r="X6">
        <v>7.8</v>
      </c>
      <c r="Y6">
        <v>3</v>
      </c>
      <c r="Z6">
        <v>2.7</v>
      </c>
      <c r="AA6">
        <v>0.03</v>
      </c>
      <c r="AB6">
        <v>17200</v>
      </c>
      <c r="AC6">
        <v>7.62</v>
      </c>
      <c r="AD6">
        <v>1.05</v>
      </c>
      <c r="AE6">
        <v>5.6</v>
      </c>
      <c r="AF6">
        <v>5.6</v>
      </c>
      <c r="AG6">
        <v>29</v>
      </c>
      <c r="AH6">
        <v>1.06</v>
      </c>
      <c r="AI6">
        <v>2.62</v>
      </c>
      <c r="AJ6">
        <v>0.35</v>
      </c>
      <c r="AK6">
        <v>2.16</v>
      </c>
      <c r="AL6">
        <v>0.3</v>
      </c>
    </row>
    <row r="7" spans="1:62">
      <c r="A7" t="s">
        <v>132</v>
      </c>
      <c r="B7" t="s">
        <v>133</v>
      </c>
      <c r="E7">
        <v>15.9</v>
      </c>
      <c r="F7">
        <v>12.14</v>
      </c>
      <c r="H7">
        <v>0.19</v>
      </c>
      <c r="I7">
        <v>0.2</v>
      </c>
      <c r="J7">
        <v>3.63</v>
      </c>
      <c r="K7">
        <v>0.25</v>
      </c>
      <c r="L7">
        <v>6950</v>
      </c>
      <c r="M7">
        <v>4</v>
      </c>
      <c r="N7">
        <v>12.1</v>
      </c>
      <c r="O7">
        <v>0.44</v>
      </c>
      <c r="P7">
        <v>2.13</v>
      </c>
      <c r="R7">
        <v>119.36</v>
      </c>
      <c r="T7">
        <v>11.39</v>
      </c>
      <c r="V7">
        <v>3.84</v>
      </c>
      <c r="W7">
        <v>112.83</v>
      </c>
      <c r="X7">
        <v>2.9</v>
      </c>
      <c r="Y7">
        <v>1.31</v>
      </c>
      <c r="AB7">
        <v>17000</v>
      </c>
      <c r="AC7">
        <v>5.19</v>
      </c>
      <c r="AD7">
        <v>0.95</v>
      </c>
      <c r="AE7">
        <v>6.13</v>
      </c>
      <c r="AG7">
        <v>38.9</v>
      </c>
      <c r="AH7">
        <v>1.35</v>
      </c>
      <c r="AI7">
        <v>3.83</v>
      </c>
      <c r="AJ7">
        <v>0</v>
      </c>
      <c r="AK7">
        <v>3.75</v>
      </c>
      <c r="AL7">
        <v>0.57999999999999996</v>
      </c>
      <c r="AW7">
        <v>0.70394133000000003</v>
      </c>
      <c r="AX7">
        <v>0.51298600000000005</v>
      </c>
      <c r="AY7">
        <v>17.9696</v>
      </c>
      <c r="AZ7">
        <v>15.4224</v>
      </c>
      <c r="BA7">
        <v>37.460999999999999</v>
      </c>
      <c r="BB7">
        <v>0.75520833333333337</v>
      </c>
      <c r="BC7">
        <v>3.6363636363636362E-2</v>
      </c>
      <c r="BD7">
        <v>0.90749999999999997</v>
      </c>
      <c r="BE7">
        <v>2.1999999999999997</v>
      </c>
      <c r="BF7">
        <v>0.45454545454545459</v>
      </c>
      <c r="BG7">
        <v>0.43181818181818182</v>
      </c>
      <c r="BH7">
        <v>0.33713784021071114</v>
      </c>
      <c r="BI7">
        <v>0.13321045576407506</v>
      </c>
    </row>
    <row r="8" spans="1:62">
      <c r="A8" t="s">
        <v>134</v>
      </c>
      <c r="B8" t="s">
        <v>133</v>
      </c>
      <c r="E8">
        <v>46.3</v>
      </c>
      <c r="F8">
        <v>884</v>
      </c>
      <c r="H8">
        <v>4.3899999999999997</v>
      </c>
      <c r="I8">
        <v>0.92</v>
      </c>
      <c r="J8">
        <v>5.22</v>
      </c>
      <c r="K8">
        <v>0.35899999999999999</v>
      </c>
      <c r="L8">
        <v>11600</v>
      </c>
      <c r="M8">
        <v>23.4</v>
      </c>
      <c r="N8">
        <v>34.299999999999997</v>
      </c>
      <c r="O8">
        <v>15.4</v>
      </c>
      <c r="P8">
        <v>6.16</v>
      </c>
      <c r="R8">
        <v>136</v>
      </c>
      <c r="T8">
        <v>25.2</v>
      </c>
      <c r="V8">
        <v>5.32</v>
      </c>
      <c r="W8">
        <v>55.3</v>
      </c>
      <c r="X8">
        <v>1.44</v>
      </c>
      <c r="Y8">
        <v>1.34</v>
      </c>
      <c r="AB8">
        <v>2890</v>
      </c>
      <c r="AC8">
        <v>5.66</v>
      </c>
      <c r="AD8">
        <v>0.88</v>
      </c>
      <c r="AE8">
        <v>5.1100000000000003</v>
      </c>
      <c r="AG8">
        <v>31.6</v>
      </c>
      <c r="AH8">
        <v>1.04</v>
      </c>
      <c r="AI8">
        <v>2.82</v>
      </c>
      <c r="AK8">
        <v>2.5299999999999998</v>
      </c>
      <c r="AL8">
        <v>0.39</v>
      </c>
      <c r="AW8">
        <v>0.70953999999999995</v>
      </c>
      <c r="AX8">
        <v>0.51234000000000002</v>
      </c>
      <c r="AY8">
        <v>18.61</v>
      </c>
      <c r="AZ8">
        <v>15.6</v>
      </c>
      <c r="BA8">
        <v>38.67</v>
      </c>
    </row>
    <row r="9" spans="1:62">
      <c r="A9" t="s">
        <v>135</v>
      </c>
      <c r="B9" t="s">
        <v>133</v>
      </c>
      <c r="E9">
        <v>46.3</v>
      </c>
      <c r="F9">
        <v>884</v>
      </c>
      <c r="H9">
        <v>4.3899999999999997</v>
      </c>
      <c r="I9">
        <v>0.92</v>
      </c>
      <c r="J9">
        <v>5.22</v>
      </c>
      <c r="K9">
        <v>0.35899999999999999</v>
      </c>
      <c r="L9">
        <v>11600</v>
      </c>
      <c r="M9">
        <v>23.4</v>
      </c>
      <c r="N9">
        <v>34.299999999999997</v>
      </c>
      <c r="O9">
        <v>3.19</v>
      </c>
      <c r="P9">
        <v>6.16</v>
      </c>
      <c r="R9">
        <v>136</v>
      </c>
      <c r="T9">
        <v>25.2</v>
      </c>
      <c r="V9">
        <v>5.32</v>
      </c>
      <c r="W9">
        <v>55.3</v>
      </c>
      <c r="X9">
        <v>1.44</v>
      </c>
      <c r="Y9">
        <v>1.34</v>
      </c>
      <c r="AB9">
        <v>2890</v>
      </c>
      <c r="AC9">
        <v>5.66</v>
      </c>
      <c r="AD9">
        <v>0.88</v>
      </c>
      <c r="AE9">
        <v>5.1100000000000003</v>
      </c>
      <c r="AG9">
        <v>31.6</v>
      </c>
      <c r="AH9">
        <v>1.04</v>
      </c>
      <c r="AI9">
        <v>2.82</v>
      </c>
      <c r="AK9">
        <v>2.5299999999999998</v>
      </c>
      <c r="AL9">
        <v>0.39</v>
      </c>
      <c r="AW9">
        <v>0.70953999999999995</v>
      </c>
      <c r="AX9">
        <v>0.51234000000000002</v>
      </c>
      <c r="AY9">
        <v>18.61</v>
      </c>
      <c r="AZ9">
        <v>15.6</v>
      </c>
      <c r="BA9">
        <v>38.67</v>
      </c>
    </row>
    <row r="10" spans="1:62">
      <c r="A10" t="s">
        <v>136</v>
      </c>
      <c r="B10" t="s">
        <v>133</v>
      </c>
      <c r="E10">
        <v>127</v>
      </c>
      <c r="F10">
        <v>348</v>
      </c>
      <c r="H10">
        <v>6.12</v>
      </c>
      <c r="I10">
        <v>1.04</v>
      </c>
      <c r="J10">
        <v>12.5</v>
      </c>
      <c r="K10">
        <v>0.81</v>
      </c>
      <c r="L10">
        <v>30867</v>
      </c>
      <c r="M10">
        <v>125</v>
      </c>
      <c r="N10">
        <v>178</v>
      </c>
      <c r="O10">
        <v>26.4</v>
      </c>
      <c r="P10">
        <v>37.1</v>
      </c>
      <c r="R10">
        <v>167</v>
      </c>
      <c r="T10">
        <v>164</v>
      </c>
      <c r="V10">
        <v>36.9</v>
      </c>
      <c r="W10">
        <v>161</v>
      </c>
      <c r="X10">
        <v>4.2</v>
      </c>
      <c r="Y10">
        <v>8.39</v>
      </c>
      <c r="AB10">
        <v>2000</v>
      </c>
      <c r="AC10">
        <v>40.5</v>
      </c>
      <c r="AD10">
        <v>4.9000000000000004</v>
      </c>
      <c r="AE10">
        <v>36.200000000000003</v>
      </c>
      <c r="AG10">
        <v>192</v>
      </c>
      <c r="AH10">
        <v>2.8</v>
      </c>
      <c r="AI10">
        <v>16.2</v>
      </c>
      <c r="AJ10">
        <v>1.1000000000000001</v>
      </c>
      <c r="AK10">
        <v>13.7</v>
      </c>
      <c r="AL10">
        <v>2</v>
      </c>
      <c r="AW10">
        <v>0.70953999999999995</v>
      </c>
      <c r="AX10">
        <v>0.51234000000000002</v>
      </c>
      <c r="AY10">
        <v>18.61</v>
      </c>
      <c r="AZ10">
        <v>15.6</v>
      </c>
      <c r="BA10">
        <v>38.67</v>
      </c>
      <c r="BB10">
        <v>0.11382113821138212</v>
      </c>
      <c r="BC10">
        <v>0.14831460674157301</v>
      </c>
      <c r="BD10">
        <v>0.1</v>
      </c>
      <c r="BE10">
        <v>25.384615384615383</v>
      </c>
      <c r="BF10">
        <v>3.9393939393939398E-2</v>
      </c>
      <c r="BG10">
        <v>0.23181818181818184</v>
      </c>
      <c r="BH10">
        <v>0.22499999999999998</v>
      </c>
      <c r="BI10">
        <v>0.76047904191616766</v>
      </c>
    </row>
    <row r="11" spans="1:62">
      <c r="A11" t="s">
        <v>137</v>
      </c>
      <c r="B11" t="s">
        <v>133</v>
      </c>
      <c r="E11">
        <v>127</v>
      </c>
      <c r="F11">
        <v>348</v>
      </c>
      <c r="H11">
        <v>6.12</v>
      </c>
      <c r="I11">
        <v>1.04</v>
      </c>
      <c r="J11">
        <v>12.5</v>
      </c>
      <c r="K11">
        <v>0.81</v>
      </c>
      <c r="L11">
        <v>30867</v>
      </c>
      <c r="M11">
        <v>125</v>
      </c>
      <c r="N11">
        <v>178</v>
      </c>
      <c r="O11">
        <v>5.46</v>
      </c>
      <c r="P11">
        <v>37.1</v>
      </c>
      <c r="R11">
        <v>167</v>
      </c>
      <c r="T11">
        <v>164</v>
      </c>
      <c r="V11">
        <v>36.9</v>
      </c>
      <c r="W11">
        <v>161</v>
      </c>
      <c r="X11">
        <v>4.2</v>
      </c>
      <c r="Y11">
        <v>8.39</v>
      </c>
      <c r="AB11">
        <v>2000</v>
      </c>
      <c r="AC11">
        <v>40.5</v>
      </c>
      <c r="AD11">
        <v>4.9000000000000004</v>
      </c>
      <c r="AE11">
        <v>36.200000000000003</v>
      </c>
      <c r="AG11">
        <v>192</v>
      </c>
      <c r="AH11">
        <v>2.8</v>
      </c>
      <c r="AI11">
        <v>16.2</v>
      </c>
      <c r="AJ11">
        <v>1.1000000000000001</v>
      </c>
      <c r="AK11">
        <v>13.7</v>
      </c>
      <c r="AL11">
        <v>2</v>
      </c>
      <c r="AW11">
        <v>0.70953999999999995</v>
      </c>
      <c r="AX11">
        <v>0.51234000000000002</v>
      </c>
      <c r="AY11">
        <v>18.61</v>
      </c>
      <c r="AZ11">
        <v>15.6</v>
      </c>
      <c r="BA11">
        <v>38.67</v>
      </c>
      <c r="BB11">
        <v>0.11382113821138212</v>
      </c>
      <c r="BC11">
        <v>3.0674157303370787E-2</v>
      </c>
      <c r="BD11">
        <v>0.1</v>
      </c>
      <c r="BE11">
        <v>5.25</v>
      </c>
      <c r="BF11">
        <v>0.19047619047619047</v>
      </c>
      <c r="BG11">
        <v>1.1208791208791209</v>
      </c>
      <c r="BH11">
        <v>0.22499999999999998</v>
      </c>
      <c r="BI11">
        <v>0.76047904191616766</v>
      </c>
    </row>
    <row r="12" spans="1:62">
      <c r="A12" t="s">
        <v>138</v>
      </c>
      <c r="B12" t="s">
        <v>133</v>
      </c>
      <c r="E12">
        <v>3.39</v>
      </c>
      <c r="F12">
        <v>43.7</v>
      </c>
      <c r="H12">
        <v>0.46800000000000003</v>
      </c>
      <c r="I12">
        <v>0.17</v>
      </c>
      <c r="J12">
        <v>5.41</v>
      </c>
      <c r="K12">
        <v>9.7000000000000003E-2</v>
      </c>
      <c r="L12">
        <v>2400</v>
      </c>
      <c r="M12">
        <v>6.15</v>
      </c>
      <c r="N12">
        <v>16.7</v>
      </c>
      <c r="O12">
        <v>0.66900000000000004</v>
      </c>
      <c r="P12">
        <v>2.58</v>
      </c>
      <c r="R12">
        <v>133.69999999999999</v>
      </c>
      <c r="T12">
        <v>12.4</v>
      </c>
      <c r="V12">
        <v>3.84</v>
      </c>
      <c r="W12">
        <v>103.1</v>
      </c>
      <c r="X12">
        <v>2.79</v>
      </c>
      <c r="Y12">
        <v>1.28</v>
      </c>
      <c r="AB12">
        <v>14700</v>
      </c>
      <c r="AC12">
        <v>4.8600000000000003</v>
      </c>
      <c r="AD12">
        <v>0.71299999999999997</v>
      </c>
      <c r="AE12">
        <v>5.47</v>
      </c>
      <c r="AG12">
        <v>30.6</v>
      </c>
      <c r="AH12">
        <v>0.98</v>
      </c>
      <c r="AI12">
        <v>3.16</v>
      </c>
      <c r="AJ12">
        <v>0</v>
      </c>
      <c r="AK12">
        <v>3.09</v>
      </c>
      <c r="AL12">
        <v>0.48</v>
      </c>
      <c r="AW12">
        <v>0.70284400000000002</v>
      </c>
      <c r="AX12">
        <v>0.51308140000000002</v>
      </c>
      <c r="AY12">
        <v>17.933599999999998</v>
      </c>
      <c r="AZ12">
        <v>15.4642</v>
      </c>
      <c r="BA12">
        <v>37.748800000000003</v>
      </c>
      <c r="BB12">
        <v>0.7265625</v>
      </c>
      <c r="BC12">
        <v>4.0059880239520965E-2</v>
      </c>
      <c r="BD12">
        <v>0.87967479674796745</v>
      </c>
      <c r="BE12">
        <v>3.9352941176470586</v>
      </c>
      <c r="BF12">
        <v>0.25411061285500747</v>
      </c>
      <c r="BG12">
        <v>0.69955156950672648</v>
      </c>
      <c r="BH12">
        <v>0.30967741935483867</v>
      </c>
      <c r="BI12">
        <v>2.5355272999252061E-2</v>
      </c>
    </row>
    <row r="13" spans="1:62">
      <c r="A13" t="s">
        <v>139</v>
      </c>
      <c r="B13" t="s">
        <v>133</v>
      </c>
      <c r="E13">
        <v>123.6</v>
      </c>
      <c r="F13">
        <v>886</v>
      </c>
      <c r="H13">
        <v>13.9</v>
      </c>
      <c r="I13">
        <v>1.5</v>
      </c>
      <c r="J13">
        <v>9</v>
      </c>
      <c r="K13">
        <v>0.63</v>
      </c>
      <c r="L13">
        <v>35700</v>
      </c>
      <c r="M13">
        <v>33.9</v>
      </c>
      <c r="N13">
        <v>59</v>
      </c>
      <c r="O13">
        <v>36.1</v>
      </c>
      <c r="P13">
        <v>0</v>
      </c>
      <c r="R13">
        <v>188</v>
      </c>
      <c r="T13">
        <v>150</v>
      </c>
      <c r="V13">
        <v>5.77</v>
      </c>
      <c r="W13">
        <v>197</v>
      </c>
      <c r="X13">
        <v>3.8</v>
      </c>
      <c r="Y13">
        <v>1.18</v>
      </c>
      <c r="AB13">
        <v>6100</v>
      </c>
      <c r="AC13">
        <v>5.13</v>
      </c>
      <c r="AD13">
        <v>0.73</v>
      </c>
      <c r="AE13">
        <v>3.8</v>
      </c>
      <c r="AG13">
        <v>33</v>
      </c>
      <c r="AH13">
        <v>0</v>
      </c>
      <c r="AI13">
        <v>1.75</v>
      </c>
      <c r="AJ13">
        <v>0</v>
      </c>
      <c r="AK13">
        <v>3.4</v>
      </c>
      <c r="AL13">
        <v>0.52</v>
      </c>
      <c r="AW13">
        <v>0.71125075000000004</v>
      </c>
      <c r="AX13">
        <v>0.51234880000000005</v>
      </c>
      <c r="AY13">
        <v>18.6158</v>
      </c>
      <c r="AZ13">
        <v>15.631399999999999</v>
      </c>
      <c r="BA13">
        <v>38.829000000000001</v>
      </c>
      <c r="BB13">
        <v>0.65857885615251299</v>
      </c>
      <c r="BC13">
        <v>0.61186440677966103</v>
      </c>
      <c r="BD13">
        <v>0.26548672566371684</v>
      </c>
      <c r="BE13">
        <v>24.066666666666666</v>
      </c>
      <c r="BF13">
        <v>4.1551246537396121E-2</v>
      </c>
      <c r="BG13">
        <v>0.38504155124653738</v>
      </c>
      <c r="BH13">
        <v>3.8466666666666663E-2</v>
      </c>
      <c r="BI13">
        <v>0.6574468085106383</v>
      </c>
    </row>
    <row r="14" spans="1:62">
      <c r="A14" t="s">
        <v>140</v>
      </c>
      <c r="B14" t="s">
        <v>133</v>
      </c>
      <c r="E14">
        <v>123.6</v>
      </c>
      <c r="F14">
        <v>886</v>
      </c>
      <c r="H14">
        <v>13.9</v>
      </c>
      <c r="I14">
        <v>1.5</v>
      </c>
      <c r="J14">
        <v>9</v>
      </c>
      <c r="K14">
        <v>0.63</v>
      </c>
      <c r="L14">
        <v>35700</v>
      </c>
      <c r="M14">
        <v>33.9</v>
      </c>
      <c r="N14">
        <v>59</v>
      </c>
      <c r="O14">
        <v>7.47</v>
      </c>
      <c r="P14">
        <v>0</v>
      </c>
      <c r="R14">
        <v>188</v>
      </c>
      <c r="T14">
        <v>150</v>
      </c>
      <c r="V14">
        <v>5.77</v>
      </c>
      <c r="W14">
        <v>197</v>
      </c>
      <c r="X14">
        <v>3.8</v>
      </c>
      <c r="Y14">
        <v>1.18</v>
      </c>
      <c r="AB14">
        <v>6100</v>
      </c>
      <c r="AC14">
        <v>5.13</v>
      </c>
      <c r="AD14">
        <v>0.73</v>
      </c>
      <c r="AE14">
        <v>3.8</v>
      </c>
      <c r="AG14">
        <v>33</v>
      </c>
      <c r="AH14">
        <v>0</v>
      </c>
      <c r="AI14">
        <v>1.75</v>
      </c>
      <c r="AJ14">
        <v>0</v>
      </c>
      <c r="AK14">
        <v>3.4</v>
      </c>
      <c r="AL14">
        <v>0.52</v>
      </c>
      <c r="AW14">
        <v>0.71125075000000004</v>
      </c>
      <c r="AX14">
        <v>0.51234880000000005</v>
      </c>
      <c r="AY14">
        <v>18.6158</v>
      </c>
      <c r="AZ14">
        <v>15.631399999999999</v>
      </c>
      <c r="BA14">
        <v>38.829000000000001</v>
      </c>
      <c r="BB14">
        <v>0.65857885615251299</v>
      </c>
      <c r="BC14">
        <v>0.12661016949152543</v>
      </c>
      <c r="BD14">
        <v>0.26548672566371684</v>
      </c>
      <c r="BE14">
        <v>4.9799999999999995</v>
      </c>
      <c r="BF14">
        <v>0.20080321285140565</v>
      </c>
      <c r="BG14">
        <v>1.8607764390896921</v>
      </c>
      <c r="BH14">
        <v>3.8466666666666663E-2</v>
      </c>
      <c r="BI14">
        <v>0.6574468085106383</v>
      </c>
    </row>
    <row r="15" spans="1:62">
      <c r="A15" t="s">
        <v>141</v>
      </c>
      <c r="B15" t="s">
        <v>133</v>
      </c>
      <c r="E15">
        <v>673.68299999999999</v>
      </c>
      <c r="F15">
        <v>430.66649999999998</v>
      </c>
      <c r="H15">
        <v>4.8937030000000004</v>
      </c>
      <c r="I15">
        <v>4.0217999999999998</v>
      </c>
      <c r="J15">
        <v>12.211320000000001</v>
      </c>
      <c r="K15">
        <v>0.25</v>
      </c>
      <c r="L15">
        <v>235141.66666700001</v>
      </c>
      <c r="M15">
        <v>151.35599999999999</v>
      </c>
      <c r="N15">
        <v>414.94529999999997</v>
      </c>
      <c r="O15">
        <v>24.883759999999999</v>
      </c>
      <c r="P15">
        <v>61.43488</v>
      </c>
      <c r="R15">
        <v>3317.2531199999999</v>
      </c>
      <c r="T15">
        <v>242.50449</v>
      </c>
      <c r="V15">
        <v>38.133760000000002</v>
      </c>
      <c r="W15">
        <v>120.23917</v>
      </c>
      <c r="X15">
        <v>3.090433</v>
      </c>
      <c r="Y15">
        <v>8.4499370000000003</v>
      </c>
      <c r="AB15">
        <v>81747.333333000002</v>
      </c>
      <c r="AC15">
        <v>22.230499999999999</v>
      </c>
      <c r="AD15">
        <v>1.823367</v>
      </c>
      <c r="AE15">
        <v>20.621320000000001</v>
      </c>
      <c r="AG15">
        <v>26.127832999999999</v>
      </c>
      <c r="AH15">
        <v>3.8321999999999998</v>
      </c>
      <c r="AI15">
        <v>5.3390199999999997</v>
      </c>
      <c r="AJ15">
        <v>0</v>
      </c>
      <c r="AK15">
        <v>7.1974999999999998</v>
      </c>
      <c r="AL15">
        <v>0.57999999999999996</v>
      </c>
      <c r="AW15">
        <v>0.70394100000000004</v>
      </c>
      <c r="AX15">
        <v>0.51298600000000005</v>
      </c>
      <c r="AY15">
        <v>17.9696</v>
      </c>
      <c r="AZ15">
        <v>15.4224</v>
      </c>
      <c r="BA15">
        <v>37.460999999999999</v>
      </c>
      <c r="BB15">
        <v>8.1041916663869493E-2</v>
      </c>
      <c r="BC15">
        <v>5.9968771787510304E-2</v>
      </c>
      <c r="BD15">
        <v>8.0679457702370574E-2</v>
      </c>
      <c r="BE15">
        <v>6.1872196528917396</v>
      </c>
      <c r="BF15">
        <v>0.16162348455378128</v>
      </c>
      <c r="BG15">
        <v>0.1966625220625822</v>
      </c>
      <c r="BH15">
        <v>0.15724970700542493</v>
      </c>
      <c r="BI15">
        <v>0.20308459307440488</v>
      </c>
    </row>
    <row r="16" spans="1:62">
      <c r="A16" t="s">
        <v>142</v>
      </c>
      <c r="B16" t="s">
        <v>133</v>
      </c>
      <c r="E16">
        <v>80.731767000000005</v>
      </c>
      <c r="F16">
        <v>3056.2826669999999</v>
      </c>
      <c r="H16">
        <v>7.9385830000000004</v>
      </c>
      <c r="I16">
        <v>1.8124</v>
      </c>
      <c r="J16">
        <v>8.7643799999999992</v>
      </c>
      <c r="K16">
        <v>0.47507700000000003</v>
      </c>
      <c r="L16">
        <v>56608</v>
      </c>
      <c r="M16">
        <v>43.071599999999997</v>
      </c>
      <c r="N16">
        <v>69.789067000000003</v>
      </c>
      <c r="O16">
        <v>339.056667</v>
      </c>
      <c r="P16">
        <v>14.126932999999999</v>
      </c>
      <c r="R16">
        <v>663.68</v>
      </c>
      <c r="T16">
        <v>49.643999999999998</v>
      </c>
      <c r="V16">
        <v>6.369281</v>
      </c>
      <c r="W16">
        <v>57.088033000000003</v>
      </c>
      <c r="X16">
        <v>1.4865600000000001</v>
      </c>
      <c r="Y16">
        <v>1.59996</v>
      </c>
      <c r="AB16">
        <v>7094.95</v>
      </c>
      <c r="AC16">
        <v>6.7580400000000003</v>
      </c>
      <c r="AD16">
        <v>1.0507200000000001</v>
      </c>
      <c r="AE16">
        <v>6.1013400000000004</v>
      </c>
      <c r="AG16">
        <v>32.621732999999999</v>
      </c>
      <c r="AH16">
        <v>1.0736270000000001</v>
      </c>
      <c r="AI16">
        <v>2.9111799999999999</v>
      </c>
      <c r="AJ16">
        <v>0</v>
      </c>
      <c r="AK16">
        <v>2.5299999999999998</v>
      </c>
      <c r="AL16">
        <v>0.40261000000000002</v>
      </c>
      <c r="AW16">
        <v>0.70953999999999995</v>
      </c>
      <c r="AX16">
        <v>0.51234000000000002</v>
      </c>
      <c r="AY16">
        <v>18.61</v>
      </c>
      <c r="AZ16">
        <v>15.6</v>
      </c>
      <c r="BA16">
        <v>38.67</v>
      </c>
    </row>
    <row r="17" spans="1:62">
      <c r="A17" t="s">
        <v>143</v>
      </c>
      <c r="B17" t="s">
        <v>133</v>
      </c>
      <c r="E17">
        <v>221.44566699999999</v>
      </c>
      <c r="F17">
        <v>1203.152</v>
      </c>
      <c r="H17">
        <v>11.067</v>
      </c>
      <c r="I17">
        <v>2.0488</v>
      </c>
      <c r="J17">
        <v>20.987500000000001</v>
      </c>
      <c r="K17">
        <v>1.0719000000000001</v>
      </c>
      <c r="L17">
        <v>150630.96</v>
      </c>
      <c r="M17">
        <v>230.08333300000001</v>
      </c>
      <c r="N17">
        <v>362.17066699999998</v>
      </c>
      <c r="O17">
        <v>120.211</v>
      </c>
      <c r="P17">
        <v>85.082667000000001</v>
      </c>
      <c r="R17">
        <v>814.96</v>
      </c>
      <c r="T17">
        <v>323.08</v>
      </c>
      <c r="V17">
        <v>44.177909999999997</v>
      </c>
      <c r="W17">
        <v>166.20566700000001</v>
      </c>
      <c r="X17">
        <v>4.3357999999999999</v>
      </c>
      <c r="Y17">
        <v>10.017659999999999</v>
      </c>
      <c r="AB17">
        <v>4910</v>
      </c>
      <c r="AC17">
        <v>48.356999999999999</v>
      </c>
      <c r="AD17">
        <v>5.8506</v>
      </c>
      <c r="AE17">
        <v>43.222799999999999</v>
      </c>
      <c r="AG17">
        <v>198.208</v>
      </c>
      <c r="AH17">
        <v>2.890533</v>
      </c>
      <c r="AI17">
        <v>16.723800000000001</v>
      </c>
      <c r="AJ17">
        <v>1.135567</v>
      </c>
      <c r="AK17">
        <v>13.7</v>
      </c>
      <c r="AL17">
        <v>2.064667</v>
      </c>
      <c r="AW17">
        <v>0.70953999999999995</v>
      </c>
      <c r="AX17">
        <v>0.51234000000000002</v>
      </c>
      <c r="AY17">
        <v>18.61</v>
      </c>
      <c r="AZ17">
        <v>15.6</v>
      </c>
      <c r="BA17">
        <v>38.67</v>
      </c>
      <c r="BB17">
        <v>9.8144072456121167E-2</v>
      </c>
      <c r="BC17">
        <v>0.33191810092118806</v>
      </c>
      <c r="BD17">
        <v>9.1216950512447589E-2</v>
      </c>
      <c r="BE17">
        <v>58.673857868020306</v>
      </c>
      <c r="BF17">
        <v>1.7043365415810533E-2</v>
      </c>
      <c r="BG17">
        <v>9.2063122343213191E-2</v>
      </c>
      <c r="BH17">
        <v>0.13673984771573605</v>
      </c>
      <c r="BI17">
        <v>0.27172581108275251</v>
      </c>
    </row>
    <row r="18" spans="1:62">
      <c r="A18" t="s">
        <v>144</v>
      </c>
      <c r="B18" t="s">
        <v>133</v>
      </c>
      <c r="E18">
        <v>143.6343</v>
      </c>
      <c r="F18">
        <v>1550.2574999999999</v>
      </c>
      <c r="H18">
        <v>12.053964000000001</v>
      </c>
      <c r="I18">
        <v>3.4185300000000001</v>
      </c>
      <c r="J18">
        <v>18.19924</v>
      </c>
      <c r="K18">
        <v>9.7000000000000003E-2</v>
      </c>
      <c r="L18">
        <v>81200</v>
      </c>
      <c r="M18">
        <v>232.70984999999999</v>
      </c>
      <c r="N18">
        <v>572.69309999999996</v>
      </c>
      <c r="O18">
        <v>37.834626</v>
      </c>
      <c r="P18">
        <v>74.414079999999998</v>
      </c>
      <c r="R18">
        <v>3715.7903999999999</v>
      </c>
      <c r="T18">
        <v>264.00839999999999</v>
      </c>
      <c r="V18">
        <v>38.133760000000002</v>
      </c>
      <c r="W18">
        <v>109.870233</v>
      </c>
      <c r="X18">
        <v>2.9732099999999999</v>
      </c>
      <c r="Y18">
        <v>8.2564270000000004</v>
      </c>
      <c r="AB18">
        <v>70687.399999999994</v>
      </c>
      <c r="AC18">
        <v>20.817</v>
      </c>
      <c r="AD18">
        <v>1.368485</v>
      </c>
      <c r="AE18">
        <v>18.40108</v>
      </c>
      <c r="AG18">
        <v>20.553000000000001</v>
      </c>
      <c r="AH18">
        <v>2.7818930000000002</v>
      </c>
      <c r="AI18">
        <v>4.4050399999999996</v>
      </c>
      <c r="AJ18">
        <v>0</v>
      </c>
      <c r="AK18">
        <v>5.9307400000000001</v>
      </c>
      <c r="AL18">
        <v>0.48</v>
      </c>
      <c r="AW18">
        <v>0.70284400000000002</v>
      </c>
      <c r="AX18">
        <v>0.51308100000000001</v>
      </c>
      <c r="AY18">
        <v>17.933599999999998</v>
      </c>
      <c r="AZ18">
        <v>15.4642</v>
      </c>
      <c r="BA18">
        <v>37.748800000000003</v>
      </c>
      <c r="BB18">
        <v>7.7967921337943058E-2</v>
      </c>
      <c r="BC18">
        <v>6.606439993776772E-2</v>
      </c>
      <c r="BD18">
        <v>7.820571411137088E-2</v>
      </c>
      <c r="BE18">
        <v>11.067513229370519</v>
      </c>
      <c r="BF18">
        <v>9.0354533965791017E-2</v>
      </c>
      <c r="BG18">
        <v>0.31859609237316106</v>
      </c>
      <c r="BH18">
        <v>0.1444414647412734</v>
      </c>
      <c r="BI18">
        <v>3.8655113593059502E-2</v>
      </c>
    </row>
    <row r="19" spans="1:62">
      <c r="A19" t="s">
        <v>145</v>
      </c>
      <c r="B19" t="s">
        <v>133</v>
      </c>
      <c r="E19">
        <v>215.5172</v>
      </c>
      <c r="F19">
        <v>3063.1973330000001</v>
      </c>
      <c r="H19">
        <v>25.135833000000002</v>
      </c>
      <c r="I19">
        <v>2.9550000000000001</v>
      </c>
      <c r="J19">
        <v>15.111000000000001</v>
      </c>
      <c r="K19">
        <v>0.8337</v>
      </c>
      <c r="L19">
        <v>174216</v>
      </c>
      <c r="M19">
        <v>62.398600000000002</v>
      </c>
      <c r="N19">
        <v>120.045333</v>
      </c>
      <c r="O19">
        <v>164.46449999999999</v>
      </c>
      <c r="P19">
        <v>0</v>
      </c>
      <c r="R19">
        <v>917.44</v>
      </c>
      <c r="T19">
        <v>295.5</v>
      </c>
      <c r="V19">
        <v>6.9080360000000001</v>
      </c>
      <c r="W19">
        <v>203.36966699999999</v>
      </c>
      <c r="X19">
        <v>3.9228670000000001</v>
      </c>
      <c r="Y19">
        <v>1.40892</v>
      </c>
      <c r="AB19">
        <v>14975.5</v>
      </c>
      <c r="AC19">
        <v>6.1252199999999997</v>
      </c>
      <c r="AD19">
        <v>0.87161999999999995</v>
      </c>
      <c r="AE19">
        <v>4.5372000000000003</v>
      </c>
      <c r="AG19">
        <v>34.067</v>
      </c>
      <c r="AH19">
        <v>0</v>
      </c>
      <c r="AI19">
        <v>1.806583</v>
      </c>
      <c r="AJ19">
        <v>0</v>
      </c>
      <c r="AK19">
        <v>3.4</v>
      </c>
      <c r="AL19">
        <v>0.53681299999999998</v>
      </c>
      <c r="AW19">
        <v>0.71125099999999997</v>
      </c>
      <c r="AX19">
        <v>0.51234900000000005</v>
      </c>
      <c r="AY19">
        <v>18.6158</v>
      </c>
      <c r="AZ19">
        <v>15.631399999999999</v>
      </c>
      <c r="BA19">
        <v>38.829000000000001</v>
      </c>
      <c r="BB19">
        <v>0.56787008637476699</v>
      </c>
      <c r="BC19">
        <v>1.3700199407168956</v>
      </c>
      <c r="BD19">
        <v>0.24216889481494777</v>
      </c>
      <c r="BE19">
        <v>55.656345177664967</v>
      </c>
      <c r="BF19">
        <v>1.7967403299800264E-2</v>
      </c>
      <c r="BG19">
        <v>0.15283439891283532</v>
      </c>
      <c r="BH19">
        <v>2.3377448392554991E-2</v>
      </c>
      <c r="BI19">
        <v>0.23491149284966864</v>
      </c>
    </row>
    <row r="20" spans="1:62">
      <c r="A20" t="s">
        <v>146</v>
      </c>
      <c r="B20" t="s">
        <v>133</v>
      </c>
      <c r="E20">
        <v>5.883</v>
      </c>
      <c r="F20">
        <v>5.7664999999999997</v>
      </c>
      <c r="H20">
        <v>0.11837</v>
      </c>
      <c r="I20">
        <v>0.14180000000000001</v>
      </c>
      <c r="J20">
        <v>3.49932</v>
      </c>
      <c r="K20">
        <v>0.25</v>
      </c>
      <c r="L20">
        <v>3475</v>
      </c>
      <c r="M20">
        <v>1.756</v>
      </c>
      <c r="N20">
        <v>5.9653</v>
      </c>
      <c r="O20">
        <v>6.7760000000000001E-2</v>
      </c>
      <c r="P20">
        <v>1.22688</v>
      </c>
      <c r="R20">
        <v>70.661119999999997</v>
      </c>
      <c r="T20">
        <v>7.8704900000000002</v>
      </c>
      <c r="V20">
        <v>3.3177599999999998</v>
      </c>
      <c r="W20">
        <v>112.71717</v>
      </c>
      <c r="X20">
        <v>2.8971</v>
      </c>
      <c r="Y20">
        <v>1.2012700000000001</v>
      </c>
      <c r="AB20">
        <v>16014</v>
      </c>
      <c r="AC20">
        <v>4.9305000000000003</v>
      </c>
      <c r="AD20">
        <v>0.93669999999999998</v>
      </c>
      <c r="AE20">
        <v>5.9093200000000001</v>
      </c>
      <c r="AG20">
        <v>39.094499999999996</v>
      </c>
      <c r="AH20">
        <v>1.3122</v>
      </c>
      <c r="AI20">
        <v>3.8070200000000001</v>
      </c>
      <c r="AJ20">
        <v>0</v>
      </c>
      <c r="AK20">
        <v>3.6974999999999998</v>
      </c>
      <c r="AL20">
        <v>0.57999999999999996</v>
      </c>
      <c r="AW20">
        <v>0.70394100000000004</v>
      </c>
      <c r="AX20">
        <v>0.51298600000000005</v>
      </c>
      <c r="AY20">
        <v>17.9696</v>
      </c>
      <c r="AZ20">
        <v>15.4224</v>
      </c>
      <c r="BA20">
        <v>37.460999999999999</v>
      </c>
      <c r="BB20">
        <v>0.87320963541666674</v>
      </c>
      <c r="BC20">
        <v>1.1359026369168357E-2</v>
      </c>
      <c r="BD20">
        <v>1.9927790432801822</v>
      </c>
      <c r="BE20">
        <v>0.47785613540197458</v>
      </c>
      <c r="BF20">
        <v>2.0926800472255018</v>
      </c>
      <c r="BG20">
        <v>1.7469008264462811</v>
      </c>
      <c r="BH20">
        <v>0.42154427487996299</v>
      </c>
      <c r="BI20">
        <v>8.3256534852546915E-2</v>
      </c>
    </row>
    <row r="21" spans="1:62">
      <c r="A21" t="s">
        <v>147</v>
      </c>
      <c r="B21" t="s">
        <v>133</v>
      </c>
      <c r="E21">
        <v>45.235100000000003</v>
      </c>
      <c r="F21">
        <v>816.81600000000003</v>
      </c>
      <c r="H21">
        <v>4.2802499999999997</v>
      </c>
      <c r="I21">
        <v>0.89239999999999997</v>
      </c>
      <c r="J21">
        <v>5.1103800000000001</v>
      </c>
      <c r="K21">
        <v>0.35541</v>
      </c>
      <c r="L21">
        <v>10208</v>
      </c>
      <c r="M21">
        <v>22.791599999999999</v>
      </c>
      <c r="N21">
        <v>33.202399999999997</v>
      </c>
      <c r="O21">
        <v>5.39</v>
      </c>
      <c r="P21">
        <v>5.9135999999999997</v>
      </c>
      <c r="R21">
        <v>119.68</v>
      </c>
      <c r="T21">
        <v>24.443999999999999</v>
      </c>
      <c r="V21">
        <v>5.2875480000000001</v>
      </c>
      <c r="W21">
        <v>55.244700000000002</v>
      </c>
      <c r="X21">
        <v>1.4385600000000001</v>
      </c>
      <c r="Y21">
        <v>1.33196</v>
      </c>
      <c r="AB21">
        <v>2759.95</v>
      </c>
      <c r="AC21">
        <v>5.6260399999999997</v>
      </c>
      <c r="AD21">
        <v>0.87472000000000005</v>
      </c>
      <c r="AE21">
        <v>5.0793400000000002</v>
      </c>
      <c r="AG21">
        <v>31.5684</v>
      </c>
      <c r="AH21">
        <v>1.0389600000000001</v>
      </c>
      <c r="AI21">
        <v>2.81718</v>
      </c>
      <c r="AJ21">
        <v>0</v>
      </c>
      <c r="AK21">
        <v>2.5299999999999998</v>
      </c>
      <c r="AL21">
        <v>0.38961000000000001</v>
      </c>
      <c r="AW21">
        <v>0.70953999999999995</v>
      </c>
      <c r="AX21">
        <v>0.51234000000000002</v>
      </c>
      <c r="AY21">
        <v>18.61</v>
      </c>
      <c r="AZ21">
        <v>15.6</v>
      </c>
      <c r="BA21">
        <v>38.67</v>
      </c>
    </row>
    <row r="22" spans="1:62">
      <c r="A22" t="s">
        <v>148</v>
      </c>
      <c r="B22" t="s">
        <v>133</v>
      </c>
      <c r="E22">
        <v>124.07899999999999</v>
      </c>
      <c r="F22">
        <v>321.55200000000002</v>
      </c>
      <c r="H22">
        <v>5.9669999999999996</v>
      </c>
      <c r="I22">
        <v>1.0087999999999999</v>
      </c>
      <c r="J22">
        <v>12.237500000000001</v>
      </c>
      <c r="K22">
        <v>0.80189999999999995</v>
      </c>
      <c r="L22">
        <v>27162.959999999999</v>
      </c>
      <c r="M22">
        <v>121.75</v>
      </c>
      <c r="N22">
        <v>172.304</v>
      </c>
      <c r="O22">
        <v>1.911</v>
      </c>
      <c r="P22">
        <v>35.616</v>
      </c>
      <c r="R22">
        <v>146.96</v>
      </c>
      <c r="T22">
        <v>159.08000000000001</v>
      </c>
      <c r="V22">
        <v>36.674909999999997</v>
      </c>
      <c r="W22">
        <v>160.839</v>
      </c>
      <c r="X22">
        <v>4.1958000000000002</v>
      </c>
      <c r="Y22">
        <v>8.3396600000000003</v>
      </c>
      <c r="AB22">
        <v>1910</v>
      </c>
      <c r="AC22">
        <v>40.256999999999998</v>
      </c>
      <c r="AD22">
        <v>4.8705999999999996</v>
      </c>
      <c r="AE22">
        <v>35.982799999999997</v>
      </c>
      <c r="AG22">
        <v>191.80799999999999</v>
      </c>
      <c r="AH22">
        <v>2.7972000000000001</v>
      </c>
      <c r="AI22">
        <v>16.183800000000002</v>
      </c>
      <c r="AJ22">
        <v>1.0989</v>
      </c>
      <c r="AK22">
        <v>13.7</v>
      </c>
      <c r="AL22">
        <v>1.998</v>
      </c>
      <c r="AW22">
        <v>0.70953999999999995</v>
      </c>
      <c r="AX22">
        <v>0.51234000000000002</v>
      </c>
      <c r="AY22">
        <v>18.61</v>
      </c>
      <c r="AZ22">
        <v>15.6</v>
      </c>
      <c r="BA22">
        <v>38.67</v>
      </c>
      <c r="BB22">
        <v>0.11440518872438953</v>
      </c>
      <c r="BC22">
        <v>1.1090862661342743E-2</v>
      </c>
      <c r="BD22">
        <v>0.10051334702258727</v>
      </c>
      <c r="BE22">
        <v>1.8943298969072166</v>
      </c>
      <c r="BF22">
        <v>0.527891156462585</v>
      </c>
      <c r="BG22">
        <v>3.1224489795918364</v>
      </c>
      <c r="BH22">
        <v>0.23054381443298966</v>
      </c>
      <c r="BI22">
        <v>0.8443045726728361</v>
      </c>
    </row>
    <row r="23" spans="1:62">
      <c r="A23" t="s">
        <v>149</v>
      </c>
      <c r="B23" t="s">
        <v>133</v>
      </c>
      <c r="E23">
        <v>1.2543</v>
      </c>
      <c r="F23">
        <v>20.7575</v>
      </c>
      <c r="H23">
        <v>0.29156399999999999</v>
      </c>
      <c r="I23">
        <v>0.12053</v>
      </c>
      <c r="J23">
        <v>5.2152399999999997</v>
      </c>
      <c r="K23">
        <v>9.7000000000000003E-2</v>
      </c>
      <c r="L23">
        <v>1200</v>
      </c>
      <c r="M23">
        <v>2.6998500000000001</v>
      </c>
      <c r="N23">
        <v>8.2331000000000003</v>
      </c>
      <c r="O23">
        <v>0.10302600000000001</v>
      </c>
      <c r="P23">
        <v>1.4860800000000001</v>
      </c>
      <c r="R23">
        <v>79.150400000000005</v>
      </c>
      <c r="T23">
        <v>8.5684000000000005</v>
      </c>
      <c r="V23">
        <v>3.3177599999999998</v>
      </c>
      <c r="W23">
        <v>102.9969</v>
      </c>
      <c r="X23">
        <v>2.78721</v>
      </c>
      <c r="Y23">
        <v>1.1737599999999999</v>
      </c>
      <c r="AB23">
        <v>13847.4</v>
      </c>
      <c r="AC23">
        <v>4.617</v>
      </c>
      <c r="AD23">
        <v>0.70301800000000003</v>
      </c>
      <c r="AE23">
        <v>5.2730800000000002</v>
      </c>
      <c r="AG23">
        <v>30.753</v>
      </c>
      <c r="AH23">
        <v>0.95255999999999996</v>
      </c>
      <c r="AI23">
        <v>3.1410399999999998</v>
      </c>
      <c r="AJ23">
        <v>0</v>
      </c>
      <c r="AK23">
        <v>3.0467399999999998</v>
      </c>
      <c r="AL23">
        <v>0.48</v>
      </c>
      <c r="AW23">
        <v>0.70284400000000002</v>
      </c>
      <c r="AX23">
        <v>0.51308100000000001</v>
      </c>
      <c r="AY23">
        <v>17.933599999999998</v>
      </c>
      <c r="AZ23">
        <v>15.4642</v>
      </c>
      <c r="BA23">
        <v>37.748800000000003</v>
      </c>
      <c r="BB23">
        <v>0.840087890625</v>
      </c>
      <c r="BC23">
        <v>1.2513633989627237E-2</v>
      </c>
      <c r="BD23">
        <v>1.931677685797359</v>
      </c>
      <c r="BE23">
        <v>0.85477474487679428</v>
      </c>
      <c r="BF23">
        <v>1.1698988604818199</v>
      </c>
      <c r="BG23">
        <v>2.8300040766408476</v>
      </c>
      <c r="BH23">
        <v>0.38720881378086919</v>
      </c>
      <c r="BI23">
        <v>1.5847045624532534E-2</v>
      </c>
    </row>
    <row r="24" spans="1:62">
      <c r="A24" t="s">
        <v>150</v>
      </c>
      <c r="B24" t="s">
        <v>133</v>
      </c>
      <c r="E24">
        <v>120.7572</v>
      </c>
      <c r="F24">
        <v>818.66399999999999</v>
      </c>
      <c r="H24">
        <v>13.5525</v>
      </c>
      <c r="I24">
        <v>1.4550000000000001</v>
      </c>
      <c r="J24">
        <v>8.8109999999999999</v>
      </c>
      <c r="K24">
        <v>0.62370000000000003</v>
      </c>
      <c r="L24">
        <v>31416</v>
      </c>
      <c r="M24">
        <v>33.018599999999999</v>
      </c>
      <c r="N24">
        <v>57.112000000000002</v>
      </c>
      <c r="O24">
        <v>2.6145</v>
      </c>
      <c r="P24">
        <v>0</v>
      </c>
      <c r="R24">
        <v>165.44</v>
      </c>
      <c r="T24">
        <v>145.5</v>
      </c>
      <c r="V24">
        <v>5.7348030000000003</v>
      </c>
      <c r="W24">
        <v>196.803</v>
      </c>
      <c r="X24">
        <v>3.7961999999999998</v>
      </c>
      <c r="Y24">
        <v>1.17292</v>
      </c>
      <c r="AB24">
        <v>5825.5</v>
      </c>
      <c r="AC24">
        <v>5.0992199999999999</v>
      </c>
      <c r="AD24">
        <v>0.72562000000000004</v>
      </c>
      <c r="AE24">
        <v>3.7772000000000001</v>
      </c>
      <c r="AG24">
        <v>32.966999999999999</v>
      </c>
      <c r="AH24">
        <v>0</v>
      </c>
      <c r="AI24">
        <v>1.7482500000000001</v>
      </c>
      <c r="AJ24">
        <v>0</v>
      </c>
      <c r="AK24">
        <v>3.4</v>
      </c>
      <c r="AL24">
        <v>0.51948000000000005</v>
      </c>
      <c r="AW24">
        <v>0.71125099999999997</v>
      </c>
      <c r="AX24">
        <v>0.51234900000000005</v>
      </c>
      <c r="AY24">
        <v>18.6158</v>
      </c>
      <c r="AZ24">
        <v>15.631399999999999</v>
      </c>
      <c r="BA24">
        <v>38.829000000000001</v>
      </c>
      <c r="BB24">
        <v>0.6619582224533257</v>
      </c>
      <c r="BC24">
        <v>4.5778470374001963E-2</v>
      </c>
      <c r="BD24">
        <v>0.26684959386527596</v>
      </c>
      <c r="BE24">
        <v>1.7969072164948452</v>
      </c>
      <c r="BF24">
        <v>0.55651176133103852</v>
      </c>
      <c r="BG24">
        <v>5.1835915088927136</v>
      </c>
      <c r="BH24">
        <v>3.9414453608247427E-2</v>
      </c>
      <c r="BI24">
        <v>0.72991537717601551</v>
      </c>
    </row>
    <row r="25" spans="1:62">
      <c r="A25" t="s">
        <v>151</v>
      </c>
      <c r="B25" t="s">
        <v>133</v>
      </c>
      <c r="E25">
        <v>216.04828800000001</v>
      </c>
      <c r="F25">
        <v>554.38682500000004</v>
      </c>
      <c r="H25">
        <v>2.157896</v>
      </c>
      <c r="I25">
        <v>1.026859</v>
      </c>
      <c r="J25">
        <v>4.2786840000000002</v>
      </c>
      <c r="K25">
        <v>0.163192</v>
      </c>
      <c r="L25">
        <v>50010.331494999999</v>
      </c>
      <c r="M25">
        <v>21.485292000000001</v>
      </c>
      <c r="N25">
        <v>56.948852000000002</v>
      </c>
      <c r="O25">
        <v>36.815032000000002</v>
      </c>
      <c r="P25">
        <v>9.6247760000000007</v>
      </c>
      <c r="R25">
        <v>536.235096</v>
      </c>
      <c r="T25">
        <v>35.503677000000003</v>
      </c>
      <c r="V25">
        <v>3.985744</v>
      </c>
      <c r="W25">
        <v>32.877059000000003</v>
      </c>
      <c r="X25">
        <v>0.811805</v>
      </c>
      <c r="Y25">
        <v>0.99288600000000005</v>
      </c>
      <c r="AB25">
        <v>9764.0194790000005</v>
      </c>
      <c r="AC25">
        <v>3.069868</v>
      </c>
      <c r="AD25">
        <v>0.39140000000000003</v>
      </c>
      <c r="AE25">
        <v>3.4824549999999999</v>
      </c>
      <c r="AG25">
        <v>13.849845999999999</v>
      </c>
      <c r="AH25">
        <v>0.73109400000000002</v>
      </c>
      <c r="AI25">
        <v>1.5740080000000001</v>
      </c>
      <c r="AJ25">
        <v>0.14865800000000001</v>
      </c>
      <c r="AK25">
        <v>1.665581</v>
      </c>
      <c r="AL25">
        <v>0.21696199999999999</v>
      </c>
      <c r="AW25">
        <v>0.70461700000000005</v>
      </c>
      <c r="AX25">
        <v>0.51290599999999997</v>
      </c>
      <c r="AY25">
        <v>18.557245999999999</v>
      </c>
      <c r="AZ25">
        <v>15.585334</v>
      </c>
      <c r="BA25">
        <v>38.570070999999999</v>
      </c>
    </row>
    <row r="26" spans="1:62">
      <c r="A26" t="s">
        <v>152</v>
      </c>
      <c r="B26" t="s">
        <v>133</v>
      </c>
      <c r="E26">
        <v>249.608553</v>
      </c>
      <c r="F26">
        <v>269.19001500000002</v>
      </c>
      <c r="H26">
        <v>2.6334770000000001</v>
      </c>
      <c r="I26">
        <v>1.062352</v>
      </c>
      <c r="J26">
        <v>6.090884</v>
      </c>
      <c r="K26">
        <v>0.25055500000000003</v>
      </c>
      <c r="L26">
        <v>63596.649224000001</v>
      </c>
      <c r="M26">
        <v>38.601619999999997</v>
      </c>
      <c r="N26">
        <v>84.882091000000003</v>
      </c>
      <c r="O26">
        <v>15.056813999999999</v>
      </c>
      <c r="P26">
        <v>16.972947000000001</v>
      </c>
      <c r="R26">
        <v>552.50850200000002</v>
      </c>
      <c r="T26">
        <v>62.008974000000002</v>
      </c>
      <c r="V26">
        <v>6.4441550000000003</v>
      </c>
      <c r="W26">
        <v>42.293577999999997</v>
      </c>
      <c r="X26">
        <v>1.027377</v>
      </c>
      <c r="Y26">
        <v>1.540225</v>
      </c>
      <c r="AB26">
        <v>9602.3331789999993</v>
      </c>
      <c r="AC26">
        <v>5.8225480000000003</v>
      </c>
      <c r="AD26">
        <v>0.72004999999999997</v>
      </c>
      <c r="AE26">
        <v>6.1268130000000003</v>
      </c>
      <c r="AG26">
        <v>26.561028</v>
      </c>
      <c r="AH26">
        <v>0.867178</v>
      </c>
      <c r="AI26">
        <v>2.582776</v>
      </c>
      <c r="AJ26">
        <v>0.22947200000000001</v>
      </c>
      <c r="AK26">
        <v>2.4396620000000002</v>
      </c>
      <c r="AL26">
        <v>0.33214199999999999</v>
      </c>
      <c r="AW26">
        <v>0.704762</v>
      </c>
      <c r="AX26">
        <v>0.51266400000000001</v>
      </c>
      <c r="AY26">
        <v>18.479841</v>
      </c>
      <c r="AZ26">
        <v>15.563815999999999</v>
      </c>
      <c r="BA26">
        <v>38.423456000000002</v>
      </c>
      <c r="BB26">
        <v>0.15942772946957359</v>
      </c>
      <c r="BC26">
        <v>0.17738505051672207</v>
      </c>
      <c r="BD26">
        <v>0.15778830007652531</v>
      </c>
      <c r="BE26">
        <v>14.173093287347319</v>
      </c>
      <c r="BF26">
        <v>7.0556227897880658E-2</v>
      </c>
      <c r="BG26">
        <v>0.17490267197296852</v>
      </c>
      <c r="BH26">
        <v>0.10392294186322128</v>
      </c>
      <c r="BI26">
        <v>0.45177323443250833</v>
      </c>
    </row>
    <row r="27" spans="1:62">
      <c r="A27" t="s">
        <v>153</v>
      </c>
      <c r="B27" t="s">
        <v>133</v>
      </c>
      <c r="E27">
        <v>113.49634500000001</v>
      </c>
      <c r="F27">
        <v>1035.1072790000001</v>
      </c>
      <c r="H27">
        <v>8.4006740000000004</v>
      </c>
      <c r="I27">
        <v>1.0072859999999999</v>
      </c>
      <c r="J27">
        <v>5.7755989999999997</v>
      </c>
      <c r="K27">
        <v>0.31292799999999998</v>
      </c>
      <c r="L27">
        <v>55348.483679999998</v>
      </c>
      <c r="M27">
        <v>14.342224999999999</v>
      </c>
      <c r="N27">
        <v>30.198464999999999</v>
      </c>
      <c r="O27">
        <v>35.604624000000001</v>
      </c>
      <c r="P27">
        <v>0.89953399999999994</v>
      </c>
      <c r="R27">
        <v>268.08230500000002</v>
      </c>
      <c r="T27">
        <v>65.410670999999994</v>
      </c>
      <c r="V27">
        <v>1.674566</v>
      </c>
      <c r="W27">
        <v>53.730913000000001</v>
      </c>
      <c r="X27">
        <v>1.068322</v>
      </c>
      <c r="Y27">
        <v>0.45058300000000001</v>
      </c>
      <c r="AB27">
        <v>4582.8841849999999</v>
      </c>
      <c r="AC27">
        <v>1.7902629999999999</v>
      </c>
      <c r="AD27">
        <v>0.30175600000000002</v>
      </c>
      <c r="AE27">
        <v>2.0365039999999999</v>
      </c>
      <c r="AG27">
        <v>14.636513000000001</v>
      </c>
      <c r="AH27">
        <v>0.31376199999999999</v>
      </c>
      <c r="AI27">
        <v>1.190677</v>
      </c>
      <c r="AJ27">
        <v>0.14865800000000001</v>
      </c>
      <c r="AK27">
        <v>1.415915</v>
      </c>
      <c r="AL27">
        <v>0.22234100000000001</v>
      </c>
      <c r="AW27">
        <v>0.70949200000000001</v>
      </c>
      <c r="AX27">
        <v>0.51239100000000004</v>
      </c>
      <c r="AY27">
        <v>18.610392000000001</v>
      </c>
      <c r="AZ27">
        <v>15.629966</v>
      </c>
      <c r="BA27">
        <v>38.819648999999998</v>
      </c>
      <c r="BB27">
        <v>0.63796947985328734</v>
      </c>
      <c r="BC27">
        <v>1.1790209866627328</v>
      </c>
      <c r="BD27">
        <v>0.40269895361424046</v>
      </c>
      <c r="BE27">
        <v>35.347085137686818</v>
      </c>
      <c r="BF27">
        <v>2.8290875926677384E-2</v>
      </c>
      <c r="BG27">
        <v>0.23594334263998967</v>
      </c>
      <c r="BH27">
        <v>2.5600807550193151E-2</v>
      </c>
      <c r="BI27">
        <v>0.42336380612662966</v>
      </c>
    </row>
    <row r="28" spans="1:62">
      <c r="A28" t="s">
        <v>154</v>
      </c>
      <c r="B28" t="s">
        <v>133</v>
      </c>
      <c r="E28">
        <v>0.29955900000000002</v>
      </c>
      <c r="F28">
        <v>0.83162700000000001</v>
      </c>
      <c r="H28">
        <v>1.0526000000000001E-2</v>
      </c>
      <c r="I28">
        <v>4.2589999999999998E-3</v>
      </c>
      <c r="J28">
        <v>0.154442</v>
      </c>
      <c r="K28">
        <v>9.8410000000000008E-3</v>
      </c>
      <c r="L28">
        <v>123.536649</v>
      </c>
      <c r="M28">
        <v>0.23041</v>
      </c>
      <c r="N28">
        <v>0.63433200000000001</v>
      </c>
      <c r="O28">
        <v>3.3038999999999999E-2</v>
      </c>
      <c r="P28">
        <v>0.123866</v>
      </c>
      <c r="R28">
        <v>8.2088450000000002</v>
      </c>
      <c r="T28">
        <v>0.642428</v>
      </c>
      <c r="V28">
        <v>0.24520500000000001</v>
      </c>
      <c r="W28">
        <v>5.1192120000000001</v>
      </c>
      <c r="X28">
        <v>0.15787000000000001</v>
      </c>
      <c r="Y28">
        <v>9.7444000000000003E-2</v>
      </c>
      <c r="AB28">
        <v>725.18603299999995</v>
      </c>
      <c r="AC28">
        <v>0.36346499999999998</v>
      </c>
      <c r="AD28">
        <v>7.0650000000000004E-2</v>
      </c>
      <c r="AE28">
        <v>0.51062200000000002</v>
      </c>
      <c r="AG28">
        <v>3.3512330000000001</v>
      </c>
      <c r="AH28">
        <v>0.11575199999999999</v>
      </c>
      <c r="AI28">
        <v>0.35023500000000002</v>
      </c>
      <c r="AJ28">
        <v>6.0169E-2</v>
      </c>
      <c r="AK28">
        <v>0.36707499999999998</v>
      </c>
      <c r="AL28">
        <v>5.8273999999999999E-2</v>
      </c>
      <c r="AW28">
        <v>0.70277299999999998</v>
      </c>
      <c r="AX28">
        <v>0.51308500000000001</v>
      </c>
      <c r="AY28">
        <v>18.368352000000002</v>
      </c>
      <c r="AZ28">
        <v>15.521463000000001</v>
      </c>
      <c r="BA28">
        <v>38.105899000000001</v>
      </c>
      <c r="BB28">
        <v>0.64382863318447836</v>
      </c>
      <c r="BC28">
        <v>5.2084712737178636E-2</v>
      </c>
      <c r="BD28">
        <v>0.67029208801701312</v>
      </c>
      <c r="BE28">
        <v>7.7574548015966194</v>
      </c>
      <c r="BF28">
        <v>0.12890825993522806</v>
      </c>
      <c r="BG28">
        <v>0.31859317775961743</v>
      </c>
      <c r="BH28">
        <v>0.38168479580591136</v>
      </c>
      <c r="BI28">
        <v>3.6492222718299591E-2</v>
      </c>
    </row>
    <row r="29" spans="1:62">
      <c r="A29" t="s">
        <v>155</v>
      </c>
      <c r="B29" t="s">
        <v>133</v>
      </c>
      <c r="E29">
        <v>4.5878540000000001</v>
      </c>
      <c r="F29">
        <v>41.944771000000003</v>
      </c>
      <c r="H29">
        <v>0.343611</v>
      </c>
      <c r="I29">
        <v>4.3362999999999999E-2</v>
      </c>
      <c r="J29">
        <v>0.37358400000000003</v>
      </c>
      <c r="K29">
        <v>2.1732999999999999E-2</v>
      </c>
      <c r="L29">
        <v>2271.5393469999999</v>
      </c>
      <c r="M29">
        <v>0.75800900000000004</v>
      </c>
      <c r="N29">
        <v>1.7359389999999999</v>
      </c>
      <c r="O29">
        <v>1.441465</v>
      </c>
      <c r="P29">
        <v>0.13870099999999999</v>
      </c>
      <c r="R29">
        <v>18.080732000000001</v>
      </c>
      <c r="T29">
        <v>3.1741869999999999</v>
      </c>
      <c r="V29">
        <v>0.29642299999999999</v>
      </c>
      <c r="W29">
        <v>7.0279569999999998</v>
      </c>
      <c r="X29">
        <v>0.19345300000000001</v>
      </c>
      <c r="Y29">
        <v>0.110183</v>
      </c>
      <c r="AB29">
        <v>870.96336699999995</v>
      </c>
      <c r="AC29">
        <v>0.41529100000000002</v>
      </c>
      <c r="AD29">
        <v>7.9269999999999993E-2</v>
      </c>
      <c r="AE29">
        <v>0.56625999999999999</v>
      </c>
      <c r="AG29">
        <v>3.780341</v>
      </c>
      <c r="AH29">
        <v>0.12295</v>
      </c>
      <c r="AI29">
        <v>0.38170700000000002</v>
      </c>
      <c r="AJ29">
        <v>6.3546000000000005E-2</v>
      </c>
      <c r="AK29">
        <v>0.40703699999999998</v>
      </c>
      <c r="AL29">
        <v>6.4574000000000006E-2</v>
      </c>
      <c r="AW29">
        <v>0.70669999999999999</v>
      </c>
      <c r="AX29">
        <v>0.512521</v>
      </c>
      <c r="AY29">
        <v>18.606370999999999</v>
      </c>
      <c r="AZ29">
        <v>15.62824</v>
      </c>
      <c r="BA29">
        <v>38.807904999999998</v>
      </c>
      <c r="BB29">
        <v>0.65262479632147308</v>
      </c>
      <c r="BC29">
        <v>0.83036615917955647</v>
      </c>
      <c r="BD29">
        <v>0.49284902949701126</v>
      </c>
      <c r="BE29">
        <v>33.241819062334251</v>
      </c>
      <c r="BF29">
        <v>3.0082589587676425E-2</v>
      </c>
      <c r="BG29">
        <v>0.23837623528840451</v>
      </c>
      <c r="BH29">
        <v>9.3385487370466827E-2</v>
      </c>
      <c r="BI29">
        <v>0.25374271351403249</v>
      </c>
    </row>
    <row r="30" spans="1:62">
      <c r="A30" t="s">
        <v>156</v>
      </c>
      <c r="B30" t="s">
        <v>133</v>
      </c>
      <c r="E30">
        <v>57.2</v>
      </c>
      <c r="F30">
        <v>776</v>
      </c>
      <c r="H30">
        <v>6.91</v>
      </c>
      <c r="I30">
        <v>1.68</v>
      </c>
      <c r="J30">
        <v>8.94</v>
      </c>
      <c r="K30">
        <v>0.63</v>
      </c>
      <c r="L30">
        <v>16934.349999999999</v>
      </c>
      <c r="M30">
        <v>28.8</v>
      </c>
      <c r="N30">
        <v>57.3</v>
      </c>
      <c r="O30">
        <v>19.899999999999999</v>
      </c>
      <c r="P30">
        <v>-1</v>
      </c>
      <c r="R30">
        <v>327</v>
      </c>
      <c r="T30">
        <v>27</v>
      </c>
      <c r="V30">
        <v>5.78</v>
      </c>
      <c r="W30">
        <v>130</v>
      </c>
      <c r="X30">
        <v>4.0599999999999996</v>
      </c>
      <c r="Y30">
        <v>1.31</v>
      </c>
      <c r="AB30">
        <v>3716.33</v>
      </c>
      <c r="AC30">
        <v>5.26</v>
      </c>
      <c r="AD30">
        <v>-1</v>
      </c>
      <c r="AE30">
        <v>4.99</v>
      </c>
      <c r="AG30">
        <v>29.8</v>
      </c>
      <c r="AH30">
        <v>-1</v>
      </c>
      <c r="AI30">
        <v>2.92</v>
      </c>
      <c r="AJ30">
        <v>-1</v>
      </c>
      <c r="AK30">
        <v>2.76</v>
      </c>
      <c r="AL30">
        <v>0.41299999999999998</v>
      </c>
      <c r="AW30">
        <v>0.71730000000000005</v>
      </c>
      <c r="AX30">
        <v>0.51217999999999997</v>
      </c>
      <c r="AY30">
        <v>18.913</v>
      </c>
      <c r="AZ30">
        <v>15.673</v>
      </c>
      <c r="BA30">
        <v>38.899000000000001</v>
      </c>
      <c r="BB30">
        <v>0.7024221453287196</v>
      </c>
      <c r="BC30">
        <v>0.34729493891797558</v>
      </c>
      <c r="BD30">
        <v>0.31041666666666662</v>
      </c>
      <c r="BE30">
        <v>11.845238095238095</v>
      </c>
      <c r="BF30">
        <v>8.4422110552763815E-2</v>
      </c>
      <c r="BG30">
        <v>0.34723618090452263</v>
      </c>
      <c r="BH30">
        <v>0.21407407407407408</v>
      </c>
      <c r="BI30">
        <v>0.17492354740061164</v>
      </c>
    </row>
    <row r="31" spans="1:62">
      <c r="A31" t="s">
        <v>157</v>
      </c>
      <c r="B31" t="s">
        <v>133</v>
      </c>
      <c r="E31">
        <v>0.05</v>
      </c>
      <c r="F31">
        <v>0.56299999999999994</v>
      </c>
      <c r="H31">
        <v>7.9000000000000008E-3</v>
      </c>
      <c r="I31">
        <v>3.2000000000000002E-3</v>
      </c>
      <c r="J31">
        <v>0.14849999999999999</v>
      </c>
      <c r="K31">
        <v>9.5999999999999992E-3</v>
      </c>
      <c r="L31">
        <v>-1</v>
      </c>
      <c r="M31">
        <v>0.192</v>
      </c>
      <c r="N31">
        <v>0.55000000000000004</v>
      </c>
      <c r="O31">
        <v>1.7999999999999999E-2</v>
      </c>
      <c r="P31">
        <v>0.107</v>
      </c>
      <c r="R31">
        <v>7.6639999999999997</v>
      </c>
      <c r="T31">
        <v>0.58099999999999996</v>
      </c>
      <c r="V31">
        <v>0.23899999999999999</v>
      </c>
      <c r="W31">
        <v>5.0819999999999999</v>
      </c>
      <c r="X31">
        <v>0.157</v>
      </c>
      <c r="Y31">
        <v>9.6000000000000002E-2</v>
      </c>
      <c r="AB31">
        <v>716.3</v>
      </c>
      <c r="AC31">
        <v>0.35799999999999998</v>
      </c>
      <c r="AD31">
        <v>7.0000000000000007E-2</v>
      </c>
      <c r="AE31">
        <v>0.505</v>
      </c>
      <c r="AG31">
        <v>3.3279999999999998</v>
      </c>
      <c r="AH31">
        <v>0.115</v>
      </c>
      <c r="AI31">
        <v>0.34799999999999998</v>
      </c>
      <c r="AJ31">
        <v>-1</v>
      </c>
      <c r="AK31">
        <v>0.36499999999999999</v>
      </c>
      <c r="AL31">
        <v>5.8000000000000003E-2</v>
      </c>
      <c r="AW31">
        <v>0.70262999999999998</v>
      </c>
      <c r="AX31">
        <v>0.51312999999999998</v>
      </c>
      <c r="AY31">
        <v>18.274999999999999</v>
      </c>
      <c r="AZ31">
        <v>15.486000000000001</v>
      </c>
      <c r="BA31">
        <v>37.890999999999998</v>
      </c>
      <c r="BB31">
        <v>0.65690376569037656</v>
      </c>
      <c r="BC31">
        <v>3.2727272727272723E-2</v>
      </c>
      <c r="BD31">
        <v>0.7734375</v>
      </c>
      <c r="BE31">
        <v>5.6249999999999991</v>
      </c>
      <c r="BF31">
        <v>0.17777777777777781</v>
      </c>
      <c r="BG31">
        <v>0.43888888888888894</v>
      </c>
      <c r="BH31">
        <v>0.41135972461273668</v>
      </c>
      <c r="BI31">
        <v>6.5240083507306897E-3</v>
      </c>
      <c r="BJ31">
        <v>0.36942675159235672</v>
      </c>
    </row>
    <row r="32" spans="1:62">
      <c r="A32" t="s">
        <v>111</v>
      </c>
      <c r="B32" t="s">
        <v>133</v>
      </c>
      <c r="E32">
        <v>1.262</v>
      </c>
      <c r="F32">
        <v>13.87</v>
      </c>
      <c r="H32">
        <v>0.18709999999999999</v>
      </c>
      <c r="I32">
        <v>7.1099999999999997E-2</v>
      </c>
      <c r="J32">
        <v>3.5070000000000001</v>
      </c>
      <c r="K32">
        <v>0.192</v>
      </c>
      <c r="L32">
        <v>883.7</v>
      </c>
      <c r="M32">
        <v>3.895</v>
      </c>
      <c r="N32">
        <v>12.000999999999999</v>
      </c>
      <c r="O32">
        <v>0.48899999999999999</v>
      </c>
      <c r="P32">
        <v>2.0739999999999998</v>
      </c>
      <c r="R32">
        <v>113.2</v>
      </c>
      <c r="T32">
        <v>11.179</v>
      </c>
      <c r="V32">
        <v>3.7519999999999998</v>
      </c>
      <c r="W32">
        <v>104.24</v>
      </c>
      <c r="X32">
        <v>2.9740000000000002</v>
      </c>
      <c r="Y32">
        <v>1.335</v>
      </c>
      <c r="AB32">
        <v>9680.4410000000007</v>
      </c>
      <c r="AC32">
        <v>5.077</v>
      </c>
      <c r="AD32">
        <v>0.88500000000000001</v>
      </c>
      <c r="AE32">
        <v>6.3040000000000003</v>
      </c>
      <c r="AG32">
        <v>35.82</v>
      </c>
      <c r="AH32">
        <v>1.3420000000000001</v>
      </c>
      <c r="AI32">
        <v>4.1429999999999998</v>
      </c>
      <c r="AJ32">
        <v>0.621</v>
      </c>
      <c r="AK32">
        <v>3.9</v>
      </c>
      <c r="AL32">
        <v>0.58899999999999997</v>
      </c>
      <c r="AW32">
        <v>0.70264000000000004</v>
      </c>
      <c r="AX32">
        <v>0.51312999999999998</v>
      </c>
      <c r="AY32">
        <v>18.3</v>
      </c>
      <c r="AZ32">
        <v>15.486000000000001</v>
      </c>
      <c r="BA32">
        <v>37.890999999999998</v>
      </c>
      <c r="BB32">
        <v>0.79264392324093824</v>
      </c>
      <c r="BC32">
        <v>4.0746604449629201E-2</v>
      </c>
      <c r="BD32">
        <v>0.90038510911424907</v>
      </c>
      <c r="BE32">
        <v>6.8776371308016877</v>
      </c>
      <c r="BF32">
        <v>0.14539877300613496</v>
      </c>
      <c r="BG32">
        <v>0.38261758691206543</v>
      </c>
      <c r="BH32">
        <v>0.33562930494677518</v>
      </c>
      <c r="BI32">
        <v>1.1148409893992933E-2</v>
      </c>
      <c r="BJ32">
        <v>0.19804976462676527</v>
      </c>
    </row>
    <row r="33" spans="1:49">
      <c r="A33" t="s">
        <v>158</v>
      </c>
      <c r="B33" t="s">
        <v>159</v>
      </c>
      <c r="C33">
        <v>0.189</v>
      </c>
      <c r="E33">
        <v>2.33</v>
      </c>
      <c r="F33">
        <v>2.46</v>
      </c>
      <c r="G33">
        <v>0.11</v>
      </c>
      <c r="H33">
        <v>2.8299999999999999E-2</v>
      </c>
      <c r="I33">
        <v>7.7000000000000002E-3</v>
      </c>
      <c r="J33">
        <v>0.28899999999999998</v>
      </c>
      <c r="K33">
        <v>1.4800000000000001E-2</v>
      </c>
      <c r="L33">
        <v>550</v>
      </c>
      <c r="M33">
        <v>0.23499999999999999</v>
      </c>
      <c r="N33">
        <v>0.6</v>
      </c>
      <c r="O33">
        <v>2.69</v>
      </c>
      <c r="P33">
        <v>9.0999999999999998E-2</v>
      </c>
      <c r="R33">
        <v>7.73</v>
      </c>
      <c r="S33">
        <v>1010</v>
      </c>
      <c r="T33">
        <v>0.46400000000000002</v>
      </c>
      <c r="V33">
        <v>0.153</v>
      </c>
      <c r="W33">
        <v>3.52</v>
      </c>
      <c r="X33">
        <v>0.107</v>
      </c>
      <c r="Y33">
        <v>5.8599999999999999E-2</v>
      </c>
      <c r="AB33">
        <v>449</v>
      </c>
      <c r="AC33">
        <v>0.20599999999999999</v>
      </c>
      <c r="AD33">
        <v>3.7499999999999999E-2</v>
      </c>
      <c r="AE33">
        <v>0.254</v>
      </c>
      <c r="AF33">
        <v>1.44</v>
      </c>
      <c r="AG33">
        <v>1.56</v>
      </c>
      <c r="AH33">
        <v>5.6599999999999998E-2</v>
      </c>
      <c r="AI33">
        <v>0.16600000000000001</v>
      </c>
      <c r="AJ33">
        <v>2.6200000000000001E-2</v>
      </c>
      <c r="AK33">
        <v>0.16800000000000001</v>
      </c>
      <c r="AL33">
        <v>2.46E-2</v>
      </c>
      <c r="AM33">
        <v>5.85</v>
      </c>
      <c r="AN33">
        <v>52.4</v>
      </c>
      <c r="AO33">
        <v>2627</v>
      </c>
      <c r="AP33">
        <v>519</v>
      </c>
      <c r="AQ33">
        <v>1.1299999999999999</v>
      </c>
      <c r="AR33">
        <v>127</v>
      </c>
      <c r="AS33">
        <v>303</v>
      </c>
      <c r="AT33">
        <v>9.48</v>
      </c>
    </row>
    <row r="42" spans="1:49">
      <c r="C42" t="s">
        <v>36</v>
      </c>
      <c r="D42" t="s">
        <v>8</v>
      </c>
      <c r="E42" t="s">
        <v>41</v>
      </c>
      <c r="F42" t="s">
        <v>38</v>
      </c>
      <c r="G42" t="s">
        <v>3</v>
      </c>
      <c r="H42" t="s">
        <v>60</v>
      </c>
      <c r="I42" t="s">
        <v>46</v>
      </c>
      <c r="J42" t="s">
        <v>34</v>
      </c>
      <c r="K42" t="s">
        <v>12</v>
      </c>
      <c r="L42" t="s">
        <v>58</v>
      </c>
      <c r="M42" t="s">
        <v>68</v>
      </c>
      <c r="N42" t="s">
        <v>72</v>
      </c>
      <c r="O42" t="s">
        <v>17</v>
      </c>
      <c r="P42" t="s">
        <v>39</v>
      </c>
      <c r="Q42" t="s">
        <v>24</v>
      </c>
      <c r="R42" t="s">
        <v>16</v>
      </c>
      <c r="S42" t="s">
        <v>44</v>
      </c>
      <c r="T42" t="s">
        <v>19</v>
      </c>
      <c r="U42" t="s">
        <v>76</v>
      </c>
      <c r="V42" t="s">
        <v>25</v>
      </c>
      <c r="W42" t="s">
        <v>51</v>
      </c>
      <c r="X42" t="s">
        <v>63</v>
      </c>
      <c r="Y42" t="s">
        <v>74</v>
      </c>
      <c r="Z42" t="s">
        <v>77</v>
      </c>
      <c r="AA42" t="s">
        <v>42</v>
      </c>
      <c r="AB42" t="s">
        <v>18</v>
      </c>
      <c r="AC42" t="s">
        <v>7</v>
      </c>
      <c r="AD42" t="s">
        <v>35</v>
      </c>
      <c r="AE42" t="s">
        <v>14</v>
      </c>
      <c r="AF42" t="s">
        <v>49</v>
      </c>
      <c r="AG42" t="s">
        <v>43</v>
      </c>
      <c r="AH42" t="s">
        <v>61</v>
      </c>
      <c r="AI42" t="s">
        <v>22</v>
      </c>
      <c r="AJ42" t="s">
        <v>26</v>
      </c>
      <c r="AK42" t="s">
        <v>65</v>
      </c>
      <c r="AL42" t="s">
        <v>20</v>
      </c>
      <c r="AM42" t="s">
        <v>30</v>
      </c>
      <c r="AN42" t="s">
        <v>21</v>
      </c>
      <c r="AO42" t="s">
        <v>70</v>
      </c>
      <c r="AP42" t="s">
        <v>75</v>
      </c>
      <c r="AQ42" t="s">
        <v>37</v>
      </c>
      <c r="AR42" t="s">
        <v>28</v>
      </c>
      <c r="AS42" t="s">
        <v>64</v>
      </c>
      <c r="AT42" t="s">
        <v>73</v>
      </c>
      <c r="AU42" t="s">
        <v>47</v>
      </c>
      <c r="AV42" t="s">
        <v>67</v>
      </c>
      <c r="AW42" t="s">
        <v>71</v>
      </c>
    </row>
    <row r="43" spans="1:49">
      <c r="A43" t="s">
        <v>158</v>
      </c>
      <c r="B43" t="s">
        <v>159</v>
      </c>
      <c r="C43">
        <v>1.44</v>
      </c>
      <c r="D43">
        <v>2.2599999999999999E-2</v>
      </c>
      <c r="E43">
        <v>0.48</v>
      </c>
      <c r="F43">
        <v>9.42</v>
      </c>
      <c r="G43">
        <v>0.79</v>
      </c>
      <c r="H43">
        <v>10.52</v>
      </c>
      <c r="I43">
        <v>1010</v>
      </c>
      <c r="J43">
        <v>550</v>
      </c>
      <c r="K43">
        <v>0.84</v>
      </c>
      <c r="L43">
        <v>5.85</v>
      </c>
      <c r="M43">
        <v>449</v>
      </c>
      <c r="N43">
        <v>52.4</v>
      </c>
      <c r="O43">
        <v>2627</v>
      </c>
      <c r="P43">
        <v>1910</v>
      </c>
      <c r="Q43">
        <v>19.52</v>
      </c>
      <c r="R43">
        <v>519</v>
      </c>
      <c r="S43">
        <v>1.1299999999999999</v>
      </c>
      <c r="T43">
        <v>127</v>
      </c>
      <c r="U43">
        <v>303</v>
      </c>
      <c r="V43">
        <v>9.48</v>
      </c>
      <c r="W43">
        <v>2.33</v>
      </c>
      <c r="X43">
        <v>7.73</v>
      </c>
      <c r="Y43">
        <v>1.56</v>
      </c>
      <c r="Z43">
        <v>3.52</v>
      </c>
      <c r="AA43">
        <v>0.28899999999999998</v>
      </c>
      <c r="AB43">
        <v>0.189</v>
      </c>
      <c r="AC43">
        <v>2.46</v>
      </c>
      <c r="AD43">
        <v>0.23499999999999999</v>
      </c>
      <c r="AE43">
        <v>0.6</v>
      </c>
      <c r="AF43">
        <v>9.0999999999999998E-2</v>
      </c>
      <c r="AG43">
        <v>0.46400000000000002</v>
      </c>
      <c r="AH43">
        <v>0.153</v>
      </c>
      <c r="AI43">
        <v>5.8599999999999999E-2</v>
      </c>
      <c r="AJ43">
        <v>0.20599999999999999</v>
      </c>
      <c r="AK43">
        <v>3.7499999999999999E-2</v>
      </c>
      <c r="AL43">
        <v>0.254</v>
      </c>
      <c r="AM43">
        <v>5.6599999999999998E-2</v>
      </c>
      <c r="AN43">
        <v>0.16600000000000001</v>
      </c>
      <c r="AO43">
        <v>2.6200000000000001E-2</v>
      </c>
      <c r="AP43">
        <v>0.16800000000000001</v>
      </c>
      <c r="AQ43">
        <v>2.46E-2</v>
      </c>
      <c r="AR43">
        <v>0.107</v>
      </c>
      <c r="AS43">
        <v>1.4800000000000001E-2</v>
      </c>
      <c r="AT43">
        <v>0.11</v>
      </c>
      <c r="AU43">
        <v>2.69</v>
      </c>
      <c r="AV43">
        <v>2.8299999999999999E-2</v>
      </c>
      <c r="AW43">
        <v>7.7000000000000002E-3</v>
      </c>
    </row>
    <row r="45" spans="1:49">
      <c r="C45">
        <v>0.189</v>
      </c>
      <c r="D45" t="e">
        <v>#N/A</v>
      </c>
      <c r="E45">
        <v>2.33</v>
      </c>
      <c r="F45">
        <v>2.46</v>
      </c>
      <c r="G45">
        <v>0.11</v>
      </c>
      <c r="H45">
        <v>2.8299999999999999E-2</v>
      </c>
      <c r="I45">
        <v>7.7000000000000002E-3</v>
      </c>
      <c r="J45">
        <v>0.28899999999999998</v>
      </c>
      <c r="K45">
        <v>1.4800000000000001E-2</v>
      </c>
      <c r="L45">
        <v>550</v>
      </c>
      <c r="M45">
        <v>0.23499999999999999</v>
      </c>
      <c r="N45">
        <v>0.6</v>
      </c>
      <c r="O45">
        <v>2.69</v>
      </c>
      <c r="P45">
        <v>9.0999999999999998E-2</v>
      </c>
      <c r="Q45" t="e">
        <v>#N/A</v>
      </c>
      <c r="R45">
        <v>7.73</v>
      </c>
      <c r="S45">
        <v>1010</v>
      </c>
      <c r="T45">
        <v>0.46400000000000002</v>
      </c>
      <c r="U45" t="e">
        <v>#N/A</v>
      </c>
      <c r="V45">
        <v>0.153</v>
      </c>
      <c r="W45">
        <v>3.52</v>
      </c>
      <c r="X45">
        <v>0.107</v>
      </c>
      <c r="Y45">
        <v>5.8599999999999999E-2</v>
      </c>
      <c r="Z45" t="e">
        <v>#N/A</v>
      </c>
      <c r="AA45" t="e">
        <v>#N/A</v>
      </c>
      <c r="AB45">
        <v>449</v>
      </c>
      <c r="AC45">
        <v>0.20599999999999999</v>
      </c>
      <c r="AD45">
        <v>3.7499999999999999E-2</v>
      </c>
      <c r="AE45">
        <v>0.254</v>
      </c>
      <c r="AF45">
        <v>1.44</v>
      </c>
      <c r="AG45">
        <v>1.56</v>
      </c>
      <c r="AH45">
        <v>5.6599999999999998E-2</v>
      </c>
      <c r="AI45">
        <v>0.16600000000000001</v>
      </c>
      <c r="AJ45">
        <v>2.6200000000000001E-2</v>
      </c>
      <c r="AK45">
        <v>0.16800000000000001</v>
      </c>
      <c r="AL45">
        <v>2.46E-2</v>
      </c>
      <c r="AM45">
        <v>5.85</v>
      </c>
      <c r="AN45">
        <v>52.4</v>
      </c>
      <c r="AO45">
        <v>2627</v>
      </c>
      <c r="AP45">
        <v>519</v>
      </c>
      <c r="AQ45">
        <v>1.1299999999999999</v>
      </c>
      <c r="AR45">
        <v>127</v>
      </c>
      <c r="AS45">
        <v>303</v>
      </c>
      <c r="AT45">
        <v>9.48</v>
      </c>
      <c r="AU45" t="e">
        <v>#N/A</v>
      </c>
      <c r="AV45" t="e">
        <v>#N/A</v>
      </c>
      <c r="AW45" t="e">
        <v>#N/A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L11"/>
  <sheetViews>
    <sheetView workbookViewId="0">
      <selection activeCell="C2" sqref="C2"/>
    </sheetView>
  </sheetViews>
  <sheetFormatPr baseColWidth="10" defaultColWidth="12.83203125" defaultRowHeight="15"/>
  <cols>
    <col min="1" max="1" width="15" bestFit="1" customWidth="1"/>
    <col min="2" max="2" width="17.5" bestFit="1" customWidth="1"/>
    <col min="3" max="3" width="22.5" bestFit="1" customWidth="1"/>
  </cols>
  <sheetData>
    <row r="1" spans="1:90">
      <c r="A1" t="s">
        <v>81</v>
      </c>
      <c r="B1" t="s">
        <v>79</v>
      </c>
      <c r="C1" t="s">
        <v>83</v>
      </c>
      <c r="D1" t="s">
        <v>36</v>
      </c>
      <c r="E1" t="s">
        <v>8</v>
      </c>
      <c r="F1" t="s">
        <v>6</v>
      </c>
      <c r="G1" t="s">
        <v>11</v>
      </c>
      <c r="H1" t="s">
        <v>0</v>
      </c>
      <c r="I1" t="s">
        <v>23</v>
      </c>
      <c r="J1" t="s">
        <v>41</v>
      </c>
      <c r="K1" t="s">
        <v>38</v>
      </c>
      <c r="L1" t="s">
        <v>3</v>
      </c>
      <c r="M1" t="s">
        <v>60</v>
      </c>
      <c r="N1" t="s">
        <v>46</v>
      </c>
      <c r="O1" t="s">
        <v>56</v>
      </c>
      <c r="P1" t="s">
        <v>15</v>
      </c>
      <c r="Q1" t="s">
        <v>34</v>
      </c>
      <c r="R1" t="s">
        <v>12</v>
      </c>
      <c r="S1" t="s">
        <v>58</v>
      </c>
      <c r="T1" t="s">
        <v>68</v>
      </c>
      <c r="U1" t="s">
        <v>72</v>
      </c>
      <c r="V1" t="s">
        <v>17</v>
      </c>
      <c r="W1" t="s">
        <v>39</v>
      </c>
      <c r="X1" t="s">
        <v>24</v>
      </c>
      <c r="Y1" t="s">
        <v>16</v>
      </c>
      <c r="Z1" t="s">
        <v>44</v>
      </c>
      <c r="AA1" t="s">
        <v>19</v>
      </c>
      <c r="AB1" t="s">
        <v>76</v>
      </c>
      <c r="AC1" t="s">
        <v>25</v>
      </c>
      <c r="AD1" t="s">
        <v>27</v>
      </c>
      <c r="AE1" t="s">
        <v>4</v>
      </c>
      <c r="AF1" t="s">
        <v>59</v>
      </c>
      <c r="AG1" t="s">
        <v>10</v>
      </c>
      <c r="AH1" t="s">
        <v>51</v>
      </c>
      <c r="AI1" t="s">
        <v>63</v>
      </c>
      <c r="AJ1" t="s">
        <v>74</v>
      </c>
      <c r="AK1" t="s">
        <v>77</v>
      </c>
      <c r="AL1" t="s">
        <v>42</v>
      </c>
      <c r="AM1" t="s">
        <v>40</v>
      </c>
      <c r="AN1" t="s">
        <v>55</v>
      </c>
      <c r="AO1" t="s">
        <v>54</v>
      </c>
      <c r="AP1" t="s">
        <v>48</v>
      </c>
      <c r="AQ1" t="s">
        <v>2</v>
      </c>
      <c r="AR1" t="s">
        <v>13</v>
      </c>
      <c r="AS1" t="s">
        <v>32</v>
      </c>
      <c r="AT1" t="s">
        <v>62</v>
      </c>
      <c r="AU1" t="s">
        <v>57</v>
      </c>
      <c r="AV1" t="s">
        <v>66</v>
      </c>
      <c r="AW1" t="s">
        <v>31</v>
      </c>
      <c r="AX1" t="s">
        <v>18</v>
      </c>
      <c r="AY1" t="s">
        <v>7</v>
      </c>
      <c r="AZ1" t="s">
        <v>35</v>
      </c>
      <c r="BA1" t="s">
        <v>14</v>
      </c>
      <c r="BB1" t="s">
        <v>49</v>
      </c>
      <c r="BC1" t="s">
        <v>43</v>
      </c>
      <c r="BD1" t="s">
        <v>61</v>
      </c>
      <c r="BE1" t="s">
        <v>22</v>
      </c>
      <c r="BF1" t="s">
        <v>26</v>
      </c>
      <c r="BG1" t="s">
        <v>65</v>
      </c>
      <c r="BH1" t="s">
        <v>20</v>
      </c>
      <c r="BI1" t="s">
        <v>30</v>
      </c>
      <c r="BJ1" t="s">
        <v>21</v>
      </c>
      <c r="BK1" t="s">
        <v>70</v>
      </c>
      <c r="BL1" t="s">
        <v>75</v>
      </c>
      <c r="BM1" t="s">
        <v>37</v>
      </c>
      <c r="BN1" t="s">
        <v>28</v>
      </c>
      <c r="BO1" t="s">
        <v>64</v>
      </c>
      <c r="BP1" t="s">
        <v>73</v>
      </c>
      <c r="BQ1" t="s">
        <v>53</v>
      </c>
      <c r="BR1" t="s">
        <v>45</v>
      </c>
      <c r="BS1" t="s">
        <v>33</v>
      </c>
      <c r="BT1" t="s">
        <v>50</v>
      </c>
      <c r="BU1" t="s">
        <v>5</v>
      </c>
      <c r="BV1" t="s">
        <v>29</v>
      </c>
      <c r="BW1" t="s">
        <v>69</v>
      </c>
      <c r="BX1" t="s">
        <v>47</v>
      </c>
      <c r="BY1" t="s">
        <v>9</v>
      </c>
      <c r="BZ1" t="s">
        <v>67</v>
      </c>
      <c r="CA1" t="s">
        <v>71</v>
      </c>
      <c r="CC1" t="s">
        <v>88</v>
      </c>
      <c r="CD1" t="s">
        <v>90</v>
      </c>
      <c r="CE1" t="s">
        <v>92</v>
      </c>
      <c r="CF1" t="s">
        <v>107</v>
      </c>
      <c r="CG1" t="s">
        <v>94</v>
      </c>
      <c r="CH1" t="s">
        <v>96</v>
      </c>
      <c r="CI1" t="s">
        <v>98</v>
      </c>
      <c r="CJ1" t="s">
        <v>100</v>
      </c>
      <c r="CK1" t="s">
        <v>102</v>
      </c>
      <c r="CL1" t="s">
        <v>104</v>
      </c>
    </row>
    <row r="2" spans="1:90">
      <c r="A2" t="s">
        <v>1</v>
      </c>
      <c r="B2" t="s">
        <v>160</v>
      </c>
      <c r="C2" t="s">
        <v>223</v>
      </c>
      <c r="D2">
        <v>1.6</v>
      </c>
      <c r="E2">
        <v>6.8000000000000005E-2</v>
      </c>
      <c r="F2">
        <v>0.3</v>
      </c>
      <c r="G2">
        <v>120</v>
      </c>
      <c r="H2">
        <v>2</v>
      </c>
      <c r="I2">
        <v>25</v>
      </c>
      <c r="J2">
        <v>2670</v>
      </c>
      <c r="K2">
        <v>228000</v>
      </c>
      <c r="L2">
        <v>23500</v>
      </c>
      <c r="M2">
        <v>210000</v>
      </c>
      <c r="N2">
        <v>90</v>
      </c>
      <c r="O2">
        <v>250</v>
      </c>
      <c r="P2">
        <v>17</v>
      </c>
      <c r="Q2">
        <v>240</v>
      </c>
      <c r="R2">
        <v>25299.999999999996</v>
      </c>
      <c r="S2">
        <v>16.2</v>
      </c>
      <c r="T2">
        <v>1205</v>
      </c>
      <c r="U2">
        <v>82</v>
      </c>
      <c r="V2">
        <v>2625</v>
      </c>
      <c r="W2">
        <v>1045</v>
      </c>
      <c r="X2">
        <v>62600</v>
      </c>
      <c r="Y2">
        <v>105</v>
      </c>
      <c r="Z2">
        <v>1960</v>
      </c>
      <c r="AA2">
        <v>30</v>
      </c>
      <c r="AB2">
        <v>55</v>
      </c>
      <c r="AC2">
        <v>4</v>
      </c>
      <c r="AD2">
        <v>1.1000000000000001</v>
      </c>
      <c r="AE2">
        <v>0.05</v>
      </c>
      <c r="AF2">
        <v>7.4999999999999997E-2</v>
      </c>
      <c r="AG2">
        <v>0.05</v>
      </c>
      <c r="AH2">
        <v>0.6</v>
      </c>
      <c r="AI2">
        <v>19.899999999999999</v>
      </c>
      <c r="AJ2">
        <v>4.3</v>
      </c>
      <c r="AK2">
        <v>10.5</v>
      </c>
      <c r="AL2">
        <v>0.65800000000000003</v>
      </c>
      <c r="AM2">
        <v>0.05</v>
      </c>
      <c r="AN2">
        <v>5.0000000000000001E-3</v>
      </c>
      <c r="AO2">
        <v>8.9999999999999998E-4</v>
      </c>
      <c r="AP2">
        <v>3.8999999999999998E-3</v>
      </c>
      <c r="AQ2">
        <v>8.0000000000000002E-3</v>
      </c>
      <c r="AR2">
        <v>0.04</v>
      </c>
      <c r="AS2">
        <v>1.0999999999999999E-2</v>
      </c>
      <c r="AT2">
        <v>0.13</v>
      </c>
      <c r="AU2">
        <v>5.4999999999999997E-3</v>
      </c>
      <c r="AV2">
        <v>1.2E-2</v>
      </c>
      <c r="AW2">
        <v>0.01</v>
      </c>
      <c r="AX2">
        <v>2.1000000000000001E-2</v>
      </c>
      <c r="AY2">
        <v>6.6</v>
      </c>
      <c r="AZ2">
        <v>0.64800000000000002</v>
      </c>
      <c r="BA2">
        <v>1.675</v>
      </c>
      <c r="BB2">
        <v>0.254</v>
      </c>
      <c r="BC2">
        <v>1.25</v>
      </c>
      <c r="BD2">
        <v>0.40600000000000003</v>
      </c>
      <c r="BE2">
        <v>0.154</v>
      </c>
      <c r="BF2">
        <v>0.54400000000000004</v>
      </c>
      <c r="BG2">
        <v>9.9000000000000005E-2</v>
      </c>
      <c r="BH2">
        <v>0.67400000000000004</v>
      </c>
      <c r="BI2">
        <v>0.14899999999999999</v>
      </c>
      <c r="BJ2">
        <v>0.438</v>
      </c>
      <c r="BK2">
        <v>6.8000000000000005E-2</v>
      </c>
      <c r="BL2">
        <v>0.441</v>
      </c>
      <c r="BM2">
        <v>6.7500000000000004E-2</v>
      </c>
      <c r="BN2">
        <v>0.28299999999999997</v>
      </c>
      <c r="BO2">
        <v>3.6999999999999998E-2</v>
      </c>
      <c r="BP2">
        <v>2.9000000000000001E-2</v>
      </c>
      <c r="BQ2">
        <v>2.8000000000000003E-4</v>
      </c>
      <c r="BR2">
        <v>3.3999999999999998E-3</v>
      </c>
      <c r="BS2">
        <v>3.2000000000000002E-3</v>
      </c>
      <c r="BT2">
        <v>7.0999999999999995E-3</v>
      </c>
      <c r="BU2">
        <v>1E-3</v>
      </c>
      <c r="BV2">
        <v>0.01</v>
      </c>
      <c r="BW2">
        <v>3.5000000000000001E-3</v>
      </c>
      <c r="BX2">
        <v>0.15</v>
      </c>
      <c r="BY2">
        <v>2.5000000000000001E-3</v>
      </c>
      <c r="BZ2">
        <v>7.9500000000000001E-2</v>
      </c>
      <c r="CA2">
        <v>2.0300000000000002E-2</v>
      </c>
      <c r="CC2">
        <v>44.931623931623939</v>
      </c>
      <c r="CD2">
        <v>0.2010346700083542</v>
      </c>
      <c r="CE2">
        <v>4.4404373610081542</v>
      </c>
      <c r="CF2">
        <v>0.1344373321396598</v>
      </c>
      <c r="CG2">
        <v>8.0830797233345475</v>
      </c>
      <c r="CH2">
        <v>37.812345679012346</v>
      </c>
      <c r="CI2">
        <v>3.5399800399201595</v>
      </c>
      <c r="CJ2">
        <v>0.35990996085254462</v>
      </c>
      <c r="CK2">
        <v>2.8910485933503833E-2</v>
      </c>
      <c r="CL2">
        <v>2.062415240555376E-2</v>
      </c>
    </row>
    <row r="3" spans="1:90">
      <c r="B3" t="s">
        <v>162</v>
      </c>
      <c r="D3">
        <v>0.48</v>
      </c>
      <c r="E3">
        <v>1.3599999999999999E-2</v>
      </c>
      <c r="F3" t="s">
        <v>86</v>
      </c>
      <c r="G3" t="s">
        <v>86</v>
      </c>
      <c r="H3" t="s">
        <v>86</v>
      </c>
      <c r="I3" t="s">
        <v>86</v>
      </c>
      <c r="J3">
        <v>401</v>
      </c>
      <c r="K3">
        <v>22799.999999999996</v>
      </c>
      <c r="L3">
        <v>2350</v>
      </c>
      <c r="M3">
        <v>21000</v>
      </c>
      <c r="N3">
        <v>13.5</v>
      </c>
      <c r="O3">
        <v>50</v>
      </c>
      <c r="P3" t="s">
        <v>86</v>
      </c>
      <c r="Q3">
        <v>48</v>
      </c>
      <c r="R3">
        <v>2530</v>
      </c>
      <c r="S3">
        <v>1.62</v>
      </c>
      <c r="T3">
        <v>120.5</v>
      </c>
      <c r="U3">
        <v>12.3</v>
      </c>
      <c r="V3">
        <v>393.75</v>
      </c>
      <c r="W3">
        <v>104.5</v>
      </c>
      <c r="X3">
        <v>6260</v>
      </c>
      <c r="Y3">
        <v>10.5</v>
      </c>
      <c r="Z3">
        <v>196</v>
      </c>
      <c r="AA3">
        <v>4.5</v>
      </c>
      <c r="AB3">
        <v>8.25</v>
      </c>
      <c r="AC3">
        <v>0.4</v>
      </c>
      <c r="AD3">
        <v>0.16500000000000001</v>
      </c>
      <c r="AE3" t="s">
        <v>86</v>
      </c>
      <c r="AF3">
        <v>5.2499999999999998E-2</v>
      </c>
      <c r="AG3" t="s">
        <v>86</v>
      </c>
      <c r="AH3">
        <v>0.18</v>
      </c>
      <c r="AI3">
        <v>1.99</v>
      </c>
      <c r="AJ3">
        <v>0.43</v>
      </c>
      <c r="AK3">
        <v>1.05</v>
      </c>
      <c r="AL3">
        <v>9.8699999999999996E-2</v>
      </c>
      <c r="AM3">
        <v>0.02</v>
      </c>
      <c r="AN3">
        <v>1.5E-3</v>
      </c>
      <c r="AO3">
        <v>3.5999999999999997E-4</v>
      </c>
      <c r="AP3">
        <v>3.1199999999999999E-3</v>
      </c>
      <c r="AQ3" t="s">
        <v>86</v>
      </c>
      <c r="AR3">
        <v>1.2E-2</v>
      </c>
      <c r="AS3">
        <v>4.4000000000000003E-3</v>
      </c>
      <c r="AT3">
        <v>3.9E-2</v>
      </c>
      <c r="AU3">
        <v>2.7499999999999998E-3</v>
      </c>
      <c r="AV3" t="s">
        <v>86</v>
      </c>
      <c r="AW3" t="s">
        <v>86</v>
      </c>
      <c r="AX3">
        <v>8.4000000000000012E-3</v>
      </c>
      <c r="AY3">
        <v>0.66</v>
      </c>
      <c r="AZ3">
        <v>6.4799999999999996E-2</v>
      </c>
      <c r="BA3">
        <v>0.16800000000000001</v>
      </c>
      <c r="BB3">
        <v>2.5399999999999999E-2</v>
      </c>
      <c r="BC3">
        <v>0.125</v>
      </c>
      <c r="BD3">
        <v>4.0600000000000004E-2</v>
      </c>
      <c r="BE3">
        <v>1.54E-2</v>
      </c>
      <c r="BF3">
        <v>5.4399999999999997E-2</v>
      </c>
      <c r="BG3">
        <v>9.9000000000000008E-3</v>
      </c>
      <c r="BH3">
        <v>6.7400000000000002E-2</v>
      </c>
      <c r="BI3">
        <v>1.49E-2</v>
      </c>
      <c r="BJ3">
        <v>4.3799999999999999E-2</v>
      </c>
      <c r="BK3">
        <v>6.7999999999999996E-3</v>
      </c>
      <c r="BL3">
        <v>4.41E-2</v>
      </c>
      <c r="BM3">
        <v>6.7499999999999999E-3</v>
      </c>
      <c r="BN3">
        <v>2.8300000000000002E-2</v>
      </c>
      <c r="BO3">
        <v>5.5999999999999999E-3</v>
      </c>
      <c r="BP3" t="s">
        <v>86</v>
      </c>
      <c r="BQ3">
        <v>8.4000000000000009E-5</v>
      </c>
      <c r="BR3">
        <v>1.0200000000000001E-3</v>
      </c>
      <c r="BS3">
        <v>9.5999999999999992E-4</v>
      </c>
      <c r="BT3">
        <v>2.1299999999999999E-3</v>
      </c>
      <c r="BU3" t="s">
        <v>86</v>
      </c>
      <c r="BV3" t="s">
        <v>86</v>
      </c>
      <c r="BW3">
        <v>1.4E-3</v>
      </c>
      <c r="BX3">
        <v>0.03</v>
      </c>
      <c r="BY3">
        <v>7.5000000000000002E-4</v>
      </c>
      <c r="BZ3">
        <v>1.1900000000000001E-2</v>
      </c>
      <c r="CA3">
        <v>4.0999999999999995E-3</v>
      </c>
      <c r="CC3">
        <v>4.4931623931623941</v>
      </c>
      <c r="CD3">
        <v>2.0103467000835422E-2</v>
      </c>
      <c r="CE3">
        <v>0.44404373610081538</v>
      </c>
      <c r="CF3">
        <v>1.3443733213965978E-2</v>
      </c>
      <c r="CG3">
        <v>0.80830797233345475</v>
      </c>
      <c r="CH3">
        <v>3.7812345679012345</v>
      </c>
      <c r="CI3">
        <v>0.35399800399201597</v>
      </c>
      <c r="CJ3">
        <v>5.4053892996955198E-2</v>
      </c>
      <c r="CK3">
        <v>5.7820971867007668E-3</v>
      </c>
      <c r="CL3">
        <v>3.093622860833064E-3</v>
      </c>
    </row>
    <row r="4" spans="1:90">
      <c r="A4" t="s">
        <v>109</v>
      </c>
      <c r="B4" t="s">
        <v>164</v>
      </c>
      <c r="C4" t="s">
        <v>112</v>
      </c>
      <c r="D4" t="s">
        <v>86</v>
      </c>
      <c r="E4" t="s">
        <v>86</v>
      </c>
      <c r="F4" t="s">
        <v>86</v>
      </c>
      <c r="G4" t="s">
        <v>86</v>
      </c>
      <c r="H4" t="s">
        <v>86</v>
      </c>
      <c r="I4" t="s">
        <v>86</v>
      </c>
      <c r="J4">
        <v>19874.220716360112</v>
      </c>
      <c r="K4">
        <v>45681.58808933002</v>
      </c>
      <c r="L4">
        <v>80733.60141231856</v>
      </c>
      <c r="M4">
        <v>235791.61118508654</v>
      </c>
      <c r="N4" t="s">
        <v>86</v>
      </c>
      <c r="O4" t="s">
        <v>86</v>
      </c>
      <c r="P4" t="s">
        <v>86</v>
      </c>
      <c r="Q4">
        <v>883.7</v>
      </c>
      <c r="R4">
        <v>80781.783166904424</v>
      </c>
      <c r="S4">
        <v>41.37</v>
      </c>
      <c r="T4">
        <v>9680.2954431647468</v>
      </c>
      <c r="U4" t="s">
        <v>86</v>
      </c>
      <c r="V4" t="s">
        <v>86</v>
      </c>
      <c r="W4" t="s">
        <v>86</v>
      </c>
      <c r="X4">
        <v>80744.916831124894</v>
      </c>
      <c r="Y4">
        <v>47.07</v>
      </c>
      <c r="Z4">
        <v>149.5</v>
      </c>
      <c r="AA4">
        <v>74.400000000000006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G4" t="s">
        <v>86</v>
      </c>
      <c r="AH4">
        <v>1.262</v>
      </c>
      <c r="AI4">
        <v>113.2</v>
      </c>
      <c r="AJ4">
        <v>35.82</v>
      </c>
      <c r="AK4">
        <v>104.24</v>
      </c>
      <c r="AL4">
        <v>3.5070000000000001</v>
      </c>
      <c r="AM4" t="s">
        <v>86</v>
      </c>
      <c r="AN4" t="s">
        <v>86</v>
      </c>
      <c r="AO4" t="s">
        <v>86</v>
      </c>
      <c r="AP4" t="s">
        <v>86</v>
      </c>
      <c r="AQ4" t="s">
        <v>86</v>
      </c>
      <c r="AR4" t="s">
        <v>86</v>
      </c>
      <c r="AS4" t="s">
        <v>86</v>
      </c>
      <c r="AT4">
        <v>1.3819999999999999</v>
      </c>
      <c r="AU4" t="s">
        <v>86</v>
      </c>
      <c r="AV4" t="s">
        <v>86</v>
      </c>
      <c r="AW4" t="s">
        <v>86</v>
      </c>
      <c r="AX4">
        <v>1.4080000000000001E-2</v>
      </c>
      <c r="AY4">
        <v>13.87</v>
      </c>
      <c r="AZ4">
        <v>3.895</v>
      </c>
      <c r="BA4">
        <v>12.000999999999999</v>
      </c>
      <c r="BB4">
        <v>2.0739999999999998</v>
      </c>
      <c r="BC4">
        <v>11.179</v>
      </c>
      <c r="BD4">
        <v>3.7519999999999998</v>
      </c>
      <c r="BE4">
        <v>1.335</v>
      </c>
      <c r="BF4">
        <v>5.077</v>
      </c>
      <c r="BG4">
        <v>0.88500000000000001</v>
      </c>
      <c r="BH4">
        <v>6.3040000000000003</v>
      </c>
      <c r="BI4">
        <v>1.3420000000000001</v>
      </c>
      <c r="BJ4">
        <v>4.1429999999999998</v>
      </c>
      <c r="BK4">
        <v>0.621</v>
      </c>
      <c r="BL4">
        <v>3.9</v>
      </c>
      <c r="BM4">
        <v>0.58899999999999997</v>
      </c>
      <c r="BN4">
        <v>2.9740000000000002</v>
      </c>
      <c r="BO4">
        <v>0.192</v>
      </c>
      <c r="BP4" t="s">
        <v>86</v>
      </c>
      <c r="BQ4" t="s">
        <v>86</v>
      </c>
      <c r="BR4" t="s">
        <v>86</v>
      </c>
      <c r="BS4" t="s">
        <v>86</v>
      </c>
      <c r="BT4" t="s">
        <v>86</v>
      </c>
      <c r="BU4" t="s">
        <v>86</v>
      </c>
      <c r="BV4" t="s">
        <v>86</v>
      </c>
      <c r="BW4" t="s">
        <v>86</v>
      </c>
      <c r="BX4">
        <v>0.48899999999999999</v>
      </c>
      <c r="BY4" t="s">
        <v>86</v>
      </c>
      <c r="BZ4">
        <v>0.18709999999999999</v>
      </c>
      <c r="CA4">
        <v>7.1099999999999997E-2</v>
      </c>
      <c r="CC4">
        <v>50.45</v>
      </c>
      <c r="CD4">
        <v>1.615</v>
      </c>
      <c r="CE4">
        <v>15.255000000000001</v>
      </c>
      <c r="CG4">
        <v>10.426</v>
      </c>
      <c r="CH4">
        <v>7.5759999999999996</v>
      </c>
      <c r="CI4">
        <v>11.303000000000001</v>
      </c>
      <c r="CJ4">
        <v>2.6789999999999998</v>
      </c>
      <c r="CK4">
        <v>0.10645081841432225</v>
      </c>
    </row>
    <row r="5" spans="1:90">
      <c r="B5" t="s">
        <v>166</v>
      </c>
      <c r="D5" t="s">
        <v>86</v>
      </c>
      <c r="E5" t="s">
        <v>86</v>
      </c>
      <c r="F5" t="s">
        <v>86</v>
      </c>
      <c r="G5" t="s">
        <v>86</v>
      </c>
      <c r="H5" t="s">
        <v>86</v>
      </c>
      <c r="I5" t="s">
        <v>86</v>
      </c>
      <c r="J5">
        <v>2643.2194256211678</v>
      </c>
      <c r="K5">
        <v>5573.322580645161</v>
      </c>
      <c r="L5">
        <v>6458.6881129854846</v>
      </c>
      <c r="M5">
        <v>4244.2490013315573</v>
      </c>
      <c r="N5" t="s">
        <v>86</v>
      </c>
      <c r="O5" t="s">
        <v>86</v>
      </c>
      <c r="P5" t="s">
        <v>86</v>
      </c>
      <c r="Q5">
        <v>406.5</v>
      </c>
      <c r="R5">
        <v>5816.1740370898706</v>
      </c>
      <c r="S5">
        <v>4.0540000000000003</v>
      </c>
      <c r="T5">
        <v>3291.300450676014</v>
      </c>
      <c r="U5" t="s">
        <v>86</v>
      </c>
      <c r="V5" t="s">
        <v>86</v>
      </c>
      <c r="W5" t="s">
        <v>86</v>
      </c>
      <c r="X5">
        <v>11949.875951508315</v>
      </c>
      <c r="Y5">
        <v>3.7189999999999999</v>
      </c>
      <c r="AA5">
        <v>21.7</v>
      </c>
      <c r="AB5" t="s">
        <v>86</v>
      </c>
      <c r="AC5" t="s">
        <v>86</v>
      </c>
      <c r="AD5" t="s">
        <v>86</v>
      </c>
      <c r="AE5" t="s">
        <v>86</v>
      </c>
      <c r="AF5" t="s">
        <v>86</v>
      </c>
      <c r="AG5" t="s">
        <v>86</v>
      </c>
      <c r="AH5">
        <v>0.96160000000000001</v>
      </c>
      <c r="AI5">
        <v>27.28</v>
      </c>
      <c r="AJ5">
        <v>11.176</v>
      </c>
      <c r="AK5">
        <v>41.695999999999998</v>
      </c>
      <c r="AL5">
        <v>1.9319999999999999</v>
      </c>
      <c r="AM5" t="s">
        <v>86</v>
      </c>
      <c r="AN5" t="s">
        <v>86</v>
      </c>
      <c r="AO5" t="s">
        <v>86</v>
      </c>
      <c r="AP5" t="s">
        <v>86</v>
      </c>
      <c r="AQ5" t="s">
        <v>86</v>
      </c>
      <c r="AR5" t="s">
        <v>86</v>
      </c>
      <c r="AS5" t="s">
        <v>86</v>
      </c>
      <c r="AT5">
        <v>0.44779999999999998</v>
      </c>
      <c r="AU5" t="s">
        <v>86</v>
      </c>
      <c r="AV5" t="s">
        <v>86</v>
      </c>
      <c r="AW5" t="s">
        <v>86</v>
      </c>
      <c r="AX5">
        <v>1.0120000000000001E-2</v>
      </c>
      <c r="AY5">
        <v>9.9730000000000008</v>
      </c>
      <c r="AZ5">
        <v>1.613</v>
      </c>
      <c r="BA5">
        <v>4.8120000000000003</v>
      </c>
      <c r="BB5">
        <v>0.80889999999999995</v>
      </c>
      <c r="BC5">
        <v>4.2256999999999998</v>
      </c>
      <c r="BD5">
        <v>1.3879999999999999</v>
      </c>
      <c r="BE5">
        <v>0.40179999999999999</v>
      </c>
      <c r="BF5">
        <v>1.853</v>
      </c>
      <c r="BG5">
        <v>0.3372</v>
      </c>
      <c r="BH5">
        <v>2.1749999999999998</v>
      </c>
      <c r="BI5">
        <v>0.49120000000000003</v>
      </c>
      <c r="BJ5">
        <v>1.421</v>
      </c>
      <c r="BK5">
        <v>0.216</v>
      </c>
      <c r="BL5">
        <v>1.3</v>
      </c>
      <c r="BM5">
        <v>0.19900000000000001</v>
      </c>
      <c r="BN5">
        <v>1.27</v>
      </c>
      <c r="BO5">
        <v>0.106</v>
      </c>
      <c r="BP5" t="s">
        <v>86</v>
      </c>
      <c r="BQ5" t="s">
        <v>86</v>
      </c>
      <c r="BR5" t="s">
        <v>86</v>
      </c>
      <c r="BS5" t="s">
        <v>86</v>
      </c>
      <c r="BT5" t="s">
        <v>86</v>
      </c>
      <c r="BU5" t="s">
        <v>86</v>
      </c>
      <c r="BV5" t="s">
        <v>86</v>
      </c>
      <c r="BW5" t="s">
        <v>86</v>
      </c>
      <c r="BX5">
        <v>0.15</v>
      </c>
      <c r="BY5" t="s">
        <v>86</v>
      </c>
      <c r="BZ5">
        <v>0.12970000000000001</v>
      </c>
      <c r="CA5">
        <v>3.7199999999999997E-2</v>
      </c>
      <c r="CC5">
        <v>0.90810000000000002</v>
      </c>
      <c r="CD5">
        <v>0.54910000000000003</v>
      </c>
      <c r="CE5">
        <v>1.2203999999999999</v>
      </c>
      <c r="CG5">
        <v>1.5429999999999999</v>
      </c>
      <c r="CH5">
        <v>0.92430000000000001</v>
      </c>
      <c r="CI5">
        <v>0.81379999999999997</v>
      </c>
      <c r="CJ5">
        <v>0.35630000000000001</v>
      </c>
      <c r="CK5">
        <v>4.8967135549872122E-2</v>
      </c>
    </row>
    <row r="6" spans="1:90">
      <c r="A6" t="s">
        <v>127</v>
      </c>
      <c r="B6" t="s">
        <v>168</v>
      </c>
      <c r="C6" t="s">
        <v>128</v>
      </c>
      <c r="D6">
        <v>1.57</v>
      </c>
      <c r="E6" t="s">
        <v>86</v>
      </c>
      <c r="F6" t="s">
        <v>86</v>
      </c>
      <c r="G6" t="s">
        <v>86</v>
      </c>
      <c r="H6" t="s">
        <v>86</v>
      </c>
      <c r="I6">
        <v>60.7</v>
      </c>
      <c r="J6" t="s">
        <v>86</v>
      </c>
      <c r="K6" t="s">
        <v>86</v>
      </c>
      <c r="L6" t="s">
        <v>86</v>
      </c>
      <c r="M6" t="s">
        <v>86</v>
      </c>
      <c r="N6">
        <v>1220</v>
      </c>
      <c r="O6" t="s">
        <v>86</v>
      </c>
      <c r="P6" t="s">
        <v>86</v>
      </c>
      <c r="Q6">
        <v>545</v>
      </c>
      <c r="R6" t="s">
        <v>86</v>
      </c>
      <c r="S6" t="s">
        <v>86</v>
      </c>
      <c r="T6">
        <v>445</v>
      </c>
      <c r="U6" t="s">
        <v>86</v>
      </c>
      <c r="V6" t="s">
        <v>86</v>
      </c>
      <c r="W6" t="s">
        <v>86</v>
      </c>
      <c r="X6" t="s">
        <v>86</v>
      </c>
      <c r="Y6" t="s">
        <v>86</v>
      </c>
      <c r="Z6" t="s">
        <v>86</v>
      </c>
      <c r="AA6" t="s">
        <v>86</v>
      </c>
      <c r="AB6" t="s">
        <v>86</v>
      </c>
      <c r="AC6" t="s">
        <v>86</v>
      </c>
      <c r="AD6" t="s">
        <v>86</v>
      </c>
      <c r="AE6" t="s">
        <v>86</v>
      </c>
      <c r="AF6" t="s">
        <v>86</v>
      </c>
      <c r="AG6" t="s">
        <v>86</v>
      </c>
      <c r="AH6">
        <v>2.3199999999999998</v>
      </c>
      <c r="AI6">
        <v>7.26</v>
      </c>
      <c r="AJ6">
        <v>1.57</v>
      </c>
      <c r="AK6">
        <v>3.87</v>
      </c>
      <c r="AL6">
        <v>0.246</v>
      </c>
      <c r="AM6">
        <v>0.92</v>
      </c>
      <c r="AN6" t="s">
        <v>86</v>
      </c>
      <c r="AO6" t="s">
        <v>86</v>
      </c>
      <c r="AP6" t="s">
        <v>86</v>
      </c>
      <c r="AQ6" t="s">
        <v>86</v>
      </c>
      <c r="AR6" t="s">
        <v>86</v>
      </c>
      <c r="AS6" t="s">
        <v>86</v>
      </c>
      <c r="AT6">
        <v>1.72</v>
      </c>
      <c r="AU6">
        <v>0.16</v>
      </c>
      <c r="AV6" t="s">
        <v>86</v>
      </c>
      <c r="AW6" t="s">
        <v>86</v>
      </c>
      <c r="AX6">
        <v>0.188</v>
      </c>
      <c r="AY6">
        <v>2.41</v>
      </c>
      <c r="AZ6">
        <v>0.23699999999999999</v>
      </c>
      <c r="BA6">
        <v>0.61199999999999999</v>
      </c>
      <c r="BB6">
        <v>9.5000000000000001E-2</v>
      </c>
      <c r="BC6">
        <v>0.46700000000000003</v>
      </c>
      <c r="BD6">
        <v>0.153</v>
      </c>
      <c r="BE6">
        <v>5.8000000000000003E-2</v>
      </c>
      <c r="BF6">
        <v>0.20549999999999999</v>
      </c>
      <c r="BG6">
        <v>3.7400000000000003E-2</v>
      </c>
      <c r="BH6">
        <v>0.254</v>
      </c>
      <c r="BI6">
        <v>5.6599999999999998E-2</v>
      </c>
      <c r="BJ6">
        <v>0.16550000000000001</v>
      </c>
      <c r="BK6">
        <v>2.5499999999999998E-2</v>
      </c>
      <c r="BL6">
        <v>0.17</v>
      </c>
      <c r="BM6">
        <v>2.5399999999999999E-2</v>
      </c>
      <c r="BN6">
        <v>0.1066</v>
      </c>
      <c r="BO6">
        <v>1.4E-2</v>
      </c>
      <c r="BP6">
        <v>9.5000000000000001E-2</v>
      </c>
      <c r="BQ6" t="s">
        <v>86</v>
      </c>
      <c r="BR6" t="s">
        <v>86</v>
      </c>
      <c r="BS6" t="s">
        <v>86</v>
      </c>
      <c r="BT6" t="s">
        <v>86</v>
      </c>
      <c r="BU6" t="s">
        <v>86</v>
      </c>
      <c r="BV6" t="s">
        <v>86</v>
      </c>
      <c r="BW6">
        <v>0.14000000000000001</v>
      </c>
      <c r="BX6">
        <v>2.4700000000000002</v>
      </c>
      <c r="BY6" t="s">
        <v>86</v>
      </c>
      <c r="BZ6">
        <v>2.9000000000000001E-2</v>
      </c>
      <c r="CA6">
        <v>8.0000000000000002E-3</v>
      </c>
    </row>
    <row r="7" spans="1:90">
      <c r="A7" t="s">
        <v>129</v>
      </c>
      <c r="B7" t="s">
        <v>170</v>
      </c>
      <c r="C7" t="s">
        <v>128</v>
      </c>
      <c r="D7">
        <v>1.6</v>
      </c>
      <c r="E7" t="s">
        <v>86</v>
      </c>
      <c r="F7" t="s">
        <v>86</v>
      </c>
      <c r="G7" t="s">
        <v>86</v>
      </c>
      <c r="H7" t="s">
        <v>86</v>
      </c>
      <c r="I7">
        <v>26</v>
      </c>
      <c r="J7" t="s">
        <v>86</v>
      </c>
      <c r="K7" t="s">
        <v>86</v>
      </c>
      <c r="L7" t="s">
        <v>86</v>
      </c>
      <c r="M7" t="s">
        <v>86</v>
      </c>
      <c r="N7">
        <v>95</v>
      </c>
      <c r="O7" t="s">
        <v>86</v>
      </c>
      <c r="P7" t="s">
        <v>86</v>
      </c>
      <c r="Q7">
        <v>250</v>
      </c>
      <c r="R7" t="s">
        <v>86</v>
      </c>
      <c r="S7" t="s">
        <v>86</v>
      </c>
      <c r="T7">
        <v>1300</v>
      </c>
      <c r="U7" t="s">
        <v>86</v>
      </c>
      <c r="V7" t="s">
        <v>86</v>
      </c>
      <c r="W7" t="s">
        <v>86</v>
      </c>
      <c r="X7" t="s">
        <v>86</v>
      </c>
      <c r="Y7" t="s">
        <v>86</v>
      </c>
      <c r="Z7" t="s">
        <v>86</v>
      </c>
      <c r="AA7" t="s">
        <v>86</v>
      </c>
      <c r="AB7" t="s">
        <v>86</v>
      </c>
      <c r="AC7" t="s">
        <v>86</v>
      </c>
      <c r="AD7" t="s">
        <v>86</v>
      </c>
      <c r="AE7" t="s">
        <v>86</v>
      </c>
      <c r="AF7" t="s">
        <v>86</v>
      </c>
      <c r="AG7" t="s">
        <v>86</v>
      </c>
      <c r="AH7">
        <v>0.63500000000000001</v>
      </c>
      <c r="AI7">
        <v>21.1</v>
      </c>
      <c r="AJ7">
        <v>4.55</v>
      </c>
      <c r="AK7">
        <v>11.2</v>
      </c>
      <c r="AL7">
        <v>0.71299999999999997</v>
      </c>
      <c r="AM7">
        <v>6.3E-2</v>
      </c>
      <c r="AN7" t="s">
        <v>86</v>
      </c>
      <c r="AO7" t="s">
        <v>86</v>
      </c>
      <c r="AP7" t="s">
        <v>86</v>
      </c>
      <c r="AQ7" t="s">
        <v>86</v>
      </c>
      <c r="AR7" t="s">
        <v>86</v>
      </c>
      <c r="AS7" t="s">
        <v>86</v>
      </c>
      <c r="AT7">
        <v>0.17</v>
      </c>
      <c r="AU7">
        <v>5.0000000000000001E-3</v>
      </c>
      <c r="AV7" t="s">
        <v>86</v>
      </c>
      <c r="AW7" t="s">
        <v>86</v>
      </c>
      <c r="AX7">
        <v>3.2000000000000001E-2</v>
      </c>
      <c r="AY7">
        <v>6.9889999999999999</v>
      </c>
      <c r="AZ7">
        <v>0.68700000000000006</v>
      </c>
      <c r="BA7">
        <v>1.7749999999999999</v>
      </c>
      <c r="BB7">
        <v>0.27600000000000002</v>
      </c>
      <c r="BC7">
        <v>1.3540000000000001</v>
      </c>
      <c r="BD7">
        <v>0.44400000000000001</v>
      </c>
      <c r="BE7">
        <v>0.16800000000000001</v>
      </c>
      <c r="BF7">
        <v>0.59599999999999997</v>
      </c>
      <c r="BG7">
        <v>0.108</v>
      </c>
      <c r="BH7">
        <v>0.73699999999999999</v>
      </c>
      <c r="BI7">
        <v>0.16400000000000001</v>
      </c>
      <c r="BJ7">
        <v>0.48</v>
      </c>
      <c r="BK7">
        <v>7.3999999999999996E-2</v>
      </c>
      <c r="BL7">
        <v>0.49299999999999999</v>
      </c>
      <c r="BM7">
        <v>7.3999999999999996E-2</v>
      </c>
      <c r="BN7">
        <v>0.309</v>
      </c>
      <c r="BO7">
        <v>4.1000000000000002E-2</v>
      </c>
      <c r="BP7">
        <v>0.02</v>
      </c>
      <c r="BQ7" t="s">
        <v>86</v>
      </c>
      <c r="BR7" t="s">
        <v>86</v>
      </c>
      <c r="BS7" t="s">
        <v>86</v>
      </c>
      <c r="BT7" t="s">
        <v>86</v>
      </c>
      <c r="BU7" t="s">
        <v>86</v>
      </c>
      <c r="BV7" t="s">
        <v>86</v>
      </c>
      <c r="BW7">
        <v>5.0000000000000001E-3</v>
      </c>
      <c r="BX7">
        <v>0.185</v>
      </c>
      <c r="BY7" t="s">
        <v>86</v>
      </c>
      <c r="BZ7">
        <v>8.5000000000000006E-2</v>
      </c>
      <c r="CA7">
        <v>2.1000000000000001E-2</v>
      </c>
    </row>
    <row r="8" spans="1:90">
      <c r="A8" t="s">
        <v>109</v>
      </c>
      <c r="B8" t="s">
        <v>172</v>
      </c>
      <c r="C8" t="s">
        <v>128</v>
      </c>
      <c r="D8">
        <v>4.3</v>
      </c>
      <c r="E8" t="s">
        <v>86</v>
      </c>
      <c r="F8" t="s">
        <v>86</v>
      </c>
      <c r="G8" t="s">
        <v>86</v>
      </c>
      <c r="H8" t="s">
        <v>86</v>
      </c>
      <c r="I8">
        <v>210</v>
      </c>
      <c r="J8" t="s">
        <v>86</v>
      </c>
      <c r="K8" t="s">
        <v>86</v>
      </c>
      <c r="L8" t="s">
        <v>86</v>
      </c>
      <c r="M8" t="s">
        <v>86</v>
      </c>
      <c r="N8">
        <v>510</v>
      </c>
      <c r="O8" t="s">
        <v>86</v>
      </c>
      <c r="P8" t="s">
        <v>86</v>
      </c>
      <c r="Q8">
        <v>600</v>
      </c>
      <c r="R8" t="s">
        <v>86</v>
      </c>
      <c r="S8" t="s">
        <v>86</v>
      </c>
      <c r="T8">
        <v>7600</v>
      </c>
      <c r="U8" t="s">
        <v>86</v>
      </c>
      <c r="V8" t="s">
        <v>86</v>
      </c>
      <c r="W8" t="s">
        <v>86</v>
      </c>
      <c r="X8" t="s">
        <v>86</v>
      </c>
      <c r="Y8" t="s">
        <v>86</v>
      </c>
      <c r="Z8" t="s">
        <v>86</v>
      </c>
      <c r="AA8" t="s">
        <v>86</v>
      </c>
      <c r="AB8" t="s">
        <v>86</v>
      </c>
      <c r="AC8" t="s">
        <v>86</v>
      </c>
      <c r="AD8" t="s">
        <v>86</v>
      </c>
      <c r="AE8" t="s">
        <v>86</v>
      </c>
      <c r="AF8" t="s">
        <v>86</v>
      </c>
      <c r="AG8" t="s">
        <v>86</v>
      </c>
      <c r="AH8">
        <v>0.56000000000000005</v>
      </c>
      <c r="AI8">
        <v>90</v>
      </c>
      <c r="AJ8">
        <v>28</v>
      </c>
      <c r="AK8">
        <v>74</v>
      </c>
      <c r="AL8">
        <v>2.33</v>
      </c>
      <c r="AM8">
        <v>0.31</v>
      </c>
      <c r="AN8" t="s">
        <v>86</v>
      </c>
      <c r="AO8" t="s">
        <v>86</v>
      </c>
      <c r="AP8" t="s">
        <v>86</v>
      </c>
      <c r="AQ8" t="s">
        <v>86</v>
      </c>
      <c r="AR8" t="s">
        <v>86</v>
      </c>
      <c r="AS8" t="s">
        <v>86</v>
      </c>
      <c r="AT8">
        <v>1.1000000000000001</v>
      </c>
      <c r="AU8">
        <v>0.01</v>
      </c>
      <c r="AV8" t="s">
        <v>86</v>
      </c>
      <c r="AW8" t="s">
        <v>86</v>
      </c>
      <c r="AX8">
        <v>7.0000000000000001E-3</v>
      </c>
      <c r="AY8">
        <v>6.3</v>
      </c>
      <c r="AZ8">
        <v>2.5</v>
      </c>
      <c r="BA8">
        <v>7.5</v>
      </c>
      <c r="BB8">
        <v>1.32</v>
      </c>
      <c r="BC8">
        <v>7.3</v>
      </c>
      <c r="BD8">
        <v>2.63</v>
      </c>
      <c r="BE8">
        <v>1.02</v>
      </c>
      <c r="BF8">
        <v>3.68</v>
      </c>
      <c r="BG8">
        <v>0.67</v>
      </c>
      <c r="BH8">
        <v>4.55</v>
      </c>
      <c r="BI8">
        <v>1.01</v>
      </c>
      <c r="BJ8">
        <v>2.97</v>
      </c>
      <c r="BK8">
        <v>0.45600000000000002</v>
      </c>
      <c r="BL8">
        <v>3.05</v>
      </c>
      <c r="BM8">
        <v>0.45500000000000002</v>
      </c>
      <c r="BN8">
        <v>2.0499999999999998</v>
      </c>
      <c r="BO8">
        <v>0.13200000000000001</v>
      </c>
      <c r="BP8">
        <v>0.01</v>
      </c>
      <c r="BQ8" t="s">
        <v>86</v>
      </c>
      <c r="BR8" t="s">
        <v>86</v>
      </c>
      <c r="BS8" t="s">
        <v>86</v>
      </c>
      <c r="BT8" t="s">
        <v>86</v>
      </c>
      <c r="BU8" t="s">
        <v>86</v>
      </c>
      <c r="BV8" t="s">
        <v>86</v>
      </c>
      <c r="BW8">
        <v>1.4E-3</v>
      </c>
      <c r="BX8">
        <v>0.3</v>
      </c>
      <c r="BY8" t="s">
        <v>86</v>
      </c>
      <c r="BZ8">
        <v>0.12</v>
      </c>
      <c r="CA8">
        <v>4.7E-2</v>
      </c>
    </row>
    <row r="9" spans="1:90">
      <c r="A9" t="s">
        <v>130</v>
      </c>
      <c r="B9" t="s">
        <v>174</v>
      </c>
      <c r="C9" t="s">
        <v>128</v>
      </c>
      <c r="D9">
        <v>3.5</v>
      </c>
      <c r="E9" t="s">
        <v>86</v>
      </c>
      <c r="F9" t="s">
        <v>86</v>
      </c>
      <c r="G9" t="s">
        <v>86</v>
      </c>
      <c r="H9" t="s">
        <v>86</v>
      </c>
      <c r="I9">
        <v>250</v>
      </c>
      <c r="J9" t="s">
        <v>86</v>
      </c>
      <c r="K9" t="s">
        <v>86</v>
      </c>
      <c r="L9" t="s">
        <v>86</v>
      </c>
      <c r="M9" t="s">
        <v>86</v>
      </c>
      <c r="N9">
        <v>620</v>
      </c>
      <c r="O9" t="s">
        <v>86</v>
      </c>
      <c r="P9" t="s">
        <v>86</v>
      </c>
      <c r="Q9">
        <v>2100</v>
      </c>
      <c r="R9" t="s">
        <v>86</v>
      </c>
      <c r="S9" t="s">
        <v>86</v>
      </c>
      <c r="T9">
        <v>6000</v>
      </c>
      <c r="U9" t="s">
        <v>86</v>
      </c>
      <c r="V9" t="s">
        <v>86</v>
      </c>
      <c r="W9" t="s">
        <v>86</v>
      </c>
      <c r="X9" t="s">
        <v>86</v>
      </c>
      <c r="Y9" t="s">
        <v>86</v>
      </c>
      <c r="Z9" t="s">
        <v>86</v>
      </c>
      <c r="AA9" t="s">
        <v>86</v>
      </c>
      <c r="AB9" t="s">
        <v>86</v>
      </c>
      <c r="AC9" t="s">
        <v>86</v>
      </c>
      <c r="AD9" t="s">
        <v>86</v>
      </c>
      <c r="AE9" t="s">
        <v>86</v>
      </c>
      <c r="AF9" t="s">
        <v>86</v>
      </c>
      <c r="AG9" t="s">
        <v>86</v>
      </c>
      <c r="AH9">
        <v>5.04</v>
      </c>
      <c r="AI9">
        <v>155</v>
      </c>
      <c r="AJ9">
        <v>22</v>
      </c>
      <c r="AK9">
        <v>73</v>
      </c>
      <c r="AL9">
        <v>8.3000000000000007</v>
      </c>
      <c r="AM9">
        <v>0.47</v>
      </c>
      <c r="AN9" t="s">
        <v>86</v>
      </c>
      <c r="AO9" t="s">
        <v>86</v>
      </c>
      <c r="AP9" t="s">
        <v>86</v>
      </c>
      <c r="AQ9" t="s">
        <v>86</v>
      </c>
      <c r="AR9" t="s">
        <v>86</v>
      </c>
      <c r="AS9" t="s">
        <v>86</v>
      </c>
      <c r="AT9">
        <v>0.8</v>
      </c>
      <c r="AU9">
        <v>0.01</v>
      </c>
      <c r="AV9" t="s">
        <v>86</v>
      </c>
      <c r="AW9" t="s">
        <v>86</v>
      </c>
      <c r="AX9">
        <v>6.3E-2</v>
      </c>
      <c r="AY9">
        <v>57</v>
      </c>
      <c r="AZ9">
        <v>6.3</v>
      </c>
      <c r="BA9">
        <v>15</v>
      </c>
      <c r="BB9">
        <v>2.0499999999999998</v>
      </c>
      <c r="BC9">
        <v>9</v>
      </c>
      <c r="BD9">
        <v>2.6</v>
      </c>
      <c r="BE9">
        <v>0.91</v>
      </c>
      <c r="BF9">
        <v>2.97</v>
      </c>
      <c r="BG9">
        <v>0.53</v>
      </c>
      <c r="BH9">
        <v>3.55</v>
      </c>
      <c r="BI9">
        <v>0.79</v>
      </c>
      <c r="BJ9">
        <v>2.31</v>
      </c>
      <c r="BK9">
        <v>0.35599999999999998</v>
      </c>
      <c r="BL9">
        <v>2.37</v>
      </c>
      <c r="BM9">
        <v>0.35399999999999998</v>
      </c>
      <c r="BN9">
        <v>2.0299999999999998</v>
      </c>
      <c r="BO9">
        <v>0.47</v>
      </c>
      <c r="BP9">
        <v>9.1999999999999998E-2</v>
      </c>
      <c r="BQ9" t="s">
        <v>86</v>
      </c>
      <c r="BR9" t="s">
        <v>86</v>
      </c>
      <c r="BS9" t="s">
        <v>86</v>
      </c>
      <c r="BT9" t="s">
        <v>86</v>
      </c>
      <c r="BU9" t="s">
        <v>86</v>
      </c>
      <c r="BV9" t="s">
        <v>86</v>
      </c>
      <c r="BW9">
        <v>1.2999999999999999E-2</v>
      </c>
      <c r="BX9">
        <v>0.6</v>
      </c>
      <c r="BY9" t="s">
        <v>86</v>
      </c>
      <c r="BZ9">
        <v>0.6</v>
      </c>
      <c r="CA9">
        <v>0.18</v>
      </c>
    </row>
    <row r="10" spans="1:90">
      <c r="A10" t="s">
        <v>131</v>
      </c>
      <c r="B10" t="s">
        <v>176</v>
      </c>
      <c r="C10" t="s">
        <v>128</v>
      </c>
      <c r="D10">
        <v>5.6</v>
      </c>
      <c r="E10" t="s">
        <v>86</v>
      </c>
      <c r="F10" t="s">
        <v>86</v>
      </c>
      <c r="G10" t="s">
        <v>86</v>
      </c>
      <c r="H10" t="s">
        <v>86</v>
      </c>
      <c r="I10">
        <v>1150</v>
      </c>
      <c r="J10" t="s">
        <v>86</v>
      </c>
      <c r="K10" t="s">
        <v>86</v>
      </c>
      <c r="L10" t="s">
        <v>86</v>
      </c>
      <c r="M10" t="s">
        <v>86</v>
      </c>
      <c r="N10">
        <v>2700</v>
      </c>
      <c r="O10" t="s">
        <v>86</v>
      </c>
      <c r="P10" t="s">
        <v>86</v>
      </c>
      <c r="Q10">
        <v>12000</v>
      </c>
      <c r="R10" t="s">
        <v>86</v>
      </c>
      <c r="S10" t="s">
        <v>86</v>
      </c>
      <c r="T10">
        <v>17200</v>
      </c>
      <c r="U10" t="s">
        <v>86</v>
      </c>
      <c r="V10" t="s">
        <v>86</v>
      </c>
      <c r="W10" t="s">
        <v>86</v>
      </c>
      <c r="X10" t="s">
        <v>86</v>
      </c>
      <c r="Y10" t="s">
        <v>86</v>
      </c>
      <c r="Z10" t="s">
        <v>86</v>
      </c>
      <c r="AA10" t="s">
        <v>86</v>
      </c>
      <c r="AB10" t="s">
        <v>86</v>
      </c>
      <c r="AC10" t="s">
        <v>86</v>
      </c>
      <c r="AD10" t="s">
        <v>86</v>
      </c>
      <c r="AE10" t="s">
        <v>86</v>
      </c>
      <c r="AF10" t="s">
        <v>86</v>
      </c>
      <c r="AG10" t="s">
        <v>86</v>
      </c>
      <c r="AH10">
        <v>31</v>
      </c>
      <c r="AI10">
        <v>660</v>
      </c>
      <c r="AJ10">
        <v>29</v>
      </c>
      <c r="AK10">
        <v>280</v>
      </c>
      <c r="AL10">
        <v>48</v>
      </c>
      <c r="AM10">
        <v>2.4</v>
      </c>
      <c r="AN10" t="s">
        <v>86</v>
      </c>
      <c r="AO10" t="s">
        <v>86</v>
      </c>
      <c r="AP10" t="s">
        <v>86</v>
      </c>
      <c r="AQ10" t="s">
        <v>86</v>
      </c>
      <c r="AR10" t="s">
        <v>86</v>
      </c>
      <c r="AS10" t="s">
        <v>86</v>
      </c>
      <c r="AT10">
        <v>2.7</v>
      </c>
      <c r="AU10">
        <v>0.03</v>
      </c>
      <c r="AV10" t="s">
        <v>86</v>
      </c>
      <c r="AW10" t="s">
        <v>86</v>
      </c>
      <c r="AX10">
        <v>0.38700000000000001</v>
      </c>
      <c r="AY10">
        <v>350</v>
      </c>
      <c r="AZ10">
        <v>37</v>
      </c>
      <c r="BA10">
        <v>80</v>
      </c>
      <c r="BB10">
        <v>9.6999999999999993</v>
      </c>
      <c r="BC10">
        <v>38.5</v>
      </c>
      <c r="BD10">
        <v>10</v>
      </c>
      <c r="BE10">
        <v>3</v>
      </c>
      <c r="BF10">
        <v>7.62</v>
      </c>
      <c r="BG10">
        <v>1.05</v>
      </c>
      <c r="BH10">
        <v>5.6</v>
      </c>
      <c r="BI10">
        <v>1.06</v>
      </c>
      <c r="BJ10">
        <v>2.62</v>
      </c>
      <c r="BK10">
        <v>0.35</v>
      </c>
      <c r="BL10">
        <v>2.16</v>
      </c>
      <c r="BM10">
        <v>0.3</v>
      </c>
      <c r="BN10">
        <v>7.8</v>
      </c>
      <c r="BO10">
        <v>2.7</v>
      </c>
      <c r="BP10">
        <v>0.56000000000000005</v>
      </c>
      <c r="BQ10" t="s">
        <v>86</v>
      </c>
      <c r="BR10" t="s">
        <v>86</v>
      </c>
      <c r="BS10" t="s">
        <v>86</v>
      </c>
      <c r="BT10" t="s">
        <v>86</v>
      </c>
      <c r="BU10" t="s">
        <v>86</v>
      </c>
      <c r="BV10" t="s">
        <v>86</v>
      </c>
      <c r="BW10">
        <v>7.6999999999999999E-2</v>
      </c>
      <c r="BX10">
        <v>3.2</v>
      </c>
      <c r="BY10" t="s">
        <v>86</v>
      </c>
      <c r="BZ10">
        <v>4</v>
      </c>
      <c r="CA10">
        <v>1.02</v>
      </c>
    </row>
    <row r="11" spans="1:90">
      <c r="A11" t="s">
        <v>158</v>
      </c>
      <c r="B11" t="s">
        <v>178</v>
      </c>
      <c r="C11" t="s">
        <v>159</v>
      </c>
      <c r="D11">
        <v>1.44</v>
      </c>
      <c r="E11">
        <v>2.2599999999999999E-2</v>
      </c>
      <c r="F11" t="s">
        <v>86</v>
      </c>
      <c r="G11" t="s">
        <v>86</v>
      </c>
      <c r="H11" t="s">
        <v>86</v>
      </c>
      <c r="I11" t="s">
        <v>86</v>
      </c>
      <c r="J11">
        <v>4800</v>
      </c>
      <c r="K11">
        <v>94200</v>
      </c>
      <c r="L11">
        <v>7900</v>
      </c>
      <c r="M11">
        <v>105200</v>
      </c>
      <c r="N11">
        <v>1010</v>
      </c>
      <c r="O11" t="s">
        <v>86</v>
      </c>
      <c r="P11" t="s">
        <v>86</v>
      </c>
      <c r="Q11">
        <v>550</v>
      </c>
      <c r="R11">
        <v>8400</v>
      </c>
      <c r="S11">
        <v>5.85</v>
      </c>
      <c r="T11">
        <v>449</v>
      </c>
      <c r="U11">
        <v>52.4</v>
      </c>
      <c r="V11">
        <v>2627</v>
      </c>
      <c r="W11">
        <v>1910</v>
      </c>
      <c r="X11">
        <v>195200</v>
      </c>
      <c r="Y11">
        <v>519</v>
      </c>
      <c r="Z11">
        <v>11299.999999999998</v>
      </c>
      <c r="AA11">
        <v>127</v>
      </c>
      <c r="AB11">
        <v>303</v>
      </c>
      <c r="AC11">
        <v>9.48</v>
      </c>
      <c r="AD11" t="s">
        <v>86</v>
      </c>
      <c r="AE11" t="s">
        <v>86</v>
      </c>
      <c r="AF11" t="s">
        <v>86</v>
      </c>
      <c r="AG11" t="s">
        <v>86</v>
      </c>
      <c r="AH11">
        <v>2.33</v>
      </c>
      <c r="AI11">
        <v>7.73</v>
      </c>
      <c r="AJ11">
        <v>1.56</v>
      </c>
      <c r="AK11">
        <v>3.52</v>
      </c>
      <c r="AL11">
        <v>0.28899999999999998</v>
      </c>
      <c r="AM11" t="s">
        <v>86</v>
      </c>
      <c r="AN11" t="s">
        <v>86</v>
      </c>
      <c r="AO11" t="s">
        <v>86</v>
      </c>
      <c r="AP11" t="s">
        <v>86</v>
      </c>
      <c r="AQ11" t="s">
        <v>86</v>
      </c>
      <c r="AR11" t="s">
        <v>86</v>
      </c>
      <c r="AS11" t="s">
        <v>86</v>
      </c>
      <c r="AT11" t="s">
        <v>86</v>
      </c>
      <c r="AU11" t="s">
        <v>86</v>
      </c>
      <c r="AV11" t="s">
        <v>86</v>
      </c>
      <c r="AW11" t="s">
        <v>86</v>
      </c>
      <c r="AX11">
        <v>0.189</v>
      </c>
      <c r="AY11">
        <v>2.46</v>
      </c>
      <c r="AZ11">
        <v>0.23499999999999999</v>
      </c>
      <c r="BA11">
        <v>0.6</v>
      </c>
      <c r="BB11">
        <v>9.0999999999999998E-2</v>
      </c>
      <c r="BC11">
        <v>0.46400000000000002</v>
      </c>
      <c r="BD11">
        <v>0.153</v>
      </c>
      <c r="BE11">
        <v>5.8599999999999999E-2</v>
      </c>
      <c r="BF11">
        <v>0.20599999999999999</v>
      </c>
      <c r="BG11">
        <v>3.7499999999999999E-2</v>
      </c>
      <c r="BH11">
        <v>0.254</v>
      </c>
      <c r="BI11">
        <v>5.6599999999999998E-2</v>
      </c>
      <c r="BJ11">
        <v>0.16600000000000001</v>
      </c>
      <c r="BK11">
        <v>2.6200000000000001E-2</v>
      </c>
      <c r="BL11">
        <v>0.16800000000000001</v>
      </c>
      <c r="BM11">
        <v>2.46E-2</v>
      </c>
      <c r="BN11">
        <v>0.107</v>
      </c>
      <c r="BO11">
        <v>1.4800000000000001E-2</v>
      </c>
      <c r="BP11">
        <v>0.11</v>
      </c>
      <c r="BQ11" t="s">
        <v>86</v>
      </c>
      <c r="BR11" t="s">
        <v>86</v>
      </c>
      <c r="BS11" t="s">
        <v>86</v>
      </c>
      <c r="BT11" t="s">
        <v>86</v>
      </c>
      <c r="BU11" t="s">
        <v>86</v>
      </c>
      <c r="BV11" t="s">
        <v>86</v>
      </c>
      <c r="BW11" t="s">
        <v>86</v>
      </c>
      <c r="BX11">
        <v>2.69</v>
      </c>
      <c r="BY11" t="s">
        <v>86</v>
      </c>
      <c r="BZ11">
        <v>2.8299999999999999E-2</v>
      </c>
      <c r="CA11">
        <v>7.7000000000000002E-3</v>
      </c>
      <c r="CC11">
        <v>22.508603988603991</v>
      </c>
      <c r="CD11">
        <v>7.4908354218880535E-2</v>
      </c>
      <c r="CE11">
        <v>1.4927427724240179</v>
      </c>
      <c r="CF11">
        <v>0.24571799462846911</v>
      </c>
      <c r="CG11">
        <v>25.204746996723699</v>
      </c>
      <c r="CH11">
        <v>15.622469135802469</v>
      </c>
      <c r="CI11">
        <v>1.1753293413173653</v>
      </c>
      <c r="CJ11">
        <v>0.64702914310569815</v>
      </c>
      <c r="CK11">
        <v>6.6253196930946279E-2</v>
      </c>
      <c r="CL11">
        <v>0.23144882144010331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5"/>
  <sheetViews>
    <sheetView workbookViewId="0">
      <selection activeCell="E12" sqref="E12"/>
    </sheetView>
  </sheetViews>
  <sheetFormatPr baseColWidth="10" defaultColWidth="12.83203125" defaultRowHeight="15"/>
  <sheetData>
    <row r="1" spans="1:28">
      <c r="A1" t="s">
        <v>7</v>
      </c>
      <c r="B1">
        <v>0.56299999999999994</v>
      </c>
      <c r="D1" t="s">
        <v>7</v>
      </c>
      <c r="E1" t="s">
        <v>14</v>
      </c>
      <c r="F1" t="s">
        <v>20</v>
      </c>
      <c r="G1" t="s">
        <v>21</v>
      </c>
      <c r="H1" t="s">
        <v>22</v>
      </c>
      <c r="I1" t="s">
        <v>26</v>
      </c>
      <c r="J1" t="s">
        <v>28</v>
      </c>
      <c r="K1" t="s">
        <v>30</v>
      </c>
      <c r="L1" t="s">
        <v>35</v>
      </c>
      <c r="M1" t="s">
        <v>37</v>
      </c>
      <c r="N1" t="s">
        <v>42</v>
      </c>
      <c r="O1" t="s">
        <v>43</v>
      </c>
      <c r="P1" t="s">
        <v>47</v>
      </c>
      <c r="Q1" t="s">
        <v>49</v>
      </c>
      <c r="R1" t="s">
        <v>51</v>
      </c>
      <c r="S1" t="s">
        <v>61</v>
      </c>
      <c r="T1" t="s">
        <v>63</v>
      </c>
      <c r="U1" t="s">
        <v>64</v>
      </c>
      <c r="V1" t="s">
        <v>65</v>
      </c>
      <c r="W1" t="s">
        <v>67</v>
      </c>
      <c r="X1" t="s">
        <v>68</v>
      </c>
      <c r="Y1" t="s">
        <v>71</v>
      </c>
      <c r="Z1" t="s">
        <v>74</v>
      </c>
      <c r="AA1" t="s">
        <v>75</v>
      </c>
      <c r="AB1" t="s">
        <v>77</v>
      </c>
    </row>
    <row r="2" spans="1:28">
      <c r="A2" t="s">
        <v>14</v>
      </c>
      <c r="B2">
        <v>0.55000000000000004</v>
      </c>
      <c r="D2">
        <v>0.56299999999999994</v>
      </c>
      <c r="E2">
        <v>0.55000000000000004</v>
      </c>
      <c r="F2">
        <v>0.505</v>
      </c>
      <c r="G2">
        <v>0.34799999999999998</v>
      </c>
      <c r="H2">
        <v>9.6000000000000002E-2</v>
      </c>
      <c r="I2">
        <v>0.35799999999999998</v>
      </c>
      <c r="J2">
        <v>0.157</v>
      </c>
      <c r="K2">
        <v>0.115</v>
      </c>
      <c r="L2">
        <v>0.192</v>
      </c>
      <c r="M2">
        <v>5.8000000000000003E-2</v>
      </c>
      <c r="N2">
        <v>0.14849999999999999</v>
      </c>
      <c r="O2">
        <v>0.58099999999999996</v>
      </c>
      <c r="P2">
        <v>1.7999999999999999E-2</v>
      </c>
      <c r="Q2">
        <v>0.107</v>
      </c>
      <c r="R2">
        <v>0.05</v>
      </c>
      <c r="S2">
        <v>0.23899999999999999</v>
      </c>
      <c r="T2">
        <v>7.6639999999999997</v>
      </c>
      <c r="U2">
        <v>9.5999999999999992E-3</v>
      </c>
      <c r="V2">
        <v>7.0000000000000007E-2</v>
      </c>
      <c r="W2">
        <v>7.9000000000000008E-3</v>
      </c>
      <c r="X2">
        <v>716.3</v>
      </c>
      <c r="Y2">
        <v>3.2000000000000002E-3</v>
      </c>
      <c r="Z2">
        <v>3.3279999999999998</v>
      </c>
      <c r="AA2">
        <v>0.36499999999999999</v>
      </c>
      <c r="AB2">
        <v>5.0819999999999999</v>
      </c>
    </row>
    <row r="3" spans="1:28">
      <c r="A3" t="s">
        <v>20</v>
      </c>
      <c r="B3">
        <v>0.505</v>
      </c>
    </row>
    <row r="4" spans="1:28">
      <c r="A4" t="s">
        <v>21</v>
      </c>
      <c r="B4">
        <v>0.34799999999999998</v>
      </c>
    </row>
    <row r="5" spans="1:28">
      <c r="A5" t="s">
        <v>22</v>
      </c>
      <c r="B5">
        <v>9.6000000000000002E-2</v>
      </c>
    </row>
    <row r="6" spans="1:28">
      <c r="A6" t="s">
        <v>26</v>
      </c>
      <c r="B6">
        <v>0.35799999999999998</v>
      </c>
    </row>
    <row r="7" spans="1:28">
      <c r="A7" t="s">
        <v>28</v>
      </c>
      <c r="B7">
        <v>0.157</v>
      </c>
    </row>
    <row r="8" spans="1:28">
      <c r="A8" t="s">
        <v>30</v>
      </c>
      <c r="B8">
        <v>0.115</v>
      </c>
    </row>
    <row r="9" spans="1:28">
      <c r="A9" t="s">
        <v>35</v>
      </c>
      <c r="B9">
        <v>0.192</v>
      </c>
    </row>
    <row r="10" spans="1:28">
      <c r="A10" t="s">
        <v>37</v>
      </c>
      <c r="B10">
        <v>5.8000000000000003E-2</v>
      </c>
    </row>
    <row r="11" spans="1:28">
      <c r="A11" t="s">
        <v>42</v>
      </c>
      <c r="B11">
        <v>0.14849999999999999</v>
      </c>
    </row>
    <row r="12" spans="1:28">
      <c r="A12" t="s">
        <v>43</v>
      </c>
      <c r="B12">
        <v>0.58099999999999996</v>
      </c>
    </row>
    <row r="13" spans="1:28">
      <c r="A13" t="s">
        <v>47</v>
      </c>
      <c r="B13">
        <v>1.7999999999999999E-2</v>
      </c>
    </row>
    <row r="14" spans="1:28">
      <c r="A14" t="s">
        <v>49</v>
      </c>
      <c r="B14">
        <v>0.107</v>
      </c>
    </row>
    <row r="15" spans="1:28">
      <c r="A15" t="s">
        <v>51</v>
      </c>
      <c r="B15">
        <v>0.05</v>
      </c>
    </row>
    <row r="16" spans="1:28">
      <c r="A16" t="s">
        <v>61</v>
      </c>
      <c r="B16">
        <v>0.23899999999999999</v>
      </c>
    </row>
    <row r="17" spans="1:2">
      <c r="A17" t="s">
        <v>63</v>
      </c>
      <c r="B17">
        <v>7.6639999999999997</v>
      </c>
    </row>
    <row r="18" spans="1:2">
      <c r="A18" t="s">
        <v>64</v>
      </c>
      <c r="B18">
        <v>9.5999999999999992E-3</v>
      </c>
    </row>
    <row r="19" spans="1:2">
      <c r="A19" t="s">
        <v>65</v>
      </c>
      <c r="B19">
        <v>7.0000000000000007E-2</v>
      </c>
    </row>
    <row r="20" spans="1:2">
      <c r="A20" t="s">
        <v>67</v>
      </c>
      <c r="B20">
        <v>7.9000000000000008E-3</v>
      </c>
    </row>
    <row r="21" spans="1:2">
      <c r="A21" t="s">
        <v>68</v>
      </c>
      <c r="B21">
        <v>716.3</v>
      </c>
    </row>
    <row r="22" spans="1:2">
      <c r="A22" t="s">
        <v>71</v>
      </c>
      <c r="B22">
        <v>3.2000000000000002E-3</v>
      </c>
    </row>
    <row r="23" spans="1:2">
      <c r="A23" t="s">
        <v>74</v>
      </c>
      <c r="B23">
        <v>3.3279999999999998</v>
      </c>
    </row>
    <row r="24" spans="1:2">
      <c r="A24" t="s">
        <v>75</v>
      </c>
      <c r="B24">
        <v>0.36499999999999999</v>
      </c>
    </row>
    <row r="25" spans="1:2">
      <c r="A25" t="s">
        <v>77</v>
      </c>
      <c r="B25">
        <v>5.0819999999999999</v>
      </c>
    </row>
  </sheetData>
  <phoneticPr fontId="1"/>
  <pageMargins left="0.7" right="0.7" top="0.75" bottom="0.75" header="0.3" footer="0.3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S26"/>
  <sheetViews>
    <sheetView zoomScale="125" workbookViewId="0">
      <selection activeCell="B11" sqref="B11"/>
    </sheetView>
  </sheetViews>
  <sheetFormatPr baseColWidth="10" defaultColWidth="12.83203125" defaultRowHeight="15"/>
  <cols>
    <col min="4" max="47" width="5.83203125" customWidth="1"/>
  </cols>
  <sheetData>
    <row r="2" spans="1:45">
      <c r="D2" t="s">
        <v>36</v>
      </c>
      <c r="E2" t="s">
        <v>8</v>
      </c>
      <c r="F2" t="s">
        <v>6</v>
      </c>
      <c r="G2" t="s">
        <v>58</v>
      </c>
      <c r="H2" t="s">
        <v>68</v>
      </c>
      <c r="I2" t="s">
        <v>72</v>
      </c>
      <c r="J2" t="s">
        <v>17</v>
      </c>
      <c r="K2" t="s">
        <v>16</v>
      </c>
      <c r="L2" t="s">
        <v>44</v>
      </c>
      <c r="M2" t="s">
        <v>19</v>
      </c>
      <c r="N2" t="s">
        <v>76</v>
      </c>
      <c r="O2" t="s">
        <v>25</v>
      </c>
      <c r="P2" t="s">
        <v>27</v>
      </c>
      <c r="Q2" t="s">
        <v>51</v>
      </c>
      <c r="R2" t="s">
        <v>63</v>
      </c>
      <c r="S2" t="s">
        <v>74</v>
      </c>
      <c r="T2" t="s">
        <v>77</v>
      </c>
      <c r="U2" t="s">
        <v>42</v>
      </c>
      <c r="V2" t="s">
        <v>57</v>
      </c>
      <c r="W2" t="s">
        <v>62</v>
      </c>
      <c r="X2" t="s">
        <v>18</v>
      </c>
      <c r="Y2" t="s">
        <v>7</v>
      </c>
      <c r="Z2" t="s">
        <v>35</v>
      </c>
      <c r="AA2" t="s">
        <v>14</v>
      </c>
      <c r="AB2" t="s">
        <v>49</v>
      </c>
      <c r="AC2" t="s">
        <v>43</v>
      </c>
      <c r="AD2" t="s">
        <v>61</v>
      </c>
      <c r="AE2" t="s">
        <v>22</v>
      </c>
      <c r="AF2" t="s">
        <v>26</v>
      </c>
      <c r="AG2" t="s">
        <v>65</v>
      </c>
      <c r="AH2" t="s">
        <v>20</v>
      </c>
      <c r="AI2" t="s">
        <v>30</v>
      </c>
      <c r="AJ2" t="s">
        <v>21</v>
      </c>
      <c r="AK2" t="s">
        <v>70</v>
      </c>
      <c r="AL2" t="s">
        <v>75</v>
      </c>
      <c r="AM2" t="s">
        <v>37</v>
      </c>
      <c r="AN2" t="s">
        <v>28</v>
      </c>
      <c r="AO2" t="s">
        <v>64</v>
      </c>
      <c r="AP2" t="s">
        <v>73</v>
      </c>
      <c r="AQ2" t="s">
        <v>47</v>
      </c>
      <c r="AR2" t="s">
        <v>67</v>
      </c>
      <c r="AS2" t="s">
        <v>71</v>
      </c>
    </row>
    <row r="3" spans="1:45">
      <c r="A3" t="s">
        <v>78</v>
      </c>
      <c r="B3" t="s">
        <v>161</v>
      </c>
      <c r="C3" t="s">
        <v>85</v>
      </c>
      <c r="D3">
        <f>INDEX(Sheet2!$D3:$CA3,MATCH(D$2,Sheet2!$D$2:$CA$2,0))</f>
        <v>1.6</v>
      </c>
      <c r="E3">
        <f>INDEX(Sheet2!$D3:$CA3,MATCH(E$2,Sheet2!$D$2:$CA$2,0))</f>
        <v>6.8000000000000005E-2</v>
      </c>
      <c r="F3">
        <f>INDEX(Sheet2!$D3:$CA3,MATCH(F$2,Sheet2!$D$2:$CA$2,0))</f>
        <v>0.3</v>
      </c>
      <c r="G3">
        <f>INDEX(Sheet2!$D3:$CA3,MATCH(G$2,Sheet2!$D$2:$CA$2,0))</f>
        <v>16.2</v>
      </c>
      <c r="H3">
        <f>INDEX(Sheet2!$D3:$CA3,MATCH(H$2,Sheet2!$D$2:$CA$2,0))</f>
        <v>1205</v>
      </c>
      <c r="I3">
        <f>INDEX(Sheet2!$D3:$CA3,MATCH(I$2,Sheet2!$D$2:$CA$2,0))</f>
        <v>82</v>
      </c>
      <c r="J3">
        <f>INDEX(Sheet2!$D3:$CA3,MATCH(J$2,Sheet2!$D$2:$CA$2,0))</f>
        <v>2625</v>
      </c>
      <c r="K3">
        <f>INDEX(Sheet2!$D3:$CA3,MATCH(K$2,Sheet2!$D$2:$CA$2,0))</f>
        <v>105</v>
      </c>
      <c r="L3">
        <f>INDEX(Sheet2!$D3:$CA3,MATCH(L$2,Sheet2!$D$2:$CA$2,0))</f>
        <v>1960</v>
      </c>
      <c r="M3">
        <f>INDEX(Sheet2!$D3:$CA3,MATCH(M$2,Sheet2!$D$2:$CA$2,0))</f>
        <v>30</v>
      </c>
      <c r="N3">
        <f>INDEX(Sheet2!$D3:$CA3,MATCH(N$2,Sheet2!$D$2:$CA$2,0))</f>
        <v>55</v>
      </c>
      <c r="O3">
        <f>INDEX(Sheet2!$D3:$CA3,MATCH(O$2,Sheet2!$D$2:$CA$2,0))</f>
        <v>4</v>
      </c>
      <c r="P3">
        <f>INDEX(Sheet2!$D3:$CA3,MATCH(P$2,Sheet2!$D$2:$CA$2,0))</f>
        <v>1.1000000000000001</v>
      </c>
      <c r="Q3">
        <f>INDEX(Sheet2!$D3:$CA3,MATCH(Q$2,Sheet2!$D$2:$CA$2,0))</f>
        <v>0.6</v>
      </c>
      <c r="R3">
        <f>INDEX(Sheet2!$D3:$CA3,MATCH(R$2,Sheet2!$D$2:$CA$2,0))</f>
        <v>19.899999999999999</v>
      </c>
      <c r="S3">
        <f>INDEX(Sheet2!$D3:$CA3,MATCH(S$2,Sheet2!$D$2:$CA$2,0))</f>
        <v>4.3</v>
      </c>
      <c r="T3">
        <f>INDEX(Sheet2!$D3:$CA3,MATCH(T$2,Sheet2!$D$2:$CA$2,0))</f>
        <v>10.5</v>
      </c>
      <c r="U3">
        <f>INDEX(Sheet2!$D3:$CA3,MATCH(U$2,Sheet2!$D$2:$CA$2,0))</f>
        <v>0.65800000000000003</v>
      </c>
      <c r="V3">
        <f>INDEX(Sheet2!$D3:$CA3,MATCH(V$2,Sheet2!$D$2:$CA$2,0))</f>
        <v>5.4999999999999997E-3</v>
      </c>
      <c r="W3">
        <f>INDEX(Sheet2!$D3:$CA3,MATCH(W$2,Sheet2!$D$2:$CA$2,0))</f>
        <v>0.13</v>
      </c>
      <c r="X3">
        <f>INDEX(Sheet2!$D3:$CA3,MATCH(X$2,Sheet2!$D$2:$CA$2,0))</f>
        <v>2.1000000000000001E-2</v>
      </c>
      <c r="Y3">
        <f>INDEX(Sheet2!$D3:$CA3,MATCH(Y$2,Sheet2!$D$2:$CA$2,0))</f>
        <v>6.6</v>
      </c>
      <c r="Z3">
        <f>INDEX(Sheet2!$D3:$CA3,MATCH(Z$2,Sheet2!$D$2:$CA$2,0))</f>
        <v>0.64800000000000002</v>
      </c>
      <c r="AA3">
        <f>INDEX(Sheet2!$D3:$CA3,MATCH(AA$2,Sheet2!$D$2:$CA$2,0))</f>
        <v>1.675</v>
      </c>
      <c r="AB3">
        <f>INDEX(Sheet2!$D3:$CA3,MATCH(AB$2,Sheet2!$D$2:$CA$2,0))</f>
        <v>0.254</v>
      </c>
      <c r="AC3">
        <f>INDEX(Sheet2!$D3:$CA3,MATCH(AC$2,Sheet2!$D$2:$CA$2,0))</f>
        <v>1.25</v>
      </c>
      <c r="AD3">
        <f>INDEX(Sheet2!$D3:$CA3,MATCH(AD$2,Sheet2!$D$2:$CA$2,0))</f>
        <v>0.40600000000000003</v>
      </c>
      <c r="AE3">
        <f>INDEX(Sheet2!$D3:$CA3,MATCH(AE$2,Sheet2!$D$2:$CA$2,0))</f>
        <v>0.154</v>
      </c>
      <c r="AF3">
        <f>INDEX(Sheet2!$D3:$CA3,MATCH(AF$2,Sheet2!$D$2:$CA$2,0))</f>
        <v>0.54400000000000004</v>
      </c>
      <c r="AG3">
        <f>INDEX(Sheet2!$D3:$CA3,MATCH(AG$2,Sheet2!$D$2:$CA$2,0))</f>
        <v>9.9000000000000005E-2</v>
      </c>
      <c r="AH3">
        <f>INDEX(Sheet2!$D3:$CA3,MATCH(AH$2,Sheet2!$D$2:$CA$2,0))</f>
        <v>0.67400000000000004</v>
      </c>
      <c r="AI3">
        <f>INDEX(Sheet2!$D3:$CA3,MATCH(AI$2,Sheet2!$D$2:$CA$2,0))</f>
        <v>0.14899999999999999</v>
      </c>
      <c r="AJ3">
        <f>INDEX(Sheet2!$D3:$CA3,MATCH(AJ$2,Sheet2!$D$2:$CA$2,0))</f>
        <v>0.438</v>
      </c>
      <c r="AK3">
        <f>INDEX(Sheet2!$D3:$CA3,MATCH(AK$2,Sheet2!$D$2:$CA$2,0))</f>
        <v>6.8000000000000005E-2</v>
      </c>
      <c r="AL3">
        <f>INDEX(Sheet2!$D3:$CA3,MATCH(AL$2,Sheet2!$D$2:$CA$2,0))</f>
        <v>0.441</v>
      </c>
      <c r="AM3">
        <f>INDEX(Sheet2!$D3:$CA3,MATCH(AM$2,Sheet2!$D$2:$CA$2,0))</f>
        <v>6.7500000000000004E-2</v>
      </c>
      <c r="AN3">
        <f>INDEX(Sheet2!$D3:$CA3,MATCH(AN$2,Sheet2!$D$2:$CA$2,0))</f>
        <v>0.28299999999999997</v>
      </c>
      <c r="AO3">
        <f>INDEX(Sheet2!$D3:$CA3,MATCH(AO$2,Sheet2!$D$2:$CA$2,0))</f>
        <v>3.6999999999999998E-2</v>
      </c>
      <c r="AP3">
        <f>INDEX(Sheet2!$D3:$CA3,MATCH(AP$2,Sheet2!$D$2:$CA$2,0))</f>
        <v>2.9000000000000001E-2</v>
      </c>
      <c r="AQ3">
        <f>INDEX(Sheet2!$D3:$CA3,MATCH(AQ$2,Sheet2!$D$2:$CA$2,0))</f>
        <v>0.15</v>
      </c>
      <c r="AR3">
        <f>INDEX(Sheet2!$D3:$CA3,MATCH(AR$2,Sheet2!$D$2:$CA$2,0))</f>
        <v>7.9500000000000001E-2</v>
      </c>
      <c r="AS3">
        <f>INDEX(Sheet2!$D3:$CA3,MATCH(AS$2,Sheet2!$D$2:$CA$2,0))</f>
        <v>2.0300000000000002E-2</v>
      </c>
    </row>
    <row r="4" spans="1:45">
      <c r="B4" t="s">
        <v>163</v>
      </c>
      <c r="D4">
        <f>INDEX(Sheet2!$D4:$CA4,MATCH(D$2,Sheet2!$D$2:$CA$2,0))</f>
        <v>0.48</v>
      </c>
      <c r="E4">
        <f>INDEX(Sheet2!$D4:$CA4,MATCH(E$2,Sheet2!$D$2:$CA$2,0))</f>
        <v>1.3599999999999999E-2</v>
      </c>
      <c r="F4" t="str">
        <f>INDEX(Sheet2!$D4:$CA4,MATCH(F$2,Sheet2!$D$2:$CA$2,0))</f>
        <v/>
      </c>
      <c r="G4">
        <f>INDEX(Sheet2!$D4:$CA4,MATCH(G$2,Sheet2!$D$2:$CA$2,0))</f>
        <v>1.62</v>
      </c>
      <c r="H4">
        <f>INDEX(Sheet2!$D4:$CA4,MATCH(H$2,Sheet2!$D$2:$CA$2,0))</f>
        <v>120.5</v>
      </c>
      <c r="I4">
        <f>INDEX(Sheet2!$D4:$CA4,MATCH(I$2,Sheet2!$D$2:$CA$2,0))</f>
        <v>12.3</v>
      </c>
      <c r="J4">
        <f>INDEX(Sheet2!$D4:$CA4,MATCH(J$2,Sheet2!$D$2:$CA$2,0))</f>
        <v>393.75</v>
      </c>
      <c r="K4">
        <f>INDEX(Sheet2!$D4:$CA4,MATCH(K$2,Sheet2!$D$2:$CA$2,0))</f>
        <v>10.5</v>
      </c>
      <c r="L4">
        <f>INDEX(Sheet2!$D4:$CA4,MATCH(L$2,Sheet2!$D$2:$CA$2,0))</f>
        <v>196</v>
      </c>
      <c r="M4">
        <f>INDEX(Sheet2!$D4:$CA4,MATCH(M$2,Sheet2!$D$2:$CA$2,0))</f>
        <v>4.5</v>
      </c>
      <c r="N4">
        <f>INDEX(Sheet2!$D4:$CA4,MATCH(N$2,Sheet2!$D$2:$CA$2,0))</f>
        <v>8.25</v>
      </c>
      <c r="O4">
        <f>INDEX(Sheet2!$D4:$CA4,MATCH(O$2,Sheet2!$D$2:$CA$2,0))</f>
        <v>0.4</v>
      </c>
      <c r="P4">
        <f>INDEX(Sheet2!$D4:$CA4,MATCH(P$2,Sheet2!$D$2:$CA$2,0))</f>
        <v>0.16500000000000001</v>
      </c>
      <c r="Q4">
        <f>INDEX(Sheet2!$D4:$CA4,MATCH(Q$2,Sheet2!$D$2:$CA$2,0))</f>
        <v>0.18</v>
      </c>
      <c r="R4">
        <f>INDEX(Sheet2!$D4:$CA4,MATCH(R$2,Sheet2!$D$2:$CA$2,0))</f>
        <v>1.99</v>
      </c>
      <c r="S4">
        <f>INDEX(Sheet2!$D4:$CA4,MATCH(S$2,Sheet2!$D$2:$CA$2,0))</f>
        <v>0.43</v>
      </c>
      <c r="T4">
        <f>INDEX(Sheet2!$D4:$CA4,MATCH(T$2,Sheet2!$D$2:$CA$2,0))</f>
        <v>1.05</v>
      </c>
      <c r="U4">
        <f>INDEX(Sheet2!$D4:$CA4,MATCH(U$2,Sheet2!$D$2:$CA$2,0))</f>
        <v>9.8699999999999996E-2</v>
      </c>
      <c r="V4">
        <f>INDEX(Sheet2!$D4:$CA4,MATCH(V$2,Sheet2!$D$2:$CA$2,0))</f>
        <v>2.7499999999999998E-3</v>
      </c>
      <c r="W4">
        <f>INDEX(Sheet2!$D4:$CA4,MATCH(W$2,Sheet2!$D$2:$CA$2,0))</f>
        <v>3.9E-2</v>
      </c>
      <c r="X4">
        <f>INDEX(Sheet2!$D4:$CA4,MATCH(X$2,Sheet2!$D$2:$CA$2,0))</f>
        <v>8.4000000000000012E-3</v>
      </c>
      <c r="Y4">
        <f>INDEX(Sheet2!$D4:$CA4,MATCH(Y$2,Sheet2!$D$2:$CA$2,0))</f>
        <v>0.66</v>
      </c>
      <c r="Z4">
        <f>INDEX(Sheet2!$D4:$CA4,MATCH(Z$2,Sheet2!$D$2:$CA$2,0))</f>
        <v>6.4799999999999996E-2</v>
      </c>
      <c r="AA4">
        <f>INDEX(Sheet2!$D4:$CA4,MATCH(AA$2,Sheet2!$D$2:$CA$2,0))</f>
        <v>0.16800000000000001</v>
      </c>
      <c r="AB4">
        <f>INDEX(Sheet2!$D4:$CA4,MATCH(AB$2,Sheet2!$D$2:$CA$2,0))</f>
        <v>2.5399999999999999E-2</v>
      </c>
      <c r="AC4">
        <f>INDEX(Sheet2!$D4:$CA4,MATCH(AC$2,Sheet2!$D$2:$CA$2,0))</f>
        <v>0.125</v>
      </c>
      <c r="AD4">
        <f>INDEX(Sheet2!$D4:$CA4,MATCH(AD$2,Sheet2!$D$2:$CA$2,0))</f>
        <v>4.0600000000000004E-2</v>
      </c>
      <c r="AE4">
        <f>INDEX(Sheet2!$D4:$CA4,MATCH(AE$2,Sheet2!$D$2:$CA$2,0))</f>
        <v>1.54E-2</v>
      </c>
      <c r="AF4">
        <f>INDEX(Sheet2!$D4:$CA4,MATCH(AF$2,Sheet2!$D$2:$CA$2,0))</f>
        <v>5.4399999999999997E-2</v>
      </c>
      <c r="AG4">
        <f>INDEX(Sheet2!$D4:$CA4,MATCH(AG$2,Sheet2!$D$2:$CA$2,0))</f>
        <v>9.9000000000000008E-3</v>
      </c>
      <c r="AH4">
        <f>INDEX(Sheet2!$D4:$CA4,MATCH(AH$2,Sheet2!$D$2:$CA$2,0))</f>
        <v>6.7400000000000002E-2</v>
      </c>
      <c r="AI4">
        <f>INDEX(Sheet2!$D4:$CA4,MATCH(AI$2,Sheet2!$D$2:$CA$2,0))</f>
        <v>1.49E-2</v>
      </c>
      <c r="AJ4">
        <f>INDEX(Sheet2!$D4:$CA4,MATCH(AJ$2,Sheet2!$D$2:$CA$2,0))</f>
        <v>4.3799999999999999E-2</v>
      </c>
      <c r="AK4">
        <f>INDEX(Sheet2!$D4:$CA4,MATCH(AK$2,Sheet2!$D$2:$CA$2,0))</f>
        <v>6.7999999999999996E-3</v>
      </c>
      <c r="AL4">
        <f>INDEX(Sheet2!$D4:$CA4,MATCH(AL$2,Sheet2!$D$2:$CA$2,0))</f>
        <v>4.41E-2</v>
      </c>
      <c r="AM4">
        <f>INDEX(Sheet2!$D4:$CA4,MATCH(AM$2,Sheet2!$D$2:$CA$2,0))</f>
        <v>6.7499999999999999E-3</v>
      </c>
      <c r="AN4">
        <f>INDEX(Sheet2!$D4:$CA4,MATCH(AN$2,Sheet2!$D$2:$CA$2,0))</f>
        <v>2.8300000000000002E-2</v>
      </c>
      <c r="AO4">
        <f>INDEX(Sheet2!$D4:$CA4,MATCH(AO$2,Sheet2!$D$2:$CA$2,0))</f>
        <v>5.5999999999999999E-3</v>
      </c>
      <c r="AP4" t="str">
        <f>INDEX(Sheet2!$D4:$CA4,MATCH(AP$2,Sheet2!$D$2:$CA$2,0))</f>
        <v/>
      </c>
      <c r="AQ4">
        <f>INDEX(Sheet2!$D4:$CA4,MATCH(AQ$2,Sheet2!$D$2:$CA$2,0))</f>
        <v>0.03</v>
      </c>
      <c r="AR4">
        <f>INDEX(Sheet2!$D4:$CA4,MATCH(AR$2,Sheet2!$D$2:$CA$2,0))</f>
        <v>1.1900000000000001E-2</v>
      </c>
      <c r="AS4">
        <f>INDEX(Sheet2!$D4:$CA4,MATCH(AS$2,Sheet2!$D$2:$CA$2,0))</f>
        <v>4.0999999999999995E-3</v>
      </c>
    </row>
    <row r="5" spans="1:45">
      <c r="A5" t="s">
        <v>110</v>
      </c>
      <c r="B5" t="s">
        <v>165</v>
      </c>
      <c r="C5" t="s">
        <v>113</v>
      </c>
      <c r="D5" t="str">
        <f>INDEX(Sheet2!$D5:$CA5,MATCH(D$2,Sheet2!$D$2:$CA$2,0))</f>
        <v/>
      </c>
      <c r="E5" t="str">
        <f>INDEX(Sheet2!$D5:$CA5,MATCH(E$2,Sheet2!$D$2:$CA$2,0))</f>
        <v/>
      </c>
      <c r="F5" t="str">
        <f>INDEX(Sheet2!$D5:$CA5,MATCH(F$2,Sheet2!$D$2:$CA$2,0))</f>
        <v/>
      </c>
      <c r="G5">
        <f>INDEX(Sheet2!$D5:$CA5,MATCH(G$2,Sheet2!$D$2:$CA$2,0))</f>
        <v>41.37</v>
      </c>
      <c r="H5">
        <f>INDEX(Sheet2!$D5:$CA5,MATCH(H$2,Sheet2!$D$2:$CA$2,0))</f>
        <v>9680.2954431647468</v>
      </c>
      <c r="I5" t="str">
        <f>INDEX(Sheet2!$D5:$CA5,MATCH(I$2,Sheet2!$D$2:$CA$2,0))</f>
        <v/>
      </c>
      <c r="J5" t="str">
        <f>INDEX(Sheet2!$D5:$CA5,MATCH(J$2,Sheet2!$D$2:$CA$2,0))</f>
        <v/>
      </c>
      <c r="K5">
        <f>INDEX(Sheet2!$D5:$CA5,MATCH(K$2,Sheet2!$D$2:$CA$2,0))</f>
        <v>47.07</v>
      </c>
      <c r="L5">
        <f>INDEX(Sheet2!$D5:$CA5,MATCH(L$2,Sheet2!$D$2:$CA$2,0))</f>
        <v>149.5</v>
      </c>
      <c r="M5">
        <f>INDEX(Sheet2!$D5:$CA5,MATCH(M$2,Sheet2!$D$2:$CA$2,0))</f>
        <v>74.400000000000006</v>
      </c>
      <c r="N5" t="str">
        <f>INDEX(Sheet2!$D5:$CA5,MATCH(N$2,Sheet2!$D$2:$CA$2,0))</f>
        <v/>
      </c>
      <c r="O5" t="str">
        <f>INDEX(Sheet2!$D5:$CA5,MATCH(O$2,Sheet2!$D$2:$CA$2,0))</f>
        <v/>
      </c>
      <c r="P5" t="str">
        <f>INDEX(Sheet2!$D5:$CA5,MATCH(P$2,Sheet2!$D$2:$CA$2,0))</f>
        <v/>
      </c>
      <c r="Q5">
        <f>INDEX(Sheet2!$D5:$CA5,MATCH(Q$2,Sheet2!$D$2:$CA$2,0))</f>
        <v>1.262</v>
      </c>
      <c r="R5">
        <f>INDEX(Sheet2!$D5:$CA5,MATCH(R$2,Sheet2!$D$2:$CA$2,0))</f>
        <v>113.2</v>
      </c>
      <c r="S5">
        <f>INDEX(Sheet2!$D5:$CA5,MATCH(S$2,Sheet2!$D$2:$CA$2,0))</f>
        <v>35.82</v>
      </c>
      <c r="T5">
        <f>INDEX(Sheet2!$D5:$CA5,MATCH(T$2,Sheet2!$D$2:$CA$2,0))</f>
        <v>104.24</v>
      </c>
      <c r="U5">
        <f>INDEX(Sheet2!$D5:$CA5,MATCH(U$2,Sheet2!$D$2:$CA$2,0))</f>
        <v>3.5070000000000001</v>
      </c>
      <c r="V5" t="str">
        <f>INDEX(Sheet2!$D5:$CA5,MATCH(V$2,Sheet2!$D$2:$CA$2,0))</f>
        <v/>
      </c>
      <c r="W5">
        <f>INDEX(Sheet2!$D5:$CA5,MATCH(W$2,Sheet2!$D$2:$CA$2,0))</f>
        <v>1.3819999999999999</v>
      </c>
      <c r="X5">
        <f>INDEX(Sheet2!$D5:$CA5,MATCH(X$2,Sheet2!$D$2:$CA$2,0))</f>
        <v>1.4080000000000001E-2</v>
      </c>
      <c r="Y5">
        <f>INDEX(Sheet2!$D5:$CA5,MATCH(Y$2,Sheet2!$D$2:$CA$2,0))</f>
        <v>13.87</v>
      </c>
      <c r="Z5">
        <f>INDEX(Sheet2!$D5:$CA5,MATCH(Z$2,Sheet2!$D$2:$CA$2,0))</f>
        <v>3.895</v>
      </c>
      <c r="AA5">
        <f>INDEX(Sheet2!$D5:$CA5,MATCH(AA$2,Sheet2!$D$2:$CA$2,0))</f>
        <v>12.000999999999999</v>
      </c>
      <c r="AB5">
        <f>INDEX(Sheet2!$D5:$CA5,MATCH(AB$2,Sheet2!$D$2:$CA$2,0))</f>
        <v>2.0739999999999998</v>
      </c>
      <c r="AC5">
        <f>INDEX(Sheet2!$D5:$CA5,MATCH(AC$2,Sheet2!$D$2:$CA$2,0))</f>
        <v>11.179</v>
      </c>
      <c r="AD5">
        <f>INDEX(Sheet2!$D5:$CA5,MATCH(AD$2,Sheet2!$D$2:$CA$2,0))</f>
        <v>3.7519999999999998</v>
      </c>
      <c r="AE5">
        <f>INDEX(Sheet2!$D5:$CA5,MATCH(AE$2,Sheet2!$D$2:$CA$2,0))</f>
        <v>1.335</v>
      </c>
      <c r="AF5">
        <f>INDEX(Sheet2!$D5:$CA5,MATCH(AF$2,Sheet2!$D$2:$CA$2,0))</f>
        <v>5.077</v>
      </c>
      <c r="AG5">
        <f>INDEX(Sheet2!$D5:$CA5,MATCH(AG$2,Sheet2!$D$2:$CA$2,0))</f>
        <v>0.88500000000000001</v>
      </c>
      <c r="AH5">
        <f>INDEX(Sheet2!$D5:$CA5,MATCH(AH$2,Sheet2!$D$2:$CA$2,0))</f>
        <v>6.3040000000000003</v>
      </c>
      <c r="AI5">
        <f>INDEX(Sheet2!$D5:$CA5,MATCH(AI$2,Sheet2!$D$2:$CA$2,0))</f>
        <v>1.3420000000000001</v>
      </c>
      <c r="AJ5">
        <f>INDEX(Sheet2!$D5:$CA5,MATCH(AJ$2,Sheet2!$D$2:$CA$2,0))</f>
        <v>4.1429999999999998</v>
      </c>
      <c r="AK5">
        <f>INDEX(Sheet2!$D5:$CA5,MATCH(AK$2,Sheet2!$D$2:$CA$2,0))</f>
        <v>0.621</v>
      </c>
      <c r="AL5">
        <f>INDEX(Sheet2!$D5:$CA5,MATCH(AL$2,Sheet2!$D$2:$CA$2,0))</f>
        <v>3.9</v>
      </c>
      <c r="AM5">
        <f>INDEX(Sheet2!$D5:$CA5,MATCH(AM$2,Sheet2!$D$2:$CA$2,0))</f>
        <v>0.58899999999999997</v>
      </c>
      <c r="AN5">
        <f>INDEX(Sheet2!$D5:$CA5,MATCH(AN$2,Sheet2!$D$2:$CA$2,0))</f>
        <v>2.9740000000000002</v>
      </c>
      <c r="AO5">
        <f>INDEX(Sheet2!$D5:$CA5,MATCH(AO$2,Sheet2!$D$2:$CA$2,0))</f>
        <v>0.192</v>
      </c>
      <c r="AP5" t="str">
        <f>INDEX(Sheet2!$D5:$CA5,MATCH(AP$2,Sheet2!$D$2:$CA$2,0))</f>
        <v/>
      </c>
      <c r="AQ5">
        <f>INDEX(Sheet2!$D5:$CA5,MATCH(AQ$2,Sheet2!$D$2:$CA$2,0))</f>
        <v>0.48899999999999999</v>
      </c>
      <c r="AR5">
        <f>INDEX(Sheet2!$D5:$CA5,MATCH(AR$2,Sheet2!$D$2:$CA$2,0))</f>
        <v>0.18709999999999999</v>
      </c>
      <c r="AS5">
        <f>INDEX(Sheet2!$D5:$CA5,MATCH(AS$2,Sheet2!$D$2:$CA$2,0))</f>
        <v>7.1099999999999997E-2</v>
      </c>
    </row>
    <row r="6" spans="1:45">
      <c r="B6" t="s">
        <v>167</v>
      </c>
      <c r="D6" t="str">
        <f>INDEX(Sheet2!$D6:$CA6,MATCH(D$2,Sheet2!$D$2:$CA$2,0))</f>
        <v/>
      </c>
      <c r="E6" t="str">
        <f>INDEX(Sheet2!$D6:$CA6,MATCH(E$2,Sheet2!$D$2:$CA$2,0))</f>
        <v/>
      </c>
      <c r="F6" t="str">
        <f>INDEX(Sheet2!$D6:$CA6,MATCH(F$2,Sheet2!$D$2:$CA$2,0))</f>
        <v/>
      </c>
      <c r="G6">
        <f>INDEX(Sheet2!$D6:$CA6,MATCH(G$2,Sheet2!$D$2:$CA$2,0))</f>
        <v>4.0540000000000003</v>
      </c>
      <c r="H6">
        <f>INDEX(Sheet2!$D6:$CA6,MATCH(H$2,Sheet2!$D$2:$CA$2,0))</f>
        <v>3291.300450676014</v>
      </c>
      <c r="I6" t="str">
        <f>INDEX(Sheet2!$D6:$CA6,MATCH(I$2,Sheet2!$D$2:$CA$2,0))</f>
        <v/>
      </c>
      <c r="J6" t="str">
        <f>INDEX(Sheet2!$D6:$CA6,MATCH(J$2,Sheet2!$D$2:$CA$2,0))</f>
        <v/>
      </c>
      <c r="K6">
        <f>INDEX(Sheet2!$D6:$CA6,MATCH(K$2,Sheet2!$D$2:$CA$2,0))</f>
        <v>3.7189999999999999</v>
      </c>
      <c r="L6">
        <f>INDEX(Sheet2!$D6:$CA6,MATCH(L$2,Sheet2!$D$2:$CA$2,0))</f>
        <v>0</v>
      </c>
      <c r="M6">
        <f>INDEX(Sheet2!$D6:$CA6,MATCH(M$2,Sheet2!$D$2:$CA$2,0))</f>
        <v>21.7</v>
      </c>
      <c r="N6" t="str">
        <f>INDEX(Sheet2!$D6:$CA6,MATCH(N$2,Sheet2!$D$2:$CA$2,0))</f>
        <v/>
      </c>
      <c r="O6" t="str">
        <f>INDEX(Sheet2!$D6:$CA6,MATCH(O$2,Sheet2!$D$2:$CA$2,0))</f>
        <v/>
      </c>
      <c r="P6" t="str">
        <f>INDEX(Sheet2!$D6:$CA6,MATCH(P$2,Sheet2!$D$2:$CA$2,0))</f>
        <v/>
      </c>
      <c r="Q6">
        <f>INDEX(Sheet2!$D6:$CA6,MATCH(Q$2,Sheet2!$D$2:$CA$2,0))</f>
        <v>0.96160000000000001</v>
      </c>
      <c r="R6">
        <f>INDEX(Sheet2!$D6:$CA6,MATCH(R$2,Sheet2!$D$2:$CA$2,0))</f>
        <v>27.28</v>
      </c>
      <c r="S6">
        <f>INDEX(Sheet2!$D6:$CA6,MATCH(S$2,Sheet2!$D$2:$CA$2,0))</f>
        <v>11.176</v>
      </c>
      <c r="T6">
        <f>INDEX(Sheet2!$D6:$CA6,MATCH(T$2,Sheet2!$D$2:$CA$2,0))</f>
        <v>41.695999999999998</v>
      </c>
      <c r="U6">
        <f>INDEX(Sheet2!$D6:$CA6,MATCH(U$2,Sheet2!$D$2:$CA$2,0))</f>
        <v>1.9319999999999999</v>
      </c>
      <c r="V6" t="str">
        <f>INDEX(Sheet2!$D6:$CA6,MATCH(V$2,Sheet2!$D$2:$CA$2,0))</f>
        <v/>
      </c>
      <c r="W6">
        <f>INDEX(Sheet2!$D6:$CA6,MATCH(W$2,Sheet2!$D$2:$CA$2,0))</f>
        <v>0.44779999999999998</v>
      </c>
      <c r="X6">
        <f>INDEX(Sheet2!$D6:$CA6,MATCH(X$2,Sheet2!$D$2:$CA$2,0))</f>
        <v>1.0120000000000001E-2</v>
      </c>
      <c r="Y6">
        <f>INDEX(Sheet2!$D6:$CA6,MATCH(Y$2,Sheet2!$D$2:$CA$2,0))</f>
        <v>9.9730000000000008</v>
      </c>
      <c r="Z6">
        <f>INDEX(Sheet2!$D6:$CA6,MATCH(Z$2,Sheet2!$D$2:$CA$2,0))</f>
        <v>1.613</v>
      </c>
      <c r="AA6">
        <f>INDEX(Sheet2!$D6:$CA6,MATCH(AA$2,Sheet2!$D$2:$CA$2,0))</f>
        <v>4.8120000000000003</v>
      </c>
      <c r="AB6">
        <f>INDEX(Sheet2!$D6:$CA6,MATCH(AB$2,Sheet2!$D$2:$CA$2,0))</f>
        <v>0.80889999999999995</v>
      </c>
      <c r="AC6">
        <f>INDEX(Sheet2!$D6:$CA6,MATCH(AC$2,Sheet2!$D$2:$CA$2,0))</f>
        <v>4.2256999999999998</v>
      </c>
      <c r="AD6">
        <f>INDEX(Sheet2!$D6:$CA6,MATCH(AD$2,Sheet2!$D$2:$CA$2,0))</f>
        <v>1.3879999999999999</v>
      </c>
      <c r="AE6">
        <f>INDEX(Sheet2!$D6:$CA6,MATCH(AE$2,Sheet2!$D$2:$CA$2,0))</f>
        <v>0.40179999999999999</v>
      </c>
      <c r="AF6">
        <f>INDEX(Sheet2!$D6:$CA6,MATCH(AF$2,Sheet2!$D$2:$CA$2,0))</f>
        <v>1.853</v>
      </c>
      <c r="AG6">
        <f>INDEX(Sheet2!$D6:$CA6,MATCH(AG$2,Sheet2!$D$2:$CA$2,0))</f>
        <v>0.3372</v>
      </c>
      <c r="AH6">
        <f>INDEX(Sheet2!$D6:$CA6,MATCH(AH$2,Sheet2!$D$2:$CA$2,0))</f>
        <v>2.1749999999999998</v>
      </c>
      <c r="AI6">
        <f>INDEX(Sheet2!$D6:$CA6,MATCH(AI$2,Sheet2!$D$2:$CA$2,0))</f>
        <v>0.49120000000000003</v>
      </c>
      <c r="AJ6">
        <f>INDEX(Sheet2!$D6:$CA6,MATCH(AJ$2,Sheet2!$D$2:$CA$2,0))</f>
        <v>1.421</v>
      </c>
      <c r="AK6">
        <f>INDEX(Sheet2!$D6:$CA6,MATCH(AK$2,Sheet2!$D$2:$CA$2,0))</f>
        <v>0.216</v>
      </c>
      <c r="AL6">
        <f>INDEX(Sheet2!$D6:$CA6,MATCH(AL$2,Sheet2!$D$2:$CA$2,0))</f>
        <v>1.3</v>
      </c>
      <c r="AM6">
        <f>INDEX(Sheet2!$D6:$CA6,MATCH(AM$2,Sheet2!$D$2:$CA$2,0))</f>
        <v>0.19900000000000001</v>
      </c>
      <c r="AN6">
        <f>INDEX(Sheet2!$D6:$CA6,MATCH(AN$2,Sheet2!$D$2:$CA$2,0))</f>
        <v>1.27</v>
      </c>
      <c r="AO6">
        <f>INDEX(Sheet2!$D6:$CA6,MATCH(AO$2,Sheet2!$D$2:$CA$2,0))</f>
        <v>0.106</v>
      </c>
      <c r="AP6" t="str">
        <f>INDEX(Sheet2!$D6:$CA6,MATCH(AP$2,Sheet2!$D$2:$CA$2,0))</f>
        <v/>
      </c>
      <c r="AQ6">
        <f>INDEX(Sheet2!$D6:$CA6,MATCH(AQ$2,Sheet2!$D$2:$CA$2,0))</f>
        <v>0.15</v>
      </c>
      <c r="AR6">
        <f>INDEX(Sheet2!$D6:$CA6,MATCH(AR$2,Sheet2!$D$2:$CA$2,0))</f>
        <v>0.12970000000000001</v>
      </c>
      <c r="AS6">
        <f>INDEX(Sheet2!$D6:$CA6,MATCH(AS$2,Sheet2!$D$2:$CA$2,0))</f>
        <v>3.7199999999999997E-2</v>
      </c>
    </row>
    <row r="7" spans="1:45">
      <c r="A7" t="s">
        <v>127</v>
      </c>
      <c r="B7" t="s">
        <v>169</v>
      </c>
      <c r="C7" t="s">
        <v>128</v>
      </c>
      <c r="D7">
        <f>INDEX(Sheet2!$D7:$CA7,MATCH(D$2,Sheet2!$D$2:$CA$2,0))</f>
        <v>1.57</v>
      </c>
      <c r="E7" t="str">
        <f>INDEX(Sheet2!$D7:$CA7,MATCH(E$2,Sheet2!$D$2:$CA$2,0))</f>
        <v/>
      </c>
      <c r="F7" t="str">
        <f>INDEX(Sheet2!$D7:$CA7,MATCH(F$2,Sheet2!$D$2:$CA$2,0))</f>
        <v/>
      </c>
      <c r="G7" t="str">
        <f>INDEX(Sheet2!$D7:$CA7,MATCH(G$2,Sheet2!$D$2:$CA$2,0))</f>
        <v/>
      </c>
      <c r="H7">
        <f>INDEX(Sheet2!$D7:$CA7,MATCH(H$2,Sheet2!$D$2:$CA$2,0))</f>
        <v>445</v>
      </c>
      <c r="I7" t="str">
        <f>INDEX(Sheet2!$D7:$CA7,MATCH(I$2,Sheet2!$D$2:$CA$2,0))</f>
        <v/>
      </c>
      <c r="J7" t="str">
        <f>INDEX(Sheet2!$D7:$CA7,MATCH(J$2,Sheet2!$D$2:$CA$2,0))</f>
        <v/>
      </c>
      <c r="K7" t="str">
        <f>INDEX(Sheet2!$D7:$CA7,MATCH(K$2,Sheet2!$D$2:$CA$2,0))</f>
        <v/>
      </c>
      <c r="L7" t="str">
        <f>INDEX(Sheet2!$D7:$CA7,MATCH(L$2,Sheet2!$D$2:$CA$2,0))</f>
        <v/>
      </c>
      <c r="M7" t="str">
        <f>INDEX(Sheet2!$D7:$CA7,MATCH(M$2,Sheet2!$D$2:$CA$2,0))</f>
        <v/>
      </c>
      <c r="N7" t="str">
        <f>INDEX(Sheet2!$D7:$CA7,MATCH(N$2,Sheet2!$D$2:$CA$2,0))</f>
        <v/>
      </c>
      <c r="O7" t="str">
        <f>INDEX(Sheet2!$D7:$CA7,MATCH(O$2,Sheet2!$D$2:$CA$2,0))</f>
        <v/>
      </c>
      <c r="P7" t="str">
        <f>INDEX(Sheet2!$D7:$CA7,MATCH(P$2,Sheet2!$D$2:$CA$2,0))</f>
        <v/>
      </c>
      <c r="Q7">
        <f>INDEX(Sheet2!$D7:$CA7,MATCH(Q$2,Sheet2!$D$2:$CA$2,0))</f>
        <v>2.3199999999999998</v>
      </c>
      <c r="R7">
        <f>INDEX(Sheet2!$D7:$CA7,MATCH(R$2,Sheet2!$D$2:$CA$2,0))</f>
        <v>7.26</v>
      </c>
      <c r="S7">
        <f>INDEX(Sheet2!$D7:$CA7,MATCH(S$2,Sheet2!$D$2:$CA$2,0))</f>
        <v>1.57</v>
      </c>
      <c r="T7">
        <f>INDEX(Sheet2!$D7:$CA7,MATCH(T$2,Sheet2!$D$2:$CA$2,0))</f>
        <v>3.87</v>
      </c>
      <c r="U7">
        <f>INDEX(Sheet2!$D7:$CA7,MATCH(U$2,Sheet2!$D$2:$CA$2,0))</f>
        <v>0.246</v>
      </c>
      <c r="V7">
        <f>INDEX(Sheet2!$D7:$CA7,MATCH(V$2,Sheet2!$D$2:$CA$2,0))</f>
        <v>0.16</v>
      </c>
      <c r="W7">
        <f>INDEX(Sheet2!$D7:$CA7,MATCH(W$2,Sheet2!$D$2:$CA$2,0))</f>
        <v>1.72</v>
      </c>
      <c r="X7">
        <f>INDEX(Sheet2!$D7:$CA7,MATCH(X$2,Sheet2!$D$2:$CA$2,0))</f>
        <v>0.188</v>
      </c>
      <c r="Y7">
        <f>INDEX(Sheet2!$D7:$CA7,MATCH(Y$2,Sheet2!$D$2:$CA$2,0))</f>
        <v>2.41</v>
      </c>
      <c r="Z7">
        <f>INDEX(Sheet2!$D7:$CA7,MATCH(Z$2,Sheet2!$D$2:$CA$2,0))</f>
        <v>0.23699999999999999</v>
      </c>
      <c r="AA7">
        <f>INDEX(Sheet2!$D7:$CA7,MATCH(AA$2,Sheet2!$D$2:$CA$2,0))</f>
        <v>0.61199999999999999</v>
      </c>
      <c r="AB7">
        <f>INDEX(Sheet2!$D7:$CA7,MATCH(AB$2,Sheet2!$D$2:$CA$2,0))</f>
        <v>9.5000000000000001E-2</v>
      </c>
      <c r="AC7">
        <f>INDEX(Sheet2!$D7:$CA7,MATCH(AC$2,Sheet2!$D$2:$CA$2,0))</f>
        <v>0.46700000000000003</v>
      </c>
      <c r="AD7">
        <f>INDEX(Sheet2!$D7:$CA7,MATCH(AD$2,Sheet2!$D$2:$CA$2,0))</f>
        <v>0.153</v>
      </c>
      <c r="AE7">
        <f>INDEX(Sheet2!$D7:$CA7,MATCH(AE$2,Sheet2!$D$2:$CA$2,0))</f>
        <v>5.8000000000000003E-2</v>
      </c>
      <c r="AF7">
        <f>INDEX(Sheet2!$D7:$CA7,MATCH(AF$2,Sheet2!$D$2:$CA$2,0))</f>
        <v>0.20549999999999999</v>
      </c>
      <c r="AG7">
        <f>INDEX(Sheet2!$D7:$CA7,MATCH(AG$2,Sheet2!$D$2:$CA$2,0))</f>
        <v>3.7400000000000003E-2</v>
      </c>
      <c r="AH7">
        <f>INDEX(Sheet2!$D7:$CA7,MATCH(AH$2,Sheet2!$D$2:$CA$2,0))</f>
        <v>0.254</v>
      </c>
      <c r="AI7">
        <f>INDEX(Sheet2!$D7:$CA7,MATCH(AI$2,Sheet2!$D$2:$CA$2,0))</f>
        <v>5.6599999999999998E-2</v>
      </c>
      <c r="AJ7">
        <f>INDEX(Sheet2!$D7:$CA7,MATCH(AJ$2,Sheet2!$D$2:$CA$2,0))</f>
        <v>0.16550000000000001</v>
      </c>
      <c r="AK7">
        <f>INDEX(Sheet2!$D7:$CA7,MATCH(AK$2,Sheet2!$D$2:$CA$2,0))</f>
        <v>2.5499999999999998E-2</v>
      </c>
      <c r="AL7">
        <f>INDEX(Sheet2!$D7:$CA7,MATCH(AL$2,Sheet2!$D$2:$CA$2,0))</f>
        <v>0.17</v>
      </c>
      <c r="AM7">
        <f>INDEX(Sheet2!$D7:$CA7,MATCH(AM$2,Sheet2!$D$2:$CA$2,0))</f>
        <v>2.5399999999999999E-2</v>
      </c>
      <c r="AN7">
        <f>INDEX(Sheet2!$D7:$CA7,MATCH(AN$2,Sheet2!$D$2:$CA$2,0))</f>
        <v>0.1066</v>
      </c>
      <c r="AO7">
        <f>INDEX(Sheet2!$D7:$CA7,MATCH(AO$2,Sheet2!$D$2:$CA$2,0))</f>
        <v>1.4E-2</v>
      </c>
      <c r="AP7">
        <f>INDEX(Sheet2!$D7:$CA7,MATCH(AP$2,Sheet2!$D$2:$CA$2,0))</f>
        <v>9.5000000000000001E-2</v>
      </c>
      <c r="AQ7">
        <f>INDEX(Sheet2!$D7:$CA7,MATCH(AQ$2,Sheet2!$D$2:$CA$2,0))</f>
        <v>2.4700000000000002</v>
      </c>
      <c r="AR7">
        <f>INDEX(Sheet2!$D7:$CA7,MATCH(AR$2,Sheet2!$D$2:$CA$2,0))</f>
        <v>2.9000000000000001E-2</v>
      </c>
      <c r="AS7">
        <f>INDEX(Sheet2!$D7:$CA7,MATCH(AS$2,Sheet2!$D$2:$CA$2,0))</f>
        <v>8.0000000000000002E-3</v>
      </c>
    </row>
    <row r="8" spans="1:45">
      <c r="A8" t="s">
        <v>129</v>
      </c>
      <c r="B8" t="s">
        <v>171</v>
      </c>
      <c r="C8" t="s">
        <v>128</v>
      </c>
      <c r="D8">
        <f>INDEX(Sheet2!$D8:$CA8,MATCH(D$2,Sheet2!$D$2:$CA$2,0))</f>
        <v>1.6</v>
      </c>
      <c r="E8" t="str">
        <f>INDEX(Sheet2!$D8:$CA8,MATCH(E$2,Sheet2!$D$2:$CA$2,0))</f>
        <v/>
      </c>
      <c r="F8" t="str">
        <f>INDEX(Sheet2!$D8:$CA8,MATCH(F$2,Sheet2!$D$2:$CA$2,0))</f>
        <v/>
      </c>
      <c r="G8" t="str">
        <f>INDEX(Sheet2!$D8:$CA8,MATCH(G$2,Sheet2!$D$2:$CA$2,0))</f>
        <v/>
      </c>
      <c r="H8">
        <f>INDEX(Sheet2!$D8:$CA8,MATCH(H$2,Sheet2!$D$2:$CA$2,0))</f>
        <v>1300</v>
      </c>
      <c r="I8" t="str">
        <f>INDEX(Sheet2!$D8:$CA8,MATCH(I$2,Sheet2!$D$2:$CA$2,0))</f>
        <v/>
      </c>
      <c r="J8" t="str">
        <f>INDEX(Sheet2!$D8:$CA8,MATCH(J$2,Sheet2!$D$2:$CA$2,0))</f>
        <v/>
      </c>
      <c r="K8" t="str">
        <f>INDEX(Sheet2!$D8:$CA8,MATCH(K$2,Sheet2!$D$2:$CA$2,0))</f>
        <v/>
      </c>
      <c r="L8" t="str">
        <f>INDEX(Sheet2!$D8:$CA8,MATCH(L$2,Sheet2!$D$2:$CA$2,0))</f>
        <v/>
      </c>
      <c r="M8" t="str">
        <f>INDEX(Sheet2!$D8:$CA8,MATCH(M$2,Sheet2!$D$2:$CA$2,0))</f>
        <v/>
      </c>
      <c r="N8" t="str">
        <f>INDEX(Sheet2!$D8:$CA8,MATCH(N$2,Sheet2!$D$2:$CA$2,0))</f>
        <v/>
      </c>
      <c r="O8" t="str">
        <f>INDEX(Sheet2!$D8:$CA8,MATCH(O$2,Sheet2!$D$2:$CA$2,0))</f>
        <v/>
      </c>
      <c r="P8" t="str">
        <f>INDEX(Sheet2!$D8:$CA8,MATCH(P$2,Sheet2!$D$2:$CA$2,0))</f>
        <v/>
      </c>
      <c r="Q8">
        <f>INDEX(Sheet2!$D8:$CA8,MATCH(Q$2,Sheet2!$D$2:$CA$2,0))</f>
        <v>0.63500000000000001</v>
      </c>
      <c r="R8">
        <f>INDEX(Sheet2!$D8:$CA8,MATCH(R$2,Sheet2!$D$2:$CA$2,0))</f>
        <v>21.1</v>
      </c>
      <c r="S8">
        <f>INDEX(Sheet2!$D8:$CA8,MATCH(S$2,Sheet2!$D$2:$CA$2,0))</f>
        <v>4.55</v>
      </c>
      <c r="T8">
        <f>INDEX(Sheet2!$D8:$CA8,MATCH(T$2,Sheet2!$D$2:$CA$2,0))</f>
        <v>11.2</v>
      </c>
      <c r="U8">
        <f>INDEX(Sheet2!$D8:$CA8,MATCH(U$2,Sheet2!$D$2:$CA$2,0))</f>
        <v>0.71299999999999997</v>
      </c>
      <c r="V8">
        <f>INDEX(Sheet2!$D8:$CA8,MATCH(V$2,Sheet2!$D$2:$CA$2,0))</f>
        <v>5.0000000000000001E-3</v>
      </c>
      <c r="W8">
        <f>INDEX(Sheet2!$D8:$CA8,MATCH(W$2,Sheet2!$D$2:$CA$2,0))</f>
        <v>0.17</v>
      </c>
      <c r="X8">
        <f>INDEX(Sheet2!$D8:$CA8,MATCH(X$2,Sheet2!$D$2:$CA$2,0))</f>
        <v>7.9000000000000008E-3</v>
      </c>
      <c r="Y8">
        <f>INDEX(Sheet2!$D8:$CA8,MATCH(Y$2,Sheet2!$D$2:$CA$2,0))</f>
        <v>6.9889999999999999</v>
      </c>
      <c r="Z8">
        <f>INDEX(Sheet2!$D8:$CA8,MATCH(Z$2,Sheet2!$D$2:$CA$2,0))</f>
        <v>0.68700000000000006</v>
      </c>
      <c r="AA8">
        <f>INDEX(Sheet2!$D8:$CA8,MATCH(AA$2,Sheet2!$D$2:$CA$2,0))</f>
        <v>1.7749999999999999</v>
      </c>
      <c r="AB8">
        <f>INDEX(Sheet2!$D8:$CA8,MATCH(AB$2,Sheet2!$D$2:$CA$2,0))</f>
        <v>0.27600000000000002</v>
      </c>
      <c r="AC8">
        <f>INDEX(Sheet2!$D8:$CA8,MATCH(AC$2,Sheet2!$D$2:$CA$2,0))</f>
        <v>1.3540000000000001</v>
      </c>
      <c r="AD8">
        <f>INDEX(Sheet2!$D8:$CA8,MATCH(AD$2,Sheet2!$D$2:$CA$2,0))</f>
        <v>0.44400000000000001</v>
      </c>
      <c r="AE8">
        <f>INDEX(Sheet2!$D8:$CA8,MATCH(AE$2,Sheet2!$D$2:$CA$2,0))</f>
        <v>0.16800000000000001</v>
      </c>
      <c r="AF8">
        <f>INDEX(Sheet2!$D8:$CA8,MATCH(AF$2,Sheet2!$D$2:$CA$2,0))</f>
        <v>0.59599999999999997</v>
      </c>
      <c r="AG8">
        <f>INDEX(Sheet2!$D8:$CA8,MATCH(AG$2,Sheet2!$D$2:$CA$2,0))</f>
        <v>0.108</v>
      </c>
      <c r="AH8">
        <f>INDEX(Sheet2!$D8:$CA8,MATCH(AH$2,Sheet2!$D$2:$CA$2,0))</f>
        <v>0.73699999999999999</v>
      </c>
      <c r="AI8">
        <f>INDEX(Sheet2!$D8:$CA8,MATCH(AI$2,Sheet2!$D$2:$CA$2,0))</f>
        <v>0.16400000000000001</v>
      </c>
      <c r="AJ8">
        <f>INDEX(Sheet2!$D8:$CA8,MATCH(AJ$2,Sheet2!$D$2:$CA$2,0))</f>
        <v>0.48</v>
      </c>
      <c r="AK8">
        <f>INDEX(Sheet2!$D8:$CA8,MATCH(AK$2,Sheet2!$D$2:$CA$2,0))</f>
        <v>7.3999999999999996E-2</v>
      </c>
      <c r="AL8">
        <f>INDEX(Sheet2!$D8:$CA8,MATCH(AL$2,Sheet2!$D$2:$CA$2,0))</f>
        <v>0.49299999999999999</v>
      </c>
      <c r="AM8">
        <f>INDEX(Sheet2!$D8:$CA8,MATCH(AM$2,Sheet2!$D$2:$CA$2,0))</f>
        <v>7.3999999999999996E-2</v>
      </c>
      <c r="AN8">
        <f>INDEX(Sheet2!$D8:$CA8,MATCH(AN$2,Sheet2!$D$2:$CA$2,0))</f>
        <v>0.309</v>
      </c>
      <c r="AO8">
        <f>INDEX(Sheet2!$D8:$CA8,MATCH(AO$2,Sheet2!$D$2:$CA$2,0))</f>
        <v>4.1000000000000002E-2</v>
      </c>
      <c r="AP8">
        <f>INDEX(Sheet2!$D8:$CA8,MATCH(AP$2,Sheet2!$D$2:$CA$2,0))</f>
        <v>0.02</v>
      </c>
      <c r="AQ8" s="2">
        <f>INDEX(Sheet2!$D8:$CA8,MATCH(AQ$2,Sheet2!$D$2:$CA$2,0))</f>
        <v>7.0999999999999994E-2</v>
      </c>
      <c r="AR8">
        <f>INDEX(Sheet2!$D8:$CA8,MATCH(AR$2,Sheet2!$D$2:$CA$2,0))</f>
        <v>8.5000000000000006E-2</v>
      </c>
      <c r="AS8">
        <f>INDEX(Sheet2!$D8:$CA8,MATCH(AS$2,Sheet2!$D$2:$CA$2,0))</f>
        <v>2.1000000000000001E-2</v>
      </c>
    </row>
    <row r="9" spans="1:45">
      <c r="A9" t="s">
        <v>109</v>
      </c>
      <c r="B9" t="s">
        <v>173</v>
      </c>
      <c r="C9" t="s">
        <v>128</v>
      </c>
      <c r="D9">
        <f>INDEX(Sheet2!$D9:$CA9,MATCH(D$2,Sheet2!$D$2:$CA$2,0))</f>
        <v>4.3</v>
      </c>
      <c r="E9" t="str">
        <f>INDEX(Sheet2!$D9:$CA9,MATCH(E$2,Sheet2!$D$2:$CA$2,0))</f>
        <v/>
      </c>
      <c r="F9" t="str">
        <f>INDEX(Sheet2!$D9:$CA9,MATCH(F$2,Sheet2!$D$2:$CA$2,0))</f>
        <v/>
      </c>
      <c r="G9" t="str">
        <f>INDEX(Sheet2!$D9:$CA9,MATCH(G$2,Sheet2!$D$2:$CA$2,0))</f>
        <v/>
      </c>
      <c r="H9">
        <f>INDEX(Sheet2!$D9:$CA9,MATCH(H$2,Sheet2!$D$2:$CA$2,0))</f>
        <v>7600</v>
      </c>
      <c r="I9" t="str">
        <f>INDEX(Sheet2!$D9:$CA9,MATCH(I$2,Sheet2!$D$2:$CA$2,0))</f>
        <v/>
      </c>
      <c r="J9" t="str">
        <f>INDEX(Sheet2!$D9:$CA9,MATCH(J$2,Sheet2!$D$2:$CA$2,0))</f>
        <v/>
      </c>
      <c r="K9" t="str">
        <f>INDEX(Sheet2!$D9:$CA9,MATCH(K$2,Sheet2!$D$2:$CA$2,0))</f>
        <v/>
      </c>
      <c r="L9" t="str">
        <f>INDEX(Sheet2!$D9:$CA9,MATCH(L$2,Sheet2!$D$2:$CA$2,0))</f>
        <v/>
      </c>
      <c r="M9" t="str">
        <f>INDEX(Sheet2!$D9:$CA9,MATCH(M$2,Sheet2!$D$2:$CA$2,0))</f>
        <v/>
      </c>
      <c r="N9" t="str">
        <f>INDEX(Sheet2!$D9:$CA9,MATCH(N$2,Sheet2!$D$2:$CA$2,0))</f>
        <v/>
      </c>
      <c r="O9" t="str">
        <f>INDEX(Sheet2!$D9:$CA9,MATCH(O$2,Sheet2!$D$2:$CA$2,0))</f>
        <v/>
      </c>
      <c r="P9" t="str">
        <f>INDEX(Sheet2!$D9:$CA9,MATCH(P$2,Sheet2!$D$2:$CA$2,0))</f>
        <v/>
      </c>
      <c r="Q9">
        <f>INDEX(Sheet2!$D9:$CA9,MATCH(Q$2,Sheet2!$D$2:$CA$2,0))</f>
        <v>0.56000000000000005</v>
      </c>
      <c r="R9">
        <f>INDEX(Sheet2!$D9:$CA9,MATCH(R$2,Sheet2!$D$2:$CA$2,0))</f>
        <v>90</v>
      </c>
      <c r="S9">
        <f>INDEX(Sheet2!$D9:$CA9,MATCH(S$2,Sheet2!$D$2:$CA$2,0))</f>
        <v>28</v>
      </c>
      <c r="T9">
        <f>INDEX(Sheet2!$D9:$CA9,MATCH(T$2,Sheet2!$D$2:$CA$2,0))</f>
        <v>74</v>
      </c>
      <c r="U9">
        <f>INDEX(Sheet2!$D9:$CA9,MATCH(U$2,Sheet2!$D$2:$CA$2,0))</f>
        <v>2.33</v>
      </c>
      <c r="V9">
        <f>INDEX(Sheet2!$D9:$CA9,MATCH(V$2,Sheet2!$D$2:$CA$2,0))</f>
        <v>0.01</v>
      </c>
      <c r="W9">
        <f>INDEX(Sheet2!$D9:$CA9,MATCH(W$2,Sheet2!$D$2:$CA$2,0))</f>
        <v>1.1000000000000001</v>
      </c>
      <c r="X9">
        <f>INDEX(Sheet2!$D9:$CA9,MATCH(X$2,Sheet2!$D$2:$CA$2,0))</f>
        <v>7.0000000000000001E-3</v>
      </c>
      <c r="Y9">
        <f>INDEX(Sheet2!$D9:$CA9,MATCH(Y$2,Sheet2!$D$2:$CA$2,0))</f>
        <v>6.3</v>
      </c>
      <c r="Z9">
        <f>INDEX(Sheet2!$D9:$CA9,MATCH(Z$2,Sheet2!$D$2:$CA$2,0))</f>
        <v>2.5</v>
      </c>
      <c r="AA9">
        <f>INDEX(Sheet2!$D9:$CA9,MATCH(AA$2,Sheet2!$D$2:$CA$2,0))</f>
        <v>7.5</v>
      </c>
      <c r="AB9">
        <f>INDEX(Sheet2!$D9:$CA9,MATCH(AB$2,Sheet2!$D$2:$CA$2,0))</f>
        <v>1.32</v>
      </c>
      <c r="AC9">
        <f>INDEX(Sheet2!$D9:$CA9,MATCH(AC$2,Sheet2!$D$2:$CA$2,0))</f>
        <v>7.3</v>
      </c>
      <c r="AD9">
        <f>INDEX(Sheet2!$D9:$CA9,MATCH(AD$2,Sheet2!$D$2:$CA$2,0))</f>
        <v>2.63</v>
      </c>
      <c r="AE9">
        <f>INDEX(Sheet2!$D9:$CA9,MATCH(AE$2,Sheet2!$D$2:$CA$2,0))</f>
        <v>1.02</v>
      </c>
      <c r="AF9">
        <f>INDEX(Sheet2!$D9:$CA9,MATCH(AF$2,Sheet2!$D$2:$CA$2,0))</f>
        <v>3.68</v>
      </c>
      <c r="AG9">
        <f>INDEX(Sheet2!$D9:$CA9,MATCH(AG$2,Sheet2!$D$2:$CA$2,0))</f>
        <v>0.67</v>
      </c>
      <c r="AH9">
        <f>INDEX(Sheet2!$D9:$CA9,MATCH(AH$2,Sheet2!$D$2:$CA$2,0))</f>
        <v>4.55</v>
      </c>
      <c r="AI9">
        <f>INDEX(Sheet2!$D9:$CA9,MATCH(AI$2,Sheet2!$D$2:$CA$2,0))</f>
        <v>1.01</v>
      </c>
      <c r="AJ9">
        <f>INDEX(Sheet2!$D9:$CA9,MATCH(AJ$2,Sheet2!$D$2:$CA$2,0))</f>
        <v>2.97</v>
      </c>
      <c r="AK9">
        <f>INDEX(Sheet2!$D9:$CA9,MATCH(AK$2,Sheet2!$D$2:$CA$2,0))</f>
        <v>0.45600000000000002</v>
      </c>
      <c r="AL9">
        <f>INDEX(Sheet2!$D9:$CA9,MATCH(AL$2,Sheet2!$D$2:$CA$2,0))</f>
        <v>3.05</v>
      </c>
      <c r="AM9">
        <f>INDEX(Sheet2!$D9:$CA9,MATCH(AM$2,Sheet2!$D$2:$CA$2,0))</f>
        <v>0.45500000000000002</v>
      </c>
      <c r="AN9">
        <f>INDEX(Sheet2!$D9:$CA9,MATCH(AN$2,Sheet2!$D$2:$CA$2,0))</f>
        <v>2.0499999999999998</v>
      </c>
      <c r="AO9">
        <f>INDEX(Sheet2!$D9:$CA9,MATCH(AO$2,Sheet2!$D$2:$CA$2,0))</f>
        <v>0.13200000000000001</v>
      </c>
      <c r="AP9">
        <f>INDEX(Sheet2!$D9:$CA9,MATCH(AP$2,Sheet2!$D$2:$CA$2,0))</f>
        <v>0.01</v>
      </c>
      <c r="AQ9">
        <f>INDEX(Sheet2!$D9:$CA9,MATCH(AQ$2,Sheet2!$D$2:$CA$2,0))</f>
        <v>0.3</v>
      </c>
      <c r="AR9">
        <f>INDEX(Sheet2!$D9:$CA9,MATCH(AR$2,Sheet2!$D$2:$CA$2,0))</f>
        <v>0.12</v>
      </c>
      <c r="AS9">
        <f>INDEX(Sheet2!$D9:$CA9,MATCH(AS$2,Sheet2!$D$2:$CA$2,0))</f>
        <v>4.7E-2</v>
      </c>
    </row>
    <row r="10" spans="1:45">
      <c r="A10" t="s">
        <v>130</v>
      </c>
      <c r="B10" t="s">
        <v>175</v>
      </c>
      <c r="C10" t="s">
        <v>128</v>
      </c>
      <c r="D10">
        <f>INDEX(Sheet2!$D10:$CA10,MATCH(D$2,Sheet2!$D$2:$CA$2,0))</f>
        <v>3.5</v>
      </c>
      <c r="E10" t="str">
        <f>INDEX(Sheet2!$D10:$CA10,MATCH(E$2,Sheet2!$D$2:$CA$2,0))</f>
        <v/>
      </c>
      <c r="F10" t="str">
        <f>INDEX(Sheet2!$D10:$CA10,MATCH(F$2,Sheet2!$D$2:$CA$2,0))</f>
        <v/>
      </c>
      <c r="G10" t="str">
        <f>INDEX(Sheet2!$D10:$CA10,MATCH(G$2,Sheet2!$D$2:$CA$2,0))</f>
        <v/>
      </c>
      <c r="H10">
        <f>INDEX(Sheet2!$D10:$CA10,MATCH(H$2,Sheet2!$D$2:$CA$2,0))</f>
        <v>6000</v>
      </c>
      <c r="I10" t="str">
        <f>INDEX(Sheet2!$D10:$CA10,MATCH(I$2,Sheet2!$D$2:$CA$2,0))</f>
        <v/>
      </c>
      <c r="J10" t="str">
        <f>INDEX(Sheet2!$D10:$CA10,MATCH(J$2,Sheet2!$D$2:$CA$2,0))</f>
        <v/>
      </c>
      <c r="K10" t="str">
        <f>INDEX(Sheet2!$D10:$CA10,MATCH(K$2,Sheet2!$D$2:$CA$2,0))</f>
        <v/>
      </c>
      <c r="L10" t="str">
        <f>INDEX(Sheet2!$D10:$CA10,MATCH(L$2,Sheet2!$D$2:$CA$2,0))</f>
        <v/>
      </c>
      <c r="M10" t="str">
        <f>INDEX(Sheet2!$D10:$CA10,MATCH(M$2,Sheet2!$D$2:$CA$2,0))</f>
        <v/>
      </c>
      <c r="N10" t="str">
        <f>INDEX(Sheet2!$D10:$CA10,MATCH(N$2,Sheet2!$D$2:$CA$2,0))</f>
        <v/>
      </c>
      <c r="O10" t="str">
        <f>INDEX(Sheet2!$D10:$CA10,MATCH(O$2,Sheet2!$D$2:$CA$2,0))</f>
        <v/>
      </c>
      <c r="P10" t="str">
        <f>INDEX(Sheet2!$D10:$CA10,MATCH(P$2,Sheet2!$D$2:$CA$2,0))</f>
        <v/>
      </c>
      <c r="Q10">
        <f>INDEX(Sheet2!$D10:$CA10,MATCH(Q$2,Sheet2!$D$2:$CA$2,0))</f>
        <v>5.04</v>
      </c>
      <c r="R10">
        <f>INDEX(Sheet2!$D10:$CA10,MATCH(R$2,Sheet2!$D$2:$CA$2,0))</f>
        <v>155</v>
      </c>
      <c r="S10">
        <f>INDEX(Sheet2!$D10:$CA10,MATCH(S$2,Sheet2!$D$2:$CA$2,0))</f>
        <v>22</v>
      </c>
      <c r="T10">
        <f>INDEX(Sheet2!$D10:$CA10,MATCH(T$2,Sheet2!$D$2:$CA$2,0))</f>
        <v>73</v>
      </c>
      <c r="U10">
        <f>INDEX(Sheet2!$D10:$CA10,MATCH(U$2,Sheet2!$D$2:$CA$2,0))</f>
        <v>8.3000000000000007</v>
      </c>
      <c r="V10">
        <f>INDEX(Sheet2!$D10:$CA10,MATCH(V$2,Sheet2!$D$2:$CA$2,0))</f>
        <v>0.01</v>
      </c>
      <c r="W10">
        <f>INDEX(Sheet2!$D10:$CA10,MATCH(W$2,Sheet2!$D$2:$CA$2,0))</f>
        <v>0.8</v>
      </c>
      <c r="X10">
        <f>INDEX(Sheet2!$D10:$CA10,MATCH(X$2,Sheet2!$D$2:$CA$2,0))</f>
        <v>6.3E-2</v>
      </c>
      <c r="Y10">
        <f>INDEX(Sheet2!$D10:$CA10,MATCH(Y$2,Sheet2!$D$2:$CA$2,0))</f>
        <v>57</v>
      </c>
      <c r="Z10">
        <f>INDEX(Sheet2!$D10:$CA10,MATCH(Z$2,Sheet2!$D$2:$CA$2,0))</f>
        <v>6.3</v>
      </c>
      <c r="AA10">
        <f>INDEX(Sheet2!$D10:$CA10,MATCH(AA$2,Sheet2!$D$2:$CA$2,0))</f>
        <v>15</v>
      </c>
      <c r="AB10">
        <f>INDEX(Sheet2!$D10:$CA10,MATCH(AB$2,Sheet2!$D$2:$CA$2,0))</f>
        <v>2.0499999999999998</v>
      </c>
      <c r="AC10">
        <f>INDEX(Sheet2!$D10:$CA10,MATCH(AC$2,Sheet2!$D$2:$CA$2,0))</f>
        <v>9</v>
      </c>
      <c r="AD10">
        <f>INDEX(Sheet2!$D10:$CA10,MATCH(AD$2,Sheet2!$D$2:$CA$2,0))</f>
        <v>2.6</v>
      </c>
      <c r="AE10">
        <f>INDEX(Sheet2!$D10:$CA10,MATCH(AE$2,Sheet2!$D$2:$CA$2,0))</f>
        <v>0.91</v>
      </c>
      <c r="AF10">
        <f>INDEX(Sheet2!$D10:$CA10,MATCH(AF$2,Sheet2!$D$2:$CA$2,0))</f>
        <v>2.97</v>
      </c>
      <c r="AG10">
        <f>INDEX(Sheet2!$D10:$CA10,MATCH(AG$2,Sheet2!$D$2:$CA$2,0))</f>
        <v>0.53</v>
      </c>
      <c r="AH10">
        <f>INDEX(Sheet2!$D10:$CA10,MATCH(AH$2,Sheet2!$D$2:$CA$2,0))</f>
        <v>3.55</v>
      </c>
      <c r="AI10">
        <f>INDEX(Sheet2!$D10:$CA10,MATCH(AI$2,Sheet2!$D$2:$CA$2,0))</f>
        <v>0.79</v>
      </c>
      <c r="AJ10">
        <f>INDEX(Sheet2!$D10:$CA10,MATCH(AJ$2,Sheet2!$D$2:$CA$2,0))</f>
        <v>2.31</v>
      </c>
      <c r="AK10">
        <f>INDEX(Sheet2!$D10:$CA10,MATCH(AK$2,Sheet2!$D$2:$CA$2,0))</f>
        <v>0.35599999999999998</v>
      </c>
      <c r="AL10">
        <f>INDEX(Sheet2!$D10:$CA10,MATCH(AL$2,Sheet2!$D$2:$CA$2,0))</f>
        <v>2.37</v>
      </c>
      <c r="AM10">
        <f>INDEX(Sheet2!$D10:$CA10,MATCH(AM$2,Sheet2!$D$2:$CA$2,0))</f>
        <v>0.35399999999999998</v>
      </c>
      <c r="AN10">
        <f>INDEX(Sheet2!$D10:$CA10,MATCH(AN$2,Sheet2!$D$2:$CA$2,0))</f>
        <v>2.0299999999999998</v>
      </c>
      <c r="AO10">
        <f>INDEX(Sheet2!$D10:$CA10,MATCH(AO$2,Sheet2!$D$2:$CA$2,0))</f>
        <v>0.47</v>
      </c>
      <c r="AP10">
        <f>INDEX(Sheet2!$D10:$CA10,MATCH(AP$2,Sheet2!$D$2:$CA$2,0))</f>
        <v>9.1999999999999998E-2</v>
      </c>
      <c r="AQ10">
        <f>INDEX(Sheet2!$D10:$CA10,MATCH(AQ$2,Sheet2!$D$2:$CA$2,0))</f>
        <v>0.6</v>
      </c>
      <c r="AR10">
        <f>INDEX(Sheet2!$D10:$CA10,MATCH(AR$2,Sheet2!$D$2:$CA$2,0))</f>
        <v>0.6</v>
      </c>
      <c r="AS10">
        <f>INDEX(Sheet2!$D10:$CA10,MATCH(AS$2,Sheet2!$D$2:$CA$2,0))</f>
        <v>0.18</v>
      </c>
    </row>
    <row r="11" spans="1:45">
      <c r="A11" t="s">
        <v>131</v>
      </c>
      <c r="B11" t="s">
        <v>177</v>
      </c>
      <c r="C11" t="s">
        <v>128</v>
      </c>
      <c r="D11">
        <f>INDEX(Sheet2!$D11:$CA11,MATCH(D$2,Sheet2!$D$2:$CA$2,0))</f>
        <v>5.6</v>
      </c>
      <c r="E11" t="str">
        <f>INDEX(Sheet2!$D11:$CA11,MATCH(E$2,Sheet2!$D$2:$CA$2,0))</f>
        <v/>
      </c>
      <c r="F11" t="str">
        <f>INDEX(Sheet2!$D11:$CA11,MATCH(F$2,Sheet2!$D$2:$CA$2,0))</f>
        <v/>
      </c>
      <c r="G11" t="str">
        <f>INDEX(Sheet2!$D11:$CA11,MATCH(G$2,Sheet2!$D$2:$CA$2,0))</f>
        <v/>
      </c>
      <c r="H11">
        <f>INDEX(Sheet2!$D11:$CA11,MATCH(H$2,Sheet2!$D$2:$CA$2,0))</f>
        <v>17200</v>
      </c>
      <c r="I11" t="str">
        <f>INDEX(Sheet2!$D11:$CA11,MATCH(I$2,Sheet2!$D$2:$CA$2,0))</f>
        <v/>
      </c>
      <c r="J11" t="str">
        <f>INDEX(Sheet2!$D11:$CA11,MATCH(J$2,Sheet2!$D$2:$CA$2,0))</f>
        <v/>
      </c>
      <c r="K11" t="str">
        <f>INDEX(Sheet2!$D11:$CA11,MATCH(K$2,Sheet2!$D$2:$CA$2,0))</f>
        <v/>
      </c>
      <c r="L11" t="str">
        <f>INDEX(Sheet2!$D11:$CA11,MATCH(L$2,Sheet2!$D$2:$CA$2,0))</f>
        <v/>
      </c>
      <c r="M11" t="str">
        <f>INDEX(Sheet2!$D11:$CA11,MATCH(M$2,Sheet2!$D$2:$CA$2,0))</f>
        <v/>
      </c>
      <c r="N11" t="str">
        <f>INDEX(Sheet2!$D11:$CA11,MATCH(N$2,Sheet2!$D$2:$CA$2,0))</f>
        <v/>
      </c>
      <c r="O11" t="str">
        <f>INDEX(Sheet2!$D11:$CA11,MATCH(O$2,Sheet2!$D$2:$CA$2,0))</f>
        <v/>
      </c>
      <c r="P11" t="str">
        <f>INDEX(Sheet2!$D11:$CA11,MATCH(P$2,Sheet2!$D$2:$CA$2,0))</f>
        <v/>
      </c>
      <c r="Q11">
        <f>INDEX(Sheet2!$D11:$CA11,MATCH(Q$2,Sheet2!$D$2:$CA$2,0))</f>
        <v>31</v>
      </c>
      <c r="R11">
        <f>INDEX(Sheet2!$D11:$CA11,MATCH(R$2,Sheet2!$D$2:$CA$2,0))</f>
        <v>660</v>
      </c>
      <c r="S11">
        <f>INDEX(Sheet2!$D11:$CA11,MATCH(S$2,Sheet2!$D$2:$CA$2,0))</f>
        <v>29</v>
      </c>
      <c r="T11">
        <f>INDEX(Sheet2!$D11:$CA11,MATCH(T$2,Sheet2!$D$2:$CA$2,0))</f>
        <v>280</v>
      </c>
      <c r="U11">
        <f>INDEX(Sheet2!$D11:$CA11,MATCH(U$2,Sheet2!$D$2:$CA$2,0))</f>
        <v>48</v>
      </c>
      <c r="V11">
        <f>INDEX(Sheet2!$D11:$CA11,MATCH(V$2,Sheet2!$D$2:$CA$2,0))</f>
        <v>0.03</v>
      </c>
      <c r="W11">
        <f>INDEX(Sheet2!$D11:$CA11,MATCH(W$2,Sheet2!$D$2:$CA$2,0))</f>
        <v>2.7</v>
      </c>
      <c r="X11">
        <f>INDEX(Sheet2!$D11:$CA11,MATCH(X$2,Sheet2!$D$2:$CA$2,0))</f>
        <v>0.38700000000000001</v>
      </c>
      <c r="Y11">
        <f>INDEX(Sheet2!$D11:$CA11,MATCH(Y$2,Sheet2!$D$2:$CA$2,0))</f>
        <v>350</v>
      </c>
      <c r="Z11">
        <f>INDEX(Sheet2!$D11:$CA11,MATCH(Z$2,Sheet2!$D$2:$CA$2,0))</f>
        <v>37</v>
      </c>
      <c r="AA11">
        <f>INDEX(Sheet2!$D11:$CA11,MATCH(AA$2,Sheet2!$D$2:$CA$2,0))</f>
        <v>80</v>
      </c>
      <c r="AB11">
        <f>INDEX(Sheet2!$D11:$CA11,MATCH(AB$2,Sheet2!$D$2:$CA$2,0))</f>
        <v>9.6999999999999993</v>
      </c>
      <c r="AC11">
        <f>INDEX(Sheet2!$D11:$CA11,MATCH(AC$2,Sheet2!$D$2:$CA$2,0))</f>
        <v>38.5</v>
      </c>
      <c r="AD11">
        <f>INDEX(Sheet2!$D11:$CA11,MATCH(AD$2,Sheet2!$D$2:$CA$2,0))</f>
        <v>10</v>
      </c>
      <c r="AE11">
        <f>INDEX(Sheet2!$D11:$CA11,MATCH(AE$2,Sheet2!$D$2:$CA$2,0))</f>
        <v>3</v>
      </c>
      <c r="AF11">
        <f>INDEX(Sheet2!$D11:$CA11,MATCH(AF$2,Sheet2!$D$2:$CA$2,0))</f>
        <v>7.62</v>
      </c>
      <c r="AG11">
        <f>INDEX(Sheet2!$D11:$CA11,MATCH(AG$2,Sheet2!$D$2:$CA$2,0))</f>
        <v>1.05</v>
      </c>
      <c r="AH11">
        <f>INDEX(Sheet2!$D11:$CA11,MATCH(AH$2,Sheet2!$D$2:$CA$2,0))</f>
        <v>5.6</v>
      </c>
      <c r="AI11">
        <f>INDEX(Sheet2!$D11:$CA11,MATCH(AI$2,Sheet2!$D$2:$CA$2,0))</f>
        <v>1.06</v>
      </c>
      <c r="AJ11">
        <f>INDEX(Sheet2!$D11:$CA11,MATCH(AJ$2,Sheet2!$D$2:$CA$2,0))</f>
        <v>2.62</v>
      </c>
      <c r="AK11">
        <f>INDEX(Sheet2!$D11:$CA11,MATCH(AK$2,Sheet2!$D$2:$CA$2,0))</f>
        <v>0.35</v>
      </c>
      <c r="AL11">
        <f>INDEX(Sheet2!$D11:$CA11,MATCH(AL$2,Sheet2!$D$2:$CA$2,0))</f>
        <v>2.16</v>
      </c>
      <c r="AM11">
        <f>INDEX(Sheet2!$D11:$CA11,MATCH(AM$2,Sheet2!$D$2:$CA$2,0))</f>
        <v>0.3</v>
      </c>
      <c r="AN11">
        <f>INDEX(Sheet2!$D11:$CA11,MATCH(AN$2,Sheet2!$D$2:$CA$2,0))</f>
        <v>7.8</v>
      </c>
      <c r="AO11">
        <f>INDEX(Sheet2!$D11:$CA11,MATCH(AO$2,Sheet2!$D$2:$CA$2,0))</f>
        <v>2.7</v>
      </c>
      <c r="AP11">
        <f>INDEX(Sheet2!$D11:$CA11,MATCH(AP$2,Sheet2!$D$2:$CA$2,0))</f>
        <v>0.56000000000000005</v>
      </c>
      <c r="AQ11">
        <f>INDEX(Sheet2!$D11:$CA11,MATCH(AQ$2,Sheet2!$D$2:$CA$2,0))</f>
        <v>3.2</v>
      </c>
      <c r="AR11">
        <f>INDEX(Sheet2!$D11:$CA11,MATCH(AR$2,Sheet2!$D$2:$CA$2,0))</f>
        <v>4</v>
      </c>
      <c r="AS11">
        <f>INDEX(Sheet2!$D11:$CA11,MATCH(AS$2,Sheet2!$D$2:$CA$2,0))</f>
        <v>1.02</v>
      </c>
    </row>
    <row r="12" spans="1:45">
      <c r="A12" t="s">
        <v>158</v>
      </c>
      <c r="B12" t="s">
        <v>179</v>
      </c>
      <c r="C12" t="s">
        <v>159</v>
      </c>
      <c r="D12">
        <f>INDEX(Sheet2!$D12:$CA12,MATCH(D$2,Sheet2!$D$2:$CA$2,0))</f>
        <v>1.44</v>
      </c>
      <c r="E12">
        <f>INDEX(Sheet2!$D12:$CA12,MATCH(E$2,Sheet2!$D$2:$CA$2,0))</f>
        <v>2.2599999999999999E-2</v>
      </c>
      <c r="F12" t="str">
        <f>INDEX(Sheet2!$D12:$CA12,MATCH(F$2,Sheet2!$D$2:$CA$2,0))</f>
        <v/>
      </c>
      <c r="G12">
        <f>INDEX(Sheet2!$D12:$CA12,MATCH(G$2,Sheet2!$D$2:$CA$2,0))</f>
        <v>5.85</v>
      </c>
      <c r="H12">
        <f>INDEX(Sheet2!$D12:$CA12,MATCH(H$2,Sheet2!$D$2:$CA$2,0))</f>
        <v>449</v>
      </c>
      <c r="I12">
        <f>INDEX(Sheet2!$D12:$CA12,MATCH(I$2,Sheet2!$D$2:$CA$2,0))</f>
        <v>52.4</v>
      </c>
      <c r="J12">
        <f>INDEX(Sheet2!$D12:$CA12,MATCH(J$2,Sheet2!$D$2:$CA$2,0))</f>
        <v>2627</v>
      </c>
      <c r="K12">
        <f>INDEX(Sheet2!$D12:$CA12,MATCH(K$2,Sheet2!$D$2:$CA$2,0))</f>
        <v>519</v>
      </c>
      <c r="L12">
        <f>INDEX(Sheet2!$D12:$CA12,MATCH(L$2,Sheet2!$D$2:$CA$2,0))</f>
        <v>11299.999999999998</v>
      </c>
      <c r="M12">
        <f>INDEX(Sheet2!$D12:$CA12,MATCH(M$2,Sheet2!$D$2:$CA$2,0))</f>
        <v>127</v>
      </c>
      <c r="N12">
        <f>INDEX(Sheet2!$D12:$CA12,MATCH(N$2,Sheet2!$D$2:$CA$2,0))</f>
        <v>303</v>
      </c>
      <c r="O12">
        <f>INDEX(Sheet2!$D12:$CA12,MATCH(O$2,Sheet2!$D$2:$CA$2,0))</f>
        <v>9.48</v>
      </c>
      <c r="P12" t="str">
        <f>INDEX(Sheet2!$D12:$CA12,MATCH(P$2,Sheet2!$D$2:$CA$2,0))</f>
        <v/>
      </c>
      <c r="Q12">
        <f>INDEX(Sheet2!$D12:$CA12,MATCH(Q$2,Sheet2!$D$2:$CA$2,0))</f>
        <v>2.33</v>
      </c>
      <c r="R12">
        <f>INDEX(Sheet2!$D12:$CA12,MATCH(R$2,Sheet2!$D$2:$CA$2,0))</f>
        <v>7.73</v>
      </c>
      <c r="S12">
        <f>INDEX(Sheet2!$D12:$CA12,MATCH(S$2,Sheet2!$D$2:$CA$2,0))</f>
        <v>1.56</v>
      </c>
      <c r="T12">
        <f>INDEX(Sheet2!$D12:$CA12,MATCH(T$2,Sheet2!$D$2:$CA$2,0))</f>
        <v>3.52</v>
      </c>
      <c r="U12">
        <f>INDEX(Sheet2!$D12:$CA12,MATCH(U$2,Sheet2!$D$2:$CA$2,0))</f>
        <v>0.28899999999999998</v>
      </c>
      <c r="V12" t="str">
        <f>INDEX(Sheet2!$D12:$CA12,MATCH(V$2,Sheet2!$D$2:$CA$2,0))</f>
        <v/>
      </c>
      <c r="W12" t="str">
        <f>INDEX(Sheet2!$D12:$CA12,MATCH(W$2,Sheet2!$D$2:$CA$2,0))</f>
        <v/>
      </c>
      <c r="X12">
        <f>INDEX(Sheet2!$D12:$CA12,MATCH(X$2,Sheet2!$D$2:$CA$2,0))</f>
        <v>0.189</v>
      </c>
      <c r="Y12">
        <f>INDEX(Sheet2!$D12:$CA12,MATCH(Y$2,Sheet2!$D$2:$CA$2,0))</f>
        <v>2.46</v>
      </c>
      <c r="Z12">
        <f>INDEX(Sheet2!$D12:$CA12,MATCH(Z$2,Sheet2!$D$2:$CA$2,0))</f>
        <v>0.23499999999999999</v>
      </c>
      <c r="AA12">
        <f>INDEX(Sheet2!$D12:$CA12,MATCH(AA$2,Sheet2!$D$2:$CA$2,0))</f>
        <v>0.6</v>
      </c>
      <c r="AB12">
        <f>INDEX(Sheet2!$D12:$CA12,MATCH(AB$2,Sheet2!$D$2:$CA$2,0))</f>
        <v>9.0999999999999998E-2</v>
      </c>
      <c r="AC12">
        <f>INDEX(Sheet2!$D12:$CA12,MATCH(AC$2,Sheet2!$D$2:$CA$2,0))</f>
        <v>0.46400000000000002</v>
      </c>
      <c r="AD12">
        <f>INDEX(Sheet2!$D12:$CA12,MATCH(AD$2,Sheet2!$D$2:$CA$2,0))</f>
        <v>0.153</v>
      </c>
      <c r="AE12">
        <f>INDEX(Sheet2!$D12:$CA12,MATCH(AE$2,Sheet2!$D$2:$CA$2,0))</f>
        <v>5.8599999999999999E-2</v>
      </c>
      <c r="AF12">
        <f>INDEX(Sheet2!$D12:$CA12,MATCH(AF$2,Sheet2!$D$2:$CA$2,0))</f>
        <v>0.20599999999999999</v>
      </c>
      <c r="AG12">
        <f>INDEX(Sheet2!$D12:$CA12,MATCH(AG$2,Sheet2!$D$2:$CA$2,0))</f>
        <v>3.7499999999999999E-2</v>
      </c>
      <c r="AH12">
        <f>INDEX(Sheet2!$D12:$CA12,MATCH(AH$2,Sheet2!$D$2:$CA$2,0))</f>
        <v>0.254</v>
      </c>
      <c r="AI12">
        <f>INDEX(Sheet2!$D12:$CA12,MATCH(AI$2,Sheet2!$D$2:$CA$2,0))</f>
        <v>5.6599999999999998E-2</v>
      </c>
      <c r="AJ12">
        <f>INDEX(Sheet2!$D12:$CA12,MATCH(AJ$2,Sheet2!$D$2:$CA$2,0))</f>
        <v>0.16600000000000001</v>
      </c>
      <c r="AK12">
        <f>INDEX(Sheet2!$D12:$CA12,MATCH(AK$2,Sheet2!$D$2:$CA$2,0))</f>
        <v>2.6200000000000001E-2</v>
      </c>
      <c r="AL12">
        <f>INDEX(Sheet2!$D12:$CA12,MATCH(AL$2,Sheet2!$D$2:$CA$2,0))</f>
        <v>0.16800000000000001</v>
      </c>
      <c r="AM12">
        <f>INDEX(Sheet2!$D12:$CA12,MATCH(AM$2,Sheet2!$D$2:$CA$2,0))</f>
        <v>2.46E-2</v>
      </c>
      <c r="AN12">
        <f>INDEX(Sheet2!$D12:$CA12,MATCH(AN$2,Sheet2!$D$2:$CA$2,0))</f>
        <v>0.107</v>
      </c>
      <c r="AO12">
        <f>INDEX(Sheet2!$D12:$CA12,MATCH(AO$2,Sheet2!$D$2:$CA$2,0))</f>
        <v>1.4800000000000001E-2</v>
      </c>
      <c r="AP12">
        <f>INDEX(Sheet2!$D12:$CA12,MATCH(AP$2,Sheet2!$D$2:$CA$2,0))</f>
        <v>0.11</v>
      </c>
      <c r="AQ12">
        <f>INDEX(Sheet2!$D12:$CA12,MATCH(AQ$2,Sheet2!$D$2:$CA$2,0))</f>
        <v>2.69</v>
      </c>
      <c r="AR12">
        <f>INDEX(Sheet2!$D12:$CA12,MATCH(AR$2,Sheet2!$D$2:$CA$2,0))</f>
        <v>2.8299999999999999E-2</v>
      </c>
      <c r="AS12">
        <f>INDEX(Sheet2!$D12:$CA12,MATCH(AS$2,Sheet2!$D$2:$CA$2,0))</f>
        <v>7.7000000000000002E-3</v>
      </c>
    </row>
    <row r="13" spans="1:45">
      <c r="A13" t="s">
        <v>180</v>
      </c>
      <c r="B13" t="s">
        <v>181</v>
      </c>
      <c r="C13" t="s">
        <v>182</v>
      </c>
      <c r="D13" t="str">
        <f>INDEX(Sheet2!$D13:$CA13,MATCH(D$2,Sheet2!$D$2:$CA$2,0))</f>
        <v/>
      </c>
      <c r="E13" t="str">
        <f>INDEX(Sheet2!$D13:$CA13,MATCH(E$2,Sheet2!$D$2:$CA$2,0))</f>
        <v/>
      </c>
      <c r="F13" t="str">
        <f>INDEX(Sheet2!$D13:$CA13,MATCH(F$2,Sheet2!$D$2:$CA$2,0))</f>
        <v/>
      </c>
      <c r="G13" t="str">
        <f>INDEX(Sheet2!$D13:$CA13,MATCH(G$2,Sheet2!$D$2:$CA$2,0))</f>
        <v/>
      </c>
      <c r="H13">
        <f>INDEX(Sheet2!$D13:$CA13,MATCH(H$2,Sheet2!$D$2:$CA$2,0))</f>
        <v>716.3</v>
      </c>
      <c r="I13" t="str">
        <f>INDEX(Sheet2!$D13:$CA13,MATCH(I$2,Sheet2!$D$2:$CA$2,0))</f>
        <v/>
      </c>
      <c r="J13" t="str">
        <f>INDEX(Sheet2!$D13:$CA13,MATCH(J$2,Sheet2!$D$2:$CA$2,0))</f>
        <v/>
      </c>
      <c r="K13" t="str">
        <f>INDEX(Sheet2!$D13:$CA13,MATCH(K$2,Sheet2!$D$2:$CA$2,0))</f>
        <v/>
      </c>
      <c r="L13" t="str">
        <f>INDEX(Sheet2!$D13:$CA13,MATCH(L$2,Sheet2!$D$2:$CA$2,0))</f>
        <v/>
      </c>
      <c r="M13" t="str">
        <f>INDEX(Sheet2!$D13:$CA13,MATCH(M$2,Sheet2!$D$2:$CA$2,0))</f>
        <v/>
      </c>
      <c r="N13" t="str">
        <f>INDEX(Sheet2!$D13:$CA13,MATCH(N$2,Sheet2!$D$2:$CA$2,0))</f>
        <v/>
      </c>
      <c r="O13" t="str">
        <f>INDEX(Sheet2!$D13:$CA13,MATCH(O$2,Sheet2!$D$2:$CA$2,0))</f>
        <v/>
      </c>
      <c r="P13" t="str">
        <f>INDEX(Sheet2!$D13:$CA13,MATCH(P$2,Sheet2!$D$2:$CA$2,0))</f>
        <v/>
      </c>
      <c r="Q13">
        <f>INDEX(Sheet2!$D13:$CA13,MATCH(Q$2,Sheet2!$D$2:$CA$2,0))</f>
        <v>0.05</v>
      </c>
      <c r="R13">
        <f>INDEX(Sheet2!$D13:$CA13,MATCH(R$2,Sheet2!$D$2:$CA$2,0))</f>
        <v>7.6639999999999997</v>
      </c>
      <c r="S13">
        <f>INDEX(Sheet2!$D13:$CA13,MATCH(S$2,Sheet2!$D$2:$CA$2,0))</f>
        <v>3.3279999999999998</v>
      </c>
      <c r="T13">
        <f>INDEX(Sheet2!$D13:$CA13,MATCH(T$2,Sheet2!$D$2:$CA$2,0))</f>
        <v>5.0819999999999999</v>
      </c>
      <c r="U13">
        <f>INDEX(Sheet2!$D13:$CA13,MATCH(U$2,Sheet2!$D$2:$CA$2,0))</f>
        <v>0.14849999999999999</v>
      </c>
      <c r="V13" t="str">
        <f>INDEX(Sheet2!$D13:$CA13,MATCH(V$2,Sheet2!$D$2:$CA$2,0))</f>
        <v/>
      </c>
      <c r="W13" t="str">
        <f>INDEX(Sheet2!$D13:$CA13,MATCH(W$2,Sheet2!$D$2:$CA$2,0))</f>
        <v/>
      </c>
      <c r="X13" t="str">
        <f>INDEX(Sheet2!$D13:$CA13,MATCH(X$2,Sheet2!$D$2:$CA$2,0))</f>
        <v/>
      </c>
      <c r="Y13">
        <f>INDEX(Sheet2!$D13:$CA13,MATCH(Y$2,Sheet2!$D$2:$CA$2,0))</f>
        <v>0.56299999999999994</v>
      </c>
      <c r="Z13">
        <f>INDEX(Sheet2!$D13:$CA13,MATCH(Z$2,Sheet2!$D$2:$CA$2,0))</f>
        <v>0.192</v>
      </c>
      <c r="AA13">
        <f>INDEX(Sheet2!$D13:$CA13,MATCH(AA$2,Sheet2!$D$2:$CA$2,0))</f>
        <v>0.55000000000000004</v>
      </c>
      <c r="AB13">
        <f>INDEX(Sheet2!$D13:$CA13,MATCH(AB$2,Sheet2!$D$2:$CA$2,0))</f>
        <v>0.107</v>
      </c>
      <c r="AC13">
        <f>INDEX(Sheet2!$D13:$CA13,MATCH(AC$2,Sheet2!$D$2:$CA$2,0))</f>
        <v>0.58099999999999996</v>
      </c>
      <c r="AD13">
        <f>INDEX(Sheet2!$D13:$CA13,MATCH(AD$2,Sheet2!$D$2:$CA$2,0))</f>
        <v>0.23899999999999999</v>
      </c>
      <c r="AE13">
        <f>INDEX(Sheet2!$D13:$CA13,MATCH(AE$2,Sheet2!$D$2:$CA$2,0))</f>
        <v>9.6000000000000002E-2</v>
      </c>
      <c r="AF13">
        <f>INDEX(Sheet2!$D13:$CA13,MATCH(AF$2,Sheet2!$D$2:$CA$2,0))</f>
        <v>0.35799999999999998</v>
      </c>
      <c r="AG13">
        <f>INDEX(Sheet2!$D13:$CA13,MATCH(AG$2,Sheet2!$D$2:$CA$2,0))</f>
        <v>7.0000000000000007E-2</v>
      </c>
      <c r="AH13">
        <f>INDEX(Sheet2!$D13:$CA13,MATCH(AH$2,Sheet2!$D$2:$CA$2,0))</f>
        <v>0.505</v>
      </c>
      <c r="AI13">
        <f>INDEX(Sheet2!$D13:$CA13,MATCH(AI$2,Sheet2!$D$2:$CA$2,0))</f>
        <v>0.115</v>
      </c>
      <c r="AJ13">
        <f>INDEX(Sheet2!$D13:$CA13,MATCH(AJ$2,Sheet2!$D$2:$CA$2,0))</f>
        <v>0.34799999999999998</v>
      </c>
      <c r="AK13" t="str">
        <f>INDEX(Sheet2!$D13:$CA13,MATCH(AK$2,Sheet2!$D$2:$CA$2,0))</f>
        <v/>
      </c>
      <c r="AL13">
        <f>INDEX(Sheet2!$D13:$CA13,MATCH(AL$2,Sheet2!$D$2:$CA$2,0))</f>
        <v>0.36499999999999999</v>
      </c>
      <c r="AM13">
        <f>INDEX(Sheet2!$D13:$CA13,MATCH(AM$2,Sheet2!$D$2:$CA$2,0))</f>
        <v>5.8000000000000003E-2</v>
      </c>
      <c r="AN13">
        <f>INDEX(Sheet2!$D13:$CA13,MATCH(AN$2,Sheet2!$D$2:$CA$2,0))</f>
        <v>0.157</v>
      </c>
      <c r="AO13">
        <f>INDEX(Sheet2!$D13:$CA13,MATCH(AO$2,Sheet2!$D$2:$CA$2,0))</f>
        <v>9.5999999999999992E-3</v>
      </c>
      <c r="AP13" t="str">
        <f>INDEX(Sheet2!$D13:$CA13,MATCH(AP$2,Sheet2!$D$2:$CA$2,0))</f>
        <v/>
      </c>
      <c r="AQ13">
        <f>INDEX(Sheet2!$D13:$CA13,MATCH(AQ$2,Sheet2!$D$2:$CA$2,0))</f>
        <v>1.7999999999999999E-2</v>
      </c>
      <c r="AR13">
        <f>INDEX(Sheet2!$D13:$CA13,MATCH(AR$2,Sheet2!$D$2:$CA$2,0))</f>
        <v>7.9000000000000008E-3</v>
      </c>
      <c r="AS13">
        <f>INDEX(Sheet2!$D13:$CA13,MATCH(AS$2,Sheet2!$D$2:$CA$2,0))</f>
        <v>3.2000000000000002E-3</v>
      </c>
    </row>
    <row r="16" spans="1:45" ht="16" thickBot="1"/>
    <row r="17" spans="2:41" ht="16" thickBot="1">
      <c r="B17" t="s">
        <v>183</v>
      </c>
      <c r="C17" s="1" t="s">
        <v>170</v>
      </c>
      <c r="D17">
        <f t="shared" ref="D17:AO17" si="0">INDEX($D$3:$AS$13,MATCH($C17,$B$3:$B$13,0),MATCH(D$18,$D$2:$AS$2,0))</f>
        <v>7.9000000000000008E-3</v>
      </c>
      <c r="E17">
        <f t="shared" si="0"/>
        <v>0.63500000000000001</v>
      </c>
      <c r="F17">
        <f t="shared" si="0"/>
        <v>6.9889999999999999</v>
      </c>
      <c r="G17">
        <f t="shared" si="0"/>
        <v>8.5000000000000006E-2</v>
      </c>
      <c r="H17">
        <f t="shared" si="0"/>
        <v>2.1000000000000001E-2</v>
      </c>
      <c r="I17">
        <f t="shared" si="0"/>
        <v>0.71299999999999997</v>
      </c>
      <c r="J17">
        <f t="shared" si="0"/>
        <v>4.1000000000000002E-2</v>
      </c>
      <c r="K17" t="e">
        <f t="shared" si="0"/>
        <v>#N/A</v>
      </c>
      <c r="L17">
        <f t="shared" si="0"/>
        <v>0.68700000000000006</v>
      </c>
      <c r="M17">
        <f t="shared" si="0"/>
        <v>1.7749999999999999</v>
      </c>
      <c r="N17">
        <f t="shared" si="0"/>
        <v>7.0999999999999994E-2</v>
      </c>
      <c r="O17">
        <f t="shared" si="0"/>
        <v>0.27600000000000002</v>
      </c>
      <c r="P17">
        <f t="shared" si="0"/>
        <v>21.1</v>
      </c>
      <c r="Q17" t="e">
        <f t="shared" si="0"/>
        <v>#N/A</v>
      </c>
      <c r="R17">
        <f t="shared" si="0"/>
        <v>1.3540000000000001</v>
      </c>
      <c r="S17">
        <f t="shared" si="0"/>
        <v>0.44400000000000001</v>
      </c>
      <c r="T17">
        <f t="shared" si="0"/>
        <v>11.2</v>
      </c>
      <c r="U17">
        <f t="shared" si="0"/>
        <v>0.309</v>
      </c>
      <c r="V17">
        <f t="shared" si="0"/>
        <v>0.16800000000000001</v>
      </c>
      <c r="W17">
        <f t="shared" si="0"/>
        <v>1300</v>
      </c>
      <c r="X17">
        <f t="shared" si="0"/>
        <v>0.59599999999999997</v>
      </c>
      <c r="Y17" t="e">
        <f t="shared" si="0"/>
        <v>#N/A</v>
      </c>
      <c r="Z17">
        <f t="shared" si="0"/>
        <v>0.73699999999999999</v>
      </c>
      <c r="AA17">
        <f t="shared" si="0"/>
        <v>4.55</v>
      </c>
      <c r="AB17">
        <f t="shared" si="0"/>
        <v>0.16400000000000001</v>
      </c>
      <c r="AC17">
        <f t="shared" si="0"/>
        <v>0.48</v>
      </c>
      <c r="AD17">
        <f t="shared" si="0"/>
        <v>7.3999999999999996E-2</v>
      </c>
      <c r="AE17">
        <f t="shared" si="0"/>
        <v>0.49299999999999999</v>
      </c>
      <c r="AF17">
        <f t="shared" si="0"/>
        <v>7.3999999999999996E-2</v>
      </c>
      <c r="AG17" t="e">
        <f t="shared" si="0"/>
        <v>#N/A</v>
      </c>
      <c r="AH17" t="str">
        <f t="shared" si="0"/>
        <v/>
      </c>
      <c r="AI17" t="e">
        <f t="shared" si="0"/>
        <v>#N/A</v>
      </c>
      <c r="AJ17" t="str">
        <f t="shared" si="0"/>
        <v/>
      </c>
      <c r="AK17" t="e">
        <f t="shared" si="0"/>
        <v>#N/A</v>
      </c>
      <c r="AL17" t="e">
        <f t="shared" si="0"/>
        <v>#N/A</v>
      </c>
      <c r="AM17" t="str">
        <f t="shared" si="0"/>
        <v/>
      </c>
      <c r="AN17" t="e">
        <f t="shared" si="0"/>
        <v>#N/A</v>
      </c>
      <c r="AO17" t="str">
        <f t="shared" si="0"/>
        <v/>
      </c>
    </row>
    <row r="18" spans="2:41">
      <c r="D18" t="s">
        <v>185</v>
      </c>
      <c r="E18" t="s">
        <v>184</v>
      </c>
      <c r="F18" t="s">
        <v>186</v>
      </c>
      <c r="G18" t="s">
        <v>187</v>
      </c>
      <c r="H18" t="s">
        <v>188</v>
      </c>
      <c r="I18" t="s">
        <v>189</v>
      </c>
      <c r="J18" t="s">
        <v>190</v>
      </c>
      <c r="K18" t="s">
        <v>210</v>
      </c>
      <c r="L18" t="s">
        <v>191</v>
      </c>
      <c r="M18" t="s">
        <v>192</v>
      </c>
      <c r="N18" t="s">
        <v>193</v>
      </c>
      <c r="O18" t="s">
        <v>194</v>
      </c>
      <c r="P18" t="s">
        <v>195</v>
      </c>
      <c r="Q18" t="s">
        <v>211</v>
      </c>
      <c r="R18" t="s">
        <v>196</v>
      </c>
      <c r="S18" t="s">
        <v>197</v>
      </c>
      <c r="T18" t="s">
        <v>198</v>
      </c>
      <c r="U18" t="s">
        <v>199</v>
      </c>
      <c r="V18" t="s">
        <v>200</v>
      </c>
      <c r="W18" t="s">
        <v>212</v>
      </c>
      <c r="X18" t="s">
        <v>201</v>
      </c>
      <c r="Y18" t="s">
        <v>202</v>
      </c>
      <c r="Z18" t="s">
        <v>203</v>
      </c>
      <c r="AA18" t="s">
        <v>204</v>
      </c>
      <c r="AB18" t="s">
        <v>205</v>
      </c>
      <c r="AC18" t="s">
        <v>206</v>
      </c>
      <c r="AD18" t="s">
        <v>207</v>
      </c>
      <c r="AE18" t="s">
        <v>208</v>
      </c>
      <c r="AF18" t="s">
        <v>209</v>
      </c>
      <c r="AG18" t="s">
        <v>213</v>
      </c>
      <c r="AH18" t="s">
        <v>214</v>
      </c>
      <c r="AI18" t="s">
        <v>215</v>
      </c>
      <c r="AJ18" t="s">
        <v>216</v>
      </c>
      <c r="AK18" t="s">
        <v>217</v>
      </c>
      <c r="AL18" t="s">
        <v>218</v>
      </c>
      <c r="AM18" t="s">
        <v>219</v>
      </c>
      <c r="AN18" t="s">
        <v>220</v>
      </c>
      <c r="AO18" t="s">
        <v>221</v>
      </c>
    </row>
    <row r="19" spans="2:41">
      <c r="C19" t="s">
        <v>173</v>
      </c>
      <c r="D19">
        <f t="shared" ref="D19:AO21" si="1">INDEX($D$3:$AS$13,MATCH($C19,$B$3:$B$13,0),MATCH(D$18,$D$2:$AS$2,0))</f>
        <v>7.0000000000000001E-3</v>
      </c>
      <c r="E19">
        <f t="shared" si="1"/>
        <v>0.56000000000000005</v>
      </c>
      <c r="F19">
        <f t="shared" si="1"/>
        <v>6.3</v>
      </c>
      <c r="G19">
        <f t="shared" si="1"/>
        <v>0.12</v>
      </c>
      <c r="H19">
        <f t="shared" si="1"/>
        <v>4.7E-2</v>
      </c>
      <c r="I19">
        <f t="shared" si="1"/>
        <v>2.33</v>
      </c>
      <c r="J19">
        <f t="shared" si="1"/>
        <v>0.13200000000000001</v>
      </c>
      <c r="K19" t="e">
        <f t="shared" si="1"/>
        <v>#N/A</v>
      </c>
      <c r="L19">
        <f t="shared" si="1"/>
        <v>2.5</v>
      </c>
      <c r="M19">
        <f t="shared" si="1"/>
        <v>7.5</v>
      </c>
      <c r="N19">
        <f t="shared" si="1"/>
        <v>0.3</v>
      </c>
      <c r="O19">
        <f t="shared" si="1"/>
        <v>1.32</v>
      </c>
      <c r="P19">
        <f t="shared" si="1"/>
        <v>90</v>
      </c>
      <c r="Q19" t="e">
        <f t="shared" si="1"/>
        <v>#N/A</v>
      </c>
      <c r="R19">
        <f t="shared" si="1"/>
        <v>7.3</v>
      </c>
      <c r="S19">
        <f t="shared" si="1"/>
        <v>2.63</v>
      </c>
      <c r="T19">
        <f t="shared" si="1"/>
        <v>74</v>
      </c>
      <c r="U19">
        <f t="shared" si="1"/>
        <v>2.0499999999999998</v>
      </c>
      <c r="V19">
        <f t="shared" si="1"/>
        <v>1.02</v>
      </c>
      <c r="W19">
        <f t="shared" si="1"/>
        <v>7600</v>
      </c>
      <c r="X19">
        <f t="shared" si="1"/>
        <v>3.68</v>
      </c>
      <c r="Y19" t="e">
        <f t="shared" si="1"/>
        <v>#N/A</v>
      </c>
      <c r="Z19">
        <f t="shared" si="1"/>
        <v>4.55</v>
      </c>
      <c r="AA19">
        <f t="shared" si="1"/>
        <v>28</v>
      </c>
      <c r="AB19">
        <f t="shared" si="1"/>
        <v>1.01</v>
      </c>
      <c r="AC19">
        <f t="shared" si="1"/>
        <v>2.97</v>
      </c>
      <c r="AD19">
        <f t="shared" si="1"/>
        <v>0.45600000000000002</v>
      </c>
      <c r="AE19">
        <f t="shared" si="1"/>
        <v>3.05</v>
      </c>
      <c r="AF19">
        <f t="shared" si="1"/>
        <v>0.45500000000000002</v>
      </c>
      <c r="AG19" t="e">
        <f t="shared" si="1"/>
        <v>#N/A</v>
      </c>
      <c r="AH19" t="str">
        <f t="shared" si="1"/>
        <v/>
      </c>
      <c r="AI19" t="e">
        <f t="shared" si="1"/>
        <v>#N/A</v>
      </c>
      <c r="AJ19" t="str">
        <f t="shared" si="1"/>
        <v/>
      </c>
      <c r="AK19" t="e">
        <f t="shared" si="1"/>
        <v>#N/A</v>
      </c>
      <c r="AL19" t="e">
        <f t="shared" si="1"/>
        <v>#N/A</v>
      </c>
      <c r="AM19" t="str">
        <f t="shared" si="1"/>
        <v/>
      </c>
      <c r="AN19" t="e">
        <f t="shared" si="1"/>
        <v>#N/A</v>
      </c>
      <c r="AO19" t="str">
        <f t="shared" si="1"/>
        <v/>
      </c>
    </row>
    <row r="20" spans="2:41">
      <c r="C20" t="s">
        <v>175</v>
      </c>
      <c r="D20">
        <f t="shared" si="1"/>
        <v>6.3E-2</v>
      </c>
      <c r="E20">
        <f t="shared" si="1"/>
        <v>5.04</v>
      </c>
      <c r="F20">
        <f t="shared" si="1"/>
        <v>57</v>
      </c>
      <c r="G20">
        <f t="shared" si="1"/>
        <v>0.6</v>
      </c>
      <c r="H20">
        <f t="shared" si="1"/>
        <v>0.18</v>
      </c>
      <c r="I20">
        <f t="shared" si="1"/>
        <v>8.3000000000000007</v>
      </c>
      <c r="J20">
        <f t="shared" si="1"/>
        <v>0.47</v>
      </c>
      <c r="K20" t="e">
        <f t="shared" si="1"/>
        <v>#N/A</v>
      </c>
      <c r="L20">
        <f t="shared" si="1"/>
        <v>6.3</v>
      </c>
      <c r="M20">
        <f t="shared" si="1"/>
        <v>15</v>
      </c>
      <c r="N20">
        <f t="shared" si="1"/>
        <v>0.6</v>
      </c>
      <c r="O20">
        <f t="shared" si="1"/>
        <v>2.0499999999999998</v>
      </c>
      <c r="P20">
        <f t="shared" si="1"/>
        <v>155</v>
      </c>
      <c r="Q20" t="e">
        <f t="shared" si="1"/>
        <v>#N/A</v>
      </c>
      <c r="R20">
        <f t="shared" si="1"/>
        <v>9</v>
      </c>
      <c r="S20">
        <f t="shared" si="1"/>
        <v>2.6</v>
      </c>
      <c r="T20">
        <f t="shared" si="1"/>
        <v>73</v>
      </c>
      <c r="U20">
        <f t="shared" si="1"/>
        <v>2.0299999999999998</v>
      </c>
      <c r="V20">
        <f t="shared" si="1"/>
        <v>0.91</v>
      </c>
      <c r="W20">
        <f t="shared" si="1"/>
        <v>6000</v>
      </c>
      <c r="X20">
        <f t="shared" si="1"/>
        <v>2.97</v>
      </c>
      <c r="Y20" t="e">
        <f t="shared" si="1"/>
        <v>#N/A</v>
      </c>
      <c r="Z20">
        <f t="shared" si="1"/>
        <v>3.55</v>
      </c>
      <c r="AA20">
        <f t="shared" si="1"/>
        <v>22</v>
      </c>
      <c r="AB20">
        <f t="shared" si="1"/>
        <v>0.79</v>
      </c>
      <c r="AC20">
        <f t="shared" si="1"/>
        <v>2.31</v>
      </c>
      <c r="AD20">
        <f t="shared" si="1"/>
        <v>0.35599999999999998</v>
      </c>
      <c r="AE20">
        <f t="shared" si="1"/>
        <v>2.37</v>
      </c>
      <c r="AF20">
        <f t="shared" si="1"/>
        <v>0.35399999999999998</v>
      </c>
      <c r="AG20" t="e">
        <f t="shared" si="1"/>
        <v>#N/A</v>
      </c>
      <c r="AH20" t="str">
        <f t="shared" si="1"/>
        <v/>
      </c>
      <c r="AI20" t="e">
        <f t="shared" si="1"/>
        <v>#N/A</v>
      </c>
      <c r="AJ20" t="str">
        <f t="shared" si="1"/>
        <v/>
      </c>
      <c r="AK20" t="e">
        <f t="shared" si="1"/>
        <v>#N/A</v>
      </c>
      <c r="AL20" t="e">
        <f t="shared" si="1"/>
        <v>#N/A</v>
      </c>
      <c r="AM20" t="str">
        <f t="shared" si="1"/>
        <v/>
      </c>
      <c r="AN20" t="e">
        <f t="shared" si="1"/>
        <v>#N/A</v>
      </c>
      <c r="AO20" t="str">
        <f t="shared" si="1"/>
        <v/>
      </c>
    </row>
    <row r="21" spans="2:41">
      <c r="C21" t="s">
        <v>177</v>
      </c>
      <c r="D21">
        <f t="shared" si="1"/>
        <v>0.38700000000000001</v>
      </c>
      <c r="E21">
        <f t="shared" si="1"/>
        <v>31</v>
      </c>
      <c r="F21">
        <f t="shared" si="1"/>
        <v>350</v>
      </c>
      <c r="G21">
        <f t="shared" si="1"/>
        <v>4</v>
      </c>
      <c r="H21">
        <f t="shared" si="1"/>
        <v>1.02</v>
      </c>
      <c r="I21">
        <f t="shared" si="1"/>
        <v>48</v>
      </c>
      <c r="J21">
        <f t="shared" si="1"/>
        <v>2.7</v>
      </c>
      <c r="K21" t="e">
        <f t="shared" si="1"/>
        <v>#N/A</v>
      </c>
      <c r="L21">
        <f t="shared" si="1"/>
        <v>37</v>
      </c>
      <c r="M21">
        <f t="shared" si="1"/>
        <v>80</v>
      </c>
      <c r="N21">
        <f t="shared" si="1"/>
        <v>3.2</v>
      </c>
      <c r="O21">
        <f t="shared" si="1"/>
        <v>9.6999999999999993</v>
      </c>
      <c r="P21">
        <f t="shared" si="1"/>
        <v>660</v>
      </c>
      <c r="Q21" t="e">
        <f t="shared" si="1"/>
        <v>#N/A</v>
      </c>
      <c r="R21">
        <f t="shared" si="1"/>
        <v>38.5</v>
      </c>
      <c r="S21">
        <f t="shared" si="1"/>
        <v>10</v>
      </c>
      <c r="T21">
        <f t="shared" si="1"/>
        <v>280</v>
      </c>
      <c r="U21">
        <f t="shared" si="1"/>
        <v>7.8</v>
      </c>
      <c r="V21">
        <f t="shared" si="1"/>
        <v>3</v>
      </c>
      <c r="W21">
        <f t="shared" si="1"/>
        <v>17200</v>
      </c>
      <c r="X21">
        <f t="shared" si="1"/>
        <v>7.62</v>
      </c>
      <c r="Y21" t="e">
        <f t="shared" si="1"/>
        <v>#N/A</v>
      </c>
      <c r="Z21">
        <f t="shared" si="1"/>
        <v>5.6</v>
      </c>
      <c r="AA21">
        <f t="shared" si="1"/>
        <v>29</v>
      </c>
      <c r="AB21">
        <f t="shared" si="1"/>
        <v>1.06</v>
      </c>
      <c r="AC21">
        <f t="shared" si="1"/>
        <v>2.62</v>
      </c>
      <c r="AD21">
        <f t="shared" si="1"/>
        <v>0.35</v>
      </c>
      <c r="AE21">
        <f t="shared" si="1"/>
        <v>2.16</v>
      </c>
      <c r="AF21">
        <f t="shared" si="1"/>
        <v>0.3</v>
      </c>
      <c r="AG21" t="e">
        <f t="shared" si="1"/>
        <v>#N/A</v>
      </c>
      <c r="AH21" t="str">
        <f t="shared" si="1"/>
        <v/>
      </c>
      <c r="AI21" t="e">
        <f t="shared" si="1"/>
        <v>#N/A</v>
      </c>
      <c r="AJ21" t="str">
        <f t="shared" si="1"/>
        <v/>
      </c>
      <c r="AK21" t="e">
        <f t="shared" si="1"/>
        <v>#N/A</v>
      </c>
      <c r="AL21" t="e">
        <f t="shared" si="1"/>
        <v>#N/A</v>
      </c>
      <c r="AM21" t="str">
        <f t="shared" si="1"/>
        <v/>
      </c>
      <c r="AN21" t="e">
        <f t="shared" si="1"/>
        <v>#N/A</v>
      </c>
      <c r="AO21" t="str">
        <f t="shared" si="1"/>
        <v/>
      </c>
    </row>
    <row r="23" spans="2:41">
      <c r="B23" t="s">
        <v>222</v>
      </c>
      <c r="D23" t="str">
        <f t="shared" ref="D23:AO23" si="2">D18</f>
        <v>Cs</v>
      </c>
      <c r="E23" t="str">
        <f t="shared" si="2"/>
        <v>Rb</v>
      </c>
      <c r="F23" t="str">
        <f t="shared" si="2"/>
        <v>Ba</v>
      </c>
      <c r="G23" t="str">
        <f t="shared" si="2"/>
        <v>Th</v>
      </c>
      <c r="H23" t="str">
        <f t="shared" si="2"/>
        <v>U</v>
      </c>
      <c r="I23" t="str">
        <f t="shared" si="2"/>
        <v>Nb</v>
      </c>
      <c r="J23" t="str">
        <f t="shared" si="2"/>
        <v>Ta</v>
      </c>
      <c r="K23" t="str">
        <f t="shared" si="2"/>
        <v>K</v>
      </c>
      <c r="L23" t="str">
        <f t="shared" si="2"/>
        <v>La</v>
      </c>
      <c r="M23" t="str">
        <f t="shared" si="2"/>
        <v>Ce</v>
      </c>
      <c r="N23" t="str">
        <f t="shared" si="2"/>
        <v>Pb</v>
      </c>
      <c r="O23" t="str">
        <f t="shared" si="2"/>
        <v>Pr</v>
      </c>
      <c r="P23" t="str">
        <f t="shared" si="2"/>
        <v>Sr</v>
      </c>
      <c r="Q23" t="str">
        <f t="shared" si="2"/>
        <v>P</v>
      </c>
      <c r="R23" t="str">
        <f t="shared" si="2"/>
        <v>Nd</v>
      </c>
      <c r="S23" t="str">
        <f t="shared" si="2"/>
        <v>Sm</v>
      </c>
      <c r="T23" t="str">
        <f t="shared" si="2"/>
        <v>Zr</v>
      </c>
      <c r="U23" t="str">
        <f t="shared" si="2"/>
        <v>Hf</v>
      </c>
      <c r="V23" t="str">
        <f t="shared" si="2"/>
        <v>Eu</v>
      </c>
      <c r="W23" t="str">
        <f t="shared" si="2"/>
        <v>Ti</v>
      </c>
      <c r="X23" t="str">
        <f t="shared" si="2"/>
        <v>Gd</v>
      </c>
      <c r="Y23" t="str">
        <f t="shared" si="2"/>
        <v xml:space="preserve">Tb </v>
      </c>
      <c r="Z23" t="str">
        <f t="shared" si="2"/>
        <v>Dy</v>
      </c>
      <c r="AA23" t="str">
        <f t="shared" si="2"/>
        <v>Y</v>
      </c>
      <c r="AB23" t="str">
        <f t="shared" si="2"/>
        <v>Ho</v>
      </c>
      <c r="AC23" t="str">
        <f t="shared" si="2"/>
        <v>Er</v>
      </c>
      <c r="AD23" t="str">
        <f t="shared" si="2"/>
        <v>Tm</v>
      </c>
      <c r="AE23" t="str">
        <f t="shared" si="2"/>
        <v>Yb</v>
      </c>
      <c r="AF23" t="str">
        <f t="shared" si="2"/>
        <v>Lu</v>
      </c>
      <c r="AG23" t="str">
        <f t="shared" si="2"/>
        <v>Al</v>
      </c>
      <c r="AH23" t="str">
        <f t="shared" si="2"/>
        <v>Cu</v>
      </c>
      <c r="AI23" t="str">
        <f t="shared" si="2"/>
        <v>Ca</v>
      </c>
      <c r="AJ23" t="str">
        <f t="shared" si="2"/>
        <v>Sc</v>
      </c>
      <c r="AK23" t="str">
        <f t="shared" si="2"/>
        <v>Si</v>
      </c>
      <c r="AL23" t="str">
        <f t="shared" si="2"/>
        <v>Fe</v>
      </c>
      <c r="AM23" t="str">
        <f t="shared" si="2"/>
        <v>Co</v>
      </c>
      <c r="AN23" t="str">
        <f t="shared" si="2"/>
        <v>Mg</v>
      </c>
      <c r="AO23" t="str">
        <f t="shared" si="2"/>
        <v>Ni</v>
      </c>
    </row>
    <row r="24" spans="2:41">
      <c r="C24" t="str">
        <f>C19</f>
        <v>N-MORB(SM89)</v>
      </c>
      <c r="D24">
        <f t="shared" ref="D24:AO26" si="3">D19/D$17</f>
        <v>0.88607594936708856</v>
      </c>
      <c r="E24">
        <f t="shared" si="3"/>
        <v>0.88188976377952766</v>
      </c>
      <c r="F24">
        <f t="shared" si="3"/>
        <v>0.90141651166118186</v>
      </c>
      <c r="G24">
        <f t="shared" si="3"/>
        <v>1.4117647058823528</v>
      </c>
      <c r="H24">
        <f t="shared" si="3"/>
        <v>2.2380952380952381</v>
      </c>
      <c r="I24">
        <f t="shared" si="3"/>
        <v>3.2678821879382891</v>
      </c>
      <c r="J24">
        <f t="shared" si="3"/>
        <v>3.2195121951219514</v>
      </c>
      <c r="K24" t="e">
        <f t="shared" si="3"/>
        <v>#N/A</v>
      </c>
      <c r="L24">
        <f t="shared" si="3"/>
        <v>3.6390101892285296</v>
      </c>
      <c r="M24">
        <f t="shared" si="3"/>
        <v>4.2253521126760569</v>
      </c>
      <c r="N24">
        <f t="shared" si="3"/>
        <v>4.2253521126760569</v>
      </c>
      <c r="O24">
        <f t="shared" si="3"/>
        <v>4.7826086956521738</v>
      </c>
      <c r="P24">
        <f t="shared" si="3"/>
        <v>4.2654028436018958</v>
      </c>
      <c r="Q24" t="e">
        <f t="shared" si="3"/>
        <v>#N/A</v>
      </c>
      <c r="R24">
        <f t="shared" si="3"/>
        <v>5.3914327917282119</v>
      </c>
      <c r="S24">
        <f t="shared" si="3"/>
        <v>5.9234234234234231</v>
      </c>
      <c r="T24">
        <f t="shared" si="3"/>
        <v>6.6071428571428577</v>
      </c>
      <c r="U24">
        <f t="shared" si="3"/>
        <v>6.6343042071197402</v>
      </c>
      <c r="V24">
        <f t="shared" si="3"/>
        <v>6.0714285714285712</v>
      </c>
      <c r="W24">
        <f t="shared" si="3"/>
        <v>5.8461538461538458</v>
      </c>
      <c r="X24">
        <f t="shared" si="3"/>
        <v>6.1744966442953029</v>
      </c>
      <c r="Y24" t="e">
        <f t="shared" si="3"/>
        <v>#N/A</v>
      </c>
      <c r="Z24">
        <f t="shared" si="3"/>
        <v>6.1736770691994574</v>
      </c>
      <c r="AA24">
        <f t="shared" si="3"/>
        <v>6.1538461538461542</v>
      </c>
      <c r="AB24">
        <f t="shared" si="3"/>
        <v>6.1585365853658534</v>
      </c>
      <c r="AC24">
        <f t="shared" si="3"/>
        <v>6.1875000000000009</v>
      </c>
      <c r="AD24">
        <f t="shared" si="3"/>
        <v>6.1621621621621623</v>
      </c>
      <c r="AE24">
        <f t="shared" si="3"/>
        <v>6.186612576064908</v>
      </c>
      <c r="AF24">
        <f t="shared" si="3"/>
        <v>6.1486486486486491</v>
      </c>
      <c r="AG24" t="e">
        <f t="shared" si="3"/>
        <v>#N/A</v>
      </c>
      <c r="AH24" t="e">
        <f t="shared" si="3"/>
        <v>#VALUE!</v>
      </c>
      <c r="AI24" t="e">
        <f t="shared" si="3"/>
        <v>#N/A</v>
      </c>
      <c r="AJ24" t="e">
        <f t="shared" si="3"/>
        <v>#VALUE!</v>
      </c>
      <c r="AK24" t="e">
        <f t="shared" si="3"/>
        <v>#N/A</v>
      </c>
      <c r="AL24" t="e">
        <f t="shared" si="3"/>
        <v>#N/A</v>
      </c>
      <c r="AM24" t="e">
        <f t="shared" si="3"/>
        <v>#VALUE!</v>
      </c>
      <c r="AN24" t="e">
        <f t="shared" si="3"/>
        <v>#N/A</v>
      </c>
      <c r="AO24" t="e">
        <f t="shared" si="3"/>
        <v>#VALUE!</v>
      </c>
    </row>
    <row r="25" spans="2:41">
      <c r="C25" t="str">
        <f t="shared" ref="C25:C26" si="4">C20</f>
        <v>E-MORB(SM89)</v>
      </c>
      <c r="D25">
        <f t="shared" si="3"/>
        <v>7.9746835443037964</v>
      </c>
      <c r="E25">
        <f t="shared" si="3"/>
        <v>7.9370078740157481</v>
      </c>
      <c r="F25">
        <f t="shared" si="3"/>
        <v>8.155673200744026</v>
      </c>
      <c r="G25">
        <f t="shared" si="3"/>
        <v>7.0588235294117636</v>
      </c>
      <c r="H25">
        <f t="shared" si="3"/>
        <v>8.5714285714285712</v>
      </c>
      <c r="I25">
        <f t="shared" si="3"/>
        <v>11.640953716690044</v>
      </c>
      <c r="J25">
        <f t="shared" si="3"/>
        <v>11.463414634146341</v>
      </c>
      <c r="K25" t="e">
        <f t="shared" si="3"/>
        <v>#N/A</v>
      </c>
      <c r="L25">
        <f t="shared" si="3"/>
        <v>9.1703056768558948</v>
      </c>
      <c r="M25">
        <f t="shared" si="3"/>
        <v>8.4507042253521139</v>
      </c>
      <c r="N25">
        <f t="shared" si="3"/>
        <v>8.4507042253521139</v>
      </c>
      <c r="O25">
        <f t="shared" si="3"/>
        <v>7.4275362318840568</v>
      </c>
      <c r="P25">
        <f t="shared" si="3"/>
        <v>7.3459715639810419</v>
      </c>
      <c r="Q25" t="e">
        <f t="shared" si="3"/>
        <v>#N/A</v>
      </c>
      <c r="R25">
        <f t="shared" si="3"/>
        <v>6.646971935007385</v>
      </c>
      <c r="S25">
        <f t="shared" si="3"/>
        <v>5.8558558558558556</v>
      </c>
      <c r="T25">
        <f t="shared" si="3"/>
        <v>6.5178571428571432</v>
      </c>
      <c r="U25">
        <f t="shared" si="3"/>
        <v>6.5695792880258894</v>
      </c>
      <c r="V25">
        <f t="shared" si="3"/>
        <v>5.4166666666666661</v>
      </c>
      <c r="W25">
        <f t="shared" si="3"/>
        <v>4.615384615384615</v>
      </c>
      <c r="X25">
        <f t="shared" si="3"/>
        <v>4.9832214765100673</v>
      </c>
      <c r="Y25" t="e">
        <f t="shared" si="3"/>
        <v>#N/A</v>
      </c>
      <c r="Z25">
        <f t="shared" si="3"/>
        <v>4.8168249660786975</v>
      </c>
      <c r="AA25">
        <f t="shared" si="3"/>
        <v>4.8351648351648358</v>
      </c>
      <c r="AB25">
        <f t="shared" si="3"/>
        <v>4.8170731707317076</v>
      </c>
      <c r="AC25">
        <f t="shared" si="3"/>
        <v>4.8125</v>
      </c>
      <c r="AD25">
        <f t="shared" si="3"/>
        <v>4.8108108108108105</v>
      </c>
      <c r="AE25">
        <f t="shared" si="3"/>
        <v>4.8073022312373226</v>
      </c>
      <c r="AF25">
        <f t="shared" si="3"/>
        <v>4.7837837837837833</v>
      </c>
      <c r="AG25" t="e">
        <f t="shared" si="3"/>
        <v>#N/A</v>
      </c>
      <c r="AH25" t="e">
        <f t="shared" si="3"/>
        <v>#VALUE!</v>
      </c>
      <c r="AI25" t="e">
        <f t="shared" si="3"/>
        <v>#N/A</v>
      </c>
      <c r="AJ25" t="e">
        <f t="shared" si="3"/>
        <v>#VALUE!</v>
      </c>
      <c r="AK25" t="e">
        <f t="shared" si="3"/>
        <v>#N/A</v>
      </c>
      <c r="AL25" t="e">
        <f t="shared" si="3"/>
        <v>#N/A</v>
      </c>
      <c r="AM25" t="e">
        <f t="shared" si="3"/>
        <v>#VALUE!</v>
      </c>
      <c r="AN25" t="e">
        <f t="shared" si="3"/>
        <v>#N/A</v>
      </c>
      <c r="AO25" t="e">
        <f t="shared" si="3"/>
        <v>#VALUE!</v>
      </c>
    </row>
    <row r="26" spans="2:41">
      <c r="C26" t="str">
        <f t="shared" si="4"/>
        <v>OIB(SM89)</v>
      </c>
      <c r="D26">
        <f t="shared" si="3"/>
        <v>48.987341772151893</v>
      </c>
      <c r="E26">
        <f t="shared" si="3"/>
        <v>48.818897637795274</v>
      </c>
      <c r="F26">
        <f t="shared" si="3"/>
        <v>50.07869509228788</v>
      </c>
      <c r="G26">
        <f t="shared" si="3"/>
        <v>47.058823529411761</v>
      </c>
      <c r="H26">
        <f t="shared" si="3"/>
        <v>48.571428571428569</v>
      </c>
      <c r="I26">
        <f t="shared" si="3"/>
        <v>67.32117812061712</v>
      </c>
      <c r="J26">
        <f t="shared" si="3"/>
        <v>65.853658536585371</v>
      </c>
      <c r="K26" t="e">
        <f t="shared" si="3"/>
        <v>#N/A</v>
      </c>
      <c r="L26">
        <f t="shared" si="3"/>
        <v>53.857350800582239</v>
      </c>
      <c r="M26">
        <f t="shared" si="3"/>
        <v>45.070422535211272</v>
      </c>
      <c r="N26">
        <f t="shared" si="3"/>
        <v>45.070422535211272</v>
      </c>
      <c r="O26">
        <f t="shared" si="3"/>
        <v>35.144927536231876</v>
      </c>
      <c r="P26">
        <f t="shared" si="3"/>
        <v>31.279620853080566</v>
      </c>
      <c r="Q26" t="e">
        <f t="shared" si="3"/>
        <v>#N/A</v>
      </c>
      <c r="R26">
        <f t="shared" si="3"/>
        <v>28.434268833087149</v>
      </c>
      <c r="S26">
        <f t="shared" si="3"/>
        <v>22.522522522522522</v>
      </c>
      <c r="T26">
        <f t="shared" si="3"/>
        <v>25</v>
      </c>
      <c r="U26">
        <f t="shared" si="3"/>
        <v>25.242718446601941</v>
      </c>
      <c r="V26">
        <f t="shared" si="3"/>
        <v>17.857142857142858</v>
      </c>
      <c r="W26">
        <f t="shared" si="3"/>
        <v>13.23076923076923</v>
      </c>
      <c r="X26">
        <f t="shared" si="3"/>
        <v>12.785234899328859</v>
      </c>
      <c r="Y26" t="e">
        <f t="shared" si="3"/>
        <v>#N/A</v>
      </c>
      <c r="Z26">
        <f t="shared" si="3"/>
        <v>7.5983717774762551</v>
      </c>
      <c r="AA26">
        <f t="shared" si="3"/>
        <v>6.3736263736263741</v>
      </c>
      <c r="AB26">
        <f t="shared" si="3"/>
        <v>6.4634146341463419</v>
      </c>
      <c r="AC26">
        <f t="shared" si="3"/>
        <v>5.4583333333333339</v>
      </c>
      <c r="AD26">
        <f t="shared" si="3"/>
        <v>4.7297297297297298</v>
      </c>
      <c r="AE26">
        <f t="shared" si="3"/>
        <v>4.3813387423935097</v>
      </c>
      <c r="AF26">
        <f t="shared" si="3"/>
        <v>4.0540540540540544</v>
      </c>
      <c r="AG26" t="e">
        <f t="shared" si="3"/>
        <v>#N/A</v>
      </c>
      <c r="AH26" t="e">
        <f t="shared" si="3"/>
        <v>#VALUE!</v>
      </c>
      <c r="AI26" t="e">
        <f t="shared" si="3"/>
        <v>#N/A</v>
      </c>
      <c r="AJ26" t="e">
        <f t="shared" si="3"/>
        <v>#VALUE!</v>
      </c>
      <c r="AK26" t="e">
        <f t="shared" si="3"/>
        <v>#N/A</v>
      </c>
      <c r="AL26" t="e">
        <f t="shared" si="3"/>
        <v>#N/A</v>
      </c>
      <c r="AM26" t="e">
        <f t="shared" si="3"/>
        <v>#VALUE!</v>
      </c>
      <c r="AN26" t="e">
        <f t="shared" si="3"/>
        <v>#N/A</v>
      </c>
      <c r="AO26" t="e">
        <f t="shared" si="3"/>
        <v>#VALUE!</v>
      </c>
    </row>
  </sheetData>
  <phoneticPr fontId="1"/>
  <dataValidations count="1">
    <dataValidation type="list" allowBlank="1" showInputMessage="1" showErrorMessage="1" sqref="C17" xr:uid="{00000000-0002-0000-0400-000000000000}">
      <formula1>$B$3:$B$13</formula1>
    </dataValidation>
  </dataValidations>
  <pageMargins left="0.7" right="0.7" top="0.75" bottom="0.75" header="0.3" footer="0.3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S26"/>
  <sheetViews>
    <sheetView zoomScale="125" workbookViewId="0">
      <selection activeCell="C19" sqref="C19"/>
    </sheetView>
  </sheetViews>
  <sheetFormatPr baseColWidth="10" defaultColWidth="12.83203125" defaultRowHeight="15"/>
  <cols>
    <col min="4" max="47" width="5.83203125" customWidth="1"/>
  </cols>
  <sheetData>
    <row r="2" spans="1:45">
      <c r="D2" t="s">
        <v>36</v>
      </c>
      <c r="E2" t="s">
        <v>8</v>
      </c>
      <c r="F2" t="s">
        <v>6</v>
      </c>
      <c r="G2" t="s">
        <v>58</v>
      </c>
      <c r="H2" t="s">
        <v>68</v>
      </c>
      <c r="I2" t="s">
        <v>72</v>
      </c>
      <c r="J2" t="s">
        <v>17</v>
      </c>
      <c r="K2" t="s">
        <v>16</v>
      </c>
      <c r="L2" t="s">
        <v>44</v>
      </c>
      <c r="M2" t="s">
        <v>19</v>
      </c>
      <c r="N2" t="s">
        <v>76</v>
      </c>
      <c r="O2" t="s">
        <v>25</v>
      </c>
      <c r="P2" t="s">
        <v>27</v>
      </c>
      <c r="Q2" t="s">
        <v>51</v>
      </c>
      <c r="R2" t="s">
        <v>63</v>
      </c>
      <c r="S2" t="s">
        <v>74</v>
      </c>
      <c r="T2" t="s">
        <v>77</v>
      </c>
      <c r="U2" t="s">
        <v>42</v>
      </c>
      <c r="V2" t="s">
        <v>57</v>
      </c>
      <c r="W2" t="s">
        <v>62</v>
      </c>
      <c r="X2" t="s">
        <v>18</v>
      </c>
      <c r="Y2" t="s">
        <v>7</v>
      </c>
      <c r="Z2" t="s">
        <v>35</v>
      </c>
      <c r="AA2" t="s">
        <v>14</v>
      </c>
      <c r="AB2" t="s">
        <v>49</v>
      </c>
      <c r="AC2" t="s">
        <v>43</v>
      </c>
      <c r="AD2" t="s">
        <v>61</v>
      </c>
      <c r="AE2" t="s">
        <v>22</v>
      </c>
      <c r="AF2" t="s">
        <v>26</v>
      </c>
      <c r="AG2" t="s">
        <v>65</v>
      </c>
      <c r="AH2" t="s">
        <v>20</v>
      </c>
      <c r="AI2" t="s">
        <v>30</v>
      </c>
      <c r="AJ2" t="s">
        <v>21</v>
      </c>
      <c r="AK2" t="s">
        <v>70</v>
      </c>
      <c r="AL2" t="s">
        <v>75</v>
      </c>
      <c r="AM2" t="s">
        <v>37</v>
      </c>
      <c r="AN2" t="s">
        <v>28</v>
      </c>
      <c r="AO2" t="s">
        <v>64</v>
      </c>
      <c r="AP2" t="s">
        <v>73</v>
      </c>
      <c r="AQ2" t="s">
        <v>47</v>
      </c>
      <c r="AR2" t="s">
        <v>67</v>
      </c>
      <c r="AS2" t="s">
        <v>71</v>
      </c>
    </row>
    <row r="3" spans="1:45">
      <c r="A3" t="s">
        <v>78</v>
      </c>
      <c r="B3" t="s">
        <v>161</v>
      </c>
      <c r="C3" t="s">
        <v>85</v>
      </c>
      <c r="D3">
        <f>INDEX(Sheet2!$D3:$CA3,MATCH(D$2,Sheet2!$D$2:$CA$2,0))</f>
        <v>1.6</v>
      </c>
      <c r="E3">
        <f>INDEX(Sheet2!$D3:$CA3,MATCH(E$2,Sheet2!$D$2:$CA$2,0))</f>
        <v>6.8000000000000005E-2</v>
      </c>
      <c r="F3">
        <f>INDEX(Sheet2!$D3:$CA3,MATCH(F$2,Sheet2!$D$2:$CA$2,0))</f>
        <v>0.3</v>
      </c>
      <c r="G3">
        <f>INDEX(Sheet2!$D3:$CA3,MATCH(G$2,Sheet2!$D$2:$CA$2,0))</f>
        <v>16.2</v>
      </c>
      <c r="H3">
        <f>INDEX(Sheet2!$D3:$CA3,MATCH(H$2,Sheet2!$D$2:$CA$2,0))</f>
        <v>1205</v>
      </c>
      <c r="I3">
        <f>INDEX(Sheet2!$D3:$CA3,MATCH(I$2,Sheet2!$D$2:$CA$2,0))</f>
        <v>82</v>
      </c>
      <c r="J3">
        <f>INDEX(Sheet2!$D3:$CA3,MATCH(J$2,Sheet2!$D$2:$CA$2,0))</f>
        <v>2625</v>
      </c>
      <c r="K3">
        <f>INDEX(Sheet2!$D3:$CA3,MATCH(K$2,Sheet2!$D$2:$CA$2,0))</f>
        <v>105</v>
      </c>
      <c r="L3">
        <f>INDEX(Sheet2!$D3:$CA3,MATCH(L$2,Sheet2!$D$2:$CA$2,0))</f>
        <v>1960</v>
      </c>
      <c r="M3">
        <f>INDEX(Sheet2!$D3:$CA3,MATCH(M$2,Sheet2!$D$2:$CA$2,0))</f>
        <v>30</v>
      </c>
      <c r="N3">
        <f>INDEX(Sheet2!$D3:$CA3,MATCH(N$2,Sheet2!$D$2:$CA$2,0))</f>
        <v>55</v>
      </c>
      <c r="O3">
        <f>INDEX(Sheet2!$D3:$CA3,MATCH(O$2,Sheet2!$D$2:$CA$2,0))</f>
        <v>4</v>
      </c>
      <c r="P3">
        <f>INDEX(Sheet2!$D3:$CA3,MATCH(P$2,Sheet2!$D$2:$CA$2,0))</f>
        <v>1.1000000000000001</v>
      </c>
      <c r="Q3">
        <f>INDEX(Sheet2!$D3:$CA3,MATCH(Q$2,Sheet2!$D$2:$CA$2,0))</f>
        <v>0.6</v>
      </c>
      <c r="R3">
        <f>INDEX(Sheet2!$D3:$CA3,MATCH(R$2,Sheet2!$D$2:$CA$2,0))</f>
        <v>19.899999999999999</v>
      </c>
      <c r="S3">
        <f>INDEX(Sheet2!$D3:$CA3,MATCH(S$2,Sheet2!$D$2:$CA$2,0))</f>
        <v>4.3</v>
      </c>
      <c r="T3">
        <f>INDEX(Sheet2!$D3:$CA3,MATCH(T$2,Sheet2!$D$2:$CA$2,0))</f>
        <v>10.5</v>
      </c>
      <c r="U3">
        <f>INDEX(Sheet2!$D3:$CA3,MATCH(U$2,Sheet2!$D$2:$CA$2,0))</f>
        <v>0.65800000000000003</v>
      </c>
      <c r="V3">
        <f>INDEX(Sheet2!$D3:$CA3,MATCH(V$2,Sheet2!$D$2:$CA$2,0))</f>
        <v>5.4999999999999997E-3</v>
      </c>
      <c r="W3">
        <f>INDEX(Sheet2!$D3:$CA3,MATCH(W$2,Sheet2!$D$2:$CA$2,0))</f>
        <v>0.13</v>
      </c>
      <c r="X3">
        <f>INDEX(Sheet2!$D3:$CA3,MATCH(X$2,Sheet2!$D$2:$CA$2,0))</f>
        <v>2.1000000000000001E-2</v>
      </c>
      <c r="Y3">
        <f>INDEX(Sheet2!$D3:$CA3,MATCH(Y$2,Sheet2!$D$2:$CA$2,0))</f>
        <v>6.6</v>
      </c>
      <c r="Z3">
        <f>INDEX(Sheet2!$D3:$CA3,MATCH(Z$2,Sheet2!$D$2:$CA$2,0))</f>
        <v>0.64800000000000002</v>
      </c>
      <c r="AA3">
        <f>INDEX(Sheet2!$D3:$CA3,MATCH(AA$2,Sheet2!$D$2:$CA$2,0))</f>
        <v>1.675</v>
      </c>
      <c r="AB3">
        <f>INDEX(Sheet2!$D3:$CA3,MATCH(AB$2,Sheet2!$D$2:$CA$2,0))</f>
        <v>0.254</v>
      </c>
      <c r="AC3">
        <f>INDEX(Sheet2!$D3:$CA3,MATCH(AC$2,Sheet2!$D$2:$CA$2,0))</f>
        <v>1.25</v>
      </c>
      <c r="AD3">
        <f>INDEX(Sheet2!$D3:$CA3,MATCH(AD$2,Sheet2!$D$2:$CA$2,0))</f>
        <v>0.40600000000000003</v>
      </c>
      <c r="AE3">
        <f>INDEX(Sheet2!$D3:$CA3,MATCH(AE$2,Sheet2!$D$2:$CA$2,0))</f>
        <v>0.154</v>
      </c>
      <c r="AF3">
        <f>INDEX(Sheet2!$D3:$CA3,MATCH(AF$2,Sheet2!$D$2:$CA$2,0))</f>
        <v>0.54400000000000004</v>
      </c>
      <c r="AG3">
        <f>INDEX(Sheet2!$D3:$CA3,MATCH(AG$2,Sheet2!$D$2:$CA$2,0))</f>
        <v>9.9000000000000005E-2</v>
      </c>
      <c r="AH3">
        <f>INDEX(Sheet2!$D3:$CA3,MATCH(AH$2,Sheet2!$D$2:$CA$2,0))</f>
        <v>0.67400000000000004</v>
      </c>
      <c r="AI3">
        <f>INDEX(Sheet2!$D3:$CA3,MATCH(AI$2,Sheet2!$D$2:$CA$2,0))</f>
        <v>0.14899999999999999</v>
      </c>
      <c r="AJ3">
        <f>INDEX(Sheet2!$D3:$CA3,MATCH(AJ$2,Sheet2!$D$2:$CA$2,0))</f>
        <v>0.438</v>
      </c>
      <c r="AK3">
        <f>INDEX(Sheet2!$D3:$CA3,MATCH(AK$2,Sheet2!$D$2:$CA$2,0))</f>
        <v>6.8000000000000005E-2</v>
      </c>
      <c r="AL3">
        <f>INDEX(Sheet2!$D3:$CA3,MATCH(AL$2,Sheet2!$D$2:$CA$2,0))</f>
        <v>0.441</v>
      </c>
      <c r="AM3">
        <f>INDEX(Sheet2!$D3:$CA3,MATCH(AM$2,Sheet2!$D$2:$CA$2,0))</f>
        <v>6.7500000000000004E-2</v>
      </c>
      <c r="AN3">
        <f>INDEX(Sheet2!$D3:$CA3,MATCH(AN$2,Sheet2!$D$2:$CA$2,0))</f>
        <v>0.28299999999999997</v>
      </c>
      <c r="AO3">
        <f>INDEX(Sheet2!$D3:$CA3,MATCH(AO$2,Sheet2!$D$2:$CA$2,0))</f>
        <v>3.6999999999999998E-2</v>
      </c>
      <c r="AP3">
        <f>INDEX(Sheet2!$D3:$CA3,MATCH(AP$2,Sheet2!$D$2:$CA$2,0))</f>
        <v>2.9000000000000001E-2</v>
      </c>
      <c r="AQ3">
        <f>INDEX(Sheet2!$D3:$CA3,MATCH(AQ$2,Sheet2!$D$2:$CA$2,0))</f>
        <v>0.15</v>
      </c>
      <c r="AR3">
        <f>INDEX(Sheet2!$D3:$CA3,MATCH(AR$2,Sheet2!$D$2:$CA$2,0))</f>
        <v>7.9500000000000001E-2</v>
      </c>
      <c r="AS3">
        <f>INDEX(Sheet2!$D3:$CA3,MATCH(AS$2,Sheet2!$D$2:$CA$2,0))</f>
        <v>2.0300000000000002E-2</v>
      </c>
    </row>
    <row r="4" spans="1:45">
      <c r="B4" t="s">
        <v>163</v>
      </c>
      <c r="D4">
        <f>INDEX(Sheet2!$D4:$CA4,MATCH(D$2,Sheet2!$D$2:$CA$2,0))</f>
        <v>0.48</v>
      </c>
      <c r="E4">
        <f>INDEX(Sheet2!$D4:$CA4,MATCH(E$2,Sheet2!$D$2:$CA$2,0))</f>
        <v>1.3599999999999999E-2</v>
      </c>
      <c r="F4" t="str">
        <f>INDEX(Sheet2!$D4:$CA4,MATCH(F$2,Sheet2!$D$2:$CA$2,0))</f>
        <v/>
      </c>
      <c r="G4">
        <f>INDEX(Sheet2!$D4:$CA4,MATCH(G$2,Sheet2!$D$2:$CA$2,0))</f>
        <v>1.62</v>
      </c>
      <c r="H4">
        <f>INDEX(Sheet2!$D4:$CA4,MATCH(H$2,Sheet2!$D$2:$CA$2,0))</f>
        <v>120.5</v>
      </c>
      <c r="I4">
        <f>INDEX(Sheet2!$D4:$CA4,MATCH(I$2,Sheet2!$D$2:$CA$2,0))</f>
        <v>12.3</v>
      </c>
      <c r="J4">
        <f>INDEX(Sheet2!$D4:$CA4,MATCH(J$2,Sheet2!$D$2:$CA$2,0))</f>
        <v>393.75</v>
      </c>
      <c r="K4">
        <f>INDEX(Sheet2!$D4:$CA4,MATCH(K$2,Sheet2!$D$2:$CA$2,0))</f>
        <v>10.5</v>
      </c>
      <c r="L4">
        <f>INDEX(Sheet2!$D4:$CA4,MATCH(L$2,Sheet2!$D$2:$CA$2,0))</f>
        <v>196</v>
      </c>
      <c r="M4">
        <f>INDEX(Sheet2!$D4:$CA4,MATCH(M$2,Sheet2!$D$2:$CA$2,0))</f>
        <v>4.5</v>
      </c>
      <c r="N4">
        <f>INDEX(Sheet2!$D4:$CA4,MATCH(N$2,Sheet2!$D$2:$CA$2,0))</f>
        <v>8.25</v>
      </c>
      <c r="O4">
        <f>INDEX(Sheet2!$D4:$CA4,MATCH(O$2,Sheet2!$D$2:$CA$2,0))</f>
        <v>0.4</v>
      </c>
      <c r="P4">
        <f>INDEX(Sheet2!$D4:$CA4,MATCH(P$2,Sheet2!$D$2:$CA$2,0))</f>
        <v>0.16500000000000001</v>
      </c>
      <c r="Q4">
        <f>INDEX(Sheet2!$D4:$CA4,MATCH(Q$2,Sheet2!$D$2:$CA$2,0))</f>
        <v>0.18</v>
      </c>
      <c r="R4">
        <f>INDEX(Sheet2!$D4:$CA4,MATCH(R$2,Sheet2!$D$2:$CA$2,0))</f>
        <v>1.99</v>
      </c>
      <c r="S4">
        <f>INDEX(Sheet2!$D4:$CA4,MATCH(S$2,Sheet2!$D$2:$CA$2,0))</f>
        <v>0.43</v>
      </c>
      <c r="T4">
        <f>INDEX(Sheet2!$D4:$CA4,MATCH(T$2,Sheet2!$D$2:$CA$2,0))</f>
        <v>1.05</v>
      </c>
      <c r="U4">
        <f>INDEX(Sheet2!$D4:$CA4,MATCH(U$2,Sheet2!$D$2:$CA$2,0))</f>
        <v>9.8699999999999996E-2</v>
      </c>
      <c r="V4">
        <f>INDEX(Sheet2!$D4:$CA4,MATCH(V$2,Sheet2!$D$2:$CA$2,0))</f>
        <v>2.7499999999999998E-3</v>
      </c>
      <c r="W4">
        <f>INDEX(Sheet2!$D4:$CA4,MATCH(W$2,Sheet2!$D$2:$CA$2,0))</f>
        <v>3.9E-2</v>
      </c>
      <c r="X4">
        <f>INDEX(Sheet2!$D4:$CA4,MATCH(X$2,Sheet2!$D$2:$CA$2,0))</f>
        <v>8.4000000000000012E-3</v>
      </c>
      <c r="Y4">
        <f>INDEX(Sheet2!$D4:$CA4,MATCH(Y$2,Sheet2!$D$2:$CA$2,0))</f>
        <v>0.66</v>
      </c>
      <c r="Z4">
        <f>INDEX(Sheet2!$D4:$CA4,MATCH(Z$2,Sheet2!$D$2:$CA$2,0))</f>
        <v>6.4799999999999996E-2</v>
      </c>
      <c r="AA4">
        <f>INDEX(Sheet2!$D4:$CA4,MATCH(AA$2,Sheet2!$D$2:$CA$2,0))</f>
        <v>0.16800000000000001</v>
      </c>
      <c r="AB4">
        <f>INDEX(Sheet2!$D4:$CA4,MATCH(AB$2,Sheet2!$D$2:$CA$2,0))</f>
        <v>2.5399999999999999E-2</v>
      </c>
      <c r="AC4">
        <f>INDEX(Sheet2!$D4:$CA4,MATCH(AC$2,Sheet2!$D$2:$CA$2,0))</f>
        <v>0.125</v>
      </c>
      <c r="AD4">
        <f>INDEX(Sheet2!$D4:$CA4,MATCH(AD$2,Sheet2!$D$2:$CA$2,0))</f>
        <v>4.0600000000000004E-2</v>
      </c>
      <c r="AE4">
        <f>INDEX(Sheet2!$D4:$CA4,MATCH(AE$2,Sheet2!$D$2:$CA$2,0))</f>
        <v>1.54E-2</v>
      </c>
      <c r="AF4">
        <f>INDEX(Sheet2!$D4:$CA4,MATCH(AF$2,Sheet2!$D$2:$CA$2,0))</f>
        <v>5.4399999999999997E-2</v>
      </c>
      <c r="AG4">
        <f>INDEX(Sheet2!$D4:$CA4,MATCH(AG$2,Sheet2!$D$2:$CA$2,0))</f>
        <v>9.9000000000000008E-3</v>
      </c>
      <c r="AH4">
        <f>INDEX(Sheet2!$D4:$CA4,MATCH(AH$2,Sheet2!$D$2:$CA$2,0))</f>
        <v>6.7400000000000002E-2</v>
      </c>
      <c r="AI4">
        <f>INDEX(Sheet2!$D4:$CA4,MATCH(AI$2,Sheet2!$D$2:$CA$2,0))</f>
        <v>1.49E-2</v>
      </c>
      <c r="AJ4">
        <f>INDEX(Sheet2!$D4:$CA4,MATCH(AJ$2,Sheet2!$D$2:$CA$2,0))</f>
        <v>4.3799999999999999E-2</v>
      </c>
      <c r="AK4">
        <f>INDEX(Sheet2!$D4:$CA4,MATCH(AK$2,Sheet2!$D$2:$CA$2,0))</f>
        <v>6.7999999999999996E-3</v>
      </c>
      <c r="AL4">
        <f>INDEX(Sheet2!$D4:$CA4,MATCH(AL$2,Sheet2!$D$2:$CA$2,0))</f>
        <v>4.41E-2</v>
      </c>
      <c r="AM4">
        <f>INDEX(Sheet2!$D4:$CA4,MATCH(AM$2,Sheet2!$D$2:$CA$2,0))</f>
        <v>6.7499999999999999E-3</v>
      </c>
      <c r="AN4">
        <f>INDEX(Sheet2!$D4:$CA4,MATCH(AN$2,Sheet2!$D$2:$CA$2,0))</f>
        <v>2.8300000000000002E-2</v>
      </c>
      <c r="AO4">
        <f>INDEX(Sheet2!$D4:$CA4,MATCH(AO$2,Sheet2!$D$2:$CA$2,0))</f>
        <v>5.5999999999999999E-3</v>
      </c>
      <c r="AP4" t="str">
        <f>INDEX(Sheet2!$D4:$CA4,MATCH(AP$2,Sheet2!$D$2:$CA$2,0))</f>
        <v/>
      </c>
      <c r="AQ4">
        <f>INDEX(Sheet2!$D4:$CA4,MATCH(AQ$2,Sheet2!$D$2:$CA$2,0))</f>
        <v>0.03</v>
      </c>
      <c r="AR4">
        <f>INDEX(Sheet2!$D4:$CA4,MATCH(AR$2,Sheet2!$D$2:$CA$2,0))</f>
        <v>1.1900000000000001E-2</v>
      </c>
      <c r="AS4">
        <f>INDEX(Sheet2!$D4:$CA4,MATCH(AS$2,Sheet2!$D$2:$CA$2,0))</f>
        <v>4.0999999999999995E-3</v>
      </c>
    </row>
    <row r="5" spans="1:45">
      <c r="A5" t="s">
        <v>110</v>
      </c>
      <c r="B5" t="s">
        <v>165</v>
      </c>
      <c r="C5" t="s">
        <v>113</v>
      </c>
      <c r="D5" t="str">
        <f>INDEX(Sheet2!$D5:$CA5,MATCH(D$2,Sheet2!$D$2:$CA$2,0))</f>
        <v/>
      </c>
      <c r="E5" t="str">
        <f>INDEX(Sheet2!$D5:$CA5,MATCH(E$2,Sheet2!$D$2:$CA$2,0))</f>
        <v/>
      </c>
      <c r="F5" t="str">
        <f>INDEX(Sheet2!$D5:$CA5,MATCH(F$2,Sheet2!$D$2:$CA$2,0))</f>
        <v/>
      </c>
      <c r="G5">
        <f>INDEX(Sheet2!$D5:$CA5,MATCH(G$2,Sheet2!$D$2:$CA$2,0))</f>
        <v>41.37</v>
      </c>
      <c r="H5">
        <f>INDEX(Sheet2!$D5:$CA5,MATCH(H$2,Sheet2!$D$2:$CA$2,0))</f>
        <v>9680.2954431647468</v>
      </c>
      <c r="I5" t="str">
        <f>INDEX(Sheet2!$D5:$CA5,MATCH(I$2,Sheet2!$D$2:$CA$2,0))</f>
        <v/>
      </c>
      <c r="J5" t="str">
        <f>INDEX(Sheet2!$D5:$CA5,MATCH(J$2,Sheet2!$D$2:$CA$2,0))</f>
        <v/>
      </c>
      <c r="K5">
        <f>INDEX(Sheet2!$D5:$CA5,MATCH(K$2,Sheet2!$D$2:$CA$2,0))</f>
        <v>47.07</v>
      </c>
      <c r="L5">
        <f>INDEX(Sheet2!$D5:$CA5,MATCH(L$2,Sheet2!$D$2:$CA$2,0))</f>
        <v>149.5</v>
      </c>
      <c r="M5">
        <f>INDEX(Sheet2!$D5:$CA5,MATCH(M$2,Sheet2!$D$2:$CA$2,0))</f>
        <v>74.400000000000006</v>
      </c>
      <c r="N5" t="str">
        <f>INDEX(Sheet2!$D5:$CA5,MATCH(N$2,Sheet2!$D$2:$CA$2,0))</f>
        <v/>
      </c>
      <c r="O5" t="str">
        <f>INDEX(Sheet2!$D5:$CA5,MATCH(O$2,Sheet2!$D$2:$CA$2,0))</f>
        <v/>
      </c>
      <c r="P5" t="str">
        <f>INDEX(Sheet2!$D5:$CA5,MATCH(P$2,Sheet2!$D$2:$CA$2,0))</f>
        <v/>
      </c>
      <c r="Q5">
        <f>INDEX(Sheet2!$D5:$CA5,MATCH(Q$2,Sheet2!$D$2:$CA$2,0))</f>
        <v>1.262</v>
      </c>
      <c r="R5">
        <f>INDEX(Sheet2!$D5:$CA5,MATCH(R$2,Sheet2!$D$2:$CA$2,0))</f>
        <v>113.2</v>
      </c>
      <c r="S5">
        <f>INDEX(Sheet2!$D5:$CA5,MATCH(S$2,Sheet2!$D$2:$CA$2,0))</f>
        <v>35.82</v>
      </c>
      <c r="T5">
        <f>INDEX(Sheet2!$D5:$CA5,MATCH(T$2,Sheet2!$D$2:$CA$2,0))</f>
        <v>104.24</v>
      </c>
      <c r="U5">
        <f>INDEX(Sheet2!$D5:$CA5,MATCH(U$2,Sheet2!$D$2:$CA$2,0))</f>
        <v>3.5070000000000001</v>
      </c>
      <c r="V5" t="str">
        <f>INDEX(Sheet2!$D5:$CA5,MATCH(V$2,Sheet2!$D$2:$CA$2,0))</f>
        <v/>
      </c>
      <c r="W5">
        <f>INDEX(Sheet2!$D5:$CA5,MATCH(W$2,Sheet2!$D$2:$CA$2,0))</f>
        <v>1.3819999999999999</v>
      </c>
      <c r="X5">
        <f>INDEX(Sheet2!$D5:$CA5,MATCH(X$2,Sheet2!$D$2:$CA$2,0))</f>
        <v>1.4080000000000001E-2</v>
      </c>
      <c r="Y5">
        <f>INDEX(Sheet2!$D5:$CA5,MATCH(Y$2,Sheet2!$D$2:$CA$2,0))</f>
        <v>13.87</v>
      </c>
      <c r="Z5">
        <f>INDEX(Sheet2!$D5:$CA5,MATCH(Z$2,Sheet2!$D$2:$CA$2,0))</f>
        <v>3.895</v>
      </c>
      <c r="AA5">
        <f>INDEX(Sheet2!$D5:$CA5,MATCH(AA$2,Sheet2!$D$2:$CA$2,0))</f>
        <v>12.000999999999999</v>
      </c>
      <c r="AB5">
        <f>INDEX(Sheet2!$D5:$CA5,MATCH(AB$2,Sheet2!$D$2:$CA$2,0))</f>
        <v>2.0739999999999998</v>
      </c>
      <c r="AC5">
        <f>INDEX(Sheet2!$D5:$CA5,MATCH(AC$2,Sheet2!$D$2:$CA$2,0))</f>
        <v>11.179</v>
      </c>
      <c r="AD5">
        <f>INDEX(Sheet2!$D5:$CA5,MATCH(AD$2,Sheet2!$D$2:$CA$2,0))</f>
        <v>3.7519999999999998</v>
      </c>
      <c r="AE5">
        <f>INDEX(Sheet2!$D5:$CA5,MATCH(AE$2,Sheet2!$D$2:$CA$2,0))</f>
        <v>1.335</v>
      </c>
      <c r="AF5">
        <f>INDEX(Sheet2!$D5:$CA5,MATCH(AF$2,Sheet2!$D$2:$CA$2,0))</f>
        <v>5.077</v>
      </c>
      <c r="AG5">
        <f>INDEX(Sheet2!$D5:$CA5,MATCH(AG$2,Sheet2!$D$2:$CA$2,0))</f>
        <v>0.88500000000000001</v>
      </c>
      <c r="AH5">
        <f>INDEX(Sheet2!$D5:$CA5,MATCH(AH$2,Sheet2!$D$2:$CA$2,0))</f>
        <v>6.3040000000000003</v>
      </c>
      <c r="AI5">
        <f>INDEX(Sheet2!$D5:$CA5,MATCH(AI$2,Sheet2!$D$2:$CA$2,0))</f>
        <v>1.3420000000000001</v>
      </c>
      <c r="AJ5">
        <f>INDEX(Sheet2!$D5:$CA5,MATCH(AJ$2,Sheet2!$D$2:$CA$2,0))</f>
        <v>4.1429999999999998</v>
      </c>
      <c r="AK5">
        <f>INDEX(Sheet2!$D5:$CA5,MATCH(AK$2,Sheet2!$D$2:$CA$2,0))</f>
        <v>0.621</v>
      </c>
      <c r="AL5">
        <f>INDEX(Sheet2!$D5:$CA5,MATCH(AL$2,Sheet2!$D$2:$CA$2,0))</f>
        <v>3.9</v>
      </c>
      <c r="AM5">
        <f>INDEX(Sheet2!$D5:$CA5,MATCH(AM$2,Sheet2!$D$2:$CA$2,0))</f>
        <v>0.58899999999999997</v>
      </c>
      <c r="AN5">
        <f>INDEX(Sheet2!$D5:$CA5,MATCH(AN$2,Sheet2!$D$2:$CA$2,0))</f>
        <v>2.9740000000000002</v>
      </c>
      <c r="AO5">
        <f>INDEX(Sheet2!$D5:$CA5,MATCH(AO$2,Sheet2!$D$2:$CA$2,0))</f>
        <v>0.192</v>
      </c>
      <c r="AP5" t="str">
        <f>INDEX(Sheet2!$D5:$CA5,MATCH(AP$2,Sheet2!$D$2:$CA$2,0))</f>
        <v/>
      </c>
      <c r="AQ5">
        <f>INDEX(Sheet2!$D5:$CA5,MATCH(AQ$2,Sheet2!$D$2:$CA$2,0))</f>
        <v>0.48899999999999999</v>
      </c>
      <c r="AR5">
        <f>INDEX(Sheet2!$D5:$CA5,MATCH(AR$2,Sheet2!$D$2:$CA$2,0))</f>
        <v>0.18709999999999999</v>
      </c>
      <c r="AS5">
        <f>INDEX(Sheet2!$D5:$CA5,MATCH(AS$2,Sheet2!$D$2:$CA$2,0))</f>
        <v>7.1099999999999997E-2</v>
      </c>
    </row>
    <row r="6" spans="1:45">
      <c r="B6" t="s">
        <v>167</v>
      </c>
      <c r="D6" t="str">
        <f>INDEX(Sheet2!$D6:$CA6,MATCH(D$2,Sheet2!$D$2:$CA$2,0))</f>
        <v/>
      </c>
      <c r="E6" t="str">
        <f>INDEX(Sheet2!$D6:$CA6,MATCH(E$2,Sheet2!$D$2:$CA$2,0))</f>
        <v/>
      </c>
      <c r="F6" t="str">
        <f>INDEX(Sheet2!$D6:$CA6,MATCH(F$2,Sheet2!$D$2:$CA$2,0))</f>
        <v/>
      </c>
      <c r="G6">
        <f>INDEX(Sheet2!$D6:$CA6,MATCH(G$2,Sheet2!$D$2:$CA$2,0))</f>
        <v>4.0540000000000003</v>
      </c>
      <c r="H6">
        <f>INDEX(Sheet2!$D6:$CA6,MATCH(H$2,Sheet2!$D$2:$CA$2,0))</f>
        <v>3291.300450676014</v>
      </c>
      <c r="I6" t="str">
        <f>INDEX(Sheet2!$D6:$CA6,MATCH(I$2,Sheet2!$D$2:$CA$2,0))</f>
        <v/>
      </c>
      <c r="J6" t="str">
        <f>INDEX(Sheet2!$D6:$CA6,MATCH(J$2,Sheet2!$D$2:$CA$2,0))</f>
        <v/>
      </c>
      <c r="K6">
        <f>INDEX(Sheet2!$D6:$CA6,MATCH(K$2,Sheet2!$D$2:$CA$2,0))</f>
        <v>3.7189999999999999</v>
      </c>
      <c r="L6">
        <f>INDEX(Sheet2!$D6:$CA6,MATCH(L$2,Sheet2!$D$2:$CA$2,0))</f>
        <v>0</v>
      </c>
      <c r="M6">
        <f>INDEX(Sheet2!$D6:$CA6,MATCH(M$2,Sheet2!$D$2:$CA$2,0))</f>
        <v>21.7</v>
      </c>
      <c r="N6" t="str">
        <f>INDEX(Sheet2!$D6:$CA6,MATCH(N$2,Sheet2!$D$2:$CA$2,0))</f>
        <v/>
      </c>
      <c r="O6" t="str">
        <f>INDEX(Sheet2!$D6:$CA6,MATCH(O$2,Sheet2!$D$2:$CA$2,0))</f>
        <v/>
      </c>
      <c r="P6" t="str">
        <f>INDEX(Sheet2!$D6:$CA6,MATCH(P$2,Sheet2!$D$2:$CA$2,0))</f>
        <v/>
      </c>
      <c r="Q6">
        <f>INDEX(Sheet2!$D6:$CA6,MATCH(Q$2,Sheet2!$D$2:$CA$2,0))</f>
        <v>0.96160000000000001</v>
      </c>
      <c r="R6">
        <f>INDEX(Sheet2!$D6:$CA6,MATCH(R$2,Sheet2!$D$2:$CA$2,0))</f>
        <v>27.28</v>
      </c>
      <c r="S6">
        <f>INDEX(Sheet2!$D6:$CA6,MATCH(S$2,Sheet2!$D$2:$CA$2,0))</f>
        <v>11.176</v>
      </c>
      <c r="T6">
        <f>INDEX(Sheet2!$D6:$CA6,MATCH(T$2,Sheet2!$D$2:$CA$2,0))</f>
        <v>41.695999999999998</v>
      </c>
      <c r="U6">
        <f>INDEX(Sheet2!$D6:$CA6,MATCH(U$2,Sheet2!$D$2:$CA$2,0))</f>
        <v>1.9319999999999999</v>
      </c>
      <c r="V6" t="str">
        <f>INDEX(Sheet2!$D6:$CA6,MATCH(V$2,Sheet2!$D$2:$CA$2,0))</f>
        <v/>
      </c>
      <c r="W6">
        <f>INDEX(Sheet2!$D6:$CA6,MATCH(W$2,Sheet2!$D$2:$CA$2,0))</f>
        <v>0.44779999999999998</v>
      </c>
      <c r="X6">
        <f>INDEX(Sheet2!$D6:$CA6,MATCH(X$2,Sheet2!$D$2:$CA$2,0))</f>
        <v>1.0120000000000001E-2</v>
      </c>
      <c r="Y6">
        <f>INDEX(Sheet2!$D6:$CA6,MATCH(Y$2,Sheet2!$D$2:$CA$2,0))</f>
        <v>9.9730000000000008</v>
      </c>
      <c r="Z6">
        <f>INDEX(Sheet2!$D6:$CA6,MATCH(Z$2,Sheet2!$D$2:$CA$2,0))</f>
        <v>1.613</v>
      </c>
      <c r="AA6">
        <f>INDEX(Sheet2!$D6:$CA6,MATCH(AA$2,Sheet2!$D$2:$CA$2,0))</f>
        <v>4.8120000000000003</v>
      </c>
      <c r="AB6">
        <f>INDEX(Sheet2!$D6:$CA6,MATCH(AB$2,Sheet2!$D$2:$CA$2,0))</f>
        <v>0.80889999999999995</v>
      </c>
      <c r="AC6">
        <f>INDEX(Sheet2!$D6:$CA6,MATCH(AC$2,Sheet2!$D$2:$CA$2,0))</f>
        <v>4.2256999999999998</v>
      </c>
      <c r="AD6">
        <f>INDEX(Sheet2!$D6:$CA6,MATCH(AD$2,Sheet2!$D$2:$CA$2,0))</f>
        <v>1.3879999999999999</v>
      </c>
      <c r="AE6">
        <f>INDEX(Sheet2!$D6:$CA6,MATCH(AE$2,Sheet2!$D$2:$CA$2,0))</f>
        <v>0.40179999999999999</v>
      </c>
      <c r="AF6">
        <f>INDEX(Sheet2!$D6:$CA6,MATCH(AF$2,Sheet2!$D$2:$CA$2,0))</f>
        <v>1.853</v>
      </c>
      <c r="AG6">
        <f>INDEX(Sheet2!$D6:$CA6,MATCH(AG$2,Sheet2!$D$2:$CA$2,0))</f>
        <v>0.3372</v>
      </c>
      <c r="AH6">
        <f>INDEX(Sheet2!$D6:$CA6,MATCH(AH$2,Sheet2!$D$2:$CA$2,0))</f>
        <v>2.1749999999999998</v>
      </c>
      <c r="AI6">
        <f>INDEX(Sheet2!$D6:$CA6,MATCH(AI$2,Sheet2!$D$2:$CA$2,0))</f>
        <v>0.49120000000000003</v>
      </c>
      <c r="AJ6">
        <f>INDEX(Sheet2!$D6:$CA6,MATCH(AJ$2,Sheet2!$D$2:$CA$2,0))</f>
        <v>1.421</v>
      </c>
      <c r="AK6">
        <f>INDEX(Sheet2!$D6:$CA6,MATCH(AK$2,Sheet2!$D$2:$CA$2,0))</f>
        <v>0.216</v>
      </c>
      <c r="AL6">
        <f>INDEX(Sheet2!$D6:$CA6,MATCH(AL$2,Sheet2!$D$2:$CA$2,0))</f>
        <v>1.3</v>
      </c>
      <c r="AM6">
        <f>INDEX(Sheet2!$D6:$CA6,MATCH(AM$2,Sheet2!$D$2:$CA$2,0))</f>
        <v>0.19900000000000001</v>
      </c>
      <c r="AN6">
        <f>INDEX(Sheet2!$D6:$CA6,MATCH(AN$2,Sheet2!$D$2:$CA$2,0))</f>
        <v>1.27</v>
      </c>
      <c r="AO6">
        <f>INDEX(Sheet2!$D6:$CA6,MATCH(AO$2,Sheet2!$D$2:$CA$2,0))</f>
        <v>0.106</v>
      </c>
      <c r="AP6" t="str">
        <f>INDEX(Sheet2!$D6:$CA6,MATCH(AP$2,Sheet2!$D$2:$CA$2,0))</f>
        <v/>
      </c>
      <c r="AQ6">
        <f>INDEX(Sheet2!$D6:$CA6,MATCH(AQ$2,Sheet2!$D$2:$CA$2,0))</f>
        <v>0.15</v>
      </c>
      <c r="AR6">
        <f>INDEX(Sheet2!$D6:$CA6,MATCH(AR$2,Sheet2!$D$2:$CA$2,0))</f>
        <v>0.12970000000000001</v>
      </c>
      <c r="AS6">
        <f>INDEX(Sheet2!$D6:$CA6,MATCH(AS$2,Sheet2!$D$2:$CA$2,0))</f>
        <v>3.7199999999999997E-2</v>
      </c>
    </row>
    <row r="7" spans="1:45">
      <c r="A7" t="s">
        <v>127</v>
      </c>
      <c r="B7" t="s">
        <v>169</v>
      </c>
      <c r="C7" t="s">
        <v>128</v>
      </c>
      <c r="D7">
        <f>INDEX(Sheet2!$D7:$CA7,MATCH(D$2,Sheet2!$D$2:$CA$2,0))</f>
        <v>1.57</v>
      </c>
      <c r="E7" t="str">
        <f>INDEX(Sheet2!$D7:$CA7,MATCH(E$2,Sheet2!$D$2:$CA$2,0))</f>
        <v/>
      </c>
      <c r="F7" t="str">
        <f>INDEX(Sheet2!$D7:$CA7,MATCH(F$2,Sheet2!$D$2:$CA$2,0))</f>
        <v/>
      </c>
      <c r="G7" t="str">
        <f>INDEX(Sheet2!$D7:$CA7,MATCH(G$2,Sheet2!$D$2:$CA$2,0))</f>
        <v/>
      </c>
      <c r="H7">
        <f>INDEX(Sheet2!$D7:$CA7,MATCH(H$2,Sheet2!$D$2:$CA$2,0))</f>
        <v>445</v>
      </c>
      <c r="I7" t="str">
        <f>INDEX(Sheet2!$D7:$CA7,MATCH(I$2,Sheet2!$D$2:$CA$2,0))</f>
        <v/>
      </c>
      <c r="J7" t="str">
        <f>INDEX(Sheet2!$D7:$CA7,MATCH(J$2,Sheet2!$D$2:$CA$2,0))</f>
        <v/>
      </c>
      <c r="K7" t="str">
        <f>INDEX(Sheet2!$D7:$CA7,MATCH(K$2,Sheet2!$D$2:$CA$2,0))</f>
        <v/>
      </c>
      <c r="L7" t="str">
        <f>INDEX(Sheet2!$D7:$CA7,MATCH(L$2,Sheet2!$D$2:$CA$2,0))</f>
        <v/>
      </c>
      <c r="M7" t="str">
        <f>INDEX(Sheet2!$D7:$CA7,MATCH(M$2,Sheet2!$D$2:$CA$2,0))</f>
        <v/>
      </c>
      <c r="N7" t="str">
        <f>INDEX(Sheet2!$D7:$CA7,MATCH(N$2,Sheet2!$D$2:$CA$2,0))</f>
        <v/>
      </c>
      <c r="O7" t="str">
        <f>INDEX(Sheet2!$D7:$CA7,MATCH(O$2,Sheet2!$D$2:$CA$2,0))</f>
        <v/>
      </c>
      <c r="P7" t="str">
        <f>INDEX(Sheet2!$D7:$CA7,MATCH(P$2,Sheet2!$D$2:$CA$2,0))</f>
        <v/>
      </c>
      <c r="Q7">
        <f>INDEX(Sheet2!$D7:$CA7,MATCH(Q$2,Sheet2!$D$2:$CA$2,0))</f>
        <v>2.3199999999999998</v>
      </c>
      <c r="R7">
        <f>INDEX(Sheet2!$D7:$CA7,MATCH(R$2,Sheet2!$D$2:$CA$2,0))</f>
        <v>7.26</v>
      </c>
      <c r="S7">
        <f>INDEX(Sheet2!$D7:$CA7,MATCH(S$2,Sheet2!$D$2:$CA$2,0))</f>
        <v>1.57</v>
      </c>
      <c r="T7">
        <f>INDEX(Sheet2!$D7:$CA7,MATCH(T$2,Sheet2!$D$2:$CA$2,0))</f>
        <v>3.87</v>
      </c>
      <c r="U7">
        <f>INDEX(Sheet2!$D7:$CA7,MATCH(U$2,Sheet2!$D$2:$CA$2,0))</f>
        <v>0.246</v>
      </c>
      <c r="V7">
        <f>INDEX(Sheet2!$D7:$CA7,MATCH(V$2,Sheet2!$D$2:$CA$2,0))</f>
        <v>0.16</v>
      </c>
      <c r="W7">
        <f>INDEX(Sheet2!$D7:$CA7,MATCH(W$2,Sheet2!$D$2:$CA$2,0))</f>
        <v>1.72</v>
      </c>
      <c r="X7">
        <f>INDEX(Sheet2!$D7:$CA7,MATCH(X$2,Sheet2!$D$2:$CA$2,0))</f>
        <v>0.188</v>
      </c>
      <c r="Y7">
        <f>INDEX(Sheet2!$D7:$CA7,MATCH(Y$2,Sheet2!$D$2:$CA$2,0))</f>
        <v>2.41</v>
      </c>
      <c r="Z7">
        <f>INDEX(Sheet2!$D7:$CA7,MATCH(Z$2,Sheet2!$D$2:$CA$2,0))</f>
        <v>0.23699999999999999</v>
      </c>
      <c r="AA7">
        <f>INDEX(Sheet2!$D7:$CA7,MATCH(AA$2,Sheet2!$D$2:$CA$2,0))</f>
        <v>0.61199999999999999</v>
      </c>
      <c r="AB7">
        <f>INDEX(Sheet2!$D7:$CA7,MATCH(AB$2,Sheet2!$D$2:$CA$2,0))</f>
        <v>9.5000000000000001E-2</v>
      </c>
      <c r="AC7">
        <f>INDEX(Sheet2!$D7:$CA7,MATCH(AC$2,Sheet2!$D$2:$CA$2,0))</f>
        <v>0.46700000000000003</v>
      </c>
      <c r="AD7">
        <f>INDEX(Sheet2!$D7:$CA7,MATCH(AD$2,Sheet2!$D$2:$CA$2,0))</f>
        <v>0.153</v>
      </c>
      <c r="AE7">
        <f>INDEX(Sheet2!$D7:$CA7,MATCH(AE$2,Sheet2!$D$2:$CA$2,0))</f>
        <v>5.8000000000000003E-2</v>
      </c>
      <c r="AF7">
        <f>INDEX(Sheet2!$D7:$CA7,MATCH(AF$2,Sheet2!$D$2:$CA$2,0))</f>
        <v>0.20549999999999999</v>
      </c>
      <c r="AG7">
        <f>INDEX(Sheet2!$D7:$CA7,MATCH(AG$2,Sheet2!$D$2:$CA$2,0))</f>
        <v>3.7400000000000003E-2</v>
      </c>
      <c r="AH7">
        <f>INDEX(Sheet2!$D7:$CA7,MATCH(AH$2,Sheet2!$D$2:$CA$2,0))</f>
        <v>0.254</v>
      </c>
      <c r="AI7">
        <f>INDEX(Sheet2!$D7:$CA7,MATCH(AI$2,Sheet2!$D$2:$CA$2,0))</f>
        <v>5.6599999999999998E-2</v>
      </c>
      <c r="AJ7">
        <f>INDEX(Sheet2!$D7:$CA7,MATCH(AJ$2,Sheet2!$D$2:$CA$2,0))</f>
        <v>0.16550000000000001</v>
      </c>
      <c r="AK7">
        <f>INDEX(Sheet2!$D7:$CA7,MATCH(AK$2,Sheet2!$D$2:$CA$2,0))</f>
        <v>2.5499999999999998E-2</v>
      </c>
      <c r="AL7">
        <f>INDEX(Sheet2!$D7:$CA7,MATCH(AL$2,Sheet2!$D$2:$CA$2,0))</f>
        <v>0.17</v>
      </c>
      <c r="AM7">
        <f>INDEX(Sheet2!$D7:$CA7,MATCH(AM$2,Sheet2!$D$2:$CA$2,0))</f>
        <v>2.5399999999999999E-2</v>
      </c>
      <c r="AN7">
        <f>INDEX(Sheet2!$D7:$CA7,MATCH(AN$2,Sheet2!$D$2:$CA$2,0))</f>
        <v>0.1066</v>
      </c>
      <c r="AO7">
        <f>INDEX(Sheet2!$D7:$CA7,MATCH(AO$2,Sheet2!$D$2:$CA$2,0))</f>
        <v>1.4E-2</v>
      </c>
      <c r="AP7">
        <f>INDEX(Sheet2!$D7:$CA7,MATCH(AP$2,Sheet2!$D$2:$CA$2,0))</f>
        <v>9.5000000000000001E-2</v>
      </c>
      <c r="AQ7">
        <f>INDEX(Sheet2!$D7:$CA7,MATCH(AQ$2,Sheet2!$D$2:$CA$2,0))</f>
        <v>2.4700000000000002</v>
      </c>
      <c r="AR7">
        <f>INDEX(Sheet2!$D7:$CA7,MATCH(AR$2,Sheet2!$D$2:$CA$2,0))</f>
        <v>2.9000000000000001E-2</v>
      </c>
      <c r="AS7">
        <f>INDEX(Sheet2!$D7:$CA7,MATCH(AS$2,Sheet2!$D$2:$CA$2,0))</f>
        <v>8.0000000000000002E-3</v>
      </c>
    </row>
    <row r="8" spans="1:45">
      <c r="A8" t="s">
        <v>129</v>
      </c>
      <c r="B8" t="s">
        <v>171</v>
      </c>
      <c r="C8" t="s">
        <v>128</v>
      </c>
      <c r="D8">
        <f>INDEX(Sheet2!$D8:$CA8,MATCH(D$2,Sheet2!$D$2:$CA$2,0))</f>
        <v>1.6</v>
      </c>
      <c r="E8" t="str">
        <f>INDEX(Sheet2!$D8:$CA8,MATCH(E$2,Sheet2!$D$2:$CA$2,0))</f>
        <v/>
      </c>
      <c r="F8" t="str">
        <f>INDEX(Sheet2!$D8:$CA8,MATCH(F$2,Sheet2!$D$2:$CA$2,0))</f>
        <v/>
      </c>
      <c r="G8" t="str">
        <f>INDEX(Sheet2!$D8:$CA8,MATCH(G$2,Sheet2!$D$2:$CA$2,0))</f>
        <v/>
      </c>
      <c r="H8">
        <f>INDEX(Sheet2!$D8:$CA8,MATCH(H$2,Sheet2!$D$2:$CA$2,0))</f>
        <v>1300</v>
      </c>
      <c r="I8" t="str">
        <f>INDEX(Sheet2!$D8:$CA8,MATCH(I$2,Sheet2!$D$2:$CA$2,0))</f>
        <v/>
      </c>
      <c r="J8" t="str">
        <f>INDEX(Sheet2!$D8:$CA8,MATCH(J$2,Sheet2!$D$2:$CA$2,0))</f>
        <v/>
      </c>
      <c r="K8" t="str">
        <f>INDEX(Sheet2!$D8:$CA8,MATCH(K$2,Sheet2!$D$2:$CA$2,0))</f>
        <v/>
      </c>
      <c r="L8" t="str">
        <f>INDEX(Sheet2!$D8:$CA8,MATCH(L$2,Sheet2!$D$2:$CA$2,0))</f>
        <v/>
      </c>
      <c r="M8" t="str">
        <f>INDEX(Sheet2!$D8:$CA8,MATCH(M$2,Sheet2!$D$2:$CA$2,0))</f>
        <v/>
      </c>
      <c r="N8" t="str">
        <f>INDEX(Sheet2!$D8:$CA8,MATCH(N$2,Sheet2!$D$2:$CA$2,0))</f>
        <v/>
      </c>
      <c r="O8" t="str">
        <f>INDEX(Sheet2!$D8:$CA8,MATCH(O$2,Sheet2!$D$2:$CA$2,0))</f>
        <v/>
      </c>
      <c r="P8" t="str">
        <f>INDEX(Sheet2!$D8:$CA8,MATCH(P$2,Sheet2!$D$2:$CA$2,0))</f>
        <v/>
      </c>
      <c r="Q8">
        <f>INDEX(Sheet2!$D8:$CA8,MATCH(Q$2,Sheet2!$D$2:$CA$2,0))</f>
        <v>0.63500000000000001</v>
      </c>
      <c r="R8">
        <f>INDEX(Sheet2!$D8:$CA8,MATCH(R$2,Sheet2!$D$2:$CA$2,0))</f>
        <v>21.1</v>
      </c>
      <c r="S8">
        <f>INDEX(Sheet2!$D8:$CA8,MATCH(S$2,Sheet2!$D$2:$CA$2,0))</f>
        <v>4.55</v>
      </c>
      <c r="T8">
        <f>INDEX(Sheet2!$D8:$CA8,MATCH(T$2,Sheet2!$D$2:$CA$2,0))</f>
        <v>11.2</v>
      </c>
      <c r="U8">
        <f>INDEX(Sheet2!$D8:$CA8,MATCH(U$2,Sheet2!$D$2:$CA$2,0))</f>
        <v>0.71299999999999997</v>
      </c>
      <c r="V8">
        <f>INDEX(Sheet2!$D8:$CA8,MATCH(V$2,Sheet2!$D$2:$CA$2,0))</f>
        <v>5.0000000000000001E-3</v>
      </c>
      <c r="W8">
        <f>INDEX(Sheet2!$D8:$CA8,MATCH(W$2,Sheet2!$D$2:$CA$2,0))</f>
        <v>0.17</v>
      </c>
      <c r="X8">
        <f>INDEX(Sheet2!$D8:$CA8,MATCH(X$2,Sheet2!$D$2:$CA$2,0))</f>
        <v>7.9000000000000008E-3</v>
      </c>
      <c r="Y8">
        <f>INDEX(Sheet2!$D8:$CA8,MATCH(Y$2,Sheet2!$D$2:$CA$2,0))</f>
        <v>6.9889999999999999</v>
      </c>
      <c r="Z8">
        <f>INDEX(Sheet2!$D8:$CA8,MATCH(Z$2,Sheet2!$D$2:$CA$2,0))</f>
        <v>0.68700000000000006</v>
      </c>
      <c r="AA8">
        <f>INDEX(Sheet2!$D8:$CA8,MATCH(AA$2,Sheet2!$D$2:$CA$2,0))</f>
        <v>1.7749999999999999</v>
      </c>
      <c r="AB8">
        <f>INDEX(Sheet2!$D8:$CA8,MATCH(AB$2,Sheet2!$D$2:$CA$2,0))</f>
        <v>0.27600000000000002</v>
      </c>
      <c r="AC8">
        <f>INDEX(Sheet2!$D8:$CA8,MATCH(AC$2,Sheet2!$D$2:$CA$2,0))</f>
        <v>1.3540000000000001</v>
      </c>
      <c r="AD8">
        <f>INDEX(Sheet2!$D8:$CA8,MATCH(AD$2,Sheet2!$D$2:$CA$2,0))</f>
        <v>0.44400000000000001</v>
      </c>
      <c r="AE8">
        <f>INDEX(Sheet2!$D8:$CA8,MATCH(AE$2,Sheet2!$D$2:$CA$2,0))</f>
        <v>0.16800000000000001</v>
      </c>
      <c r="AF8">
        <f>INDEX(Sheet2!$D8:$CA8,MATCH(AF$2,Sheet2!$D$2:$CA$2,0))</f>
        <v>0.59599999999999997</v>
      </c>
      <c r="AG8">
        <f>INDEX(Sheet2!$D8:$CA8,MATCH(AG$2,Sheet2!$D$2:$CA$2,0))</f>
        <v>0.108</v>
      </c>
      <c r="AH8">
        <f>INDEX(Sheet2!$D8:$CA8,MATCH(AH$2,Sheet2!$D$2:$CA$2,0))</f>
        <v>0.73699999999999999</v>
      </c>
      <c r="AI8">
        <f>INDEX(Sheet2!$D8:$CA8,MATCH(AI$2,Sheet2!$D$2:$CA$2,0))</f>
        <v>0.16400000000000001</v>
      </c>
      <c r="AJ8">
        <f>INDEX(Sheet2!$D8:$CA8,MATCH(AJ$2,Sheet2!$D$2:$CA$2,0))</f>
        <v>0.48</v>
      </c>
      <c r="AK8">
        <f>INDEX(Sheet2!$D8:$CA8,MATCH(AK$2,Sheet2!$D$2:$CA$2,0))</f>
        <v>7.3999999999999996E-2</v>
      </c>
      <c r="AL8">
        <f>INDEX(Sheet2!$D8:$CA8,MATCH(AL$2,Sheet2!$D$2:$CA$2,0))</f>
        <v>0.49299999999999999</v>
      </c>
      <c r="AM8">
        <f>INDEX(Sheet2!$D8:$CA8,MATCH(AM$2,Sheet2!$D$2:$CA$2,0))</f>
        <v>7.3999999999999996E-2</v>
      </c>
      <c r="AN8">
        <f>INDEX(Sheet2!$D8:$CA8,MATCH(AN$2,Sheet2!$D$2:$CA$2,0))</f>
        <v>0.309</v>
      </c>
      <c r="AO8">
        <f>INDEX(Sheet2!$D8:$CA8,MATCH(AO$2,Sheet2!$D$2:$CA$2,0))</f>
        <v>4.1000000000000002E-2</v>
      </c>
      <c r="AP8">
        <f>INDEX(Sheet2!$D8:$CA8,MATCH(AP$2,Sheet2!$D$2:$CA$2,0))</f>
        <v>0.02</v>
      </c>
      <c r="AQ8" s="2">
        <f>INDEX(Sheet2!$D8:$CA8,MATCH(AQ$2,Sheet2!$D$2:$CA$2,0))</f>
        <v>7.0999999999999994E-2</v>
      </c>
      <c r="AR8">
        <f>INDEX(Sheet2!$D8:$CA8,MATCH(AR$2,Sheet2!$D$2:$CA$2,0))</f>
        <v>8.5000000000000006E-2</v>
      </c>
      <c r="AS8">
        <f>INDEX(Sheet2!$D8:$CA8,MATCH(AS$2,Sheet2!$D$2:$CA$2,0))</f>
        <v>2.1000000000000001E-2</v>
      </c>
    </row>
    <row r="9" spans="1:45">
      <c r="A9" t="s">
        <v>109</v>
      </c>
      <c r="B9" t="s">
        <v>173</v>
      </c>
      <c r="C9" t="s">
        <v>128</v>
      </c>
      <c r="D9">
        <f>INDEX(Sheet2!$D9:$CA9,MATCH(D$2,Sheet2!$D$2:$CA$2,0))</f>
        <v>4.3</v>
      </c>
      <c r="E9" t="str">
        <f>INDEX(Sheet2!$D9:$CA9,MATCH(E$2,Sheet2!$D$2:$CA$2,0))</f>
        <v/>
      </c>
      <c r="F9" t="str">
        <f>INDEX(Sheet2!$D9:$CA9,MATCH(F$2,Sheet2!$D$2:$CA$2,0))</f>
        <v/>
      </c>
      <c r="G9" t="str">
        <f>INDEX(Sheet2!$D9:$CA9,MATCH(G$2,Sheet2!$D$2:$CA$2,0))</f>
        <v/>
      </c>
      <c r="H9">
        <f>INDEX(Sheet2!$D9:$CA9,MATCH(H$2,Sheet2!$D$2:$CA$2,0))</f>
        <v>7600</v>
      </c>
      <c r="I9" t="str">
        <f>INDEX(Sheet2!$D9:$CA9,MATCH(I$2,Sheet2!$D$2:$CA$2,0))</f>
        <v/>
      </c>
      <c r="J9" t="str">
        <f>INDEX(Sheet2!$D9:$CA9,MATCH(J$2,Sheet2!$D$2:$CA$2,0))</f>
        <v/>
      </c>
      <c r="K9" t="str">
        <f>INDEX(Sheet2!$D9:$CA9,MATCH(K$2,Sheet2!$D$2:$CA$2,0))</f>
        <v/>
      </c>
      <c r="L9" t="str">
        <f>INDEX(Sheet2!$D9:$CA9,MATCH(L$2,Sheet2!$D$2:$CA$2,0))</f>
        <v/>
      </c>
      <c r="M9" t="str">
        <f>INDEX(Sheet2!$D9:$CA9,MATCH(M$2,Sheet2!$D$2:$CA$2,0))</f>
        <v/>
      </c>
      <c r="N9" t="str">
        <f>INDEX(Sheet2!$D9:$CA9,MATCH(N$2,Sheet2!$D$2:$CA$2,0))</f>
        <v/>
      </c>
      <c r="O9" t="str">
        <f>INDEX(Sheet2!$D9:$CA9,MATCH(O$2,Sheet2!$D$2:$CA$2,0))</f>
        <v/>
      </c>
      <c r="P9" t="str">
        <f>INDEX(Sheet2!$D9:$CA9,MATCH(P$2,Sheet2!$D$2:$CA$2,0))</f>
        <v/>
      </c>
      <c r="Q9">
        <f>INDEX(Sheet2!$D9:$CA9,MATCH(Q$2,Sheet2!$D$2:$CA$2,0))</f>
        <v>0.56000000000000005</v>
      </c>
      <c r="R9">
        <f>INDEX(Sheet2!$D9:$CA9,MATCH(R$2,Sheet2!$D$2:$CA$2,0))</f>
        <v>90</v>
      </c>
      <c r="S9">
        <f>INDEX(Sheet2!$D9:$CA9,MATCH(S$2,Sheet2!$D$2:$CA$2,0))</f>
        <v>28</v>
      </c>
      <c r="T9">
        <f>INDEX(Sheet2!$D9:$CA9,MATCH(T$2,Sheet2!$D$2:$CA$2,0))</f>
        <v>74</v>
      </c>
      <c r="U9">
        <f>INDEX(Sheet2!$D9:$CA9,MATCH(U$2,Sheet2!$D$2:$CA$2,0))</f>
        <v>2.33</v>
      </c>
      <c r="V9">
        <f>INDEX(Sheet2!$D9:$CA9,MATCH(V$2,Sheet2!$D$2:$CA$2,0))</f>
        <v>0.01</v>
      </c>
      <c r="W9">
        <f>INDEX(Sheet2!$D9:$CA9,MATCH(W$2,Sheet2!$D$2:$CA$2,0))</f>
        <v>1.1000000000000001</v>
      </c>
      <c r="X9">
        <f>INDEX(Sheet2!$D9:$CA9,MATCH(X$2,Sheet2!$D$2:$CA$2,0))</f>
        <v>7.0000000000000001E-3</v>
      </c>
      <c r="Y9">
        <f>INDEX(Sheet2!$D9:$CA9,MATCH(Y$2,Sheet2!$D$2:$CA$2,0))</f>
        <v>6.3</v>
      </c>
      <c r="Z9">
        <f>INDEX(Sheet2!$D9:$CA9,MATCH(Z$2,Sheet2!$D$2:$CA$2,0))</f>
        <v>2.5</v>
      </c>
      <c r="AA9">
        <f>INDEX(Sheet2!$D9:$CA9,MATCH(AA$2,Sheet2!$D$2:$CA$2,0))</f>
        <v>7.5</v>
      </c>
      <c r="AB9">
        <f>INDEX(Sheet2!$D9:$CA9,MATCH(AB$2,Sheet2!$D$2:$CA$2,0))</f>
        <v>1.32</v>
      </c>
      <c r="AC9">
        <f>INDEX(Sheet2!$D9:$CA9,MATCH(AC$2,Sheet2!$D$2:$CA$2,0))</f>
        <v>7.3</v>
      </c>
      <c r="AD9">
        <f>INDEX(Sheet2!$D9:$CA9,MATCH(AD$2,Sheet2!$D$2:$CA$2,0))</f>
        <v>2.63</v>
      </c>
      <c r="AE9">
        <f>INDEX(Sheet2!$D9:$CA9,MATCH(AE$2,Sheet2!$D$2:$CA$2,0))</f>
        <v>1.02</v>
      </c>
      <c r="AF9">
        <f>INDEX(Sheet2!$D9:$CA9,MATCH(AF$2,Sheet2!$D$2:$CA$2,0))</f>
        <v>3.68</v>
      </c>
      <c r="AG9">
        <f>INDEX(Sheet2!$D9:$CA9,MATCH(AG$2,Sheet2!$D$2:$CA$2,0))</f>
        <v>0.67</v>
      </c>
      <c r="AH9">
        <f>INDEX(Sheet2!$D9:$CA9,MATCH(AH$2,Sheet2!$D$2:$CA$2,0))</f>
        <v>4.55</v>
      </c>
      <c r="AI9">
        <f>INDEX(Sheet2!$D9:$CA9,MATCH(AI$2,Sheet2!$D$2:$CA$2,0))</f>
        <v>1.01</v>
      </c>
      <c r="AJ9">
        <f>INDEX(Sheet2!$D9:$CA9,MATCH(AJ$2,Sheet2!$D$2:$CA$2,0))</f>
        <v>2.97</v>
      </c>
      <c r="AK9">
        <f>INDEX(Sheet2!$D9:$CA9,MATCH(AK$2,Sheet2!$D$2:$CA$2,0))</f>
        <v>0.45600000000000002</v>
      </c>
      <c r="AL9">
        <f>INDEX(Sheet2!$D9:$CA9,MATCH(AL$2,Sheet2!$D$2:$CA$2,0))</f>
        <v>3.05</v>
      </c>
      <c r="AM9">
        <f>INDEX(Sheet2!$D9:$CA9,MATCH(AM$2,Sheet2!$D$2:$CA$2,0))</f>
        <v>0.45500000000000002</v>
      </c>
      <c r="AN9">
        <f>INDEX(Sheet2!$D9:$CA9,MATCH(AN$2,Sheet2!$D$2:$CA$2,0))</f>
        <v>2.0499999999999998</v>
      </c>
      <c r="AO9">
        <f>INDEX(Sheet2!$D9:$CA9,MATCH(AO$2,Sheet2!$D$2:$CA$2,0))</f>
        <v>0.13200000000000001</v>
      </c>
      <c r="AP9">
        <f>INDEX(Sheet2!$D9:$CA9,MATCH(AP$2,Sheet2!$D$2:$CA$2,0))</f>
        <v>0.01</v>
      </c>
      <c r="AQ9">
        <f>INDEX(Sheet2!$D9:$CA9,MATCH(AQ$2,Sheet2!$D$2:$CA$2,0))</f>
        <v>0.3</v>
      </c>
      <c r="AR9">
        <f>INDEX(Sheet2!$D9:$CA9,MATCH(AR$2,Sheet2!$D$2:$CA$2,0))</f>
        <v>0.12</v>
      </c>
      <c r="AS9">
        <f>INDEX(Sheet2!$D9:$CA9,MATCH(AS$2,Sheet2!$D$2:$CA$2,0))</f>
        <v>4.7E-2</v>
      </c>
    </row>
    <row r="10" spans="1:45">
      <c r="A10" t="s">
        <v>130</v>
      </c>
      <c r="B10" t="s">
        <v>175</v>
      </c>
      <c r="C10" t="s">
        <v>128</v>
      </c>
      <c r="D10">
        <f>INDEX(Sheet2!$D10:$CA10,MATCH(D$2,Sheet2!$D$2:$CA$2,0))</f>
        <v>3.5</v>
      </c>
      <c r="E10" t="str">
        <f>INDEX(Sheet2!$D10:$CA10,MATCH(E$2,Sheet2!$D$2:$CA$2,0))</f>
        <v/>
      </c>
      <c r="F10" t="str">
        <f>INDEX(Sheet2!$D10:$CA10,MATCH(F$2,Sheet2!$D$2:$CA$2,0))</f>
        <v/>
      </c>
      <c r="G10" t="str">
        <f>INDEX(Sheet2!$D10:$CA10,MATCH(G$2,Sheet2!$D$2:$CA$2,0))</f>
        <v/>
      </c>
      <c r="H10">
        <f>INDEX(Sheet2!$D10:$CA10,MATCH(H$2,Sheet2!$D$2:$CA$2,0))</f>
        <v>6000</v>
      </c>
      <c r="I10" t="str">
        <f>INDEX(Sheet2!$D10:$CA10,MATCH(I$2,Sheet2!$D$2:$CA$2,0))</f>
        <v/>
      </c>
      <c r="J10" t="str">
        <f>INDEX(Sheet2!$D10:$CA10,MATCH(J$2,Sheet2!$D$2:$CA$2,0))</f>
        <v/>
      </c>
      <c r="K10" t="str">
        <f>INDEX(Sheet2!$D10:$CA10,MATCH(K$2,Sheet2!$D$2:$CA$2,0))</f>
        <v/>
      </c>
      <c r="L10" t="str">
        <f>INDEX(Sheet2!$D10:$CA10,MATCH(L$2,Sheet2!$D$2:$CA$2,0))</f>
        <v/>
      </c>
      <c r="M10" t="str">
        <f>INDEX(Sheet2!$D10:$CA10,MATCH(M$2,Sheet2!$D$2:$CA$2,0))</f>
        <v/>
      </c>
      <c r="N10" t="str">
        <f>INDEX(Sheet2!$D10:$CA10,MATCH(N$2,Sheet2!$D$2:$CA$2,0))</f>
        <v/>
      </c>
      <c r="O10" t="str">
        <f>INDEX(Sheet2!$D10:$CA10,MATCH(O$2,Sheet2!$D$2:$CA$2,0))</f>
        <v/>
      </c>
      <c r="P10" t="str">
        <f>INDEX(Sheet2!$D10:$CA10,MATCH(P$2,Sheet2!$D$2:$CA$2,0))</f>
        <v/>
      </c>
      <c r="Q10">
        <f>INDEX(Sheet2!$D10:$CA10,MATCH(Q$2,Sheet2!$D$2:$CA$2,0))</f>
        <v>5.04</v>
      </c>
      <c r="R10">
        <f>INDEX(Sheet2!$D10:$CA10,MATCH(R$2,Sheet2!$D$2:$CA$2,0))</f>
        <v>155</v>
      </c>
      <c r="S10">
        <f>INDEX(Sheet2!$D10:$CA10,MATCH(S$2,Sheet2!$D$2:$CA$2,0))</f>
        <v>22</v>
      </c>
      <c r="T10">
        <f>INDEX(Sheet2!$D10:$CA10,MATCH(T$2,Sheet2!$D$2:$CA$2,0))</f>
        <v>73</v>
      </c>
      <c r="U10">
        <f>INDEX(Sheet2!$D10:$CA10,MATCH(U$2,Sheet2!$D$2:$CA$2,0))</f>
        <v>8.3000000000000007</v>
      </c>
      <c r="V10">
        <f>INDEX(Sheet2!$D10:$CA10,MATCH(V$2,Sheet2!$D$2:$CA$2,0))</f>
        <v>0.01</v>
      </c>
      <c r="W10">
        <f>INDEX(Sheet2!$D10:$CA10,MATCH(W$2,Sheet2!$D$2:$CA$2,0))</f>
        <v>0.8</v>
      </c>
      <c r="X10">
        <f>INDEX(Sheet2!$D10:$CA10,MATCH(X$2,Sheet2!$D$2:$CA$2,0))</f>
        <v>6.3E-2</v>
      </c>
      <c r="Y10">
        <f>INDEX(Sheet2!$D10:$CA10,MATCH(Y$2,Sheet2!$D$2:$CA$2,0))</f>
        <v>57</v>
      </c>
      <c r="Z10">
        <f>INDEX(Sheet2!$D10:$CA10,MATCH(Z$2,Sheet2!$D$2:$CA$2,0))</f>
        <v>6.3</v>
      </c>
      <c r="AA10">
        <f>INDEX(Sheet2!$D10:$CA10,MATCH(AA$2,Sheet2!$D$2:$CA$2,0))</f>
        <v>15</v>
      </c>
      <c r="AB10">
        <f>INDEX(Sheet2!$D10:$CA10,MATCH(AB$2,Sheet2!$D$2:$CA$2,0))</f>
        <v>2.0499999999999998</v>
      </c>
      <c r="AC10">
        <f>INDEX(Sheet2!$D10:$CA10,MATCH(AC$2,Sheet2!$D$2:$CA$2,0))</f>
        <v>9</v>
      </c>
      <c r="AD10">
        <f>INDEX(Sheet2!$D10:$CA10,MATCH(AD$2,Sheet2!$D$2:$CA$2,0))</f>
        <v>2.6</v>
      </c>
      <c r="AE10">
        <f>INDEX(Sheet2!$D10:$CA10,MATCH(AE$2,Sheet2!$D$2:$CA$2,0))</f>
        <v>0.91</v>
      </c>
      <c r="AF10">
        <f>INDEX(Sheet2!$D10:$CA10,MATCH(AF$2,Sheet2!$D$2:$CA$2,0))</f>
        <v>2.97</v>
      </c>
      <c r="AG10">
        <f>INDEX(Sheet2!$D10:$CA10,MATCH(AG$2,Sheet2!$D$2:$CA$2,0))</f>
        <v>0.53</v>
      </c>
      <c r="AH10">
        <f>INDEX(Sheet2!$D10:$CA10,MATCH(AH$2,Sheet2!$D$2:$CA$2,0))</f>
        <v>3.55</v>
      </c>
      <c r="AI10">
        <f>INDEX(Sheet2!$D10:$CA10,MATCH(AI$2,Sheet2!$D$2:$CA$2,0))</f>
        <v>0.79</v>
      </c>
      <c r="AJ10">
        <f>INDEX(Sheet2!$D10:$CA10,MATCH(AJ$2,Sheet2!$D$2:$CA$2,0))</f>
        <v>2.31</v>
      </c>
      <c r="AK10">
        <f>INDEX(Sheet2!$D10:$CA10,MATCH(AK$2,Sheet2!$D$2:$CA$2,0))</f>
        <v>0.35599999999999998</v>
      </c>
      <c r="AL10">
        <f>INDEX(Sheet2!$D10:$CA10,MATCH(AL$2,Sheet2!$D$2:$CA$2,0))</f>
        <v>2.37</v>
      </c>
      <c r="AM10">
        <f>INDEX(Sheet2!$D10:$CA10,MATCH(AM$2,Sheet2!$D$2:$CA$2,0))</f>
        <v>0.35399999999999998</v>
      </c>
      <c r="AN10">
        <f>INDEX(Sheet2!$D10:$CA10,MATCH(AN$2,Sheet2!$D$2:$CA$2,0))</f>
        <v>2.0299999999999998</v>
      </c>
      <c r="AO10">
        <f>INDEX(Sheet2!$D10:$CA10,MATCH(AO$2,Sheet2!$D$2:$CA$2,0))</f>
        <v>0.47</v>
      </c>
      <c r="AP10">
        <f>INDEX(Sheet2!$D10:$CA10,MATCH(AP$2,Sheet2!$D$2:$CA$2,0))</f>
        <v>9.1999999999999998E-2</v>
      </c>
      <c r="AQ10">
        <f>INDEX(Sheet2!$D10:$CA10,MATCH(AQ$2,Sheet2!$D$2:$CA$2,0))</f>
        <v>0.6</v>
      </c>
      <c r="AR10">
        <f>INDEX(Sheet2!$D10:$CA10,MATCH(AR$2,Sheet2!$D$2:$CA$2,0))</f>
        <v>0.6</v>
      </c>
      <c r="AS10">
        <f>INDEX(Sheet2!$D10:$CA10,MATCH(AS$2,Sheet2!$D$2:$CA$2,0))</f>
        <v>0.18</v>
      </c>
    </row>
    <row r="11" spans="1:45">
      <c r="A11" t="s">
        <v>131</v>
      </c>
      <c r="B11" t="s">
        <v>177</v>
      </c>
      <c r="C11" t="s">
        <v>128</v>
      </c>
      <c r="D11">
        <f>INDEX(Sheet2!$D11:$CA11,MATCH(D$2,Sheet2!$D$2:$CA$2,0))</f>
        <v>5.6</v>
      </c>
      <c r="E11" t="str">
        <f>INDEX(Sheet2!$D11:$CA11,MATCH(E$2,Sheet2!$D$2:$CA$2,0))</f>
        <v/>
      </c>
      <c r="F11" t="str">
        <f>INDEX(Sheet2!$D11:$CA11,MATCH(F$2,Sheet2!$D$2:$CA$2,0))</f>
        <v/>
      </c>
      <c r="G11" t="str">
        <f>INDEX(Sheet2!$D11:$CA11,MATCH(G$2,Sheet2!$D$2:$CA$2,0))</f>
        <v/>
      </c>
      <c r="H11">
        <f>INDEX(Sheet2!$D11:$CA11,MATCH(H$2,Sheet2!$D$2:$CA$2,0))</f>
        <v>17200</v>
      </c>
      <c r="I11" t="str">
        <f>INDEX(Sheet2!$D11:$CA11,MATCH(I$2,Sheet2!$D$2:$CA$2,0))</f>
        <v/>
      </c>
      <c r="J11" t="str">
        <f>INDEX(Sheet2!$D11:$CA11,MATCH(J$2,Sheet2!$D$2:$CA$2,0))</f>
        <v/>
      </c>
      <c r="K11" t="str">
        <f>INDEX(Sheet2!$D11:$CA11,MATCH(K$2,Sheet2!$D$2:$CA$2,0))</f>
        <v/>
      </c>
      <c r="L11" t="str">
        <f>INDEX(Sheet2!$D11:$CA11,MATCH(L$2,Sheet2!$D$2:$CA$2,0))</f>
        <v/>
      </c>
      <c r="M11" t="str">
        <f>INDEX(Sheet2!$D11:$CA11,MATCH(M$2,Sheet2!$D$2:$CA$2,0))</f>
        <v/>
      </c>
      <c r="N11" t="str">
        <f>INDEX(Sheet2!$D11:$CA11,MATCH(N$2,Sheet2!$D$2:$CA$2,0))</f>
        <v/>
      </c>
      <c r="O11" t="str">
        <f>INDEX(Sheet2!$D11:$CA11,MATCH(O$2,Sheet2!$D$2:$CA$2,0))</f>
        <v/>
      </c>
      <c r="P11" t="str">
        <f>INDEX(Sheet2!$D11:$CA11,MATCH(P$2,Sheet2!$D$2:$CA$2,0))</f>
        <v/>
      </c>
      <c r="Q11">
        <f>INDEX(Sheet2!$D11:$CA11,MATCH(Q$2,Sheet2!$D$2:$CA$2,0))</f>
        <v>31</v>
      </c>
      <c r="R11">
        <f>INDEX(Sheet2!$D11:$CA11,MATCH(R$2,Sheet2!$D$2:$CA$2,0))</f>
        <v>660</v>
      </c>
      <c r="S11">
        <f>INDEX(Sheet2!$D11:$CA11,MATCH(S$2,Sheet2!$D$2:$CA$2,0))</f>
        <v>29</v>
      </c>
      <c r="T11">
        <f>INDEX(Sheet2!$D11:$CA11,MATCH(T$2,Sheet2!$D$2:$CA$2,0))</f>
        <v>280</v>
      </c>
      <c r="U11">
        <f>INDEX(Sheet2!$D11:$CA11,MATCH(U$2,Sheet2!$D$2:$CA$2,0))</f>
        <v>48</v>
      </c>
      <c r="V11">
        <f>INDEX(Sheet2!$D11:$CA11,MATCH(V$2,Sheet2!$D$2:$CA$2,0))</f>
        <v>0.03</v>
      </c>
      <c r="W11">
        <f>INDEX(Sheet2!$D11:$CA11,MATCH(W$2,Sheet2!$D$2:$CA$2,0))</f>
        <v>2.7</v>
      </c>
      <c r="X11">
        <f>INDEX(Sheet2!$D11:$CA11,MATCH(X$2,Sheet2!$D$2:$CA$2,0))</f>
        <v>0.38700000000000001</v>
      </c>
      <c r="Y11">
        <f>INDEX(Sheet2!$D11:$CA11,MATCH(Y$2,Sheet2!$D$2:$CA$2,0))</f>
        <v>350</v>
      </c>
      <c r="Z11">
        <f>INDEX(Sheet2!$D11:$CA11,MATCH(Z$2,Sheet2!$D$2:$CA$2,0))</f>
        <v>37</v>
      </c>
      <c r="AA11">
        <f>INDEX(Sheet2!$D11:$CA11,MATCH(AA$2,Sheet2!$D$2:$CA$2,0))</f>
        <v>80</v>
      </c>
      <c r="AB11">
        <f>INDEX(Sheet2!$D11:$CA11,MATCH(AB$2,Sheet2!$D$2:$CA$2,0))</f>
        <v>9.6999999999999993</v>
      </c>
      <c r="AC11">
        <f>INDEX(Sheet2!$D11:$CA11,MATCH(AC$2,Sheet2!$D$2:$CA$2,0))</f>
        <v>38.5</v>
      </c>
      <c r="AD11">
        <f>INDEX(Sheet2!$D11:$CA11,MATCH(AD$2,Sheet2!$D$2:$CA$2,0))</f>
        <v>10</v>
      </c>
      <c r="AE11">
        <f>INDEX(Sheet2!$D11:$CA11,MATCH(AE$2,Sheet2!$D$2:$CA$2,0))</f>
        <v>3</v>
      </c>
      <c r="AF11">
        <f>INDEX(Sheet2!$D11:$CA11,MATCH(AF$2,Sheet2!$D$2:$CA$2,0))</f>
        <v>7.62</v>
      </c>
      <c r="AG11">
        <f>INDEX(Sheet2!$D11:$CA11,MATCH(AG$2,Sheet2!$D$2:$CA$2,0))</f>
        <v>1.05</v>
      </c>
      <c r="AH11">
        <f>INDEX(Sheet2!$D11:$CA11,MATCH(AH$2,Sheet2!$D$2:$CA$2,0))</f>
        <v>5.6</v>
      </c>
      <c r="AI11">
        <f>INDEX(Sheet2!$D11:$CA11,MATCH(AI$2,Sheet2!$D$2:$CA$2,0))</f>
        <v>1.06</v>
      </c>
      <c r="AJ11">
        <f>INDEX(Sheet2!$D11:$CA11,MATCH(AJ$2,Sheet2!$D$2:$CA$2,0))</f>
        <v>2.62</v>
      </c>
      <c r="AK11">
        <f>INDEX(Sheet2!$D11:$CA11,MATCH(AK$2,Sheet2!$D$2:$CA$2,0))</f>
        <v>0.35</v>
      </c>
      <c r="AL11">
        <f>INDEX(Sheet2!$D11:$CA11,MATCH(AL$2,Sheet2!$D$2:$CA$2,0))</f>
        <v>2.16</v>
      </c>
      <c r="AM11">
        <f>INDEX(Sheet2!$D11:$CA11,MATCH(AM$2,Sheet2!$D$2:$CA$2,0))</f>
        <v>0.3</v>
      </c>
      <c r="AN11">
        <f>INDEX(Sheet2!$D11:$CA11,MATCH(AN$2,Sheet2!$D$2:$CA$2,0))</f>
        <v>7.8</v>
      </c>
      <c r="AO11">
        <f>INDEX(Sheet2!$D11:$CA11,MATCH(AO$2,Sheet2!$D$2:$CA$2,0))</f>
        <v>2.7</v>
      </c>
      <c r="AP11">
        <f>INDEX(Sheet2!$D11:$CA11,MATCH(AP$2,Sheet2!$D$2:$CA$2,0))</f>
        <v>0.56000000000000005</v>
      </c>
      <c r="AQ11">
        <f>INDEX(Sheet2!$D11:$CA11,MATCH(AQ$2,Sheet2!$D$2:$CA$2,0))</f>
        <v>3.2</v>
      </c>
      <c r="AR11">
        <f>INDEX(Sheet2!$D11:$CA11,MATCH(AR$2,Sheet2!$D$2:$CA$2,0))</f>
        <v>4</v>
      </c>
      <c r="AS11">
        <f>INDEX(Sheet2!$D11:$CA11,MATCH(AS$2,Sheet2!$D$2:$CA$2,0))</f>
        <v>1.02</v>
      </c>
    </row>
    <row r="12" spans="1:45">
      <c r="A12" t="s">
        <v>158</v>
      </c>
      <c r="B12" t="s">
        <v>179</v>
      </c>
      <c r="C12" t="s">
        <v>159</v>
      </c>
      <c r="D12">
        <f>INDEX(Sheet2!$D12:$CA12,MATCH(D$2,Sheet2!$D$2:$CA$2,0))</f>
        <v>1.44</v>
      </c>
      <c r="E12">
        <f>INDEX(Sheet2!$D12:$CA12,MATCH(E$2,Sheet2!$D$2:$CA$2,0))</f>
        <v>2.2599999999999999E-2</v>
      </c>
      <c r="F12" t="str">
        <f>INDEX(Sheet2!$D12:$CA12,MATCH(F$2,Sheet2!$D$2:$CA$2,0))</f>
        <v/>
      </c>
      <c r="G12">
        <f>INDEX(Sheet2!$D12:$CA12,MATCH(G$2,Sheet2!$D$2:$CA$2,0))</f>
        <v>5.85</v>
      </c>
      <c r="H12">
        <f>INDEX(Sheet2!$D12:$CA12,MATCH(H$2,Sheet2!$D$2:$CA$2,0))</f>
        <v>449</v>
      </c>
      <c r="I12">
        <f>INDEX(Sheet2!$D12:$CA12,MATCH(I$2,Sheet2!$D$2:$CA$2,0))</f>
        <v>52.4</v>
      </c>
      <c r="J12">
        <f>INDEX(Sheet2!$D12:$CA12,MATCH(J$2,Sheet2!$D$2:$CA$2,0))</f>
        <v>2627</v>
      </c>
      <c r="K12">
        <f>INDEX(Sheet2!$D12:$CA12,MATCH(K$2,Sheet2!$D$2:$CA$2,0))</f>
        <v>519</v>
      </c>
      <c r="L12">
        <f>INDEX(Sheet2!$D12:$CA12,MATCH(L$2,Sheet2!$D$2:$CA$2,0))</f>
        <v>11299.999999999998</v>
      </c>
      <c r="M12">
        <f>INDEX(Sheet2!$D12:$CA12,MATCH(M$2,Sheet2!$D$2:$CA$2,0))</f>
        <v>127</v>
      </c>
      <c r="N12">
        <f>INDEX(Sheet2!$D12:$CA12,MATCH(N$2,Sheet2!$D$2:$CA$2,0))</f>
        <v>303</v>
      </c>
      <c r="O12">
        <f>INDEX(Sheet2!$D12:$CA12,MATCH(O$2,Sheet2!$D$2:$CA$2,0))</f>
        <v>9.48</v>
      </c>
      <c r="P12" t="str">
        <f>INDEX(Sheet2!$D12:$CA12,MATCH(P$2,Sheet2!$D$2:$CA$2,0))</f>
        <v/>
      </c>
      <c r="Q12">
        <f>INDEX(Sheet2!$D12:$CA12,MATCH(Q$2,Sheet2!$D$2:$CA$2,0))</f>
        <v>2.33</v>
      </c>
      <c r="R12">
        <f>INDEX(Sheet2!$D12:$CA12,MATCH(R$2,Sheet2!$D$2:$CA$2,0))</f>
        <v>7.73</v>
      </c>
      <c r="S12">
        <f>INDEX(Sheet2!$D12:$CA12,MATCH(S$2,Sheet2!$D$2:$CA$2,0))</f>
        <v>1.56</v>
      </c>
      <c r="T12">
        <f>INDEX(Sheet2!$D12:$CA12,MATCH(T$2,Sheet2!$D$2:$CA$2,0))</f>
        <v>3.52</v>
      </c>
      <c r="U12">
        <f>INDEX(Sheet2!$D12:$CA12,MATCH(U$2,Sheet2!$D$2:$CA$2,0))</f>
        <v>0.28899999999999998</v>
      </c>
      <c r="V12" t="str">
        <f>INDEX(Sheet2!$D12:$CA12,MATCH(V$2,Sheet2!$D$2:$CA$2,0))</f>
        <v/>
      </c>
      <c r="W12" t="str">
        <f>INDEX(Sheet2!$D12:$CA12,MATCH(W$2,Sheet2!$D$2:$CA$2,0))</f>
        <v/>
      </c>
      <c r="X12">
        <f>INDEX(Sheet2!$D12:$CA12,MATCH(X$2,Sheet2!$D$2:$CA$2,0))</f>
        <v>0.189</v>
      </c>
      <c r="Y12">
        <f>INDEX(Sheet2!$D12:$CA12,MATCH(Y$2,Sheet2!$D$2:$CA$2,0))</f>
        <v>2.46</v>
      </c>
      <c r="Z12">
        <f>INDEX(Sheet2!$D12:$CA12,MATCH(Z$2,Sheet2!$D$2:$CA$2,0))</f>
        <v>0.23499999999999999</v>
      </c>
      <c r="AA12">
        <f>INDEX(Sheet2!$D12:$CA12,MATCH(AA$2,Sheet2!$D$2:$CA$2,0))</f>
        <v>0.6</v>
      </c>
      <c r="AB12">
        <f>INDEX(Sheet2!$D12:$CA12,MATCH(AB$2,Sheet2!$D$2:$CA$2,0))</f>
        <v>9.0999999999999998E-2</v>
      </c>
      <c r="AC12">
        <f>INDEX(Sheet2!$D12:$CA12,MATCH(AC$2,Sheet2!$D$2:$CA$2,0))</f>
        <v>0.46400000000000002</v>
      </c>
      <c r="AD12">
        <f>INDEX(Sheet2!$D12:$CA12,MATCH(AD$2,Sheet2!$D$2:$CA$2,0))</f>
        <v>0.153</v>
      </c>
      <c r="AE12">
        <f>INDEX(Sheet2!$D12:$CA12,MATCH(AE$2,Sheet2!$D$2:$CA$2,0))</f>
        <v>5.8599999999999999E-2</v>
      </c>
      <c r="AF12">
        <f>INDEX(Sheet2!$D12:$CA12,MATCH(AF$2,Sheet2!$D$2:$CA$2,0))</f>
        <v>0.20599999999999999</v>
      </c>
      <c r="AG12">
        <f>INDEX(Sheet2!$D12:$CA12,MATCH(AG$2,Sheet2!$D$2:$CA$2,0))</f>
        <v>3.7499999999999999E-2</v>
      </c>
      <c r="AH12">
        <f>INDEX(Sheet2!$D12:$CA12,MATCH(AH$2,Sheet2!$D$2:$CA$2,0))</f>
        <v>0.254</v>
      </c>
      <c r="AI12">
        <f>INDEX(Sheet2!$D12:$CA12,MATCH(AI$2,Sheet2!$D$2:$CA$2,0))</f>
        <v>5.6599999999999998E-2</v>
      </c>
      <c r="AJ12">
        <f>INDEX(Sheet2!$D12:$CA12,MATCH(AJ$2,Sheet2!$D$2:$CA$2,0))</f>
        <v>0.16600000000000001</v>
      </c>
      <c r="AK12">
        <f>INDEX(Sheet2!$D12:$CA12,MATCH(AK$2,Sheet2!$D$2:$CA$2,0))</f>
        <v>2.6200000000000001E-2</v>
      </c>
      <c r="AL12">
        <f>INDEX(Sheet2!$D12:$CA12,MATCH(AL$2,Sheet2!$D$2:$CA$2,0))</f>
        <v>0.16800000000000001</v>
      </c>
      <c r="AM12">
        <f>INDEX(Sheet2!$D12:$CA12,MATCH(AM$2,Sheet2!$D$2:$CA$2,0))</f>
        <v>2.46E-2</v>
      </c>
      <c r="AN12">
        <f>INDEX(Sheet2!$D12:$CA12,MATCH(AN$2,Sheet2!$D$2:$CA$2,0))</f>
        <v>0.107</v>
      </c>
      <c r="AO12">
        <f>INDEX(Sheet2!$D12:$CA12,MATCH(AO$2,Sheet2!$D$2:$CA$2,0))</f>
        <v>1.4800000000000001E-2</v>
      </c>
      <c r="AP12">
        <f>INDEX(Sheet2!$D12:$CA12,MATCH(AP$2,Sheet2!$D$2:$CA$2,0))</f>
        <v>0.11</v>
      </c>
      <c r="AQ12">
        <f>INDEX(Sheet2!$D12:$CA12,MATCH(AQ$2,Sheet2!$D$2:$CA$2,0))</f>
        <v>2.69</v>
      </c>
      <c r="AR12">
        <f>INDEX(Sheet2!$D12:$CA12,MATCH(AR$2,Sheet2!$D$2:$CA$2,0))</f>
        <v>2.8299999999999999E-2</v>
      </c>
      <c r="AS12">
        <f>INDEX(Sheet2!$D12:$CA12,MATCH(AS$2,Sheet2!$D$2:$CA$2,0))</f>
        <v>7.7000000000000002E-3</v>
      </c>
    </row>
    <row r="13" spans="1:45">
      <c r="A13" t="s">
        <v>180</v>
      </c>
      <c r="B13" t="s">
        <v>181</v>
      </c>
      <c r="C13" t="s">
        <v>182</v>
      </c>
      <c r="D13" t="str">
        <f>INDEX(Sheet2!$D13:$CA13,MATCH(D$2,Sheet2!$D$2:$CA$2,0))</f>
        <v/>
      </c>
      <c r="E13" t="str">
        <f>INDEX(Sheet2!$D13:$CA13,MATCH(E$2,Sheet2!$D$2:$CA$2,0))</f>
        <v/>
      </c>
      <c r="F13" t="str">
        <f>INDEX(Sheet2!$D13:$CA13,MATCH(F$2,Sheet2!$D$2:$CA$2,0))</f>
        <v/>
      </c>
      <c r="G13" t="str">
        <f>INDEX(Sheet2!$D13:$CA13,MATCH(G$2,Sheet2!$D$2:$CA$2,0))</f>
        <v/>
      </c>
      <c r="H13">
        <f>INDEX(Sheet2!$D13:$CA13,MATCH(H$2,Sheet2!$D$2:$CA$2,0))</f>
        <v>716.3</v>
      </c>
      <c r="I13" t="str">
        <f>INDEX(Sheet2!$D13:$CA13,MATCH(I$2,Sheet2!$D$2:$CA$2,0))</f>
        <v/>
      </c>
      <c r="J13" t="str">
        <f>INDEX(Sheet2!$D13:$CA13,MATCH(J$2,Sheet2!$D$2:$CA$2,0))</f>
        <v/>
      </c>
      <c r="K13" t="str">
        <f>INDEX(Sheet2!$D13:$CA13,MATCH(K$2,Sheet2!$D$2:$CA$2,0))</f>
        <v/>
      </c>
      <c r="L13" t="str">
        <f>INDEX(Sheet2!$D13:$CA13,MATCH(L$2,Sheet2!$D$2:$CA$2,0))</f>
        <v/>
      </c>
      <c r="M13" t="str">
        <f>INDEX(Sheet2!$D13:$CA13,MATCH(M$2,Sheet2!$D$2:$CA$2,0))</f>
        <v/>
      </c>
      <c r="N13" t="str">
        <f>INDEX(Sheet2!$D13:$CA13,MATCH(N$2,Sheet2!$D$2:$CA$2,0))</f>
        <v/>
      </c>
      <c r="O13" t="str">
        <f>INDEX(Sheet2!$D13:$CA13,MATCH(O$2,Sheet2!$D$2:$CA$2,0))</f>
        <v/>
      </c>
      <c r="P13" t="str">
        <f>INDEX(Sheet2!$D13:$CA13,MATCH(P$2,Sheet2!$D$2:$CA$2,0))</f>
        <v/>
      </c>
      <c r="Q13">
        <f>INDEX(Sheet2!$D13:$CA13,MATCH(Q$2,Sheet2!$D$2:$CA$2,0))</f>
        <v>0.05</v>
      </c>
      <c r="R13">
        <f>INDEX(Sheet2!$D13:$CA13,MATCH(R$2,Sheet2!$D$2:$CA$2,0))</f>
        <v>7.6639999999999997</v>
      </c>
      <c r="S13">
        <f>INDEX(Sheet2!$D13:$CA13,MATCH(S$2,Sheet2!$D$2:$CA$2,0))</f>
        <v>3.3279999999999998</v>
      </c>
      <c r="T13">
        <f>INDEX(Sheet2!$D13:$CA13,MATCH(T$2,Sheet2!$D$2:$CA$2,0))</f>
        <v>5.0819999999999999</v>
      </c>
      <c r="U13">
        <f>INDEX(Sheet2!$D13:$CA13,MATCH(U$2,Sheet2!$D$2:$CA$2,0))</f>
        <v>0.14849999999999999</v>
      </c>
      <c r="V13" t="str">
        <f>INDEX(Sheet2!$D13:$CA13,MATCH(V$2,Sheet2!$D$2:$CA$2,0))</f>
        <v/>
      </c>
      <c r="W13" t="str">
        <f>INDEX(Sheet2!$D13:$CA13,MATCH(W$2,Sheet2!$D$2:$CA$2,0))</f>
        <v/>
      </c>
      <c r="X13" t="str">
        <f>INDEX(Sheet2!$D13:$CA13,MATCH(X$2,Sheet2!$D$2:$CA$2,0))</f>
        <v/>
      </c>
      <c r="Y13">
        <f>INDEX(Sheet2!$D13:$CA13,MATCH(Y$2,Sheet2!$D$2:$CA$2,0))</f>
        <v>0.56299999999999994</v>
      </c>
      <c r="Z13">
        <f>INDEX(Sheet2!$D13:$CA13,MATCH(Z$2,Sheet2!$D$2:$CA$2,0))</f>
        <v>0.192</v>
      </c>
      <c r="AA13">
        <f>INDEX(Sheet2!$D13:$CA13,MATCH(AA$2,Sheet2!$D$2:$CA$2,0))</f>
        <v>0.55000000000000004</v>
      </c>
      <c r="AB13">
        <f>INDEX(Sheet2!$D13:$CA13,MATCH(AB$2,Sheet2!$D$2:$CA$2,0))</f>
        <v>0.107</v>
      </c>
      <c r="AC13">
        <f>INDEX(Sheet2!$D13:$CA13,MATCH(AC$2,Sheet2!$D$2:$CA$2,0))</f>
        <v>0.58099999999999996</v>
      </c>
      <c r="AD13">
        <f>INDEX(Sheet2!$D13:$CA13,MATCH(AD$2,Sheet2!$D$2:$CA$2,0))</f>
        <v>0.23899999999999999</v>
      </c>
      <c r="AE13">
        <f>INDEX(Sheet2!$D13:$CA13,MATCH(AE$2,Sheet2!$D$2:$CA$2,0))</f>
        <v>9.6000000000000002E-2</v>
      </c>
      <c r="AF13">
        <f>INDEX(Sheet2!$D13:$CA13,MATCH(AF$2,Sheet2!$D$2:$CA$2,0))</f>
        <v>0.35799999999999998</v>
      </c>
      <c r="AG13">
        <f>INDEX(Sheet2!$D13:$CA13,MATCH(AG$2,Sheet2!$D$2:$CA$2,0))</f>
        <v>7.0000000000000007E-2</v>
      </c>
      <c r="AH13">
        <f>INDEX(Sheet2!$D13:$CA13,MATCH(AH$2,Sheet2!$D$2:$CA$2,0))</f>
        <v>0.505</v>
      </c>
      <c r="AI13">
        <f>INDEX(Sheet2!$D13:$CA13,MATCH(AI$2,Sheet2!$D$2:$CA$2,0))</f>
        <v>0.115</v>
      </c>
      <c r="AJ13">
        <f>INDEX(Sheet2!$D13:$CA13,MATCH(AJ$2,Sheet2!$D$2:$CA$2,0))</f>
        <v>0.34799999999999998</v>
      </c>
      <c r="AK13" t="str">
        <f>INDEX(Sheet2!$D13:$CA13,MATCH(AK$2,Sheet2!$D$2:$CA$2,0))</f>
        <v/>
      </c>
      <c r="AL13">
        <f>INDEX(Sheet2!$D13:$CA13,MATCH(AL$2,Sheet2!$D$2:$CA$2,0))</f>
        <v>0.36499999999999999</v>
      </c>
      <c r="AM13">
        <f>INDEX(Sheet2!$D13:$CA13,MATCH(AM$2,Sheet2!$D$2:$CA$2,0))</f>
        <v>5.8000000000000003E-2</v>
      </c>
      <c r="AN13">
        <f>INDEX(Sheet2!$D13:$CA13,MATCH(AN$2,Sheet2!$D$2:$CA$2,0))</f>
        <v>0.157</v>
      </c>
      <c r="AO13">
        <f>INDEX(Sheet2!$D13:$CA13,MATCH(AO$2,Sheet2!$D$2:$CA$2,0))</f>
        <v>9.5999999999999992E-3</v>
      </c>
      <c r="AP13" t="str">
        <f>INDEX(Sheet2!$D13:$CA13,MATCH(AP$2,Sheet2!$D$2:$CA$2,0))</f>
        <v/>
      </c>
      <c r="AQ13">
        <f>INDEX(Sheet2!$D13:$CA13,MATCH(AQ$2,Sheet2!$D$2:$CA$2,0))</f>
        <v>1.7999999999999999E-2</v>
      </c>
      <c r="AR13">
        <f>INDEX(Sheet2!$D13:$CA13,MATCH(AR$2,Sheet2!$D$2:$CA$2,0))</f>
        <v>7.9000000000000008E-3</v>
      </c>
      <c r="AS13">
        <f>INDEX(Sheet2!$D13:$CA13,MATCH(AS$2,Sheet2!$D$2:$CA$2,0))</f>
        <v>3.2000000000000002E-3</v>
      </c>
    </row>
    <row r="16" spans="1:45" ht="16" thickBot="1"/>
    <row r="17" spans="2:41" ht="16" thickBot="1">
      <c r="B17" t="s">
        <v>183</v>
      </c>
      <c r="C17" s="1" t="s">
        <v>170</v>
      </c>
      <c r="D17">
        <f t="shared" ref="D17:AO17" si="0">INDEX($D$3:$AS$13,MATCH($C17,$B$3:$B$13,0),MATCH(D$18,$D$2:$AS$2,0))</f>
        <v>7.9000000000000008E-3</v>
      </c>
      <c r="E17">
        <f t="shared" si="0"/>
        <v>0.63500000000000001</v>
      </c>
      <c r="F17">
        <f t="shared" si="0"/>
        <v>6.9889999999999999</v>
      </c>
      <c r="G17">
        <f t="shared" si="0"/>
        <v>8.5000000000000006E-2</v>
      </c>
      <c r="H17">
        <f t="shared" si="0"/>
        <v>2.1000000000000001E-2</v>
      </c>
      <c r="I17">
        <f t="shared" si="0"/>
        <v>0.71299999999999997</v>
      </c>
      <c r="J17">
        <f t="shared" si="0"/>
        <v>4.1000000000000002E-2</v>
      </c>
      <c r="K17" t="e">
        <f t="shared" si="0"/>
        <v>#N/A</v>
      </c>
      <c r="L17">
        <f t="shared" si="0"/>
        <v>0.68700000000000006</v>
      </c>
      <c r="M17">
        <f t="shared" si="0"/>
        <v>1.7749999999999999</v>
      </c>
      <c r="N17">
        <f t="shared" si="0"/>
        <v>7.0999999999999994E-2</v>
      </c>
      <c r="O17">
        <f t="shared" si="0"/>
        <v>0.27600000000000002</v>
      </c>
      <c r="P17">
        <f t="shared" si="0"/>
        <v>21.1</v>
      </c>
      <c r="Q17" t="e">
        <f t="shared" si="0"/>
        <v>#N/A</v>
      </c>
      <c r="R17">
        <f t="shared" si="0"/>
        <v>1.3540000000000001</v>
      </c>
      <c r="S17">
        <f t="shared" si="0"/>
        <v>0.44400000000000001</v>
      </c>
      <c r="T17">
        <f t="shared" si="0"/>
        <v>11.2</v>
      </c>
      <c r="U17">
        <f t="shared" si="0"/>
        <v>0.309</v>
      </c>
      <c r="V17">
        <f t="shared" si="0"/>
        <v>0.16800000000000001</v>
      </c>
      <c r="W17">
        <f t="shared" si="0"/>
        <v>1300</v>
      </c>
      <c r="X17">
        <f t="shared" si="0"/>
        <v>0.59599999999999997</v>
      </c>
      <c r="Y17" t="e">
        <f t="shared" si="0"/>
        <v>#N/A</v>
      </c>
      <c r="Z17">
        <f t="shared" si="0"/>
        <v>0.73699999999999999</v>
      </c>
      <c r="AA17">
        <f t="shared" si="0"/>
        <v>4.55</v>
      </c>
      <c r="AB17">
        <f t="shared" si="0"/>
        <v>0.16400000000000001</v>
      </c>
      <c r="AC17">
        <f t="shared" si="0"/>
        <v>0.48</v>
      </c>
      <c r="AD17">
        <f t="shared" si="0"/>
        <v>7.3999999999999996E-2</v>
      </c>
      <c r="AE17">
        <f t="shared" si="0"/>
        <v>0.49299999999999999</v>
      </c>
      <c r="AF17">
        <f t="shared" si="0"/>
        <v>7.3999999999999996E-2</v>
      </c>
      <c r="AG17" t="e">
        <f t="shared" si="0"/>
        <v>#N/A</v>
      </c>
      <c r="AH17" t="str">
        <f t="shared" si="0"/>
        <v/>
      </c>
      <c r="AI17" t="e">
        <f t="shared" si="0"/>
        <v>#N/A</v>
      </c>
      <c r="AJ17" t="str">
        <f t="shared" si="0"/>
        <v/>
      </c>
      <c r="AK17" t="e">
        <f t="shared" si="0"/>
        <v>#N/A</v>
      </c>
      <c r="AL17" t="e">
        <f t="shared" si="0"/>
        <v>#N/A</v>
      </c>
      <c r="AM17" t="str">
        <f t="shared" si="0"/>
        <v/>
      </c>
      <c r="AN17" t="e">
        <f t="shared" si="0"/>
        <v>#N/A</v>
      </c>
      <c r="AO17" t="str">
        <f t="shared" si="0"/>
        <v/>
      </c>
    </row>
    <row r="18" spans="2:41">
      <c r="D18" t="s">
        <v>185</v>
      </c>
      <c r="E18" t="s">
        <v>184</v>
      </c>
      <c r="F18" t="s">
        <v>186</v>
      </c>
      <c r="G18" t="s">
        <v>187</v>
      </c>
      <c r="H18" t="s">
        <v>188</v>
      </c>
      <c r="I18" t="s">
        <v>189</v>
      </c>
      <c r="J18" t="s">
        <v>190</v>
      </c>
      <c r="K18" t="s">
        <v>210</v>
      </c>
      <c r="L18" t="s">
        <v>191</v>
      </c>
      <c r="M18" t="s">
        <v>192</v>
      </c>
      <c r="N18" t="s">
        <v>193</v>
      </c>
      <c r="O18" t="s">
        <v>194</v>
      </c>
      <c r="P18" t="s">
        <v>195</v>
      </c>
      <c r="Q18" t="s">
        <v>211</v>
      </c>
      <c r="R18" t="s">
        <v>196</v>
      </c>
      <c r="S18" t="s">
        <v>197</v>
      </c>
      <c r="T18" t="s">
        <v>198</v>
      </c>
      <c r="U18" t="s">
        <v>199</v>
      </c>
      <c r="V18" t="s">
        <v>200</v>
      </c>
      <c r="W18" t="s">
        <v>212</v>
      </c>
      <c r="X18" t="s">
        <v>201</v>
      </c>
      <c r="Y18" t="s">
        <v>202</v>
      </c>
      <c r="Z18" t="s">
        <v>203</v>
      </c>
      <c r="AA18" t="s">
        <v>204</v>
      </c>
      <c r="AB18" t="s">
        <v>205</v>
      </c>
      <c r="AC18" t="s">
        <v>206</v>
      </c>
      <c r="AD18" t="s">
        <v>207</v>
      </c>
      <c r="AE18" t="s">
        <v>208</v>
      </c>
      <c r="AF18" t="s">
        <v>209</v>
      </c>
      <c r="AG18" t="s">
        <v>213</v>
      </c>
      <c r="AH18" t="s">
        <v>214</v>
      </c>
      <c r="AI18" t="s">
        <v>215</v>
      </c>
      <c r="AJ18" t="s">
        <v>216</v>
      </c>
      <c r="AK18" t="s">
        <v>217</v>
      </c>
      <c r="AL18" t="s">
        <v>218</v>
      </c>
      <c r="AM18" t="s">
        <v>219</v>
      </c>
      <c r="AN18" t="s">
        <v>220</v>
      </c>
      <c r="AO18" t="s">
        <v>221</v>
      </c>
    </row>
    <row r="19" spans="2:41">
      <c r="C19" t="s">
        <v>173</v>
      </c>
      <c r="D19">
        <f t="shared" ref="D19:AO21" si="1">INDEX($D$3:$AS$13,MATCH($C19,$B$3:$B$13,0),MATCH(D$18,$D$2:$AS$2,0))</f>
        <v>7.0000000000000001E-3</v>
      </c>
      <c r="E19">
        <f t="shared" si="1"/>
        <v>0.56000000000000005</v>
      </c>
      <c r="F19">
        <f t="shared" si="1"/>
        <v>6.3</v>
      </c>
      <c r="G19">
        <f t="shared" si="1"/>
        <v>0.12</v>
      </c>
      <c r="H19">
        <f t="shared" si="1"/>
        <v>4.7E-2</v>
      </c>
      <c r="I19">
        <f t="shared" si="1"/>
        <v>2.33</v>
      </c>
      <c r="J19">
        <f t="shared" si="1"/>
        <v>0.13200000000000001</v>
      </c>
      <c r="K19" t="e">
        <f t="shared" si="1"/>
        <v>#N/A</v>
      </c>
      <c r="L19">
        <f t="shared" si="1"/>
        <v>2.5</v>
      </c>
      <c r="M19">
        <f t="shared" si="1"/>
        <v>7.5</v>
      </c>
      <c r="N19">
        <f t="shared" si="1"/>
        <v>0.3</v>
      </c>
      <c r="O19">
        <f t="shared" si="1"/>
        <v>1.32</v>
      </c>
      <c r="P19">
        <f t="shared" si="1"/>
        <v>90</v>
      </c>
      <c r="Q19" t="e">
        <f t="shared" si="1"/>
        <v>#N/A</v>
      </c>
      <c r="R19">
        <f t="shared" si="1"/>
        <v>7.3</v>
      </c>
      <c r="S19">
        <f t="shared" si="1"/>
        <v>2.63</v>
      </c>
      <c r="T19">
        <f t="shared" si="1"/>
        <v>74</v>
      </c>
      <c r="U19">
        <f t="shared" si="1"/>
        <v>2.0499999999999998</v>
      </c>
      <c r="V19">
        <f t="shared" si="1"/>
        <v>1.02</v>
      </c>
      <c r="W19">
        <f t="shared" si="1"/>
        <v>7600</v>
      </c>
      <c r="X19">
        <f t="shared" si="1"/>
        <v>3.68</v>
      </c>
      <c r="Y19" t="e">
        <f t="shared" si="1"/>
        <v>#N/A</v>
      </c>
      <c r="Z19">
        <f t="shared" si="1"/>
        <v>4.55</v>
      </c>
      <c r="AA19">
        <f t="shared" si="1"/>
        <v>28</v>
      </c>
      <c r="AB19">
        <f t="shared" si="1"/>
        <v>1.01</v>
      </c>
      <c r="AC19">
        <f t="shared" si="1"/>
        <v>2.97</v>
      </c>
      <c r="AD19">
        <f t="shared" si="1"/>
        <v>0.45600000000000002</v>
      </c>
      <c r="AE19">
        <f t="shared" si="1"/>
        <v>3.05</v>
      </c>
      <c r="AF19">
        <f t="shared" si="1"/>
        <v>0.45500000000000002</v>
      </c>
      <c r="AG19" t="e">
        <f t="shared" si="1"/>
        <v>#N/A</v>
      </c>
      <c r="AH19" t="str">
        <f t="shared" si="1"/>
        <v/>
      </c>
      <c r="AI19" t="e">
        <f t="shared" si="1"/>
        <v>#N/A</v>
      </c>
      <c r="AJ19" t="str">
        <f t="shared" si="1"/>
        <v/>
      </c>
      <c r="AK19" t="e">
        <f t="shared" si="1"/>
        <v>#N/A</v>
      </c>
      <c r="AL19" t="e">
        <f t="shared" si="1"/>
        <v>#N/A</v>
      </c>
      <c r="AM19" t="str">
        <f t="shared" si="1"/>
        <v/>
      </c>
      <c r="AN19" t="e">
        <f t="shared" si="1"/>
        <v>#N/A</v>
      </c>
      <c r="AO19" t="str">
        <f t="shared" si="1"/>
        <v/>
      </c>
    </row>
    <row r="20" spans="2:41">
      <c r="C20" t="s">
        <v>175</v>
      </c>
      <c r="D20">
        <f t="shared" si="1"/>
        <v>6.3E-2</v>
      </c>
      <c r="E20">
        <f t="shared" si="1"/>
        <v>5.04</v>
      </c>
      <c r="F20">
        <f t="shared" si="1"/>
        <v>57</v>
      </c>
      <c r="G20">
        <f t="shared" si="1"/>
        <v>0.6</v>
      </c>
      <c r="H20">
        <f t="shared" si="1"/>
        <v>0.18</v>
      </c>
      <c r="I20">
        <f t="shared" si="1"/>
        <v>8.3000000000000007</v>
      </c>
      <c r="J20">
        <f t="shared" si="1"/>
        <v>0.47</v>
      </c>
      <c r="K20" t="e">
        <f t="shared" si="1"/>
        <v>#N/A</v>
      </c>
      <c r="L20">
        <f t="shared" si="1"/>
        <v>6.3</v>
      </c>
      <c r="M20">
        <f t="shared" si="1"/>
        <v>15</v>
      </c>
      <c r="N20">
        <f t="shared" si="1"/>
        <v>0.6</v>
      </c>
      <c r="O20">
        <f t="shared" si="1"/>
        <v>2.0499999999999998</v>
      </c>
      <c r="P20">
        <f t="shared" si="1"/>
        <v>155</v>
      </c>
      <c r="Q20" t="e">
        <f t="shared" si="1"/>
        <v>#N/A</v>
      </c>
      <c r="R20">
        <f t="shared" si="1"/>
        <v>9</v>
      </c>
      <c r="S20">
        <f t="shared" si="1"/>
        <v>2.6</v>
      </c>
      <c r="T20">
        <f t="shared" si="1"/>
        <v>73</v>
      </c>
      <c r="U20">
        <f t="shared" si="1"/>
        <v>2.0299999999999998</v>
      </c>
      <c r="V20">
        <f t="shared" si="1"/>
        <v>0.91</v>
      </c>
      <c r="W20">
        <f t="shared" si="1"/>
        <v>6000</v>
      </c>
      <c r="X20">
        <f t="shared" si="1"/>
        <v>2.97</v>
      </c>
      <c r="Y20" t="e">
        <f t="shared" si="1"/>
        <v>#N/A</v>
      </c>
      <c r="Z20">
        <f t="shared" si="1"/>
        <v>3.55</v>
      </c>
      <c r="AA20">
        <f t="shared" si="1"/>
        <v>22</v>
      </c>
      <c r="AB20">
        <f t="shared" si="1"/>
        <v>0.79</v>
      </c>
      <c r="AC20">
        <f t="shared" si="1"/>
        <v>2.31</v>
      </c>
      <c r="AD20">
        <f t="shared" si="1"/>
        <v>0.35599999999999998</v>
      </c>
      <c r="AE20">
        <f t="shared" si="1"/>
        <v>2.37</v>
      </c>
      <c r="AF20">
        <f t="shared" si="1"/>
        <v>0.35399999999999998</v>
      </c>
      <c r="AG20" t="e">
        <f t="shared" si="1"/>
        <v>#N/A</v>
      </c>
      <c r="AH20" t="str">
        <f t="shared" si="1"/>
        <v/>
      </c>
      <c r="AI20" t="e">
        <f t="shared" si="1"/>
        <v>#N/A</v>
      </c>
      <c r="AJ20" t="str">
        <f t="shared" si="1"/>
        <v/>
      </c>
      <c r="AK20" t="e">
        <f t="shared" si="1"/>
        <v>#N/A</v>
      </c>
      <c r="AL20" t="e">
        <f t="shared" si="1"/>
        <v>#N/A</v>
      </c>
      <c r="AM20" t="str">
        <f t="shared" si="1"/>
        <v/>
      </c>
      <c r="AN20" t="e">
        <f t="shared" si="1"/>
        <v>#N/A</v>
      </c>
      <c r="AO20" t="str">
        <f t="shared" si="1"/>
        <v/>
      </c>
    </row>
    <row r="21" spans="2:41">
      <c r="C21" t="s">
        <v>177</v>
      </c>
      <c r="D21">
        <f t="shared" si="1"/>
        <v>0.38700000000000001</v>
      </c>
      <c r="E21">
        <f t="shared" si="1"/>
        <v>31</v>
      </c>
      <c r="F21">
        <f t="shared" si="1"/>
        <v>350</v>
      </c>
      <c r="G21">
        <f t="shared" si="1"/>
        <v>4</v>
      </c>
      <c r="H21">
        <f t="shared" si="1"/>
        <v>1.02</v>
      </c>
      <c r="I21">
        <f t="shared" si="1"/>
        <v>48</v>
      </c>
      <c r="J21">
        <f t="shared" si="1"/>
        <v>2.7</v>
      </c>
      <c r="K21" t="e">
        <f t="shared" si="1"/>
        <v>#N/A</v>
      </c>
      <c r="L21">
        <f t="shared" si="1"/>
        <v>37</v>
      </c>
      <c r="M21">
        <f t="shared" si="1"/>
        <v>80</v>
      </c>
      <c r="N21">
        <f t="shared" si="1"/>
        <v>3.2</v>
      </c>
      <c r="O21">
        <f t="shared" si="1"/>
        <v>9.6999999999999993</v>
      </c>
      <c r="P21">
        <f t="shared" si="1"/>
        <v>660</v>
      </c>
      <c r="Q21" t="e">
        <f t="shared" si="1"/>
        <v>#N/A</v>
      </c>
      <c r="R21">
        <f t="shared" si="1"/>
        <v>38.5</v>
      </c>
      <c r="S21">
        <f t="shared" si="1"/>
        <v>10</v>
      </c>
      <c r="T21">
        <f t="shared" si="1"/>
        <v>280</v>
      </c>
      <c r="U21">
        <f t="shared" si="1"/>
        <v>7.8</v>
      </c>
      <c r="V21">
        <f t="shared" si="1"/>
        <v>3</v>
      </c>
      <c r="W21">
        <f t="shared" si="1"/>
        <v>17200</v>
      </c>
      <c r="X21">
        <f t="shared" si="1"/>
        <v>7.62</v>
      </c>
      <c r="Y21" t="e">
        <f t="shared" si="1"/>
        <v>#N/A</v>
      </c>
      <c r="Z21">
        <f t="shared" si="1"/>
        <v>5.6</v>
      </c>
      <c r="AA21">
        <f t="shared" si="1"/>
        <v>29</v>
      </c>
      <c r="AB21">
        <f t="shared" si="1"/>
        <v>1.06</v>
      </c>
      <c r="AC21">
        <f t="shared" si="1"/>
        <v>2.62</v>
      </c>
      <c r="AD21">
        <f t="shared" si="1"/>
        <v>0.35</v>
      </c>
      <c r="AE21">
        <f t="shared" si="1"/>
        <v>2.16</v>
      </c>
      <c r="AF21">
        <f t="shared" si="1"/>
        <v>0.3</v>
      </c>
      <c r="AG21" t="e">
        <f t="shared" si="1"/>
        <v>#N/A</v>
      </c>
      <c r="AH21" t="str">
        <f t="shared" si="1"/>
        <v/>
      </c>
      <c r="AI21" t="e">
        <f t="shared" si="1"/>
        <v>#N/A</v>
      </c>
      <c r="AJ21" t="str">
        <f t="shared" si="1"/>
        <v/>
      </c>
      <c r="AK21" t="e">
        <f t="shared" si="1"/>
        <v>#N/A</v>
      </c>
      <c r="AL21" t="e">
        <f t="shared" si="1"/>
        <v>#N/A</v>
      </c>
      <c r="AM21" t="str">
        <f t="shared" si="1"/>
        <v/>
      </c>
      <c r="AN21" t="e">
        <f t="shared" si="1"/>
        <v>#N/A</v>
      </c>
      <c r="AO21" t="str">
        <f t="shared" si="1"/>
        <v/>
      </c>
    </row>
    <row r="23" spans="2:41">
      <c r="B23" t="s">
        <v>222</v>
      </c>
      <c r="D23" t="str">
        <f t="shared" ref="D23" si="2">D18</f>
        <v>Cs</v>
      </c>
      <c r="E23" t="str">
        <f t="shared" ref="E23:AO23" si="3">E18</f>
        <v>Rb</v>
      </c>
      <c r="F23" t="str">
        <f t="shared" si="3"/>
        <v>Ba</v>
      </c>
      <c r="G23" t="str">
        <f t="shared" si="3"/>
        <v>Th</v>
      </c>
      <c r="H23" t="str">
        <f t="shared" si="3"/>
        <v>U</v>
      </c>
      <c r="I23" t="str">
        <f t="shared" si="3"/>
        <v>Nb</v>
      </c>
      <c r="J23" t="str">
        <f t="shared" si="3"/>
        <v>Ta</v>
      </c>
      <c r="K23" t="str">
        <f t="shared" si="3"/>
        <v>K</v>
      </c>
      <c r="L23" t="str">
        <f t="shared" si="3"/>
        <v>La</v>
      </c>
      <c r="M23" t="str">
        <f t="shared" si="3"/>
        <v>Ce</v>
      </c>
      <c r="N23" t="str">
        <f t="shared" si="3"/>
        <v>Pb</v>
      </c>
      <c r="O23" t="str">
        <f t="shared" si="3"/>
        <v>Pr</v>
      </c>
      <c r="P23" t="str">
        <f t="shared" si="3"/>
        <v>Sr</v>
      </c>
      <c r="Q23" t="str">
        <f t="shared" si="3"/>
        <v>P</v>
      </c>
      <c r="R23" t="str">
        <f t="shared" si="3"/>
        <v>Nd</v>
      </c>
      <c r="S23" t="str">
        <f t="shared" si="3"/>
        <v>Sm</v>
      </c>
      <c r="T23" t="str">
        <f t="shared" si="3"/>
        <v>Zr</v>
      </c>
      <c r="U23" t="str">
        <f t="shared" si="3"/>
        <v>Hf</v>
      </c>
      <c r="V23" t="str">
        <f t="shared" si="3"/>
        <v>Eu</v>
      </c>
      <c r="W23" t="str">
        <f t="shared" si="3"/>
        <v>Ti</v>
      </c>
      <c r="X23" t="str">
        <f t="shared" si="3"/>
        <v>Gd</v>
      </c>
      <c r="Y23" t="str">
        <f t="shared" si="3"/>
        <v xml:space="preserve">Tb </v>
      </c>
      <c r="Z23" t="str">
        <f t="shared" si="3"/>
        <v>Dy</v>
      </c>
      <c r="AA23" t="str">
        <f t="shared" si="3"/>
        <v>Y</v>
      </c>
      <c r="AB23" t="str">
        <f t="shared" si="3"/>
        <v>Ho</v>
      </c>
      <c r="AC23" t="str">
        <f t="shared" si="3"/>
        <v>Er</v>
      </c>
      <c r="AD23" t="str">
        <f t="shared" si="3"/>
        <v>Tm</v>
      </c>
      <c r="AE23" t="str">
        <f t="shared" si="3"/>
        <v>Yb</v>
      </c>
      <c r="AF23" t="str">
        <f t="shared" si="3"/>
        <v>Lu</v>
      </c>
      <c r="AG23" t="str">
        <f t="shared" si="3"/>
        <v>Al</v>
      </c>
      <c r="AH23" t="str">
        <f t="shared" si="3"/>
        <v>Cu</v>
      </c>
      <c r="AI23" t="str">
        <f t="shared" si="3"/>
        <v>Ca</v>
      </c>
      <c r="AJ23" t="str">
        <f t="shared" si="3"/>
        <v>Sc</v>
      </c>
      <c r="AK23" t="str">
        <f t="shared" si="3"/>
        <v>Si</v>
      </c>
      <c r="AL23" t="str">
        <f t="shared" si="3"/>
        <v>Fe</v>
      </c>
      <c r="AM23" t="str">
        <f t="shared" si="3"/>
        <v>Co</v>
      </c>
      <c r="AN23" t="str">
        <f t="shared" si="3"/>
        <v>Mg</v>
      </c>
      <c r="AO23" t="str">
        <f t="shared" si="3"/>
        <v>Ni</v>
      </c>
    </row>
    <row r="24" spans="2:41">
      <c r="C24" t="str">
        <f>C19</f>
        <v>N-MORB(SM89)</v>
      </c>
      <c r="D24">
        <f t="shared" ref="D24" si="4">D19/D$17</f>
        <v>0.88607594936708856</v>
      </c>
      <c r="E24">
        <f t="shared" ref="E24:AO26" si="5">E19/E$17</f>
        <v>0.88188976377952766</v>
      </c>
      <c r="F24">
        <f t="shared" si="5"/>
        <v>0.90141651166118186</v>
      </c>
      <c r="G24">
        <f t="shared" si="5"/>
        <v>1.4117647058823528</v>
      </c>
      <c r="H24">
        <f t="shared" si="5"/>
        <v>2.2380952380952381</v>
      </c>
      <c r="I24">
        <f t="shared" si="5"/>
        <v>3.2678821879382891</v>
      </c>
      <c r="J24">
        <f t="shared" si="5"/>
        <v>3.2195121951219514</v>
      </c>
      <c r="K24" t="e">
        <f t="shared" si="5"/>
        <v>#N/A</v>
      </c>
      <c r="L24">
        <f t="shared" si="5"/>
        <v>3.6390101892285296</v>
      </c>
      <c r="M24">
        <f t="shared" si="5"/>
        <v>4.2253521126760569</v>
      </c>
      <c r="N24">
        <f t="shared" si="5"/>
        <v>4.2253521126760569</v>
      </c>
      <c r="O24">
        <f t="shared" si="5"/>
        <v>4.7826086956521738</v>
      </c>
      <c r="P24">
        <f t="shared" si="5"/>
        <v>4.2654028436018958</v>
      </c>
      <c r="Q24" t="e">
        <f t="shared" si="5"/>
        <v>#N/A</v>
      </c>
      <c r="R24">
        <f t="shared" si="5"/>
        <v>5.3914327917282119</v>
      </c>
      <c r="S24">
        <f t="shared" si="5"/>
        <v>5.9234234234234231</v>
      </c>
      <c r="T24">
        <f t="shared" si="5"/>
        <v>6.6071428571428577</v>
      </c>
      <c r="U24">
        <f t="shared" si="5"/>
        <v>6.6343042071197402</v>
      </c>
      <c r="V24">
        <f t="shared" si="5"/>
        <v>6.0714285714285712</v>
      </c>
      <c r="W24">
        <f t="shared" si="5"/>
        <v>5.8461538461538458</v>
      </c>
      <c r="X24">
        <f t="shared" si="5"/>
        <v>6.1744966442953029</v>
      </c>
      <c r="Y24" t="e">
        <f t="shared" si="5"/>
        <v>#N/A</v>
      </c>
      <c r="Z24">
        <f t="shared" si="5"/>
        <v>6.1736770691994574</v>
      </c>
      <c r="AA24">
        <f t="shared" si="5"/>
        <v>6.1538461538461542</v>
      </c>
      <c r="AB24">
        <f t="shared" si="5"/>
        <v>6.1585365853658534</v>
      </c>
      <c r="AC24">
        <f t="shared" si="5"/>
        <v>6.1875000000000009</v>
      </c>
      <c r="AD24">
        <f t="shared" si="5"/>
        <v>6.1621621621621623</v>
      </c>
      <c r="AE24">
        <f t="shared" si="5"/>
        <v>6.186612576064908</v>
      </c>
      <c r="AF24">
        <f t="shared" si="5"/>
        <v>6.1486486486486491</v>
      </c>
      <c r="AG24" t="e">
        <f t="shared" si="5"/>
        <v>#N/A</v>
      </c>
      <c r="AH24" t="e">
        <f t="shared" si="5"/>
        <v>#VALUE!</v>
      </c>
      <c r="AI24" t="e">
        <f t="shared" si="5"/>
        <v>#N/A</v>
      </c>
      <c r="AJ24" t="e">
        <f t="shared" si="5"/>
        <v>#VALUE!</v>
      </c>
      <c r="AK24" t="e">
        <f t="shared" si="5"/>
        <v>#N/A</v>
      </c>
      <c r="AL24" t="e">
        <f t="shared" si="5"/>
        <v>#N/A</v>
      </c>
      <c r="AM24" t="e">
        <f t="shared" si="5"/>
        <v>#VALUE!</v>
      </c>
      <c r="AN24" t="e">
        <f t="shared" si="5"/>
        <v>#N/A</v>
      </c>
      <c r="AO24" t="e">
        <f t="shared" si="5"/>
        <v>#VALUE!</v>
      </c>
    </row>
    <row r="25" spans="2:41">
      <c r="C25" t="str">
        <f t="shared" ref="C25:C26" si="6">C20</f>
        <v>E-MORB(SM89)</v>
      </c>
      <c r="D25">
        <f t="shared" ref="D25" si="7">D20/D$17</f>
        <v>7.9746835443037964</v>
      </c>
      <c r="E25">
        <f t="shared" ref="E25:S25" si="8">E20/E$17</f>
        <v>7.9370078740157481</v>
      </c>
      <c r="F25">
        <f t="shared" si="8"/>
        <v>8.155673200744026</v>
      </c>
      <c r="G25">
        <f t="shared" si="8"/>
        <v>7.0588235294117636</v>
      </c>
      <c r="H25">
        <f t="shared" si="8"/>
        <v>8.5714285714285712</v>
      </c>
      <c r="I25">
        <f t="shared" si="8"/>
        <v>11.640953716690044</v>
      </c>
      <c r="J25">
        <f t="shared" si="8"/>
        <v>11.463414634146341</v>
      </c>
      <c r="K25" t="e">
        <f t="shared" si="8"/>
        <v>#N/A</v>
      </c>
      <c r="L25">
        <f t="shared" si="8"/>
        <v>9.1703056768558948</v>
      </c>
      <c r="M25">
        <f t="shared" si="8"/>
        <v>8.4507042253521139</v>
      </c>
      <c r="N25">
        <f t="shared" si="8"/>
        <v>8.4507042253521139</v>
      </c>
      <c r="O25">
        <f t="shared" si="8"/>
        <v>7.4275362318840568</v>
      </c>
      <c r="P25">
        <f t="shared" si="8"/>
        <v>7.3459715639810419</v>
      </c>
      <c r="Q25" t="e">
        <f t="shared" si="8"/>
        <v>#N/A</v>
      </c>
      <c r="R25">
        <f t="shared" si="8"/>
        <v>6.646971935007385</v>
      </c>
      <c r="S25">
        <f t="shared" si="8"/>
        <v>5.8558558558558556</v>
      </c>
      <c r="T25">
        <f t="shared" si="5"/>
        <v>6.5178571428571432</v>
      </c>
      <c r="U25">
        <f t="shared" si="5"/>
        <v>6.5695792880258894</v>
      </c>
      <c r="V25">
        <f t="shared" si="5"/>
        <v>5.4166666666666661</v>
      </c>
      <c r="W25">
        <f t="shared" si="5"/>
        <v>4.615384615384615</v>
      </c>
      <c r="X25">
        <f t="shared" si="5"/>
        <v>4.9832214765100673</v>
      </c>
      <c r="Y25" t="e">
        <f t="shared" si="5"/>
        <v>#N/A</v>
      </c>
      <c r="Z25">
        <f t="shared" si="5"/>
        <v>4.8168249660786975</v>
      </c>
      <c r="AA25">
        <f t="shared" si="5"/>
        <v>4.8351648351648358</v>
      </c>
      <c r="AB25">
        <f t="shared" si="5"/>
        <v>4.8170731707317076</v>
      </c>
      <c r="AC25">
        <f t="shared" si="5"/>
        <v>4.8125</v>
      </c>
      <c r="AD25">
        <f t="shared" si="5"/>
        <v>4.8108108108108105</v>
      </c>
      <c r="AE25">
        <f t="shared" si="5"/>
        <v>4.8073022312373226</v>
      </c>
      <c r="AF25">
        <f t="shared" si="5"/>
        <v>4.7837837837837833</v>
      </c>
      <c r="AG25" t="e">
        <f t="shared" si="5"/>
        <v>#N/A</v>
      </c>
      <c r="AH25" t="e">
        <f t="shared" si="5"/>
        <v>#VALUE!</v>
      </c>
      <c r="AI25" t="e">
        <f t="shared" si="5"/>
        <v>#N/A</v>
      </c>
      <c r="AJ25" t="e">
        <f t="shared" si="5"/>
        <v>#VALUE!</v>
      </c>
      <c r="AK25" t="e">
        <f t="shared" si="5"/>
        <v>#N/A</v>
      </c>
      <c r="AL25" t="e">
        <f t="shared" si="5"/>
        <v>#N/A</v>
      </c>
      <c r="AM25" t="e">
        <f t="shared" si="5"/>
        <v>#VALUE!</v>
      </c>
      <c r="AN25" t="e">
        <f t="shared" si="5"/>
        <v>#N/A</v>
      </c>
      <c r="AO25" t="e">
        <f t="shared" si="5"/>
        <v>#VALUE!</v>
      </c>
    </row>
    <row r="26" spans="2:41">
      <c r="C26" t="str">
        <f t="shared" si="6"/>
        <v>OIB(SM89)</v>
      </c>
      <c r="D26">
        <f t="shared" ref="D26" si="9">D21/D$17</f>
        <v>48.987341772151893</v>
      </c>
      <c r="E26">
        <f t="shared" si="5"/>
        <v>48.818897637795274</v>
      </c>
      <c r="F26">
        <f t="shared" si="5"/>
        <v>50.07869509228788</v>
      </c>
      <c r="G26">
        <f t="shared" si="5"/>
        <v>47.058823529411761</v>
      </c>
      <c r="H26">
        <f t="shared" si="5"/>
        <v>48.571428571428569</v>
      </c>
      <c r="I26">
        <f t="shared" si="5"/>
        <v>67.32117812061712</v>
      </c>
      <c r="J26">
        <f t="shared" si="5"/>
        <v>65.853658536585371</v>
      </c>
      <c r="K26" t="e">
        <f t="shared" si="5"/>
        <v>#N/A</v>
      </c>
      <c r="L26">
        <f t="shared" si="5"/>
        <v>53.857350800582239</v>
      </c>
      <c r="M26">
        <f t="shared" si="5"/>
        <v>45.070422535211272</v>
      </c>
      <c r="N26">
        <f t="shared" si="5"/>
        <v>45.070422535211272</v>
      </c>
      <c r="O26">
        <f t="shared" si="5"/>
        <v>35.144927536231876</v>
      </c>
      <c r="P26">
        <f t="shared" si="5"/>
        <v>31.279620853080566</v>
      </c>
      <c r="Q26" t="e">
        <f t="shared" si="5"/>
        <v>#N/A</v>
      </c>
      <c r="R26">
        <f t="shared" si="5"/>
        <v>28.434268833087149</v>
      </c>
      <c r="S26">
        <f t="shared" si="5"/>
        <v>22.522522522522522</v>
      </c>
      <c r="T26">
        <f t="shared" si="5"/>
        <v>25</v>
      </c>
      <c r="U26">
        <f t="shared" si="5"/>
        <v>25.242718446601941</v>
      </c>
      <c r="V26">
        <f t="shared" si="5"/>
        <v>17.857142857142858</v>
      </c>
      <c r="W26">
        <f t="shared" si="5"/>
        <v>13.23076923076923</v>
      </c>
      <c r="X26">
        <f t="shared" si="5"/>
        <v>12.785234899328859</v>
      </c>
      <c r="Y26" t="e">
        <f t="shared" si="5"/>
        <v>#N/A</v>
      </c>
      <c r="Z26">
        <f t="shared" si="5"/>
        <v>7.5983717774762551</v>
      </c>
      <c r="AA26">
        <f t="shared" si="5"/>
        <v>6.3736263736263741</v>
      </c>
      <c r="AB26">
        <f t="shared" si="5"/>
        <v>6.4634146341463419</v>
      </c>
      <c r="AC26">
        <f t="shared" si="5"/>
        <v>5.4583333333333339</v>
      </c>
      <c r="AD26">
        <f t="shared" si="5"/>
        <v>4.7297297297297298</v>
      </c>
      <c r="AE26">
        <f t="shared" si="5"/>
        <v>4.3813387423935097</v>
      </c>
      <c r="AF26">
        <f t="shared" si="5"/>
        <v>4.0540540540540544</v>
      </c>
      <c r="AG26" t="e">
        <f t="shared" si="5"/>
        <v>#N/A</v>
      </c>
      <c r="AH26" t="e">
        <f t="shared" si="5"/>
        <v>#VALUE!</v>
      </c>
      <c r="AI26" t="e">
        <f t="shared" si="5"/>
        <v>#N/A</v>
      </c>
      <c r="AJ26" t="e">
        <f t="shared" si="5"/>
        <v>#VALUE!</v>
      </c>
      <c r="AK26" t="e">
        <f t="shared" si="5"/>
        <v>#N/A</v>
      </c>
      <c r="AL26" t="e">
        <f t="shared" si="5"/>
        <v>#N/A</v>
      </c>
      <c r="AM26" t="e">
        <f t="shared" si="5"/>
        <v>#VALUE!</v>
      </c>
      <c r="AN26" t="e">
        <f t="shared" si="5"/>
        <v>#N/A</v>
      </c>
      <c r="AO26" t="e">
        <f t="shared" si="5"/>
        <v>#VALUE!</v>
      </c>
    </row>
  </sheetData>
  <phoneticPr fontId="1"/>
  <dataValidations count="1">
    <dataValidation type="list" allowBlank="1" showInputMessage="1" showErrorMessage="1" sqref="C17" xr:uid="{00000000-0002-0000-0500-000000000000}">
      <formula1>$B$3:$B$13</formula1>
    </dataValidation>
  </dataValidations>
  <pageMargins left="0.7" right="0.7" top="0.75" bottom="0.75" header="0.3" footer="0.3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Sheet2</vt:lpstr>
      <vt:lpstr>Sheet3</vt:lpstr>
      <vt:lpstr>csv</vt:lpstr>
      <vt:lpstr>Sheet1</vt:lpstr>
      <vt:lpstr>取り出し (2)</vt:lpstr>
      <vt:lpstr>取り出し</vt:lpstr>
    </vt:vector>
  </TitlesOfParts>
  <Company>東京大学鳥海研究室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宇野 正起</dc:creator>
  <cp:lastModifiedBy>Microsoft Office User</cp:lastModifiedBy>
  <dcterms:created xsi:type="dcterms:W3CDTF">2014-11-28T11:41:32Z</dcterms:created>
  <dcterms:modified xsi:type="dcterms:W3CDTF">2021-04-14T02:26:26Z</dcterms:modified>
</cp:coreProperties>
</file>