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13_ncr:1_{90E71553-6556-634C-9B34-0F18BCCDC095}" xr6:coauthVersionLast="47" xr6:coauthVersionMax="47" xr10:uidLastSave="{00000000-0000-0000-0000-000000000000}"/>
  <bookViews>
    <workbookView xWindow="4300" yWindow="1200" windowWidth="22100" windowHeight="17140" activeTab="3" xr2:uid="{00000000-000D-0000-FFFF-FFFF00000000}"/>
  </bookViews>
  <sheets>
    <sheet name="Export Summary" sheetId="1" r:id="rId1"/>
    <sheet name="Présentation" sheetId="2" r:id="rId2"/>
    <sheet name="Système de traçabilité" sheetId="3" r:id="rId3"/>
    <sheet name="Historique d'approvisionnement" sheetId="13"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13" l="1"/>
  <c r="I36" i="13"/>
  <c r="I35" i="13"/>
  <c r="I34" i="13"/>
  <c r="I33" i="13"/>
  <c r="I32" i="13"/>
  <c r="I31" i="13"/>
  <c r="B31" i="13"/>
  <c r="I29" i="13"/>
  <c r="I22" i="13"/>
  <c r="I21" i="13"/>
  <c r="I20" i="13"/>
  <c r="I19" i="13"/>
  <c r="B19" i="13"/>
  <c r="I17" i="13"/>
  <c r="B7" i="13"/>
  <c r="K17" i="6" l="1"/>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978026E6-B619-904E-990E-E981EA2D299C}">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F60D7898-D13C-FA4A-95E9-F7C18321E025}">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B7CF2B86-6A1A-0D43-BE9D-99979735894C}">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rgb="FF000000"/>
            <rFont val="Helvetica Neue"/>
            <family val="2"/>
          </rPr>
          <t xml:space="preserve">Imported Author:
</t>
        </r>
        <r>
          <rPr>
            <sz val="11"/>
            <color rgb="FF000000"/>
            <rFont val="Helvetica Neue"/>
            <family val="2"/>
          </rPr>
          <t xml:space="preserve">======
</t>
        </r>
        <r>
          <rPr>
            <sz val="11"/>
            <color rgb="FF000000"/>
            <rFont val="Helvetica Neue"/>
            <family val="2"/>
          </rPr>
          <t xml:space="preserve">ID#AAAAcL3h6N4
</t>
        </r>
        <r>
          <rPr>
            <sz val="11"/>
            <color rgb="FF000000"/>
            <rFont val="Helvetica Neue"/>
            <family val="2"/>
          </rPr>
          <t xml:space="preserve">Instructions     (2022-06-27 09:59:03)
</t>
        </r>
        <r>
          <rPr>
            <sz val="11"/>
            <color rgb="FF000000"/>
            <rFont val="Helvetica Neue"/>
            <family val="2"/>
          </rPr>
          <t xml:space="preserve">Année de référence pour renseigner les différents onglets. Correspond à l'année souhaitée de début de reconnaissance
</t>
        </r>
        <r>
          <rPr>
            <sz val="11"/>
            <color rgb="FF000000"/>
            <rFont val="Helvetica Neue"/>
            <family val="2"/>
          </rPr>
          <t>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<sst xmlns="http://schemas.openxmlformats.org/spreadsheetml/2006/main" count="893" uniqueCount="686">
  <si>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</si>
  <si>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</si>
  <si>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</si>
  <si>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</si>
  <si>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</si>
  <si>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</si>
  <si>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</si>
  <si>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</si>
  <si>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</si>
  <si>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</si>
  <si>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</si>
  <si>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</si>
  <si>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</si>
  <si>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</si>
  <si>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</si>
  <si>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</si>
  <si>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</si>
  <si>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</si>
  <si>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</si>
  <si>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</si>
  <si>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</si>
  <si>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</si>
  <si>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</si>
  <si>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</si>
  <si>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</si>
  <si>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</si>
  <si>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</si>
  <si>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</si>
  <si>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</si>
  <si>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</si>
  <si>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</si>
  <si>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</si>
  <si>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</si>
  <si>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</si>
  <si>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</si>
  <si>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</si>
  <si>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</si>
  <si>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</si>
  <si>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</si>
  <si>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</si>
  <si>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</si>
  <si>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</si>
  <si>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</si>
  <si>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</si>
  <si>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</si>
  <si>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</si>
  <si>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</si>
  <si>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</si>
  <si>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</si>
  <si>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</si>
  <si>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</si>
  <si>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</si>
  <si>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</si>
  <si>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</si>
  <si>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</si>
  <si>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</si>
  <si>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</si>
  <si>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</si>
  <si>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</si>
  <si>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</si>
  <si>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</si>
  <si>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</si>
  <si>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</si>
  <si>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</si>
  <si>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</si>
  <si>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</si>
  <si>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</si>
  <si>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</si>
  <si>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</si>
  <si>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</si>
  <si>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</si>
  <si>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</si>
  <si>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</si>
  <si>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</si>
  <si>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</si>
  <si>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</si>
  <si>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</si>
  <si>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</si>
  <si>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</si>
  <si>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</si>
  <si>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</si>
  <si>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</si>
  <si>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</si>
  <si>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</si>
  <si>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</si>
  <si>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</si>
  <si>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</si>
  <si>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</si>
  <si>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</si>
  <si>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</si>
  <si>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</si>
  <si>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</si>
  <si>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</si>
  <si>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</si>
  <si>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</si>
  <si>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</si>
  <si>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</si>
  <si>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</si>
  <si>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</si>
  <si>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</si>
  <si>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</si>
  <si>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</si>
  <si>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</si>
  <si>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</si>
  <si>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</si>
  <si>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</si>
  <si>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</si>
  <si>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</si>
  <si>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</si>
  <si>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</si>
  <si>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</si>
  <si>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</si>
  <si>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</si>
  <si>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</si>
  <si>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</si>
  <si>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</si>
  <si>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</si>
  <si>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</si>
  <si>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</si>
  <si>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</si>
  <si>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</si>
  <si>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</si>
  <si>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</si>
  <si>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</si>
  <si>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</si>
  <si>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</si>
  <si>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</si>
  <si>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</si>
  <si>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</si>
  <si>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</si>
  <si>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</si>
  <si>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</si>
  <si>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</si>
  <si>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</si>
  <si>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</si>
  <si>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</si>
  <si>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</si>
  <si>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</si>
  <si>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</si>
  <si>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</si>
  <si>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</si>
  <si>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</si>
  <si>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</si>
  <si>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</si>
  <si>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</si>
  <si>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</si>
  <si>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</si>
  <si>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</si>
  <si>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</si>
  <si>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</si>
  <si>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</si>
  <si>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</si>
  <si>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</si>
  <si>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</si>
  <si>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</si>
  <si>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</si>
  <si>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</si>
  <si>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</si>
  <si>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</si>
  <si>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</si>
  <si>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</si>
  <si>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</si>
  <si>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</si>
  <si>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</si>
  <si>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</si>
  <si>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</si>
  <si>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</si>
  <si>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</si>
  <si>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</si>
  <si>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</si>
  <si>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</si>
  <si>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</si>
  <si>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</si>
  <si>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</si>
  <si>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</si>
  <si>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</si>
  <si>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</si>
  <si>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</si>
  <si>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</si>
  <si>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</si>
  <si>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</si>
  <si>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</si>
  <si>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</si>
  <si>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</si>
  <si>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</si>
  <si>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</si>
  <si>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</si>
  <si>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</si>
  <si>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</si>
  <si>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</si>
  <si>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</si>
  <si>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</si>
  <si>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</si>
  <si>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</si>
  <si>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</si>
  <si>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</si>
  <si>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</si>
  <si>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</si>
  <si>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</si>
  <si>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</si>
  <si>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</si>
  <si>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</si>
  <si>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</si>
  <si>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</si>
  <si>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</si>
  <si>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</si>
  <si>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</si>
  <si>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</si>
  <si>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</si>
  <si>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</si>
  <si>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</si>
  <si>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</si>
  <si>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</si>
  <si>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</si>
  <si>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</si>
  <si>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</si>
  <si>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</si>
  <si>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</si>
  <si>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</si>
  <si>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</si>
  <si>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</si>
  <si>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</si>
  <si>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</si>
  <si>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</si>
  <si>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</si>
  <si>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</si>
  <si>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</si>
  <si>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</si>
  <si>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</si>
  <si>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</si>
  <si>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</si>
  <si>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</si>
  <si>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</si>
  <si>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</si>
  <si>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</si>
  <si>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</si>
  <si>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</si>
  <si>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</si>
  <si>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</si>
  <si>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</si>
  <si>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</si>
  <si>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</si>
  <si>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</si>
  <si>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</si>
  <si>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</si>
  <si>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</si>
  <si>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</si>
  <si>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</si>
  <si>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</si>
  <si>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</si>
  <si>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</si>
  <si>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</si>
  <si>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</si>
  <si>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</si>
  <si>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</si>
  <si>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</si>
  <si>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</si>
  <si>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</si>
  <si>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</si>
  <si>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</si>
  <si>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</si>
  <si>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</si>
  <si>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</si>
  <si>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</si>
  <si>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</si>
  <si>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</si>
  <si>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</si>
  <si>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</si>
  <si>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</si>
  <si>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</si>
  <si>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</si>
  <si>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</si>
  <si>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</si>
  <si>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</si>
  <si>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</si>
  <si>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</si>
  <si>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</si>
  <si>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</si>
  <si>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</si>
  <si>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</si>
  <si>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</si>
  <si>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</si>
  <si>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</si>
  <si>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</si>
  <si>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</si>
  <si>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</si>
  <si>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</si>
  <si>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</si>
  <si>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</si>
  <si>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</si>
  <si>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</si>
  <si>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</si>
  <si>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</si>
  <si>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</si>
  <si>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</si>
  <si>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</si>
  <si>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</si>
  <si>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</si>
  <si>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</si>
  <si>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</si>
  <si>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</si>
  <si>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</si>
  <si>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</si>
  <si>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</si>
  <si>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</si>
  <si>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</si>
  <si>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</si>
  <si>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</si>
  <si>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</si>
  <si>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</si>
  <si>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</si>
  <si>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</si>
  <si>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</si>
  <si>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</si>
  <si>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</si>
  <si>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</si>
  <si>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</si>
  <si>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</si>
  <si>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</si>
  <si>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</si>
  <si>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</si>
  <si>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</si>
  <si>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</si>
  <si>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</si>
  <si>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</si>
  <si>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</si>
  <si>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</si>
  <si>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</si>
  <si>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</si>
  <si>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</si>
  <si>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</si>
  <si>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</si>
  <si>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</si>
  <si>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</si>
  <si>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</si>
  <si>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</si>
  <si>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</si>
  <si>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</si>
  <si>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</si>
  <si>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</si>
  <si>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</si>
  <si>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</si>
  <si>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</si>
  <si>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</si>
  <si>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</si>
  <si>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</si>
  <si>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</si>
  <si>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</si>
  <si>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</si>
  <si>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</si>
  <si>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</si>
  <si>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</si>
  <si>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</si>
  <si>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</si>
  <si>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</si>
  <si>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</si>
  <si>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</si>
  <si>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</si>
  <si>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</si>
  <si>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</si>
  <si>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</si>
  <si>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</si>
  <si>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</si>
  <si>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</si>
  <si>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</si>
  <si>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</si>
  <si>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</si>
  <si>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</si>
  <si>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</si>
  <si>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</si>
  <si>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</si>
  <si>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</si>
  <si>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</si>
  <si>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</si>
  <si>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</si>
  <si>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</si>
  <si>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</si>
  <si>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</si>
  <si>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</si>
  <si>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</si>
  <si>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</si>
  <si>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</si>
  <si>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</si>
  <si>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</si>
  <si>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</si>
  <si>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</si>
  <si>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</si>
  <si>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</si>
  <si>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</si>
  <si>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</si>
  <si>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</si>
  <si>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</si>
  <si>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</si>
  <si>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</si>
  <si>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</si>
  <si>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</si>
  <si>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</si>
  <si>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</si>
  <si>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</si>
  <si>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</si>
  <si>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</si>
  <si>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</si>
  <si>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</si>
  <si>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</si>
  <si>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</si>
  <si>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</si>
  <si>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</si>
  <si>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</si>
  <si>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</si>
  <si>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</si>
  <si>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</si>
  <si>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</si>
  <si>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</si>
  <si>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</si>
  <si>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</si>
  <si>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</si>
  <si>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</si>
  <si>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</si>
  <si>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</si>
  <si>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</si>
  <si>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</si>
  <si>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</si>
  <si>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</si>
  <si>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</si>
  <si>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</si>
  <si>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</si>
  <si>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</si>
  <si>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</si>
  <si>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</si>
  <si>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</si>
  <si>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</si>
  <si>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</si>
  <si>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</si>
  <si>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</si>
  <si>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</si>
  <si>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</si>
  <si>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</si>
  <si>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</si>
  <si>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</si>
  <si>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</si>
  <si>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</si>
  <si>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</si>
  <si>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</si>
  <si>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</si>
  <si>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</si>
  <si>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</si>
  <si>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</si>
  <si>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</si>
  <si>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</si>
  <si>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</si>
  <si>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</si>
  <si>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</si>
  <si>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</si>
  <si>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</si>
  <si>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</si>
  <si>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</si>
  <si>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</si>
  <si>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</si>
  <si>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</si>
  <si>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</si>
  <si>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</si>
  <si>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</si>
  <si>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</si>
  <si>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</si>
  <si>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</si>
  <si>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</si>
  <si>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</si>
  <si>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</si>
  <si>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</si>
  <si>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</si>
  <si>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</si>
  <si>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</si>
  <si>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</si>
  <si>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</si>
  <si>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</si>
  <si>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</si>
  <si>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</si>
  <si>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</si>
  <si>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</si>
  <si>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</si>
  <si>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</si>
  <si>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</si>
  <si>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</si>
  <si>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</si>
  <si>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</si>
  <si>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</si>
  <si>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</si>
  <si>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</si>
  <si>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</si>
  <si>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</si>
  <si>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</si>
  <si>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</si>
  <si>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</si>
  <si>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</si>
  <si>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</si>
  <si>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</si>
  <si>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</si>
  <si>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</si>
  <si>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</si>
  <si>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</si>
  <si>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</si>
  <si>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</si>
  <si>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</si>
  <si>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</si>
  <si>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</si>
  <si>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</si>
  <si>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</si>
  <si>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</si>
  <si>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</si>
  <si>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</si>
  <si>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</si>
  <si>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</si>
  <si>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</si>
  <si>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</si>
  <si>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</si>
  <si>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</si>
  <si>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</si>
  <si>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</si>
  <si>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</si>
  <si>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</si>
  <si>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</si>
  <si>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</si>
  <si>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</si>
  <si>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</si>
  <si>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</si>
  <si>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</si>
  <si>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</si>
  <si>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</si>
  <si>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</si>
  <si>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</si>
  <si>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</si>
  <si>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</si>
  <si>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</si>
  <si>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</si>
  <si>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</si>
  <si>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</si>
  <si>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</si>
  <si>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</si>
  <si>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</si>
  <si>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</si>
  <si>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</si>
  <si>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</si>
  <si>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</si>
  <si>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</si>
  <si>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</si>
  <si>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</si>
  <si>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</si>
  <si>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</si>
  <si>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</si>
  <si>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</si>
  <si>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</si>
  <si>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</si>
  <si>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</si>
  <si>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</si>
  <si>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</si>
  <si>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</si>
  <si>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</si>
  <si>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</si>
  <si>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</si>
  <si>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</si>
  <si>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</si>
  <si>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</si>
  <si>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</si>
  <si>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</si>
  <si>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</si>
  <si>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</si>
  <si>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</si>
  <si>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</si>
  <si>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</si>
  <si>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</si>
  <si>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</si>
  <si>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</si>
  <si>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</si>
  <si>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</si>
  <si>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</si>
  <si>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</si>
  <si>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</si>
  <si>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</si>
  <si>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</si>
  <si>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</si>
  <si>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</si>
  <si>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</si>
  <si>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</si>
  <si>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</si>
  <si>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</si>
  <si>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</si>
  <si>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</si>
  <si>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</si>
  <si>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</si>
  <si>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</si>
  <si>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</si>
  <si>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</si>
  <si>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</si>
  <si>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</si>
  <si>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</si>
  <si>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</si>
  <si>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</si>
  <si>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</si>
  <si>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</si>
  <si>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</si>
  <si>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</si>
  <si>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</si>
  <si>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</si>
  <si>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</si>
  <si>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</si>
  <si>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</si>
  <si>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</si>
  <si>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</si>
  <si>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</si>
  <si>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</si>
  <si>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</si>
  <si>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</si>
  <si>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</si>
  <si>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</si>
  <si>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</si>
  <si>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</si>
  <si>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</si>
  <si>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</si>
  <si>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</si>
  <si>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</si>
  <si>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</si>
  <si>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</si>
  <si>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</si>
  <si>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</si>
  <si>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</si>
  <si>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</si>
  <si>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</si>
  <si>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</si>
  <si>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</si>
  <si>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</si>
  <si>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</si>
  <si>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</si>
  <si>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</si>
  <si>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</si>
  <si>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</si>
  <si>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</si>
  <si>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</si>
  <si>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</si>
  <si>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</si>
  <si>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</si>
  <si>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</si>
  <si>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</si>
  <si>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</si>
  <si>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</si>
  <si>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</si>
  <si>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</si>
  <si>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</si>
  <si>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</si>
  <si>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</si>
  <si>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</si>
  <si>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</si>
  <si>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</si>
  <si>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</si>
  <si>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</si>
  <si>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</si>
  <si>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</si>
  <si>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</si>
  <si>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</si>
  <si>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</si>
  <si>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</si>
  <si>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</si>
  <si>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</si>
  <si>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</si>
  <si>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</si>
  <si>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</si>
  <si>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</si>
  <si>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</si>
  <si>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</si>
  <si>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</si>
  <si>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</si>
  <si>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</si>
  <si>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</si>
  <si>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</si>
  <si>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GESTORA DE RESIDUOS VINICOS</t>
  </si>
  <si>
    <t>EU-ISCC-Cert-PL214-46261119</t>
  </si>
  <si>
    <t>2BS030486</t>
  </si>
  <si>
    <t xml:space="preserve">DISTILLERIE JEAN GOYARD </t>
  </si>
  <si>
    <t>2BS030151</t>
  </si>
  <si>
    <t>2BS030179</t>
  </si>
  <si>
    <t xml:space="preserve">NB 2023 : données prévisionnelles </t>
  </si>
  <si>
    <t>ALAMBIC BOURGIGNON</t>
  </si>
  <si>
    <t xml:space="preserve">DISTILLERIE DU BEAUJOLLAIS </t>
  </si>
  <si>
    <t>EU-ISCC-Cert-NL220-2239028003</t>
  </si>
  <si>
    <t>EU-ISCC-Cert-PL219-86196202</t>
  </si>
  <si>
    <t>REVICO</t>
  </si>
  <si>
    <t>2BS030142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</si>
</sst>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3"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1"/>
      <color rgb="FF000000"/>
      <name val="Helvetica Neue"/>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style="hair">
        <color theme="7" tint="-0.24994659260841701"/>
      </left>
      <right/>
      <top style="hair">
        <color theme="7" tint="-0.24994659260841701"/>
      </top>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30" fillId="0" borderId="5"/>
    <xf numFmtId="165" fontId="30" fillId="0" borderId="5" applyFont="0" applyFill="0" applyBorder="0" applyAlignment="0" applyProtection="0"/>
  </cellStyleXfs>
  <cellXfs count="42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0" fontId="21" fillId="14" borderId="142" xfId="0" applyNumberFormat="1" applyFont="1" applyFill="1" applyBorder="1" applyAlignment="1">
      <alignment horizontal="center" vertical="center" wrapText="1"/>
    </xf>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21" fillId="4" borderId="217" xfId="0" applyNumberFormat="1" applyFont="1" applyFill="1" applyBorder="1" applyAlignment="1">
      <alignment horizontal="center" vertical="center"/>
    </xf>
    <xf numFmtId="0" fontId="30" fillId="0" borderId="224" xfId="1" applyBorder="1"/>
    <xf numFmtId="0" fontId="30" fillId="0" borderId="225" xfId="1" applyBorder="1"/>
    <xf numFmtId="0" fontId="30" fillId="0" borderId="226" xfId="1" applyBorder="1"/>
    <xf numFmtId="0" fontId="31" fillId="20" borderId="227" xfId="1" applyFont="1" applyFill="1" applyBorder="1" applyAlignment="1">
      <alignment horizontal="center" vertical="center"/>
    </xf>
    <xf numFmtId="0" fontId="31" fillId="20" borderId="228" xfId="1" applyFont="1" applyFill="1" applyBorder="1" applyAlignment="1">
      <alignment horizontal="center" vertical="center"/>
    </xf>
    <xf numFmtId="0" fontId="31" fillId="20" borderId="229" xfId="1" applyFont="1" applyFill="1" applyBorder="1" applyAlignment="1">
      <alignment horizontal="center" vertical="center"/>
    </xf>
    <xf numFmtId="0" fontId="30" fillId="0" borderId="230" xfId="1" applyBorder="1"/>
    <xf numFmtId="0" fontId="30" fillId="0" borderId="231" xfId="1" applyBorder="1"/>
    <xf numFmtId="0" fontId="30" fillId="0" borderId="232" xfId="1" applyBorder="1"/>
    <xf numFmtId="0" fontId="30" fillId="0" borderId="5" xfId="1"/>
    <xf numFmtId="0" fontId="32" fillId="21" borderId="233" xfId="1" applyFont="1" applyFill="1" applyBorder="1" applyAlignment="1">
      <alignment horizontal="center" vertical="center"/>
    </xf>
    <xf numFmtId="0" fontId="32" fillId="21" borderId="227" xfId="1" applyFont="1" applyFill="1" applyBorder="1" applyAlignment="1">
      <alignment horizontal="center" vertical="center"/>
    </xf>
    <xf numFmtId="0" fontId="32" fillId="21" borderId="228" xfId="1" applyFont="1" applyFill="1" applyBorder="1" applyAlignment="1">
      <alignment horizontal="center" vertical="center"/>
    </xf>
    <xf numFmtId="0" fontId="32" fillId="21" borderId="229" xfId="1" applyFont="1" applyFill="1" applyBorder="1" applyAlignment="1">
      <alignment horizontal="center" vertical="center"/>
    </xf>
    <xf numFmtId="0" fontId="33" fillId="21" borderId="233" xfId="1" applyFont="1" applyFill="1" applyBorder="1" applyAlignment="1">
      <alignment horizontal="center" vertical="center" wrapText="1"/>
    </xf>
    <xf numFmtId="0" fontId="32" fillId="21" borderId="234" xfId="1" applyFont="1" applyFill="1" applyBorder="1" applyAlignment="1">
      <alignment horizontal="center" vertical="center"/>
    </xf>
    <xf numFmtId="0" fontId="36" fillId="22" borderId="235" xfId="1" applyFont="1" applyFill="1" applyBorder="1" applyAlignment="1">
      <alignment horizontal="center" vertical="center" wrapText="1"/>
    </xf>
    <xf numFmtId="0" fontId="36" fillId="22" borderId="236" xfId="1" applyFont="1" applyFill="1" applyBorder="1" applyAlignment="1">
      <alignment horizontal="center" vertical="center" wrapText="1"/>
    </xf>
    <xf numFmtId="0" fontId="36" fillId="22" borderId="235" xfId="1" applyFont="1" applyFill="1" applyBorder="1" applyAlignment="1">
      <alignment horizontal="center" vertical="center" wrapText="1"/>
    </xf>
    <xf numFmtId="0" fontId="36" fillId="22" borderId="236" xfId="1" applyFont="1" applyFill="1" applyBorder="1" applyAlignment="1">
      <alignment horizontal="center" vertical="center" wrapText="1"/>
    </xf>
    <xf numFmtId="0" fontId="33" fillId="21" borderId="234" xfId="1" applyFont="1" applyFill="1" applyBorder="1" applyAlignment="1">
      <alignment horizontal="center" vertical="center" wrapText="1"/>
    </xf>
    <xf numFmtId="0" fontId="32" fillId="21" borderId="237" xfId="1" applyFont="1" applyFill="1" applyBorder="1" applyAlignment="1">
      <alignment horizontal="center" vertical="center"/>
    </xf>
    <xf numFmtId="0" fontId="37" fillId="23" borderId="227" xfId="1" applyFont="1" applyFill="1" applyBorder="1" applyAlignment="1">
      <alignment horizontal="center" vertical="center" wrapText="1"/>
    </xf>
    <xf numFmtId="0" fontId="37" fillId="23" borderId="228" xfId="1" applyFont="1" applyFill="1" applyBorder="1" applyAlignment="1">
      <alignment horizontal="center" vertical="center" wrapText="1"/>
    </xf>
    <xf numFmtId="0" fontId="37" fillId="23" borderId="229" xfId="1" applyFont="1" applyFill="1" applyBorder="1" applyAlignment="1">
      <alignment horizontal="center" vertical="center" wrapText="1"/>
    </xf>
    <xf numFmtId="0" fontId="36" fillId="22" borderId="238" xfId="1" applyFont="1" applyFill="1" applyBorder="1" applyAlignment="1">
      <alignment horizontal="center" vertical="center" wrapText="1"/>
    </xf>
    <xf numFmtId="0" fontId="36" fillId="22" borderId="239" xfId="1" applyFont="1" applyFill="1" applyBorder="1" applyAlignment="1">
      <alignment horizontal="center" vertical="center" wrapText="1"/>
    </xf>
    <xf numFmtId="0" fontId="33" fillId="21" borderId="237" xfId="1" applyFont="1" applyFill="1" applyBorder="1" applyAlignment="1">
      <alignment horizontal="center" vertical="center" wrapText="1"/>
    </xf>
    <xf numFmtId="0" fontId="32" fillId="21" borderId="234" xfId="1" applyFont="1" applyFill="1" applyBorder="1" applyAlignment="1">
      <alignment horizontal="center" vertical="center"/>
    </xf>
    <xf numFmtId="0" fontId="37" fillId="23" borderId="5" xfId="1" applyFont="1" applyFill="1" applyAlignment="1">
      <alignment horizontal="center" vertical="center" wrapText="1"/>
    </xf>
    <xf numFmtId="0" fontId="37" fillId="23" borderId="236" xfId="1" applyFont="1" applyFill="1" applyBorder="1" applyAlignment="1">
      <alignment horizontal="center" vertical="center" wrapText="1"/>
    </xf>
    <xf numFmtId="0" fontId="36" fillId="22" borderId="5" xfId="1" applyFont="1" applyFill="1" applyAlignment="1">
      <alignment horizontal="center" vertical="center" wrapText="1"/>
    </xf>
    <xf numFmtId="0" fontId="33" fillId="21" borderId="234" xfId="1" applyFont="1" applyFill="1" applyBorder="1" applyAlignment="1">
      <alignment horizontal="center" vertical="center" wrapText="1"/>
    </xf>
    <xf numFmtId="0" fontId="38" fillId="24" borderId="233" xfId="1" applyFont="1" applyFill="1" applyBorder="1" applyAlignment="1" applyProtection="1">
      <alignment horizontal="center" vertical="center" wrapText="1"/>
      <protection locked="0"/>
    </xf>
    <xf numFmtId="0" fontId="30" fillId="25" borderId="240" xfId="1" applyFill="1" applyBorder="1" applyProtection="1">
      <protection locked="0"/>
    </xf>
    <xf numFmtId="0" fontId="30" fillId="25" borderId="241" xfId="1" applyFill="1" applyBorder="1" applyAlignment="1" applyProtection="1">
      <alignment wrapText="1"/>
      <protection locked="0"/>
    </xf>
    <xf numFmtId="0" fontId="30" fillId="25" borderId="242" xfId="1" applyFill="1" applyBorder="1" applyAlignment="1" applyProtection="1">
      <alignment wrapText="1"/>
      <protection locked="0"/>
    </xf>
    <xf numFmtId="0" fontId="30" fillId="25" borderId="243" xfId="1" applyFill="1" applyBorder="1" applyAlignment="1" applyProtection="1">
      <alignment wrapText="1"/>
      <protection locked="0"/>
    </xf>
    <xf numFmtId="0" fontId="30" fillId="25" borderId="244" xfId="1" applyFill="1" applyBorder="1" applyProtection="1">
      <protection locked="0"/>
    </xf>
    <xf numFmtId="166" fontId="0" fillId="25" borderId="245" xfId="2" applyNumberFormat="1" applyFont="1" applyFill="1" applyBorder="1" applyProtection="1">
      <protection locked="0"/>
    </xf>
    <xf numFmtId="0" fontId="38" fillId="24" borderId="234" xfId="1" applyFont="1" applyFill="1" applyBorder="1" applyAlignment="1" applyProtection="1">
      <alignment horizontal="center" vertical="center" wrapText="1"/>
      <protection locked="0"/>
    </xf>
    <xf numFmtId="0" fontId="30" fillId="25" borderId="246" xfId="1" applyFill="1" applyBorder="1" applyProtection="1">
      <protection locked="0"/>
    </xf>
    <xf numFmtId="0" fontId="30" fillId="25" borderId="247" xfId="1" applyFill="1" applyBorder="1" applyProtection="1">
      <protection locked="0"/>
    </xf>
    <xf numFmtId="0" fontId="30" fillId="25" borderId="248" xfId="1" applyFill="1" applyBorder="1" applyProtection="1">
      <protection locked="0"/>
    </xf>
    <xf numFmtId="166" fontId="0" fillId="25" borderId="249" xfId="2" applyNumberFormat="1" applyFont="1" applyFill="1" applyBorder="1" applyProtection="1">
      <protection locked="0"/>
    </xf>
    <xf numFmtId="0" fontId="30" fillId="25" borderId="250" xfId="1" applyFill="1" applyBorder="1" applyProtection="1">
      <protection locked="0"/>
    </xf>
    <xf numFmtId="0" fontId="39" fillId="25" borderId="246" xfId="1" applyFont="1" applyFill="1" applyBorder="1" applyProtection="1">
      <protection locked="0"/>
    </xf>
    <xf numFmtId="0" fontId="39" fillId="25" borderId="247" xfId="1" applyFont="1" applyFill="1" applyBorder="1" applyProtection="1">
      <protection locked="0"/>
    </xf>
    <xf numFmtId="0" fontId="39" fillId="25" borderId="240" xfId="1" applyFont="1" applyFill="1" applyBorder="1" applyProtection="1">
      <protection locked="0"/>
    </xf>
    <xf numFmtId="166" fontId="39" fillId="25" borderId="249" xfId="2" applyNumberFormat="1" applyFont="1" applyFill="1" applyBorder="1" applyProtection="1">
      <protection locked="0"/>
    </xf>
    <xf numFmtId="0" fontId="30" fillId="25" borderId="251" xfId="1" applyFill="1" applyBorder="1" applyProtection="1">
      <protection locked="0"/>
    </xf>
    <xf numFmtId="0" fontId="30" fillId="25" borderId="252" xfId="1" applyFill="1" applyBorder="1" applyProtection="1">
      <protection locked="0"/>
    </xf>
    <xf numFmtId="0" fontId="30" fillId="25" borderId="253" xfId="1" applyFill="1" applyBorder="1" applyProtection="1">
      <protection locked="0"/>
    </xf>
    <xf numFmtId="166" fontId="0" fillId="25" borderId="254" xfId="2" applyNumberFormat="1" applyFont="1" applyFill="1" applyBorder="1" applyProtection="1">
      <protection locked="0"/>
    </xf>
    <xf numFmtId="0" fontId="36" fillId="26" borderId="236" xfId="1" applyFont="1" applyFill="1" applyBorder="1" applyAlignment="1">
      <alignment horizontal="right"/>
    </xf>
    <xf numFmtId="166" fontId="40" fillId="27" borderId="233" xfId="2" applyNumberFormat="1" applyFont="1" applyFill="1" applyBorder="1"/>
    <xf numFmtId="0" fontId="30" fillId="28" borderId="255" xfId="1" applyFill="1" applyBorder="1" applyAlignment="1">
      <alignment horizontal="center" vertical="center" wrapText="1"/>
    </xf>
    <xf numFmtId="0" fontId="30" fillId="28" borderId="256" xfId="1" applyFill="1" applyBorder="1" applyAlignment="1">
      <alignment horizontal="center" vertical="center" wrapText="1"/>
    </xf>
    <xf numFmtId="0" fontId="30" fillId="28" borderId="257" xfId="1" applyFill="1" applyBorder="1" applyAlignment="1">
      <alignment horizontal="center" vertical="center" wrapText="1"/>
    </xf>
    <xf numFmtId="0" fontId="30" fillId="25" borderId="258" xfId="1" applyFill="1" applyBorder="1" applyAlignment="1" applyProtection="1">
      <alignment wrapText="1"/>
      <protection locked="0"/>
    </xf>
    <xf numFmtId="0" fontId="30" fillId="25" borderId="259" xfId="1" applyFill="1" applyBorder="1" applyAlignment="1" applyProtection="1">
      <alignment wrapText="1"/>
      <protection locked="0"/>
    </xf>
    <xf numFmtId="0" fontId="30" fillId="25" borderId="260" xfId="1" applyFill="1" applyBorder="1" applyAlignment="1" applyProtection="1">
      <alignment wrapText="1"/>
      <protection locked="0"/>
    </xf>
    <xf numFmtId="0" fontId="30" fillId="25" borderId="261" xfId="1" applyFill="1" applyBorder="1" applyProtection="1">
      <protection locked="0"/>
    </xf>
    <xf numFmtId="166" fontId="0" fillId="25" borderId="262" xfId="2" applyNumberFormat="1" applyFont="1" applyFill="1" applyBorder="1" applyProtection="1">
      <protection locked="0"/>
    </xf>
    <xf numFmtId="0" fontId="30" fillId="25" borderId="263" xfId="1" applyFill="1" applyBorder="1" applyAlignment="1" applyProtection="1">
      <alignment wrapText="1"/>
      <protection locked="0"/>
    </xf>
    <xf numFmtId="0" fontId="30" fillId="25" borderId="264" xfId="1" applyFill="1" applyBorder="1" applyProtection="1">
      <protection locked="0"/>
    </xf>
    <xf numFmtId="0" fontId="30" fillId="25" borderId="265" xfId="1" applyFill="1" applyBorder="1" applyProtection="1">
      <protection locked="0"/>
    </xf>
    <xf numFmtId="0" fontId="30" fillId="25" borderId="243" xfId="1" applyFill="1" applyBorder="1" applyProtection="1">
      <protection locked="0"/>
    </xf>
    <xf numFmtId="0" fontId="36" fillId="26" borderId="266" xfId="1" applyFont="1" applyFill="1" applyBorder="1" applyAlignment="1">
      <alignment horizontal="right"/>
    </xf>
    <xf numFmtId="166" fontId="40" fillId="27" borderId="233" xfId="2" applyNumberFormat="1" applyFont="1" applyFill="1" applyBorder="1" applyAlignment="1"/>
    <xf numFmtId="0" fontId="38" fillId="24" borderId="267" xfId="1" applyFont="1" applyFill="1" applyBorder="1" applyAlignment="1" applyProtection="1">
      <alignment horizontal="center" vertical="center" wrapText="1"/>
      <protection locked="0"/>
    </xf>
    <xf numFmtId="0" fontId="30" fillId="25" borderId="258" xfId="1" applyFill="1" applyBorder="1" applyProtection="1">
      <protection locked="0"/>
    </xf>
    <xf numFmtId="0" fontId="30" fillId="25" borderId="261" xfId="1" applyFill="1" applyBorder="1" applyAlignment="1" applyProtection="1">
      <alignment wrapText="1"/>
      <protection locked="0"/>
    </xf>
    <xf numFmtId="0" fontId="30" fillId="25" borderId="268" xfId="1" applyFill="1" applyBorder="1" applyProtection="1">
      <protection locked="0"/>
    </xf>
    <xf numFmtId="0" fontId="30" fillId="25" borderId="269" xfId="1" applyFill="1" applyBorder="1" applyProtection="1">
      <protection locked="0"/>
    </xf>
    <xf numFmtId="0" fontId="30" fillId="25" borderId="270" xfId="1" applyFill="1" applyBorder="1" applyProtection="1">
      <protection locked="0"/>
    </xf>
    <xf numFmtId="0" fontId="30" fillId="25" borderId="271" xfId="1" applyFill="1" applyBorder="1" applyProtection="1">
      <protection locked="0"/>
    </xf>
    <xf numFmtId="0" fontId="38" fillId="24" borderId="237" xfId="1" applyFont="1" applyFill="1" applyBorder="1" applyAlignment="1" applyProtection="1">
      <alignment horizontal="center" vertical="center" wrapText="1"/>
      <protection locked="0"/>
    </xf>
    <xf numFmtId="0" fontId="36" fillId="26" borderId="238" xfId="1" applyFont="1" applyFill="1" applyBorder="1" applyAlignment="1">
      <alignment horizontal="right"/>
    </xf>
    <xf numFmtId="0" fontId="36" fillId="26" borderId="239" xfId="1" applyFont="1" applyFill="1" applyBorder="1" applyAlignment="1">
      <alignment horizontal="right"/>
    </xf>
    <xf numFmtId="0" fontId="36" fillId="26" borderId="228" xfId="1" applyFont="1" applyFill="1" applyBorder="1" applyAlignment="1">
      <alignment horizontal="right"/>
    </xf>
    <xf numFmtId="166" fontId="40" fillId="27" borderId="272" xfId="2" applyNumberFormat="1" applyFont="1" applyFill="1" applyBorder="1" applyAlignment="1"/>
    <xf numFmtId="0" fontId="30" fillId="0" borderId="231" xfId="1" applyBorder="1" applyAlignment="1">
      <alignment horizontal="center"/>
    </xf>
    <xf numFmtId="0" fontId="30" fillId="0" borderId="231" xfId="1" applyBorder="1" applyAlignment="1">
      <alignment wrapText="1"/>
    </xf>
    <xf numFmtId="0" fontId="30" fillId="0" borderId="273" xfId="1" applyBorder="1"/>
  </cellXfs>
  <cellStyles count="3">
    <cellStyle name="Milliers 2" xfId="2" xr:uid="{2CE0B64D-A9C4-3B4A-8DBE-BF317DAE9F85}"/>
    <cellStyle name="Normal" xfId="0" builtinId="0"/>
    <cellStyle name="Normal 2" xfId="1" xr:uid="{9A7FDE45-2D12-1745-821C-83F9DEF87D9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117474</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3"/>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5" t="s">
        <v>16</v>
      </c>
      <c r="C2" s="186"/>
      <c r="D2" s="187"/>
      <c r="E2" s="187"/>
      <c r="F2" s="188"/>
      <c r="G2" s="25"/>
      <c r="H2" s="26"/>
      <c r="I2" s="26"/>
      <c r="J2" s="26"/>
      <c r="K2" s="26"/>
      <c r="L2" s="26"/>
      <c r="M2" s="26"/>
      <c r="N2" s="26"/>
      <c r="O2" s="26"/>
      <c r="P2" s="26"/>
      <c r="Q2" s="26"/>
      <c r="R2" s="26"/>
      <c r="S2" s="26"/>
      <c r="T2" s="26"/>
      <c r="U2" s="26"/>
      <c r="V2" s="26"/>
      <c r="W2" s="26"/>
      <c r="X2" s="26"/>
      <c r="Y2" s="26"/>
      <c r="Z2" s="26"/>
    </row>
    <row r="3" spans="1:26" ht="18.75" customHeight="1" x14ac:dyDescent="0.2">
      <c r="A3" s="24"/>
      <c r="B3" s="189" t="s">
        <v>17</v>
      </c>
      <c r="C3" s="186"/>
      <c r="D3" s="187"/>
      <c r="E3" s="187"/>
      <c r="F3" s="188"/>
      <c r="G3" s="25"/>
      <c r="H3" s="26"/>
      <c r="I3" s="26"/>
      <c r="J3" s="26"/>
      <c r="K3" s="26"/>
      <c r="L3" s="26"/>
      <c r="M3" s="26"/>
      <c r="N3" s="26"/>
      <c r="O3" s="26"/>
      <c r="P3" s="26"/>
      <c r="Q3" s="26"/>
      <c r="R3" s="26"/>
      <c r="S3" s="26"/>
      <c r="T3" s="26"/>
      <c r="U3" s="26"/>
      <c r="V3" s="26"/>
      <c r="W3" s="26"/>
      <c r="X3" s="26"/>
      <c r="Y3" s="26"/>
      <c r="Z3" s="26"/>
    </row>
    <row r="4" spans="1:26" ht="15" customHeight="1" x14ac:dyDescent="0.15">
      <c r="A4" s="24"/>
      <c r="B4" s="190" t="s">
        <v>18</v>
      </c>
      <c r="C4" s="191"/>
      <c r="D4" s="192"/>
      <c r="E4" s="192"/>
      <c r="F4" s="19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194" t="s">
        <v>20</v>
      </c>
      <c r="D5" s="195"/>
      <c r="E5" s="196"/>
      <c r="F5" s="19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198" t="s">
        <v>22</v>
      </c>
      <c r="D6" s="199"/>
      <c r="E6" s="200"/>
      <c r="F6" s="20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198" t="s">
        <v>25</v>
      </c>
      <c r="D8" s="199"/>
      <c r="E8" s="200"/>
      <c r="F8" s="20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198" t="s">
        <v>27</v>
      </c>
      <c r="D9" s="199"/>
      <c r="E9" s="200"/>
      <c r="F9" s="20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198" t="s">
        <v>29</v>
      </c>
      <c r="D10" s="199"/>
      <c r="E10" s="200"/>
      <c r="F10" s="20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26" t="s">
        <v>32</v>
      </c>
      <c r="D12" s="227"/>
      <c r="E12" s="228"/>
      <c r="F12" s="22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0" t="s">
        <v>33</v>
      </c>
      <c r="C13" s="231"/>
      <c r="D13" s="232"/>
      <c r="E13" s="232"/>
      <c r="F13" s="23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34" t="s">
        <v>35</v>
      </c>
      <c r="D14" s="195"/>
      <c r="E14" s="196"/>
      <c r="F14" s="23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36" t="s">
        <v>37</v>
      </c>
      <c r="D15" s="199"/>
      <c r="E15" s="200"/>
      <c r="F15" s="23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2"/>
      <c r="C17" s="186"/>
      <c r="D17" s="187"/>
      <c r="E17" s="187"/>
      <c r="F17" s="18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38" t="s">
        <v>40</v>
      </c>
      <c r="C18" s="186"/>
      <c r="D18" s="187"/>
      <c r="E18" s="187"/>
      <c r="F18" s="18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2"/>
      <c r="C22" s="186"/>
      <c r="D22" s="187"/>
      <c r="E22" s="187"/>
      <c r="F22" s="18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03" t="s">
        <v>45</v>
      </c>
      <c r="D23" s="204"/>
      <c r="E23" s="205"/>
      <c r="F23" s="20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7"/>
      <c r="C26" s="208"/>
      <c r="D26" s="209"/>
      <c r="E26" s="209"/>
      <c r="F26" s="21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1" t="s">
        <v>48</v>
      </c>
      <c r="C27" s="212"/>
      <c r="D27" s="213"/>
      <c r="E27" s="213"/>
      <c r="F27" s="21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5"/>
      <c r="C28" s="216"/>
      <c r="D28" s="217"/>
      <c r="E28" s="217"/>
      <c r="F28" s="21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19"/>
      <c r="C29" s="220"/>
      <c r="D29" s="220"/>
      <c r="E29" s="220"/>
      <c r="F29" s="22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2"/>
      <c r="C30" s="220"/>
      <c r="D30" s="220"/>
      <c r="E30" s="220"/>
      <c r="F30" s="22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2"/>
      <c r="C31" s="220"/>
      <c r="D31" s="220"/>
      <c r="E31" s="220"/>
      <c r="F31" s="22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2"/>
      <c r="C32" s="220"/>
      <c r="D32" s="220"/>
      <c r="E32" s="220"/>
      <c r="F32" s="22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3"/>
      <c r="C33" s="224"/>
      <c r="D33" s="224"/>
      <c r="E33" s="224"/>
      <c r="F33" s="22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54" t="s">
        <v>16</v>
      </c>
      <c r="C2" s="231"/>
      <c r="D2" s="232"/>
      <c r="E2" s="232"/>
      <c r="F2" s="232"/>
      <c r="G2" s="232"/>
      <c r="H2" s="232"/>
      <c r="I2" s="232"/>
      <c r="J2" s="233"/>
      <c r="K2" s="29"/>
      <c r="L2" s="26"/>
      <c r="M2" s="26"/>
      <c r="N2" s="26"/>
      <c r="O2" s="26"/>
      <c r="P2" s="26"/>
      <c r="Q2" s="26"/>
      <c r="R2" s="26"/>
      <c r="S2" s="26"/>
      <c r="T2" s="26"/>
      <c r="U2" s="26"/>
      <c r="V2" s="26"/>
      <c r="W2" s="26"/>
      <c r="X2" s="26"/>
      <c r="Y2" s="26"/>
      <c r="Z2" s="26"/>
    </row>
    <row r="3" spans="1:26" ht="18.75" customHeight="1" x14ac:dyDescent="0.15">
      <c r="A3" s="27"/>
      <c r="B3" s="255" t="s">
        <v>49</v>
      </c>
      <c r="C3" s="231"/>
      <c r="D3" s="232"/>
      <c r="E3" s="232"/>
      <c r="F3" s="232"/>
      <c r="G3" s="232"/>
      <c r="H3" s="232"/>
      <c r="I3" s="232"/>
      <c r="J3" s="233"/>
      <c r="K3" s="29"/>
      <c r="L3" s="26"/>
      <c r="M3" s="26"/>
      <c r="N3" s="26"/>
      <c r="O3" s="26"/>
      <c r="P3" s="26"/>
      <c r="Q3" s="26"/>
      <c r="R3" s="26"/>
      <c r="S3" s="26"/>
      <c r="T3" s="26"/>
      <c r="U3" s="26"/>
      <c r="V3" s="26"/>
      <c r="W3" s="26"/>
      <c r="X3" s="26"/>
      <c r="Y3" s="26"/>
      <c r="Z3" s="26"/>
    </row>
    <row r="4" spans="1:26" ht="16.5" customHeight="1" x14ac:dyDescent="0.15">
      <c r="A4" s="27"/>
      <c r="B4" s="256" t="s">
        <v>50</v>
      </c>
      <c r="C4" s="231"/>
      <c r="D4" s="233"/>
      <c r="E4" s="256" t="s">
        <v>51</v>
      </c>
      <c r="F4" s="231"/>
      <c r="G4" s="233"/>
      <c r="H4" s="256" t="s">
        <v>52</v>
      </c>
      <c r="I4" s="231"/>
      <c r="J4" s="257"/>
      <c r="K4" s="26"/>
      <c r="L4" s="26"/>
      <c r="M4" s="26"/>
      <c r="N4" s="26"/>
      <c r="O4" s="26"/>
      <c r="P4" s="26"/>
      <c r="Q4" s="26"/>
      <c r="R4" s="26"/>
      <c r="S4" s="26"/>
      <c r="T4" s="26"/>
      <c r="U4" s="26"/>
      <c r="V4" s="26"/>
      <c r="W4" s="26"/>
      <c r="X4" s="26"/>
      <c r="Y4" s="26"/>
      <c r="Z4" s="26"/>
    </row>
    <row r="5" spans="1:26" ht="8" customHeight="1" x14ac:dyDescent="0.15">
      <c r="A5" s="27"/>
      <c r="B5" s="239"/>
      <c r="C5" s="240"/>
      <c r="D5" s="241"/>
      <c r="E5" s="239"/>
      <c r="F5" s="240"/>
      <c r="G5" s="241"/>
      <c r="H5" s="239"/>
      <c r="I5" s="240"/>
      <c r="J5" s="251"/>
      <c r="K5" s="26"/>
      <c r="L5" s="26"/>
      <c r="M5" s="26"/>
      <c r="N5" s="26"/>
      <c r="O5" s="26"/>
      <c r="P5" s="26"/>
      <c r="Q5" s="26"/>
      <c r="R5" s="26"/>
      <c r="S5" s="26"/>
      <c r="T5" s="26"/>
      <c r="U5" s="26"/>
      <c r="V5" s="26"/>
      <c r="W5" s="26"/>
      <c r="X5" s="26"/>
      <c r="Y5" s="26"/>
      <c r="Z5" s="26"/>
    </row>
    <row r="6" spans="1:26" ht="37.5" customHeight="1" x14ac:dyDescent="0.15">
      <c r="A6" s="27"/>
      <c r="B6" s="242"/>
      <c r="C6" s="220"/>
      <c r="D6" s="243"/>
      <c r="E6" s="242"/>
      <c r="F6" s="220"/>
      <c r="G6" s="243"/>
      <c r="H6" s="242"/>
      <c r="I6" s="220"/>
      <c r="J6" s="252"/>
      <c r="K6" s="26"/>
      <c r="L6" s="26"/>
      <c r="M6" s="26"/>
      <c r="N6" s="26"/>
      <c r="O6" s="26"/>
      <c r="P6" s="26"/>
      <c r="Q6" s="26"/>
      <c r="R6" s="26"/>
      <c r="S6" s="26"/>
      <c r="T6" s="26"/>
      <c r="U6" s="26"/>
      <c r="V6" s="26"/>
      <c r="W6" s="26"/>
      <c r="X6" s="26"/>
      <c r="Y6" s="26"/>
      <c r="Z6" s="26"/>
    </row>
    <row r="7" spans="1:26" ht="37.5" customHeight="1" x14ac:dyDescent="0.15">
      <c r="A7" s="27"/>
      <c r="B7" s="244"/>
      <c r="C7" s="220"/>
      <c r="D7" s="243"/>
      <c r="E7" s="244"/>
      <c r="F7" s="220"/>
      <c r="G7" s="243"/>
      <c r="H7" s="244"/>
      <c r="I7" s="220"/>
      <c r="J7" s="252"/>
      <c r="K7" s="26"/>
      <c r="L7" s="26"/>
      <c r="M7" s="26"/>
      <c r="N7" s="26"/>
      <c r="O7" s="26"/>
      <c r="P7" s="26"/>
      <c r="Q7" s="26"/>
      <c r="R7" s="26"/>
      <c r="S7" s="26"/>
      <c r="T7" s="26"/>
      <c r="U7" s="26"/>
      <c r="V7" s="26"/>
      <c r="W7" s="26"/>
      <c r="X7" s="26"/>
      <c r="Y7" s="26"/>
      <c r="Z7" s="26"/>
    </row>
    <row r="8" spans="1:26" ht="37.5" customHeight="1" x14ac:dyDescent="0.15">
      <c r="A8" s="27"/>
      <c r="B8" s="244"/>
      <c r="C8" s="220"/>
      <c r="D8" s="243"/>
      <c r="E8" s="244"/>
      <c r="F8" s="220"/>
      <c r="G8" s="243"/>
      <c r="H8" s="244"/>
      <c r="I8" s="220"/>
      <c r="J8" s="252"/>
      <c r="K8" s="26"/>
      <c r="L8" s="26"/>
      <c r="M8" s="26"/>
      <c r="N8" s="26"/>
      <c r="O8" s="26"/>
      <c r="P8" s="26"/>
      <c r="Q8" s="26"/>
      <c r="R8" s="26"/>
      <c r="S8" s="26"/>
      <c r="T8" s="26"/>
      <c r="U8" s="26"/>
      <c r="V8" s="26"/>
      <c r="W8" s="26"/>
      <c r="X8" s="26"/>
      <c r="Y8" s="26"/>
      <c r="Z8" s="26"/>
    </row>
    <row r="9" spans="1:26" ht="12.75" customHeight="1" x14ac:dyDescent="0.15">
      <c r="A9" s="27"/>
      <c r="B9" s="245"/>
      <c r="C9" s="246"/>
      <c r="D9" s="247"/>
      <c r="E9" s="248"/>
      <c r="F9" s="249"/>
      <c r="G9" s="250"/>
      <c r="H9" s="248"/>
      <c r="I9" s="249"/>
      <c r="J9" s="253"/>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BDA9A-988D-574F-8300-091A579CE28B}">
  <dimension ref="A1:AZ300"/>
  <sheetViews>
    <sheetView tabSelected="1" workbookViewId="0">
      <selection activeCell="B42" sqref="B42:G42"/>
    </sheetView>
  </sheetViews>
  <sheetFormatPr baseColWidth="10" defaultRowHeight="13" x14ac:dyDescent="0.15"/>
  <cols>
    <col min="1" max="1" width="8.5" style="341" customWidth="1"/>
    <col min="2" max="2" width="14.1640625" style="348" customWidth="1"/>
    <col min="3" max="3" width="28.5" style="348" customWidth="1"/>
    <col min="4" max="6" width="17.1640625" style="348" customWidth="1"/>
    <col min="7" max="7" width="32.33203125" style="348" bestFit="1" customWidth="1"/>
    <col min="8" max="8" width="32.1640625" style="348" customWidth="1"/>
    <col min="9" max="9" width="17.1640625" style="348" customWidth="1"/>
    <col min="10" max="10" width="10.83203125" style="345"/>
    <col min="11" max="51" width="10.83203125" style="346"/>
    <col min="52" max="52" width="10.83203125" style="347"/>
    <col min="53" max="16384" width="10.83203125" style="348"/>
  </cols>
  <sheetData>
    <row r="1" spans="1:52" s="340" customFormat="1" ht="15" customHeight="1" thickBot="1" x14ac:dyDescent="0.2">
      <c r="A1" s="339"/>
      <c r="J1" s="339"/>
      <c r="K1" s="339"/>
      <c r="L1" s="339"/>
      <c r="M1" s="339"/>
      <c r="N1" s="339"/>
      <c r="O1" s="339"/>
      <c r="P1" s="339"/>
      <c r="Q1" s="339"/>
      <c r="R1" s="339"/>
      <c r="S1" s="339"/>
      <c r="T1" s="339"/>
      <c r="U1" s="339"/>
      <c r="V1" s="339"/>
      <c r="W1" s="339"/>
      <c r="X1" s="339"/>
      <c r="Y1" s="339"/>
      <c r="Z1" s="339"/>
      <c r="AA1" s="339"/>
      <c r="AB1" s="33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row>
    <row r="2" spans="1:52" ht="21" thickBot="1" x14ac:dyDescent="0.2">
      <c r="B2" s="342" t="s">
        <v>660</v>
      </c>
      <c r="C2" s="343"/>
      <c r="D2" s="343"/>
      <c r="E2" s="343"/>
      <c r="F2" s="343"/>
      <c r="G2" s="343"/>
      <c r="H2" s="343"/>
      <c r="I2" s="344"/>
    </row>
    <row r="3" spans="1:52" ht="18.75" customHeight="1" thickBot="1" x14ac:dyDescent="0.2">
      <c r="B3" s="349" t="s">
        <v>54</v>
      </c>
      <c r="C3" s="350" t="s">
        <v>661</v>
      </c>
      <c r="D3" s="351"/>
      <c r="E3" s="351"/>
      <c r="F3" s="351"/>
      <c r="G3" s="350" t="s">
        <v>662</v>
      </c>
      <c r="H3" s="352"/>
      <c r="I3" s="353" t="s">
        <v>663</v>
      </c>
    </row>
    <row r="4" spans="1:52" ht="30" customHeight="1" thickBot="1" x14ac:dyDescent="0.2">
      <c r="B4" s="354"/>
      <c r="C4" s="355" t="s">
        <v>57</v>
      </c>
      <c r="D4" s="356" t="s">
        <v>58</v>
      </c>
      <c r="E4" s="356" t="s">
        <v>59</v>
      </c>
      <c r="F4" s="356" t="s">
        <v>60</v>
      </c>
      <c r="G4" s="357" t="s">
        <v>19</v>
      </c>
      <c r="H4" s="358" t="s">
        <v>664</v>
      </c>
      <c r="I4" s="359"/>
    </row>
    <row r="5" spans="1:52" ht="12" customHeight="1" thickBot="1" x14ac:dyDescent="0.2">
      <c r="B5" s="360"/>
      <c r="C5" s="361" t="s">
        <v>61</v>
      </c>
      <c r="D5" s="362"/>
      <c r="E5" s="362"/>
      <c r="F5" s="363"/>
      <c r="G5" s="364"/>
      <c r="H5" s="365"/>
      <c r="I5" s="366"/>
    </row>
    <row r="6" spans="1:52" ht="12" customHeight="1" thickBot="1" x14ac:dyDescent="0.2">
      <c r="B6" s="367"/>
      <c r="C6" s="368"/>
      <c r="D6" s="369"/>
      <c r="E6" s="369"/>
      <c r="F6" s="369"/>
      <c r="G6" s="370"/>
      <c r="H6" s="370"/>
      <c r="I6" s="371"/>
    </row>
    <row r="7" spans="1:52" ht="12.5" customHeight="1" x14ac:dyDescent="0.15">
      <c r="B7" s="372">
        <f>IF(ISNUMBER('[1]Reconnaissance double comptage'!G21)=FALSE,"Année n-1 (préciser)", '[1]Reconnaissance double comptage'!G21-1)</f>
        <v>2023</v>
      </c>
      <c r="C7" s="373" t="s">
        <v>150</v>
      </c>
      <c r="D7" s="374" t="s">
        <v>297</v>
      </c>
      <c r="E7" s="374" t="s">
        <v>297</v>
      </c>
      <c r="F7" s="375"/>
      <c r="G7" s="376" t="s">
        <v>665</v>
      </c>
      <c r="H7" s="377" t="s">
        <v>666</v>
      </c>
      <c r="I7" s="378">
        <v>400</v>
      </c>
    </row>
    <row r="8" spans="1:52" ht="12.75" customHeight="1" x14ac:dyDescent="0.15">
      <c r="B8" s="379"/>
      <c r="C8" s="373" t="s">
        <v>150</v>
      </c>
      <c r="D8" s="380" t="s">
        <v>63</v>
      </c>
      <c r="E8" s="380" t="s">
        <v>63</v>
      </c>
      <c r="F8" s="381"/>
      <c r="G8" s="382" t="s">
        <v>667</v>
      </c>
      <c r="H8" s="381" t="s">
        <v>668</v>
      </c>
      <c r="I8" s="383">
        <v>200</v>
      </c>
    </row>
    <row r="9" spans="1:52" ht="12.75" customHeight="1" x14ac:dyDescent="0.15">
      <c r="B9" s="379"/>
      <c r="C9" s="373" t="s">
        <v>150</v>
      </c>
      <c r="D9" s="380" t="s">
        <v>63</v>
      </c>
      <c r="E9" s="380" t="s">
        <v>63</v>
      </c>
      <c r="F9" s="381"/>
      <c r="G9" s="382" t="s">
        <v>669</v>
      </c>
      <c r="H9" s="381" t="s">
        <v>670</v>
      </c>
      <c r="I9" s="383">
        <v>200</v>
      </c>
    </row>
    <row r="10" spans="1:52" ht="12.75" customHeight="1" x14ac:dyDescent="0.15">
      <c r="B10" s="379"/>
      <c r="C10" s="373" t="s">
        <v>150</v>
      </c>
      <c r="D10" s="380" t="s">
        <v>297</v>
      </c>
      <c r="E10" s="380" t="s">
        <v>297</v>
      </c>
      <c r="F10" s="381"/>
      <c r="G10" s="382" t="s">
        <v>671</v>
      </c>
      <c r="H10" s="381" t="s">
        <v>672</v>
      </c>
      <c r="I10" s="383">
        <v>90</v>
      </c>
    </row>
    <row r="11" spans="1:52" s="347" customFormat="1" ht="12.75" customHeight="1" x14ac:dyDescent="0.15">
      <c r="A11" s="341"/>
      <c r="B11" s="379"/>
      <c r="C11" s="373"/>
      <c r="D11" s="380"/>
      <c r="E11" s="380"/>
      <c r="F11" s="381"/>
      <c r="G11" s="382"/>
      <c r="H11" s="381"/>
      <c r="I11" s="383"/>
      <c r="J11" s="345"/>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346"/>
      <c r="AS11" s="346"/>
      <c r="AT11" s="346"/>
      <c r="AU11" s="346"/>
      <c r="AV11" s="346"/>
      <c r="AW11" s="346"/>
      <c r="AX11" s="346"/>
      <c r="AY11" s="346"/>
    </row>
    <row r="12" spans="1:52" s="347" customFormat="1" ht="12.75" customHeight="1" x14ac:dyDescent="0.15">
      <c r="A12" s="341"/>
      <c r="B12" s="379"/>
      <c r="C12" s="373"/>
      <c r="D12" s="380"/>
      <c r="E12" s="380"/>
      <c r="F12" s="381"/>
      <c r="G12" s="382"/>
      <c r="H12" s="381"/>
      <c r="I12" s="383"/>
      <c r="J12" s="345"/>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346"/>
      <c r="AT12" s="346"/>
      <c r="AU12" s="346"/>
      <c r="AV12" s="346"/>
      <c r="AW12" s="346"/>
      <c r="AX12" s="346"/>
      <c r="AY12" s="346"/>
    </row>
    <row r="13" spans="1:52" s="347" customFormat="1" ht="12.75" customHeight="1" x14ac:dyDescent="0.15">
      <c r="A13" s="341"/>
      <c r="B13" s="379"/>
      <c r="C13" s="373"/>
      <c r="D13" s="380"/>
      <c r="E13" s="380"/>
      <c r="F13" s="381"/>
      <c r="G13" s="382"/>
      <c r="H13" s="381"/>
      <c r="I13" s="383"/>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c r="AX13" s="346"/>
      <c r="AY13" s="346"/>
    </row>
    <row r="14" spans="1:52" s="347" customFormat="1" ht="12.75" customHeight="1" x14ac:dyDescent="0.15">
      <c r="A14" s="341"/>
      <c r="B14" s="379"/>
      <c r="C14" s="373"/>
      <c r="D14" s="380"/>
      <c r="E14" s="380"/>
      <c r="F14" s="381"/>
      <c r="G14" s="382"/>
      <c r="H14" s="381"/>
      <c r="I14" s="383"/>
      <c r="J14" s="345"/>
      <c r="K14" s="346"/>
      <c r="L14" s="346"/>
      <c r="M14" s="346"/>
      <c r="N14" s="346"/>
      <c r="O14" s="346"/>
      <c r="P14" s="346"/>
      <c r="Q14" s="346"/>
      <c r="R14" s="346"/>
      <c r="S14" s="346"/>
      <c r="T14" s="346"/>
      <c r="U14" s="346"/>
      <c r="V14" s="346"/>
      <c r="W14" s="346"/>
      <c r="X14" s="346"/>
      <c r="Y14" s="346"/>
      <c r="Z14" s="346"/>
      <c r="AA14" s="346"/>
      <c r="AB14" s="346"/>
      <c r="AC14" s="346"/>
      <c r="AD14" s="346"/>
      <c r="AE14" s="346"/>
      <c r="AF14" s="346"/>
      <c r="AG14" s="346"/>
      <c r="AH14" s="346"/>
      <c r="AI14" s="346"/>
      <c r="AJ14" s="346"/>
      <c r="AK14" s="346"/>
      <c r="AL14" s="346"/>
      <c r="AM14" s="346"/>
      <c r="AN14" s="346"/>
      <c r="AO14" s="346"/>
      <c r="AP14" s="346"/>
      <c r="AQ14" s="346"/>
      <c r="AR14" s="346"/>
      <c r="AS14" s="346"/>
      <c r="AT14" s="346"/>
      <c r="AU14" s="346"/>
      <c r="AV14" s="346"/>
      <c r="AW14" s="346"/>
      <c r="AX14" s="346"/>
      <c r="AY14" s="346"/>
    </row>
    <row r="15" spans="1:52" s="347" customFormat="1" ht="12.75" customHeight="1" x14ac:dyDescent="0.15">
      <c r="A15" s="341"/>
      <c r="B15" s="379"/>
      <c r="C15" s="385"/>
      <c r="D15" s="385"/>
      <c r="E15" s="385"/>
      <c r="F15" s="386"/>
      <c r="G15" s="387" t="s">
        <v>679</v>
      </c>
      <c r="H15" s="386"/>
      <c r="I15" s="388"/>
      <c r="J15" s="345"/>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c r="AX15" s="346"/>
      <c r="AY15" s="346"/>
    </row>
    <row r="16" spans="1:52" s="347" customFormat="1" ht="12.75" customHeight="1" thickBot="1" x14ac:dyDescent="0.2">
      <c r="A16" s="341"/>
      <c r="B16" s="379"/>
      <c r="C16" s="389"/>
      <c r="D16" s="390"/>
      <c r="E16" s="390"/>
      <c r="F16" s="384"/>
      <c r="G16" s="391"/>
      <c r="H16" s="384"/>
      <c r="I16" s="392"/>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346"/>
      <c r="AS16" s="346"/>
      <c r="AT16" s="346"/>
      <c r="AU16" s="346"/>
      <c r="AV16" s="346"/>
      <c r="AW16" s="346"/>
      <c r="AX16" s="346"/>
      <c r="AY16" s="346"/>
    </row>
    <row r="17" spans="1:51" s="347" customFormat="1" ht="14" thickBot="1" x14ac:dyDescent="0.2">
      <c r="A17" s="341"/>
      <c r="B17" s="379"/>
      <c r="C17" s="393" t="s">
        <v>67</v>
      </c>
      <c r="D17" s="393"/>
      <c r="E17" s="393"/>
      <c r="F17" s="393"/>
      <c r="G17" s="393"/>
      <c r="H17" s="393"/>
      <c r="I17" s="394">
        <f>SUM(I7:I16)</f>
        <v>890</v>
      </c>
      <c r="J17" s="345"/>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346"/>
      <c r="AS17" s="346"/>
      <c r="AT17" s="346"/>
      <c r="AU17" s="346"/>
      <c r="AV17" s="346"/>
      <c r="AW17" s="346"/>
      <c r="AX17" s="346"/>
      <c r="AY17" s="346"/>
    </row>
    <row r="18" spans="1:51" s="347" customFormat="1" ht="2" customHeight="1" thickBot="1" x14ac:dyDescent="0.2">
      <c r="A18" s="341"/>
      <c r="B18" s="395"/>
      <c r="C18" s="396"/>
      <c r="D18" s="396"/>
      <c r="E18" s="396"/>
      <c r="F18" s="396"/>
      <c r="G18" s="396"/>
      <c r="H18" s="396"/>
      <c r="I18" s="397"/>
      <c r="J18" s="345"/>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346"/>
      <c r="AS18" s="346"/>
      <c r="AT18" s="346"/>
      <c r="AU18" s="346"/>
      <c r="AV18" s="346"/>
      <c r="AW18" s="346"/>
      <c r="AX18" s="346"/>
      <c r="AY18" s="346"/>
    </row>
    <row r="19" spans="1:51" s="347" customFormat="1" ht="15" customHeight="1" thickBot="1" x14ac:dyDescent="0.2">
      <c r="A19" s="341"/>
      <c r="B19" s="379">
        <f>IF(ISNUMBER('[1]Reconnaissance double comptage'!G21)=FALSE,"Année n-2 (préciser)", '[1]Reconnaissance double comptage'!G21-2)</f>
        <v>2022</v>
      </c>
      <c r="C19" s="398" t="s">
        <v>150</v>
      </c>
      <c r="D19" s="399" t="s">
        <v>63</v>
      </c>
      <c r="E19" s="399" t="s">
        <v>63</v>
      </c>
      <c r="F19" s="400"/>
      <c r="G19" s="401" t="s">
        <v>680</v>
      </c>
      <c r="H19" s="377" t="s">
        <v>675</v>
      </c>
      <c r="I19" s="402">
        <f>23*1.1</f>
        <v>25.3</v>
      </c>
      <c r="J19" s="345"/>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c r="AR19" s="346"/>
      <c r="AS19" s="346"/>
      <c r="AT19" s="346"/>
      <c r="AU19" s="346"/>
      <c r="AV19" s="346"/>
      <c r="AW19" s="346"/>
      <c r="AX19" s="346"/>
      <c r="AY19" s="346"/>
    </row>
    <row r="20" spans="1:51" s="347" customFormat="1" ht="12.75" customHeight="1" x14ac:dyDescent="0.15">
      <c r="A20" s="341"/>
      <c r="B20" s="379"/>
      <c r="C20" s="398" t="s">
        <v>150</v>
      </c>
      <c r="D20" s="399" t="s">
        <v>63</v>
      </c>
      <c r="E20" s="399" t="s">
        <v>63</v>
      </c>
      <c r="F20" s="403"/>
      <c r="G20" s="401" t="s">
        <v>681</v>
      </c>
      <c r="H20" s="377" t="s">
        <v>678</v>
      </c>
      <c r="I20" s="402">
        <f>105*1.1</f>
        <v>115.50000000000001</v>
      </c>
      <c r="J20" s="345"/>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c r="AH20" s="346"/>
      <c r="AI20" s="346"/>
      <c r="AJ20" s="346"/>
      <c r="AK20" s="346"/>
      <c r="AL20" s="346"/>
      <c r="AM20" s="346"/>
      <c r="AN20" s="346"/>
      <c r="AO20" s="346"/>
      <c r="AP20" s="346"/>
      <c r="AQ20" s="346"/>
      <c r="AR20" s="346"/>
      <c r="AS20" s="346"/>
      <c r="AT20" s="346"/>
      <c r="AU20" s="346"/>
      <c r="AV20" s="346"/>
      <c r="AW20" s="346"/>
      <c r="AX20" s="346"/>
      <c r="AY20" s="346"/>
    </row>
    <row r="21" spans="1:51" s="347" customFormat="1" ht="12.75" customHeight="1" x14ac:dyDescent="0.15">
      <c r="A21" s="341"/>
      <c r="B21" s="379"/>
      <c r="C21" s="404" t="s">
        <v>150</v>
      </c>
      <c r="D21" s="380" t="s">
        <v>297</v>
      </c>
      <c r="E21" s="380" t="s">
        <v>297</v>
      </c>
      <c r="F21" s="405"/>
      <c r="G21" s="406" t="s">
        <v>665</v>
      </c>
      <c r="H21" s="377" t="s">
        <v>682</v>
      </c>
      <c r="I21" s="383">
        <f>434*1.1</f>
        <v>477.40000000000003</v>
      </c>
      <c r="J21" s="345"/>
      <c r="K21" s="346"/>
      <c r="L21" s="346"/>
      <c r="M21" s="346"/>
      <c r="N21" s="346"/>
      <c r="O21" s="346"/>
      <c r="P21" s="346"/>
      <c r="Q21" s="346"/>
      <c r="R21" s="346"/>
      <c r="S21" s="346"/>
      <c r="T21" s="346"/>
      <c r="U21" s="346"/>
      <c r="V21" s="346"/>
      <c r="W21" s="346"/>
      <c r="X21" s="346"/>
      <c r="Y21" s="346"/>
      <c r="Z21" s="346"/>
      <c r="AA21" s="346"/>
      <c r="AB21" s="346"/>
      <c r="AC21" s="346"/>
      <c r="AD21" s="346"/>
      <c r="AE21" s="346"/>
      <c r="AF21" s="346"/>
      <c r="AG21" s="346"/>
      <c r="AH21" s="346"/>
      <c r="AI21" s="346"/>
      <c r="AJ21" s="346"/>
      <c r="AK21" s="346"/>
      <c r="AL21" s="346"/>
      <c r="AM21" s="346"/>
      <c r="AN21" s="346"/>
      <c r="AO21" s="346"/>
      <c r="AP21" s="346"/>
      <c r="AQ21" s="346"/>
      <c r="AR21" s="346"/>
      <c r="AS21" s="346"/>
      <c r="AT21" s="346"/>
      <c r="AU21" s="346"/>
      <c r="AV21" s="346"/>
      <c r="AW21" s="346"/>
      <c r="AX21" s="346"/>
      <c r="AY21" s="346"/>
    </row>
    <row r="22" spans="1:51" s="347" customFormat="1" ht="12.75" customHeight="1" x14ac:dyDescent="0.15">
      <c r="A22" s="341"/>
      <c r="B22" s="379"/>
      <c r="C22" s="404" t="s">
        <v>150</v>
      </c>
      <c r="D22" s="380" t="s">
        <v>297</v>
      </c>
      <c r="E22" s="380" t="s">
        <v>297</v>
      </c>
      <c r="F22" s="405"/>
      <c r="G22" s="382" t="s">
        <v>671</v>
      </c>
      <c r="H22" s="381" t="s">
        <v>683</v>
      </c>
      <c r="I22" s="383">
        <f>99*1.1</f>
        <v>108.9</v>
      </c>
      <c r="J22" s="345"/>
      <c r="K22" s="346"/>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6"/>
      <c r="AI22" s="346"/>
      <c r="AJ22" s="346"/>
      <c r="AK22" s="346"/>
      <c r="AL22" s="346"/>
      <c r="AM22" s="346"/>
      <c r="AN22" s="346"/>
      <c r="AO22" s="346"/>
      <c r="AP22" s="346"/>
      <c r="AQ22" s="346"/>
      <c r="AR22" s="346"/>
      <c r="AS22" s="346"/>
      <c r="AT22" s="346"/>
      <c r="AU22" s="346"/>
      <c r="AV22" s="346"/>
      <c r="AW22" s="346"/>
      <c r="AX22" s="346"/>
      <c r="AY22" s="346"/>
    </row>
    <row r="23" spans="1:51" s="347" customFormat="1" ht="12.75" customHeight="1" x14ac:dyDescent="0.15">
      <c r="A23" s="341"/>
      <c r="B23" s="379"/>
      <c r="C23" s="373"/>
      <c r="D23" s="380"/>
      <c r="E23" s="380"/>
      <c r="F23" s="381"/>
      <c r="G23" s="382"/>
      <c r="H23" s="381"/>
      <c r="I23" s="383"/>
      <c r="J23" s="345"/>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346"/>
      <c r="AS23" s="346"/>
      <c r="AT23" s="346"/>
      <c r="AU23" s="346"/>
      <c r="AV23" s="346"/>
      <c r="AW23" s="346"/>
      <c r="AX23" s="346"/>
      <c r="AY23" s="346"/>
    </row>
    <row r="24" spans="1:51" s="347" customFormat="1" ht="12.75" customHeight="1" thickBot="1" x14ac:dyDescent="0.2">
      <c r="A24" s="341"/>
      <c r="B24" s="379"/>
      <c r="C24" s="373"/>
      <c r="D24" s="380"/>
      <c r="E24" s="380"/>
      <c r="F24" s="384"/>
      <c r="G24" s="382"/>
      <c r="H24" s="381"/>
      <c r="I24" s="392"/>
      <c r="J24" s="345"/>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c r="AX24" s="346"/>
      <c r="AY24" s="346"/>
    </row>
    <row r="25" spans="1:51" s="347" customFormat="1" ht="12.75" customHeight="1" x14ac:dyDescent="0.15">
      <c r="A25" s="341"/>
      <c r="B25" s="379"/>
      <c r="C25" s="373"/>
      <c r="D25" s="380"/>
      <c r="E25" s="380"/>
      <c r="F25" s="381"/>
      <c r="G25" s="382"/>
      <c r="H25" s="381"/>
      <c r="I25" s="383"/>
      <c r="J25" s="345"/>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c r="AU25" s="346"/>
      <c r="AV25" s="346"/>
      <c r="AW25" s="346"/>
      <c r="AX25" s="346"/>
      <c r="AY25" s="346"/>
    </row>
    <row r="26" spans="1:51" s="347" customFormat="1" ht="12.75" customHeight="1" x14ac:dyDescent="0.15">
      <c r="A26" s="341"/>
      <c r="B26" s="379"/>
      <c r="C26" s="373"/>
      <c r="D26" s="380"/>
      <c r="E26" s="380"/>
      <c r="F26" s="381"/>
      <c r="G26" s="382"/>
      <c r="H26" s="381"/>
      <c r="I26" s="383"/>
      <c r="J26" s="345"/>
      <c r="K26" s="346"/>
      <c r="L26" s="346"/>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c r="AJ26" s="346"/>
      <c r="AK26" s="346"/>
      <c r="AL26" s="346"/>
      <c r="AM26" s="346"/>
      <c r="AN26" s="346"/>
      <c r="AO26" s="346"/>
      <c r="AP26" s="346"/>
      <c r="AQ26" s="346"/>
      <c r="AR26" s="346"/>
      <c r="AS26" s="346"/>
      <c r="AT26" s="346"/>
      <c r="AU26" s="346"/>
      <c r="AV26" s="346"/>
      <c r="AW26" s="346"/>
      <c r="AX26" s="346"/>
      <c r="AY26" s="346"/>
    </row>
    <row r="27" spans="1:51" s="347" customFormat="1" ht="12.75" customHeight="1" x14ac:dyDescent="0.15">
      <c r="A27" s="341"/>
      <c r="B27" s="379"/>
      <c r="C27" s="373"/>
      <c r="D27" s="380"/>
      <c r="E27" s="380"/>
      <c r="F27" s="381"/>
      <c r="G27" s="382"/>
      <c r="H27" s="381"/>
      <c r="I27" s="383"/>
      <c r="J27" s="345"/>
      <c r="K27" s="346"/>
      <c r="L27" s="346"/>
      <c r="M27" s="346"/>
      <c r="N27" s="346"/>
      <c r="O27" s="346"/>
      <c r="P27" s="346"/>
      <c r="Q27" s="346"/>
      <c r="R27" s="346"/>
      <c r="S27" s="346"/>
      <c r="T27" s="346"/>
      <c r="U27" s="346"/>
      <c r="V27" s="346"/>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row>
    <row r="28" spans="1:51" s="347" customFormat="1" ht="12.75" customHeight="1" thickBot="1" x14ac:dyDescent="0.2">
      <c r="A28" s="341"/>
      <c r="B28" s="379"/>
      <c r="C28" s="389"/>
      <c r="D28" s="390"/>
      <c r="E28" s="390"/>
      <c r="F28" s="384"/>
      <c r="G28" s="391"/>
      <c r="H28" s="384"/>
      <c r="I28" s="392"/>
      <c r="J28" s="345"/>
      <c r="K28" s="346"/>
      <c r="L28" s="346"/>
      <c r="M28" s="346"/>
      <c r="N28" s="346"/>
      <c r="O28" s="346"/>
      <c r="P28" s="346"/>
      <c r="Q28" s="346"/>
      <c r="R28" s="346"/>
      <c r="S28" s="346"/>
      <c r="T28" s="346"/>
      <c r="U28" s="346"/>
      <c r="V28" s="346"/>
      <c r="W28" s="346"/>
      <c r="X28" s="346"/>
      <c r="Y28" s="346"/>
      <c r="Z28" s="346"/>
      <c r="AA28" s="346"/>
      <c r="AB28" s="346"/>
      <c r="AC28" s="346"/>
      <c r="AD28" s="346"/>
      <c r="AE28" s="346"/>
      <c r="AF28" s="346"/>
      <c r="AG28" s="346"/>
      <c r="AH28" s="346"/>
      <c r="AI28" s="346"/>
      <c r="AJ28" s="346"/>
      <c r="AK28" s="346"/>
      <c r="AL28" s="346"/>
      <c r="AM28" s="346"/>
      <c r="AN28" s="346"/>
      <c r="AO28" s="346"/>
      <c r="AP28" s="346"/>
      <c r="AQ28" s="346"/>
      <c r="AR28" s="346"/>
      <c r="AS28" s="346"/>
      <c r="AT28" s="346"/>
      <c r="AU28" s="346"/>
      <c r="AV28" s="346"/>
      <c r="AW28" s="346"/>
      <c r="AX28" s="346"/>
      <c r="AY28" s="346"/>
    </row>
    <row r="29" spans="1:51" s="347" customFormat="1" ht="14" thickBot="1" x14ac:dyDescent="0.2">
      <c r="A29" s="341"/>
      <c r="B29" s="379"/>
      <c r="C29" s="407" t="s">
        <v>67</v>
      </c>
      <c r="D29" s="407"/>
      <c r="E29" s="407"/>
      <c r="F29" s="407"/>
      <c r="G29" s="407"/>
      <c r="H29" s="407"/>
      <c r="I29" s="408">
        <f>SUM(I19:I28)</f>
        <v>727.1</v>
      </c>
      <c r="J29" s="345"/>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6"/>
      <c r="AQ29" s="346"/>
      <c r="AR29" s="346"/>
      <c r="AS29" s="346"/>
      <c r="AT29" s="346"/>
      <c r="AU29" s="346"/>
      <c r="AV29" s="346"/>
      <c r="AW29" s="346"/>
      <c r="AX29" s="346"/>
      <c r="AY29" s="346"/>
    </row>
    <row r="30" spans="1:51" s="347" customFormat="1" ht="3.75" customHeight="1" thickBot="1" x14ac:dyDescent="0.2">
      <c r="A30" s="341"/>
      <c r="B30" s="395"/>
      <c r="C30" s="396"/>
      <c r="D30" s="396"/>
      <c r="E30" s="396"/>
      <c r="F30" s="396"/>
      <c r="G30" s="396"/>
      <c r="H30" s="396"/>
      <c r="I30" s="397"/>
      <c r="J30" s="345"/>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346"/>
      <c r="AS30" s="346"/>
      <c r="AT30" s="346"/>
      <c r="AU30" s="346"/>
      <c r="AV30" s="346"/>
      <c r="AW30" s="346"/>
      <c r="AX30" s="346"/>
      <c r="AY30" s="346"/>
    </row>
    <row r="31" spans="1:51" s="347" customFormat="1" ht="28" x14ac:dyDescent="0.15">
      <c r="A31" s="341"/>
      <c r="B31" s="409">
        <f>IF(ISNUMBER('[1]Reconnaissance double comptage'!G21)=FALSE,"Année n-3 (préciser)", '[1]Reconnaissance double comptage'!G21-3)</f>
        <v>2021</v>
      </c>
      <c r="C31" s="410" t="s">
        <v>150</v>
      </c>
      <c r="D31" s="399" t="s">
        <v>297</v>
      </c>
      <c r="E31" s="399" t="s">
        <v>297</v>
      </c>
      <c r="F31" s="400"/>
      <c r="G31" s="411" t="s">
        <v>665</v>
      </c>
      <c r="H31" s="377" t="s">
        <v>666</v>
      </c>
      <c r="I31" s="378">
        <f>10334/10*0.883</f>
        <v>912.49220000000014</v>
      </c>
      <c r="J31" s="345"/>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row>
    <row r="32" spans="1:51" s="347" customFormat="1" x14ac:dyDescent="0.15">
      <c r="A32" s="341"/>
      <c r="B32" s="409"/>
      <c r="C32" s="404" t="s">
        <v>150</v>
      </c>
      <c r="D32" s="380" t="s">
        <v>63</v>
      </c>
      <c r="E32" s="380" t="s">
        <v>63</v>
      </c>
      <c r="F32" s="405"/>
      <c r="G32" s="373" t="s">
        <v>669</v>
      </c>
      <c r="H32" s="381" t="s">
        <v>670</v>
      </c>
      <c r="I32" s="383">
        <f>1525/10*0.883+900/10*0.883</f>
        <v>214.1275</v>
      </c>
      <c r="J32" s="345"/>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c r="AK32" s="346"/>
      <c r="AL32" s="346"/>
      <c r="AM32" s="346"/>
      <c r="AN32" s="346"/>
      <c r="AO32" s="346"/>
      <c r="AP32" s="346"/>
      <c r="AQ32" s="346"/>
      <c r="AR32" s="346"/>
      <c r="AS32" s="346"/>
      <c r="AT32" s="346"/>
      <c r="AU32" s="346"/>
      <c r="AV32" s="346"/>
      <c r="AW32" s="346"/>
      <c r="AX32" s="346"/>
      <c r="AY32" s="346"/>
    </row>
    <row r="33" spans="1:52" x14ac:dyDescent="0.15">
      <c r="B33" s="409"/>
      <c r="C33" s="404" t="s">
        <v>150</v>
      </c>
      <c r="D33" s="380" t="s">
        <v>297</v>
      </c>
      <c r="E33" s="380" t="s">
        <v>297</v>
      </c>
      <c r="F33" s="405"/>
      <c r="G33" s="373" t="s">
        <v>671</v>
      </c>
      <c r="H33" s="381" t="s">
        <v>672</v>
      </c>
      <c r="I33" s="383">
        <f>1000/10*0.883</f>
        <v>88.3</v>
      </c>
    </row>
    <row r="34" spans="1:52" x14ac:dyDescent="0.15">
      <c r="B34" s="409"/>
      <c r="C34" s="404" t="s">
        <v>150</v>
      </c>
      <c r="D34" s="380" t="s">
        <v>297</v>
      </c>
      <c r="E34" s="380" t="s">
        <v>297</v>
      </c>
      <c r="F34" s="405"/>
      <c r="G34" s="373" t="s">
        <v>673</v>
      </c>
      <c r="H34" s="381" t="s">
        <v>674</v>
      </c>
      <c r="I34" s="383">
        <f>15368/10*0.883+2000/10*0.883</f>
        <v>1533.5944</v>
      </c>
    </row>
    <row r="35" spans="1:52" x14ac:dyDescent="0.15">
      <c r="B35" s="409"/>
      <c r="C35" s="404" t="s">
        <v>148</v>
      </c>
      <c r="D35" s="380" t="s">
        <v>63</v>
      </c>
      <c r="E35" s="380" t="s">
        <v>63</v>
      </c>
      <c r="F35" s="405"/>
      <c r="G35" s="373" t="s">
        <v>684</v>
      </c>
      <c r="H35" s="381" t="s">
        <v>685</v>
      </c>
      <c r="I35" s="383">
        <f>620/10*0.883</f>
        <v>54.746000000000002</v>
      </c>
    </row>
    <row r="36" spans="1:52" ht="14" thickBot="1" x14ac:dyDescent="0.2">
      <c r="B36" s="409"/>
      <c r="C36" s="404" t="s">
        <v>150</v>
      </c>
      <c r="D36" s="380" t="s">
        <v>63</v>
      </c>
      <c r="E36" s="380" t="s">
        <v>63</v>
      </c>
      <c r="F36" s="412"/>
      <c r="G36" s="373" t="s">
        <v>676</v>
      </c>
      <c r="H36" s="381" t="s">
        <v>677</v>
      </c>
      <c r="I36" s="392">
        <f>11000/10*0.883</f>
        <v>971.3</v>
      </c>
    </row>
    <row r="37" spans="1:52" x14ac:dyDescent="0.15">
      <c r="B37" s="409"/>
      <c r="C37" s="404"/>
      <c r="D37" s="380"/>
      <c r="E37" s="380"/>
      <c r="F37" s="405"/>
      <c r="G37" s="373"/>
      <c r="H37" s="381"/>
      <c r="I37" s="383"/>
    </row>
    <row r="38" spans="1:52" ht="12.75" customHeight="1" thickBot="1" x14ac:dyDescent="0.2">
      <c r="B38" s="409"/>
      <c r="C38" s="413"/>
      <c r="D38" s="414"/>
      <c r="E38" s="414"/>
      <c r="F38" s="415"/>
      <c r="G38" s="389"/>
      <c r="H38" s="384"/>
      <c r="I38" s="392"/>
    </row>
    <row r="39" spans="1:52" ht="14" thickBot="1" x14ac:dyDescent="0.2">
      <c r="B39" s="416"/>
      <c r="C39" s="417" t="s">
        <v>67</v>
      </c>
      <c r="D39" s="418"/>
      <c r="E39" s="418"/>
      <c r="F39" s="418"/>
      <c r="G39" s="419"/>
      <c r="H39" s="419"/>
      <c r="I39" s="420">
        <f>SUM(I31:I38)</f>
        <v>3774.5601000000006</v>
      </c>
    </row>
    <row r="40" spans="1:52" s="339" customFormat="1" x14ac:dyDescent="0.15">
      <c r="A40" s="345"/>
      <c r="J40" s="346"/>
      <c r="K40" s="346"/>
      <c r="L40" s="346"/>
      <c r="M40" s="346"/>
      <c r="N40" s="346"/>
      <c r="O40" s="346"/>
      <c r="P40" s="346"/>
      <c r="Q40" s="346"/>
      <c r="R40" s="346"/>
      <c r="S40" s="346"/>
      <c r="T40" s="346"/>
      <c r="U40" s="346"/>
      <c r="V40" s="346"/>
      <c r="W40" s="346"/>
      <c r="X40" s="346"/>
      <c r="Y40" s="346"/>
      <c r="Z40" s="346"/>
      <c r="AA40" s="346"/>
      <c r="AB40" s="346"/>
      <c r="AC40" s="346"/>
      <c r="AD40" s="346"/>
      <c r="AE40" s="346"/>
      <c r="AF40" s="346"/>
      <c r="AG40" s="346"/>
      <c r="AH40" s="346"/>
      <c r="AI40" s="346"/>
      <c r="AJ40" s="346"/>
      <c r="AK40" s="346"/>
      <c r="AL40" s="346"/>
      <c r="AM40" s="346"/>
      <c r="AN40" s="346"/>
      <c r="AO40" s="346"/>
      <c r="AP40" s="346"/>
      <c r="AQ40" s="346"/>
      <c r="AR40" s="346"/>
      <c r="AS40" s="346"/>
      <c r="AT40" s="346"/>
      <c r="AU40" s="346"/>
      <c r="AV40" s="346"/>
      <c r="AW40" s="346"/>
      <c r="AX40" s="346"/>
      <c r="AY40" s="346"/>
      <c r="AZ40" s="346"/>
    </row>
    <row r="41" spans="1:52" s="346" customFormat="1" x14ac:dyDescent="0.15">
      <c r="A41" s="345"/>
    </row>
    <row r="42" spans="1:52" s="346" customFormat="1" x14ac:dyDescent="0.15">
      <c r="A42" s="345"/>
      <c r="B42" s="421"/>
      <c r="C42" s="421"/>
      <c r="D42" s="421"/>
      <c r="E42" s="421"/>
      <c r="F42" s="421"/>
      <c r="G42" s="421"/>
      <c r="H42" s="421"/>
      <c r="I42" s="421"/>
    </row>
    <row r="43" spans="1:52" s="346" customFormat="1" x14ac:dyDescent="0.15">
      <c r="A43" s="345"/>
      <c r="B43" s="422"/>
      <c r="C43" s="422"/>
      <c r="D43" s="422"/>
      <c r="E43" s="422"/>
      <c r="F43" s="422"/>
      <c r="G43" s="422"/>
      <c r="H43" s="422"/>
      <c r="I43" s="422"/>
      <c r="J43" s="422"/>
    </row>
    <row r="44" spans="1:52" s="346" customFormat="1" x14ac:dyDescent="0.15">
      <c r="A44" s="345"/>
    </row>
    <row r="45" spans="1:52" s="346" customFormat="1" x14ac:dyDescent="0.15">
      <c r="A45" s="345"/>
    </row>
    <row r="46" spans="1:52" s="346" customFormat="1" x14ac:dyDescent="0.15">
      <c r="A46" s="345"/>
    </row>
    <row r="47" spans="1:52" s="346" customFormat="1" x14ac:dyDescent="0.15">
      <c r="A47" s="345"/>
    </row>
    <row r="48" spans="1:52" s="346" customFormat="1" x14ac:dyDescent="0.15">
      <c r="A48" s="345"/>
    </row>
    <row r="49" spans="1:1" s="346" customFormat="1" x14ac:dyDescent="0.15">
      <c r="A49" s="345"/>
    </row>
    <row r="50" spans="1:1" s="346" customFormat="1" x14ac:dyDescent="0.15">
      <c r="A50" s="345"/>
    </row>
    <row r="51" spans="1:1" s="346" customFormat="1" x14ac:dyDescent="0.15">
      <c r="A51" s="345"/>
    </row>
    <row r="52" spans="1:1" s="346" customFormat="1" x14ac:dyDescent="0.15">
      <c r="A52" s="345"/>
    </row>
    <row r="53" spans="1:1" s="346" customFormat="1" x14ac:dyDescent="0.15">
      <c r="A53" s="345"/>
    </row>
    <row r="54" spans="1:1" s="346" customFormat="1" x14ac:dyDescent="0.15">
      <c r="A54" s="345"/>
    </row>
    <row r="55" spans="1:1" s="346" customFormat="1" x14ac:dyDescent="0.15">
      <c r="A55" s="345"/>
    </row>
    <row r="56" spans="1:1" s="346" customFormat="1" x14ac:dyDescent="0.15">
      <c r="A56" s="345"/>
    </row>
    <row r="57" spans="1:1" s="346" customFormat="1" x14ac:dyDescent="0.15">
      <c r="A57" s="345"/>
    </row>
    <row r="58" spans="1:1" s="346" customFormat="1" x14ac:dyDescent="0.15">
      <c r="A58" s="345"/>
    </row>
    <row r="59" spans="1:1" s="346" customFormat="1" x14ac:dyDescent="0.15">
      <c r="A59" s="345"/>
    </row>
    <row r="60" spans="1:1" s="346" customFormat="1" x14ac:dyDescent="0.15">
      <c r="A60" s="345"/>
    </row>
    <row r="61" spans="1:1" s="346" customFormat="1" x14ac:dyDescent="0.15">
      <c r="A61" s="345"/>
    </row>
    <row r="62" spans="1:1" s="346" customFormat="1" x14ac:dyDescent="0.15">
      <c r="A62" s="345"/>
    </row>
    <row r="63" spans="1:1" s="346" customFormat="1" x14ac:dyDescent="0.15">
      <c r="A63" s="345"/>
    </row>
    <row r="64" spans="1:1" s="346" customFormat="1" x14ac:dyDescent="0.15">
      <c r="A64" s="345"/>
    </row>
    <row r="65" spans="1:1" s="346" customFormat="1" x14ac:dyDescent="0.15">
      <c r="A65" s="345"/>
    </row>
    <row r="66" spans="1:1" s="346" customFormat="1" x14ac:dyDescent="0.15">
      <c r="A66" s="345"/>
    </row>
    <row r="67" spans="1:1" s="346" customFormat="1" x14ac:dyDescent="0.15">
      <c r="A67" s="345"/>
    </row>
    <row r="68" spans="1:1" s="346" customFormat="1" x14ac:dyDescent="0.15">
      <c r="A68" s="345"/>
    </row>
    <row r="69" spans="1:1" s="346" customFormat="1" x14ac:dyDescent="0.15">
      <c r="A69" s="345"/>
    </row>
    <row r="70" spans="1:1" s="346" customFormat="1" x14ac:dyDescent="0.15">
      <c r="A70" s="345"/>
    </row>
    <row r="71" spans="1:1" s="346" customFormat="1" x14ac:dyDescent="0.15">
      <c r="A71" s="345"/>
    </row>
    <row r="72" spans="1:1" s="346" customFormat="1" x14ac:dyDescent="0.15">
      <c r="A72" s="345"/>
    </row>
    <row r="73" spans="1:1" s="346" customFormat="1" x14ac:dyDescent="0.15">
      <c r="A73" s="345"/>
    </row>
    <row r="74" spans="1:1" s="346" customFormat="1" x14ac:dyDescent="0.15">
      <c r="A74" s="345"/>
    </row>
    <row r="75" spans="1:1" s="346" customFormat="1" x14ac:dyDescent="0.15">
      <c r="A75" s="345"/>
    </row>
    <row r="76" spans="1:1" s="346" customFormat="1" x14ac:dyDescent="0.15">
      <c r="A76" s="345"/>
    </row>
    <row r="77" spans="1:1" s="346" customFormat="1" x14ac:dyDescent="0.15">
      <c r="A77" s="345"/>
    </row>
    <row r="78" spans="1:1" s="346" customFormat="1" x14ac:dyDescent="0.15">
      <c r="A78" s="345"/>
    </row>
    <row r="79" spans="1:1" s="346" customFormat="1" x14ac:dyDescent="0.15">
      <c r="A79" s="345"/>
    </row>
    <row r="80" spans="1:1" s="346" customFormat="1" x14ac:dyDescent="0.15">
      <c r="A80" s="345"/>
    </row>
    <row r="81" spans="1:1" s="346" customFormat="1" x14ac:dyDescent="0.15">
      <c r="A81" s="345"/>
    </row>
    <row r="82" spans="1:1" s="346" customFormat="1" x14ac:dyDescent="0.15">
      <c r="A82" s="345"/>
    </row>
    <row r="83" spans="1:1" s="346" customFormat="1" x14ac:dyDescent="0.15">
      <c r="A83" s="345"/>
    </row>
    <row r="84" spans="1:1" s="346" customFormat="1" x14ac:dyDescent="0.15">
      <c r="A84" s="345"/>
    </row>
    <row r="85" spans="1:1" s="346" customFormat="1" x14ac:dyDescent="0.15">
      <c r="A85" s="345"/>
    </row>
    <row r="86" spans="1:1" s="346" customFormat="1" x14ac:dyDescent="0.15">
      <c r="A86" s="345"/>
    </row>
    <row r="87" spans="1:1" s="346" customFormat="1" x14ac:dyDescent="0.15">
      <c r="A87" s="345"/>
    </row>
    <row r="88" spans="1:1" s="346" customFormat="1" x14ac:dyDescent="0.15">
      <c r="A88" s="345"/>
    </row>
    <row r="89" spans="1:1" s="346" customFormat="1" x14ac:dyDescent="0.15">
      <c r="A89" s="345"/>
    </row>
    <row r="90" spans="1:1" s="346" customFormat="1" x14ac:dyDescent="0.15">
      <c r="A90" s="345"/>
    </row>
    <row r="91" spans="1:1" s="346" customFormat="1" x14ac:dyDescent="0.15">
      <c r="A91" s="345"/>
    </row>
    <row r="92" spans="1:1" s="346" customFormat="1" x14ac:dyDescent="0.15">
      <c r="A92" s="345"/>
    </row>
    <row r="93" spans="1:1" s="346" customFormat="1" x14ac:dyDescent="0.15">
      <c r="A93" s="345"/>
    </row>
    <row r="94" spans="1:1" s="346" customFormat="1" x14ac:dyDescent="0.15">
      <c r="A94" s="345"/>
    </row>
    <row r="95" spans="1:1" s="346" customFormat="1" x14ac:dyDescent="0.15">
      <c r="A95" s="345"/>
    </row>
    <row r="96" spans="1:1" s="346" customFormat="1" x14ac:dyDescent="0.15">
      <c r="A96" s="345"/>
    </row>
    <row r="97" spans="1:1" s="346" customFormat="1" x14ac:dyDescent="0.15">
      <c r="A97" s="345"/>
    </row>
    <row r="98" spans="1:1" s="346" customFormat="1" x14ac:dyDescent="0.15">
      <c r="A98" s="345"/>
    </row>
    <row r="99" spans="1:1" s="346" customFormat="1" x14ac:dyDescent="0.15">
      <c r="A99" s="345"/>
    </row>
    <row r="100" spans="1:1" s="346" customFormat="1" x14ac:dyDescent="0.15">
      <c r="A100" s="345"/>
    </row>
    <row r="101" spans="1:1" s="346" customFormat="1" x14ac:dyDescent="0.15">
      <c r="A101" s="345"/>
    </row>
    <row r="102" spans="1:1" s="346" customFormat="1" x14ac:dyDescent="0.15">
      <c r="A102" s="345"/>
    </row>
    <row r="103" spans="1:1" s="346" customFormat="1" x14ac:dyDescent="0.15">
      <c r="A103" s="345"/>
    </row>
    <row r="104" spans="1:1" s="346" customFormat="1" x14ac:dyDescent="0.15">
      <c r="A104" s="345"/>
    </row>
    <row r="105" spans="1:1" s="346" customFormat="1" x14ac:dyDescent="0.15">
      <c r="A105" s="345"/>
    </row>
    <row r="106" spans="1:1" s="346" customFormat="1" x14ac:dyDescent="0.15">
      <c r="A106" s="345"/>
    </row>
    <row r="107" spans="1:1" s="346" customFormat="1" x14ac:dyDescent="0.15">
      <c r="A107" s="345"/>
    </row>
    <row r="108" spans="1:1" s="346" customFormat="1" x14ac:dyDescent="0.15">
      <c r="A108" s="345"/>
    </row>
    <row r="109" spans="1:1" s="346" customFormat="1" x14ac:dyDescent="0.15">
      <c r="A109" s="345"/>
    </row>
    <row r="110" spans="1:1" s="346" customFormat="1" x14ac:dyDescent="0.15">
      <c r="A110" s="345"/>
    </row>
    <row r="111" spans="1:1" s="346" customFormat="1" x14ac:dyDescent="0.15">
      <c r="A111" s="345"/>
    </row>
    <row r="112" spans="1:1" s="346" customFormat="1" x14ac:dyDescent="0.15">
      <c r="A112" s="345"/>
    </row>
    <row r="113" spans="1:1" s="346" customFormat="1" x14ac:dyDescent="0.15">
      <c r="A113" s="345"/>
    </row>
    <row r="114" spans="1:1" s="346" customFormat="1" x14ac:dyDescent="0.15">
      <c r="A114" s="345"/>
    </row>
    <row r="115" spans="1:1" s="346" customFormat="1" x14ac:dyDescent="0.15">
      <c r="A115" s="345"/>
    </row>
    <row r="116" spans="1:1" s="346" customFormat="1" x14ac:dyDescent="0.15">
      <c r="A116" s="345"/>
    </row>
    <row r="117" spans="1:1" s="346" customFormat="1" x14ac:dyDescent="0.15">
      <c r="A117" s="345"/>
    </row>
    <row r="118" spans="1:1" s="346" customFormat="1" x14ac:dyDescent="0.15">
      <c r="A118" s="345"/>
    </row>
    <row r="119" spans="1:1" s="346" customFormat="1" x14ac:dyDescent="0.15">
      <c r="A119" s="345"/>
    </row>
    <row r="120" spans="1:1" s="346" customFormat="1" x14ac:dyDescent="0.15">
      <c r="A120" s="345"/>
    </row>
    <row r="121" spans="1:1" s="346" customFormat="1" x14ac:dyDescent="0.15">
      <c r="A121" s="345"/>
    </row>
    <row r="122" spans="1:1" s="346" customFormat="1" x14ac:dyDescent="0.15">
      <c r="A122" s="345"/>
    </row>
    <row r="123" spans="1:1" s="346" customFormat="1" x14ac:dyDescent="0.15">
      <c r="A123" s="345"/>
    </row>
    <row r="124" spans="1:1" s="346" customFormat="1" x14ac:dyDescent="0.15">
      <c r="A124" s="345"/>
    </row>
    <row r="125" spans="1:1" s="346" customFormat="1" x14ac:dyDescent="0.15">
      <c r="A125" s="345"/>
    </row>
    <row r="126" spans="1:1" s="346" customFormat="1" x14ac:dyDescent="0.15">
      <c r="A126" s="345"/>
    </row>
    <row r="127" spans="1:1" s="346" customFormat="1" x14ac:dyDescent="0.15">
      <c r="A127" s="345"/>
    </row>
    <row r="128" spans="1:1" s="346" customFormat="1" x14ac:dyDescent="0.15">
      <c r="A128" s="345"/>
    </row>
    <row r="129" spans="1:1" s="346" customFormat="1" x14ac:dyDescent="0.15">
      <c r="A129" s="345"/>
    </row>
    <row r="130" spans="1:1" s="346" customFormat="1" x14ac:dyDescent="0.15">
      <c r="A130" s="345"/>
    </row>
    <row r="131" spans="1:1" s="346" customFormat="1" x14ac:dyDescent="0.15">
      <c r="A131" s="345"/>
    </row>
    <row r="132" spans="1:1" s="346" customFormat="1" x14ac:dyDescent="0.15">
      <c r="A132" s="345"/>
    </row>
    <row r="133" spans="1:1" s="346" customFormat="1" x14ac:dyDescent="0.15">
      <c r="A133" s="345"/>
    </row>
    <row r="134" spans="1:1" s="346" customFormat="1" x14ac:dyDescent="0.15">
      <c r="A134" s="345"/>
    </row>
    <row r="135" spans="1:1" s="346" customFormat="1" x14ac:dyDescent="0.15">
      <c r="A135" s="345"/>
    </row>
    <row r="136" spans="1:1" s="346" customFormat="1" x14ac:dyDescent="0.15">
      <c r="A136" s="345"/>
    </row>
    <row r="137" spans="1:1" s="346" customFormat="1" x14ac:dyDescent="0.15">
      <c r="A137" s="345"/>
    </row>
    <row r="138" spans="1:1" s="346" customFormat="1" x14ac:dyDescent="0.15">
      <c r="A138" s="345"/>
    </row>
    <row r="139" spans="1:1" s="346" customFormat="1" x14ac:dyDescent="0.15">
      <c r="A139" s="345"/>
    </row>
    <row r="140" spans="1:1" s="346" customFormat="1" x14ac:dyDescent="0.15">
      <c r="A140" s="345"/>
    </row>
    <row r="141" spans="1:1" s="346" customFormat="1" x14ac:dyDescent="0.15">
      <c r="A141" s="345"/>
    </row>
    <row r="142" spans="1:1" s="346" customFormat="1" x14ac:dyDescent="0.15">
      <c r="A142" s="345"/>
    </row>
    <row r="143" spans="1:1" s="346" customFormat="1" x14ac:dyDescent="0.15">
      <c r="A143" s="345"/>
    </row>
    <row r="144" spans="1:1" s="346" customFormat="1" x14ac:dyDescent="0.15">
      <c r="A144" s="345"/>
    </row>
    <row r="145" spans="1:1" s="346" customFormat="1" x14ac:dyDescent="0.15">
      <c r="A145" s="345"/>
    </row>
    <row r="146" spans="1:1" s="346" customFormat="1" x14ac:dyDescent="0.15">
      <c r="A146" s="345"/>
    </row>
    <row r="147" spans="1:1" s="346" customFormat="1" x14ac:dyDescent="0.15">
      <c r="A147" s="345"/>
    </row>
    <row r="148" spans="1:1" s="346" customFormat="1" x14ac:dyDescent="0.15">
      <c r="A148" s="345"/>
    </row>
    <row r="149" spans="1:1" s="346" customFormat="1" x14ac:dyDescent="0.15">
      <c r="A149" s="345"/>
    </row>
    <row r="150" spans="1:1" s="346" customFormat="1" x14ac:dyDescent="0.15">
      <c r="A150" s="345"/>
    </row>
    <row r="151" spans="1:1" s="346" customFormat="1" x14ac:dyDescent="0.15">
      <c r="A151" s="345"/>
    </row>
    <row r="152" spans="1:1" s="346" customFormat="1" x14ac:dyDescent="0.15">
      <c r="A152" s="345"/>
    </row>
    <row r="153" spans="1:1" s="346" customFormat="1" x14ac:dyDescent="0.15">
      <c r="A153" s="345"/>
    </row>
    <row r="154" spans="1:1" s="346" customFormat="1" x14ac:dyDescent="0.15">
      <c r="A154" s="345"/>
    </row>
    <row r="155" spans="1:1" s="346" customFormat="1" x14ac:dyDescent="0.15">
      <c r="A155" s="345"/>
    </row>
    <row r="156" spans="1:1" s="346" customFormat="1" x14ac:dyDescent="0.15">
      <c r="A156" s="345"/>
    </row>
    <row r="157" spans="1:1" s="346" customFormat="1" x14ac:dyDescent="0.15">
      <c r="A157" s="345"/>
    </row>
    <row r="158" spans="1:1" s="346" customFormat="1" x14ac:dyDescent="0.15">
      <c r="A158" s="345"/>
    </row>
    <row r="159" spans="1:1" s="346" customFormat="1" x14ac:dyDescent="0.15">
      <c r="A159" s="345"/>
    </row>
    <row r="160" spans="1:1" s="346" customFormat="1" x14ac:dyDescent="0.15">
      <c r="A160" s="345"/>
    </row>
    <row r="161" spans="1:1" s="346" customFormat="1" x14ac:dyDescent="0.15">
      <c r="A161" s="345"/>
    </row>
    <row r="162" spans="1:1" s="346" customFormat="1" x14ac:dyDescent="0.15">
      <c r="A162" s="345"/>
    </row>
    <row r="163" spans="1:1" s="346" customFormat="1" x14ac:dyDescent="0.15">
      <c r="A163" s="345"/>
    </row>
    <row r="164" spans="1:1" s="346" customFormat="1" x14ac:dyDescent="0.15">
      <c r="A164" s="345"/>
    </row>
    <row r="165" spans="1:1" s="346" customFormat="1" x14ac:dyDescent="0.15">
      <c r="A165" s="345"/>
    </row>
    <row r="166" spans="1:1" s="346" customFormat="1" x14ac:dyDescent="0.15">
      <c r="A166" s="345"/>
    </row>
    <row r="167" spans="1:1" s="346" customFormat="1" x14ac:dyDescent="0.15">
      <c r="A167" s="345"/>
    </row>
    <row r="168" spans="1:1" s="346" customFormat="1" x14ac:dyDescent="0.15">
      <c r="A168" s="345"/>
    </row>
    <row r="169" spans="1:1" s="346" customFormat="1" x14ac:dyDescent="0.15">
      <c r="A169" s="345"/>
    </row>
    <row r="170" spans="1:1" s="346" customFormat="1" x14ac:dyDescent="0.15">
      <c r="A170" s="345"/>
    </row>
    <row r="171" spans="1:1" s="346" customFormat="1" x14ac:dyDescent="0.15">
      <c r="A171" s="345"/>
    </row>
    <row r="172" spans="1:1" s="346" customFormat="1" x14ac:dyDescent="0.15">
      <c r="A172" s="345"/>
    </row>
    <row r="173" spans="1:1" s="346" customFormat="1" x14ac:dyDescent="0.15">
      <c r="A173" s="345"/>
    </row>
    <row r="174" spans="1:1" s="346" customFormat="1" x14ac:dyDescent="0.15">
      <c r="A174" s="345"/>
    </row>
    <row r="175" spans="1:1" s="346" customFormat="1" x14ac:dyDescent="0.15">
      <c r="A175" s="345"/>
    </row>
    <row r="176" spans="1:1" s="346" customFormat="1" x14ac:dyDescent="0.15">
      <c r="A176" s="345"/>
    </row>
    <row r="177" spans="1:1" s="346" customFormat="1" x14ac:dyDescent="0.15">
      <c r="A177" s="345"/>
    </row>
    <row r="178" spans="1:1" s="346" customFormat="1" x14ac:dyDescent="0.15">
      <c r="A178" s="345"/>
    </row>
    <row r="179" spans="1:1" s="346" customFormat="1" x14ac:dyDescent="0.15">
      <c r="A179" s="345"/>
    </row>
    <row r="180" spans="1:1" s="346" customFormat="1" x14ac:dyDescent="0.15">
      <c r="A180" s="345"/>
    </row>
    <row r="181" spans="1:1" s="346" customFormat="1" x14ac:dyDescent="0.15">
      <c r="A181" s="345"/>
    </row>
    <row r="182" spans="1:1" s="346" customFormat="1" x14ac:dyDescent="0.15">
      <c r="A182" s="345"/>
    </row>
    <row r="183" spans="1:1" s="346" customFormat="1" x14ac:dyDescent="0.15">
      <c r="A183" s="345"/>
    </row>
    <row r="184" spans="1:1" s="346" customFormat="1" x14ac:dyDescent="0.15">
      <c r="A184" s="345"/>
    </row>
    <row r="185" spans="1:1" s="346" customFormat="1" x14ac:dyDescent="0.15">
      <c r="A185" s="345"/>
    </row>
    <row r="186" spans="1:1" s="346" customFormat="1" x14ac:dyDescent="0.15">
      <c r="A186" s="345"/>
    </row>
    <row r="187" spans="1:1" s="346" customFormat="1" x14ac:dyDescent="0.15">
      <c r="A187" s="345"/>
    </row>
    <row r="188" spans="1:1" s="346" customFormat="1" x14ac:dyDescent="0.15">
      <c r="A188" s="345"/>
    </row>
    <row r="189" spans="1:1" s="346" customFormat="1" x14ac:dyDescent="0.15">
      <c r="A189" s="345"/>
    </row>
    <row r="190" spans="1:1" s="346" customFormat="1" x14ac:dyDescent="0.15">
      <c r="A190" s="345"/>
    </row>
    <row r="191" spans="1:1" s="346" customFormat="1" x14ac:dyDescent="0.15">
      <c r="A191" s="345"/>
    </row>
    <row r="192" spans="1:1" s="346" customFormat="1" x14ac:dyDescent="0.15">
      <c r="A192" s="345"/>
    </row>
    <row r="193" spans="1:1" s="346" customFormat="1" x14ac:dyDescent="0.15">
      <c r="A193" s="345"/>
    </row>
    <row r="194" spans="1:1" s="346" customFormat="1" x14ac:dyDescent="0.15">
      <c r="A194" s="345"/>
    </row>
    <row r="195" spans="1:1" s="346" customFormat="1" x14ac:dyDescent="0.15">
      <c r="A195" s="345"/>
    </row>
    <row r="196" spans="1:1" s="346" customFormat="1" x14ac:dyDescent="0.15">
      <c r="A196" s="345"/>
    </row>
    <row r="197" spans="1:1" s="346" customFormat="1" x14ac:dyDescent="0.15">
      <c r="A197" s="345"/>
    </row>
    <row r="198" spans="1:1" s="346" customFormat="1" x14ac:dyDescent="0.15">
      <c r="A198" s="345"/>
    </row>
    <row r="199" spans="1:1" s="346" customFormat="1" x14ac:dyDescent="0.15">
      <c r="A199" s="345"/>
    </row>
    <row r="200" spans="1:1" s="346" customFormat="1" x14ac:dyDescent="0.15">
      <c r="A200" s="345"/>
    </row>
    <row r="201" spans="1:1" s="346" customFormat="1" x14ac:dyDescent="0.15">
      <c r="A201" s="345"/>
    </row>
    <row r="202" spans="1:1" s="346" customFormat="1" x14ac:dyDescent="0.15">
      <c r="A202" s="345"/>
    </row>
    <row r="203" spans="1:1" s="346" customFormat="1" x14ac:dyDescent="0.15">
      <c r="A203" s="345"/>
    </row>
    <row r="204" spans="1:1" s="346" customFormat="1" x14ac:dyDescent="0.15">
      <c r="A204" s="345"/>
    </row>
    <row r="205" spans="1:1" s="346" customFormat="1" x14ac:dyDescent="0.15">
      <c r="A205" s="345"/>
    </row>
    <row r="206" spans="1:1" s="346" customFormat="1" x14ac:dyDescent="0.15">
      <c r="A206" s="345"/>
    </row>
    <row r="207" spans="1:1" s="346" customFormat="1" x14ac:dyDescent="0.15">
      <c r="A207" s="345"/>
    </row>
    <row r="208" spans="1:1" s="346" customFormat="1" x14ac:dyDescent="0.15">
      <c r="A208" s="345"/>
    </row>
    <row r="209" spans="1:1" s="346" customFormat="1" x14ac:dyDescent="0.15">
      <c r="A209" s="345"/>
    </row>
    <row r="210" spans="1:1" s="346" customFormat="1" x14ac:dyDescent="0.15">
      <c r="A210" s="345"/>
    </row>
    <row r="211" spans="1:1" s="346" customFormat="1" x14ac:dyDescent="0.15">
      <c r="A211" s="345"/>
    </row>
    <row r="212" spans="1:1" s="346" customFormat="1" x14ac:dyDescent="0.15">
      <c r="A212" s="345"/>
    </row>
    <row r="213" spans="1:1" s="346" customFormat="1" x14ac:dyDescent="0.15">
      <c r="A213" s="345"/>
    </row>
    <row r="214" spans="1:1" s="346" customFormat="1" x14ac:dyDescent="0.15">
      <c r="A214" s="345"/>
    </row>
    <row r="215" spans="1:1" s="346" customFormat="1" x14ac:dyDescent="0.15">
      <c r="A215" s="345"/>
    </row>
    <row r="216" spans="1:1" s="346" customFormat="1" x14ac:dyDescent="0.15">
      <c r="A216" s="345"/>
    </row>
    <row r="217" spans="1:1" s="346" customFormat="1" x14ac:dyDescent="0.15">
      <c r="A217" s="345"/>
    </row>
    <row r="218" spans="1:1" s="346" customFormat="1" x14ac:dyDescent="0.15">
      <c r="A218" s="345"/>
    </row>
    <row r="219" spans="1:1" s="346" customFormat="1" x14ac:dyDescent="0.15">
      <c r="A219" s="345"/>
    </row>
    <row r="220" spans="1:1" s="346" customFormat="1" x14ac:dyDescent="0.15">
      <c r="A220" s="345"/>
    </row>
    <row r="221" spans="1:1" s="346" customFormat="1" x14ac:dyDescent="0.15">
      <c r="A221" s="345"/>
    </row>
    <row r="222" spans="1:1" s="346" customFormat="1" x14ac:dyDescent="0.15">
      <c r="A222" s="345"/>
    </row>
    <row r="223" spans="1:1" s="346" customFormat="1" x14ac:dyDescent="0.15">
      <c r="A223" s="345"/>
    </row>
    <row r="224" spans="1:1" s="346" customFormat="1" x14ac:dyDescent="0.15">
      <c r="A224" s="345"/>
    </row>
    <row r="225" spans="1:1" s="346" customFormat="1" x14ac:dyDescent="0.15">
      <c r="A225" s="345"/>
    </row>
    <row r="226" spans="1:1" s="346" customFormat="1" x14ac:dyDescent="0.15">
      <c r="A226" s="345"/>
    </row>
    <row r="227" spans="1:1" s="346" customFormat="1" x14ac:dyDescent="0.15">
      <c r="A227" s="345"/>
    </row>
    <row r="228" spans="1:1" s="346" customFormat="1" x14ac:dyDescent="0.15">
      <c r="A228" s="345"/>
    </row>
    <row r="229" spans="1:1" s="346" customFormat="1" x14ac:dyDescent="0.15">
      <c r="A229" s="345"/>
    </row>
    <row r="230" spans="1:1" s="346" customFormat="1" x14ac:dyDescent="0.15">
      <c r="A230" s="345"/>
    </row>
    <row r="231" spans="1:1" s="346" customFormat="1" x14ac:dyDescent="0.15">
      <c r="A231" s="345"/>
    </row>
    <row r="232" spans="1:1" s="346" customFormat="1" x14ac:dyDescent="0.15">
      <c r="A232" s="345"/>
    </row>
    <row r="233" spans="1:1" s="346" customFormat="1" x14ac:dyDescent="0.15">
      <c r="A233" s="345"/>
    </row>
    <row r="234" spans="1:1" s="346" customFormat="1" x14ac:dyDescent="0.15">
      <c r="A234" s="345"/>
    </row>
    <row r="235" spans="1:1" s="346" customFormat="1" x14ac:dyDescent="0.15">
      <c r="A235" s="345"/>
    </row>
    <row r="236" spans="1:1" s="346" customFormat="1" x14ac:dyDescent="0.15">
      <c r="A236" s="345"/>
    </row>
    <row r="237" spans="1:1" s="346" customFormat="1" x14ac:dyDescent="0.15">
      <c r="A237" s="345"/>
    </row>
    <row r="238" spans="1:1" s="346" customFormat="1" x14ac:dyDescent="0.15">
      <c r="A238" s="345"/>
    </row>
    <row r="239" spans="1:1" s="346" customFormat="1" x14ac:dyDescent="0.15">
      <c r="A239" s="345"/>
    </row>
    <row r="240" spans="1:1" s="346" customFormat="1" x14ac:dyDescent="0.15">
      <c r="A240" s="345"/>
    </row>
    <row r="241" spans="1:1" s="346" customFormat="1" x14ac:dyDescent="0.15">
      <c r="A241" s="345"/>
    </row>
    <row r="242" spans="1:1" s="346" customFormat="1" x14ac:dyDescent="0.15">
      <c r="A242" s="345"/>
    </row>
    <row r="243" spans="1:1" s="346" customFormat="1" x14ac:dyDescent="0.15">
      <c r="A243" s="345"/>
    </row>
    <row r="244" spans="1:1" s="346" customFormat="1" x14ac:dyDescent="0.15">
      <c r="A244" s="345"/>
    </row>
    <row r="245" spans="1:1" s="346" customFormat="1" x14ac:dyDescent="0.15">
      <c r="A245" s="345"/>
    </row>
    <row r="246" spans="1:1" s="346" customFormat="1" x14ac:dyDescent="0.15">
      <c r="A246" s="345"/>
    </row>
    <row r="247" spans="1:1" s="346" customFormat="1" x14ac:dyDescent="0.15">
      <c r="A247" s="345"/>
    </row>
    <row r="248" spans="1:1" s="346" customFormat="1" x14ac:dyDescent="0.15">
      <c r="A248" s="345"/>
    </row>
    <row r="249" spans="1:1" s="346" customFormat="1" x14ac:dyDescent="0.15">
      <c r="A249" s="345"/>
    </row>
    <row r="250" spans="1:1" s="346" customFormat="1" x14ac:dyDescent="0.15">
      <c r="A250" s="345"/>
    </row>
    <row r="251" spans="1:1" s="346" customFormat="1" x14ac:dyDescent="0.15">
      <c r="A251" s="345"/>
    </row>
    <row r="252" spans="1:1" s="346" customFormat="1" x14ac:dyDescent="0.15">
      <c r="A252" s="345"/>
    </row>
    <row r="253" spans="1:1" s="346" customFormat="1" x14ac:dyDescent="0.15">
      <c r="A253" s="345"/>
    </row>
    <row r="254" spans="1:1" s="346" customFormat="1" x14ac:dyDescent="0.15">
      <c r="A254" s="345"/>
    </row>
    <row r="255" spans="1:1" s="346" customFormat="1" x14ac:dyDescent="0.15">
      <c r="A255" s="345"/>
    </row>
    <row r="256" spans="1:1" s="346" customFormat="1" x14ac:dyDescent="0.15">
      <c r="A256" s="345"/>
    </row>
    <row r="257" spans="1:1" s="346" customFormat="1" x14ac:dyDescent="0.15">
      <c r="A257" s="345"/>
    </row>
    <row r="258" spans="1:1" s="346" customFormat="1" x14ac:dyDescent="0.15">
      <c r="A258" s="345"/>
    </row>
    <row r="259" spans="1:1" s="346" customFormat="1" x14ac:dyDescent="0.15">
      <c r="A259" s="345"/>
    </row>
    <row r="260" spans="1:1" s="346" customFormat="1" x14ac:dyDescent="0.15">
      <c r="A260" s="345"/>
    </row>
    <row r="261" spans="1:1" s="346" customFormat="1" x14ac:dyDescent="0.15">
      <c r="A261" s="345"/>
    </row>
    <row r="262" spans="1:1" s="346" customFormat="1" x14ac:dyDescent="0.15">
      <c r="A262" s="345"/>
    </row>
    <row r="263" spans="1:1" s="346" customFormat="1" x14ac:dyDescent="0.15">
      <c r="A263" s="345"/>
    </row>
    <row r="264" spans="1:1" s="346" customFormat="1" x14ac:dyDescent="0.15">
      <c r="A264" s="345"/>
    </row>
    <row r="265" spans="1:1" s="346" customFormat="1" x14ac:dyDescent="0.15">
      <c r="A265" s="345"/>
    </row>
    <row r="266" spans="1:1" s="346" customFormat="1" x14ac:dyDescent="0.15">
      <c r="A266" s="345"/>
    </row>
    <row r="267" spans="1:1" s="346" customFormat="1" x14ac:dyDescent="0.15">
      <c r="A267" s="345"/>
    </row>
    <row r="268" spans="1:1" s="346" customFormat="1" x14ac:dyDescent="0.15">
      <c r="A268" s="345"/>
    </row>
    <row r="269" spans="1:1" s="346" customFormat="1" x14ac:dyDescent="0.15">
      <c r="A269" s="345"/>
    </row>
    <row r="270" spans="1:1" s="346" customFormat="1" x14ac:dyDescent="0.15">
      <c r="A270" s="345"/>
    </row>
    <row r="271" spans="1:1" s="346" customFormat="1" x14ac:dyDescent="0.15">
      <c r="A271" s="345"/>
    </row>
    <row r="272" spans="1:1" s="346" customFormat="1" x14ac:dyDescent="0.15">
      <c r="A272" s="345"/>
    </row>
    <row r="273" spans="1:1" s="346" customFormat="1" x14ac:dyDescent="0.15">
      <c r="A273" s="345"/>
    </row>
    <row r="274" spans="1:1" s="346" customFormat="1" x14ac:dyDescent="0.15">
      <c r="A274" s="345"/>
    </row>
    <row r="275" spans="1:1" s="346" customFormat="1" x14ac:dyDescent="0.15">
      <c r="A275" s="345"/>
    </row>
    <row r="276" spans="1:1" s="346" customFormat="1" x14ac:dyDescent="0.15">
      <c r="A276" s="345"/>
    </row>
    <row r="277" spans="1:1" s="346" customFormat="1" x14ac:dyDescent="0.15">
      <c r="A277" s="345"/>
    </row>
    <row r="278" spans="1:1" s="346" customFormat="1" x14ac:dyDescent="0.15">
      <c r="A278" s="345"/>
    </row>
    <row r="279" spans="1:1" s="346" customFormat="1" x14ac:dyDescent="0.15">
      <c r="A279" s="345"/>
    </row>
    <row r="280" spans="1:1" s="346" customFormat="1" x14ac:dyDescent="0.15">
      <c r="A280" s="345"/>
    </row>
    <row r="281" spans="1:1" s="346" customFormat="1" x14ac:dyDescent="0.15">
      <c r="A281" s="345"/>
    </row>
    <row r="282" spans="1:1" s="346" customFormat="1" x14ac:dyDescent="0.15">
      <c r="A282" s="345"/>
    </row>
    <row r="283" spans="1:1" s="346" customFormat="1" x14ac:dyDescent="0.15">
      <c r="A283" s="345"/>
    </row>
    <row r="284" spans="1:1" s="346" customFormat="1" x14ac:dyDescent="0.15">
      <c r="A284" s="345"/>
    </row>
    <row r="285" spans="1:1" s="346" customFormat="1" x14ac:dyDescent="0.15">
      <c r="A285" s="345"/>
    </row>
    <row r="286" spans="1:1" s="346" customFormat="1" x14ac:dyDescent="0.15">
      <c r="A286" s="345"/>
    </row>
    <row r="287" spans="1:1" s="346" customFormat="1" x14ac:dyDescent="0.15">
      <c r="A287" s="345"/>
    </row>
    <row r="288" spans="1:1" s="346" customFormat="1" x14ac:dyDescent="0.15">
      <c r="A288" s="345"/>
    </row>
    <row r="289" spans="1:52" s="346" customFormat="1" x14ac:dyDescent="0.15">
      <c r="A289" s="345"/>
    </row>
    <row r="290" spans="1:52" s="346" customFormat="1" x14ac:dyDescent="0.15">
      <c r="A290" s="345"/>
    </row>
    <row r="291" spans="1:52" s="346" customFormat="1" x14ac:dyDescent="0.15">
      <c r="A291" s="345"/>
    </row>
    <row r="292" spans="1:52" s="346" customFormat="1" x14ac:dyDescent="0.15">
      <c r="A292" s="345"/>
    </row>
    <row r="293" spans="1:52" s="346" customFormat="1" x14ac:dyDescent="0.15">
      <c r="A293" s="345"/>
    </row>
    <row r="294" spans="1:52" s="346" customFormat="1" x14ac:dyDescent="0.15">
      <c r="A294" s="345"/>
    </row>
    <row r="295" spans="1:52" s="346" customFormat="1" x14ac:dyDescent="0.15">
      <c r="A295" s="345"/>
    </row>
    <row r="296" spans="1:52" s="346" customFormat="1" x14ac:dyDescent="0.15">
      <c r="A296" s="345"/>
    </row>
    <row r="297" spans="1:52" s="346" customFormat="1" x14ac:dyDescent="0.15">
      <c r="A297" s="345"/>
    </row>
    <row r="298" spans="1:52" s="346" customFormat="1" x14ac:dyDescent="0.15">
      <c r="A298" s="345"/>
    </row>
    <row r="299" spans="1:52" s="346" customFormat="1" x14ac:dyDescent="0.15">
      <c r="A299" s="345"/>
    </row>
    <row r="300" spans="1:52" s="423" customFormat="1" x14ac:dyDescent="0.15">
      <c r="A300" s="345"/>
      <c r="J300" s="346"/>
      <c r="K300" s="346"/>
      <c r="L300" s="346"/>
      <c r="M300" s="346"/>
      <c r="N300" s="346"/>
      <c r="O300" s="346"/>
      <c r="P300" s="346"/>
      <c r="Q300" s="346"/>
      <c r="R300" s="346"/>
      <c r="S300" s="346"/>
      <c r="T300" s="346"/>
      <c r="U300" s="346"/>
      <c r="V300" s="346"/>
      <c r="W300" s="346"/>
      <c r="X300" s="346"/>
      <c r="Y300" s="346"/>
      <c r="Z300" s="346"/>
      <c r="AA300" s="346"/>
      <c r="AB300" s="346"/>
      <c r="AC300" s="346"/>
      <c r="AD300" s="346"/>
      <c r="AE300" s="346"/>
      <c r="AF300" s="346"/>
      <c r="AG300" s="346"/>
      <c r="AH300" s="346"/>
      <c r="AI300" s="346"/>
      <c r="AJ300" s="346"/>
      <c r="AK300" s="346"/>
      <c r="AL300" s="346"/>
      <c r="AM300" s="346"/>
      <c r="AN300" s="346"/>
      <c r="AO300" s="346"/>
      <c r="AP300" s="346"/>
      <c r="AQ300" s="346"/>
      <c r="AR300" s="346"/>
      <c r="AS300" s="346"/>
      <c r="AT300" s="346"/>
      <c r="AU300" s="346"/>
      <c r="AV300" s="346"/>
      <c r="AW300" s="346"/>
      <c r="AX300" s="346"/>
      <c r="AY300" s="346"/>
      <c r="AZ300" s="346"/>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election activeCell="E36" sqref="E36"/>
    </sheetView>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53</v>
      </c>
      <c r="C2" s="231"/>
      <c r="D2" s="232"/>
      <c r="E2" s="232"/>
      <c r="F2" s="232"/>
      <c r="G2" s="23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54</v>
      </c>
      <c r="C3" s="255" t="s">
        <v>55</v>
      </c>
      <c r="D3" s="231"/>
      <c r="E3" s="232"/>
      <c r="F3" s="233"/>
      <c r="G3" s="26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57</v>
      </c>
      <c r="D4" s="71" t="s">
        <v>58</v>
      </c>
      <c r="E4" s="71" t="s">
        <v>59</v>
      </c>
      <c r="F4" s="72" t="s">
        <v>60</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61</v>
      </c>
      <c r="D5" s="231"/>
      <c r="E5" s="232"/>
      <c r="F5" s="233"/>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67</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191"/>
      <c r="D11" s="192"/>
      <c r="E11" s="192"/>
      <c r="F11" s="192"/>
      <c r="G11" s="19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67</v>
      </c>
      <c r="D16" s="231"/>
      <c r="E16" s="232"/>
      <c r="F16" s="229"/>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opLeftCell="D1" workbookViewId="0">
      <selection activeCell="K20" sqref="K20"/>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31"/>
      <c r="D2" s="232"/>
      <c r="E2" s="233"/>
      <c r="F2" s="92"/>
      <c r="G2" s="264" t="s">
        <v>72</v>
      </c>
      <c r="H2" s="231"/>
      <c r="I2" s="232"/>
      <c r="J2" s="23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6" t="s">
        <v>54</v>
      </c>
      <c r="C3" s="93" t="s">
        <v>11</v>
      </c>
      <c r="D3" s="94" t="s">
        <v>57</v>
      </c>
      <c r="E3" s="274" t="s">
        <v>73</v>
      </c>
      <c r="F3" s="92"/>
      <c r="G3" s="276" t="s">
        <v>54</v>
      </c>
      <c r="H3" s="93" t="s">
        <v>11</v>
      </c>
      <c r="I3" s="94" t="s">
        <v>57</v>
      </c>
      <c r="J3" s="274"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5"/>
      <c r="C4" s="267" t="s">
        <v>61</v>
      </c>
      <c r="D4" s="277"/>
      <c r="E4" s="275"/>
      <c r="F4" s="92"/>
      <c r="G4" s="275"/>
      <c r="H4" s="267" t="s">
        <v>61</v>
      </c>
      <c r="I4" s="277"/>
      <c r="J4" s="27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78">
        <v>2021</v>
      </c>
      <c r="C5" s="95" t="s">
        <v>74</v>
      </c>
      <c r="D5" s="96" t="s">
        <v>64</v>
      </c>
      <c r="E5" s="97">
        <v>17000</v>
      </c>
      <c r="F5" s="92"/>
      <c r="G5" s="278">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62</v>
      </c>
      <c r="E6" s="101">
        <v>4400</v>
      </c>
      <c r="F6" s="92"/>
      <c r="G6" s="25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79" t="s">
        <v>67</v>
      </c>
      <c r="D10" s="280"/>
      <c r="E10" s="107">
        <f>SUM(E5:E9)</f>
        <v>22900</v>
      </c>
      <c r="F10" s="92"/>
      <c r="G10" s="261"/>
      <c r="H10" s="279" t="s">
        <v>67</v>
      </c>
      <c r="I10" s="280"/>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1"/>
      <c r="C11" s="191"/>
      <c r="D11" s="192"/>
      <c r="E11" s="282"/>
      <c r="F11" s="108"/>
      <c r="G11" s="272"/>
      <c r="H11" s="191"/>
      <c r="I11" s="192"/>
      <c r="J11" s="18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78">
        <v>2022</v>
      </c>
      <c r="C12" s="95" t="s">
        <v>74</v>
      </c>
      <c r="D12" s="96" t="s">
        <v>64</v>
      </c>
      <c r="E12" s="97">
        <v>17000</v>
      </c>
      <c r="F12" s="92"/>
      <c r="G12" s="293">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62</v>
      </c>
      <c r="E13" s="101">
        <v>4400</v>
      </c>
      <c r="F13" s="92"/>
      <c r="G13" s="25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79" t="s">
        <v>67</v>
      </c>
      <c r="D17" s="280"/>
      <c r="E17" s="107">
        <f>SUM(E12:E16)</f>
        <v>22900</v>
      </c>
      <c r="F17" s="92"/>
      <c r="G17" s="261"/>
      <c r="H17" s="279" t="s">
        <v>67</v>
      </c>
      <c r="I17" s="280"/>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1"/>
      <c r="C18" s="191"/>
      <c r="D18" s="192"/>
      <c r="E18" s="292"/>
      <c r="F18" s="108"/>
      <c r="G18" s="272"/>
      <c r="H18" s="191"/>
      <c r="I18" s="192"/>
      <c r="J18" s="18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93">
        <v>2023</v>
      </c>
      <c r="C19" s="111" t="s">
        <v>74</v>
      </c>
      <c r="D19" s="112" t="s">
        <v>64</v>
      </c>
      <c r="E19" s="109">
        <v>21000</v>
      </c>
      <c r="F19" s="92"/>
      <c r="G19" s="293">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t="s">
        <v>75</v>
      </c>
      <c r="D20" s="114" t="s">
        <v>62</v>
      </c>
      <c r="E20" s="110">
        <v>8000</v>
      </c>
      <c r="F20" s="92"/>
      <c r="G20" s="259"/>
      <c r="H20" s="113" t="s">
        <v>75</v>
      </c>
      <c r="I20" s="114" t="s">
        <v>62</v>
      </c>
      <c r="J20" s="101">
        <v>8000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13" t="s">
        <v>75</v>
      </c>
      <c r="D21" s="114" t="s">
        <v>62</v>
      </c>
      <c r="E21" s="101">
        <v>2000</v>
      </c>
      <c r="F21" s="92"/>
      <c r="G21" s="260"/>
      <c r="H21" s="113" t="s">
        <v>75</v>
      </c>
      <c r="I21" s="114" t="s">
        <v>62</v>
      </c>
      <c r="J21" s="101">
        <v>2000</v>
      </c>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79" t="s">
        <v>67</v>
      </c>
      <c r="D24" s="280"/>
      <c r="E24" s="107">
        <f>SUM(E19:E23)</f>
        <v>31000</v>
      </c>
      <c r="F24" s="92"/>
      <c r="G24" s="261"/>
      <c r="H24" s="279" t="s">
        <v>67</v>
      </c>
      <c r="I24" s="280"/>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1"/>
      <c r="C25" s="191"/>
      <c r="D25" s="192"/>
      <c r="E25" s="292"/>
      <c r="F25" s="108"/>
      <c r="G25" s="272"/>
      <c r="H25" s="191"/>
      <c r="I25" s="192"/>
      <c r="J25" s="18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93">
        <v>2024</v>
      </c>
      <c r="C26" s="111" t="s">
        <v>74</v>
      </c>
      <c r="D26" s="112" t="s">
        <v>64</v>
      </c>
      <c r="E26" s="109">
        <v>22000</v>
      </c>
      <c r="F26" s="92"/>
      <c r="G26" s="293">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62</v>
      </c>
      <c r="E27" s="110">
        <v>10000</v>
      </c>
      <c r="F27" s="92"/>
      <c r="G27" s="259"/>
      <c r="H27" s="113" t="s">
        <v>75</v>
      </c>
      <c r="I27" s="114" t="s">
        <v>62</v>
      </c>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3" t="s">
        <v>67</v>
      </c>
      <c r="D31" s="277"/>
      <c r="E31" s="120">
        <f>SUM(E26:E30)</f>
        <v>32000</v>
      </c>
      <c r="F31" s="92"/>
      <c r="G31" s="263"/>
      <c r="H31" s="283" t="s">
        <v>67</v>
      </c>
      <c r="I31" s="277"/>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4"/>
      <c r="C32" s="284"/>
      <c r="D32" s="284"/>
      <c r="E32" s="285"/>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6"/>
      <c r="C33" s="287"/>
      <c r="D33" s="287"/>
      <c r="E33" s="288"/>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99"/>
      <c r="C34" s="124"/>
      <c r="D34" s="124"/>
      <c r="E34" s="289"/>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0"/>
      <c r="C35" s="301"/>
      <c r="D35" s="302"/>
      <c r="E35" s="290"/>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9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9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9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9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96"/>
      <c r="C41" s="297"/>
      <c r="D41" s="29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9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9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9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9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96"/>
      <c r="C48" s="297"/>
      <c r="D48" s="29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9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9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9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9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96"/>
      <c r="C55" s="297"/>
      <c r="D55" s="29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5:B10"/>
    <mergeCell ref="C10:D10"/>
    <mergeCell ref="H10:I10"/>
    <mergeCell ref="B11:E11"/>
    <mergeCell ref="G11:J11"/>
    <mergeCell ref="G5:G10"/>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H26:H30 C19:C23 C26:C30 H19:H23"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I26:I30 D19:D23 D26:D30 I19:I23"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topLeftCell="A2" workbookViewId="0">
      <selection activeCell="E7" sqref="E7"/>
    </sheetView>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03" t="s">
        <v>78</v>
      </c>
      <c r="C2" s="304"/>
      <c r="D2" s="305"/>
      <c r="E2" s="306"/>
      <c r="F2" s="128"/>
      <c r="G2" s="307" t="s">
        <v>79</v>
      </c>
      <c r="H2" s="191"/>
      <c r="I2" s="192"/>
      <c r="J2" s="192"/>
      <c r="K2" s="308"/>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17" t="s">
        <v>54</v>
      </c>
      <c r="C3" s="93" t="s">
        <v>11</v>
      </c>
      <c r="D3" s="94" t="s">
        <v>57</v>
      </c>
      <c r="E3" s="309" t="s">
        <v>80</v>
      </c>
      <c r="F3" s="128"/>
      <c r="G3" s="311" t="s">
        <v>54</v>
      </c>
      <c r="H3" s="93" t="s">
        <v>26</v>
      </c>
      <c r="I3" s="129" t="s">
        <v>11</v>
      </c>
      <c r="J3" s="94" t="s">
        <v>57</v>
      </c>
      <c r="K3" s="31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18"/>
      <c r="C4" s="267" t="s">
        <v>61</v>
      </c>
      <c r="D4" s="277"/>
      <c r="E4" s="310"/>
      <c r="F4" s="128"/>
      <c r="G4" s="312"/>
      <c r="H4" s="267" t="s">
        <v>61</v>
      </c>
      <c r="I4" s="231"/>
      <c r="J4" s="233"/>
      <c r="K4" s="314"/>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19">
        <v>2023</v>
      </c>
      <c r="C5" s="95" t="s">
        <v>74</v>
      </c>
      <c r="D5" s="96" t="s">
        <v>64</v>
      </c>
      <c r="E5" s="109">
        <v>20500</v>
      </c>
      <c r="F5" s="108"/>
      <c r="G5" s="328">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20"/>
      <c r="C6" s="99" t="s">
        <v>75</v>
      </c>
      <c r="D6" s="100" t="s">
        <v>62</v>
      </c>
      <c r="E6" s="133">
        <v>8000</v>
      </c>
      <c r="F6" s="128"/>
      <c r="G6" s="329"/>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21"/>
      <c r="C7" s="99" t="s">
        <v>75</v>
      </c>
      <c r="D7" s="100" t="s">
        <v>62</v>
      </c>
      <c r="E7" s="133">
        <v>2000</v>
      </c>
      <c r="F7" s="128"/>
      <c r="G7" s="330"/>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21"/>
      <c r="C8" s="102"/>
      <c r="D8" s="103"/>
      <c r="E8" s="133"/>
      <c r="F8" s="128"/>
      <c r="G8" s="330"/>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21"/>
      <c r="C9" s="104"/>
      <c r="D9" s="105"/>
      <c r="E9" s="135"/>
      <c r="F9" s="128"/>
      <c r="G9" s="330"/>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22"/>
      <c r="C10" s="279" t="s">
        <v>67</v>
      </c>
      <c r="D10" s="280"/>
      <c r="E10" s="137">
        <f>SUM(E5:E9)</f>
        <v>30500</v>
      </c>
      <c r="F10" s="128"/>
      <c r="G10" s="331"/>
      <c r="H10" s="279" t="s">
        <v>67</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23"/>
      <c r="C11" s="191"/>
      <c r="D11" s="192"/>
      <c r="E11" s="324"/>
      <c r="F11" s="128"/>
      <c r="G11" s="272"/>
      <c r="H11" s="191"/>
      <c r="I11" s="192"/>
      <c r="J11" s="192"/>
      <c r="K11" s="32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26">
        <v>2024</v>
      </c>
      <c r="C12" s="95" t="s">
        <v>74</v>
      </c>
      <c r="D12" s="96" t="s">
        <v>64</v>
      </c>
      <c r="E12" s="109">
        <v>20500</v>
      </c>
      <c r="F12" s="108"/>
      <c r="G12" s="332">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20"/>
      <c r="C13" s="99" t="s">
        <v>75</v>
      </c>
      <c r="D13" s="100" t="s">
        <v>62</v>
      </c>
      <c r="E13" s="133">
        <v>8200</v>
      </c>
      <c r="F13" s="128"/>
      <c r="G13" s="329"/>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21"/>
      <c r="C14" s="102"/>
      <c r="D14" s="103"/>
      <c r="E14" s="133"/>
      <c r="F14" s="128"/>
      <c r="G14" s="330"/>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21"/>
      <c r="C15" s="102"/>
      <c r="D15" s="103"/>
      <c r="E15" s="133"/>
      <c r="F15" s="128"/>
      <c r="G15" s="330"/>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21"/>
      <c r="C16" s="104"/>
      <c r="D16" s="105"/>
      <c r="E16" s="135"/>
      <c r="F16" s="128"/>
      <c r="G16" s="330"/>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27"/>
      <c r="C17" s="333" t="s">
        <v>67</v>
      </c>
      <c r="D17" s="334"/>
      <c r="E17" s="140">
        <f>SUM(E12:E16)</f>
        <v>28700</v>
      </c>
      <c r="F17" s="128"/>
      <c r="G17" s="331"/>
      <c r="H17" s="279" t="s">
        <v>67</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35" t="s">
        <v>82</v>
      </c>
      <c r="D20" s="336"/>
      <c r="E20" s="26"/>
      <c r="F20" s="24"/>
      <c r="G20" s="337" t="s">
        <v>83</v>
      </c>
      <c r="H20" s="186"/>
      <c r="I20" s="18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15" t="s">
        <v>84</v>
      </c>
      <c r="D21" s="251"/>
      <c r="E21" s="26"/>
      <c r="F21" s="24"/>
      <c r="G21" s="316">
        <v>2023</v>
      </c>
      <c r="H21" s="187"/>
      <c r="I21" s="18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4"/>
      <c r="D22" s="252"/>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4"/>
      <c r="D23" s="252"/>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4"/>
      <c r="D24" s="25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48"/>
      <c r="D25" s="253"/>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I12:I16 I5:I9 C12:C16 C5:C9"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J12:J16 J5:J9 D12:D16 D5:D9"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election sqref="A1:C1"/>
    </sheetView>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220"/>
      <c r="C1" s="220"/>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2023-10-03T12:55:30Z</dcterms:created>
  <dcterms:modified xsi:type="dcterms:W3CDTF">2024-10-17T07:40:12Z</dcterms:modified>
</cp:coreProperties>
</file>