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nnections.xml" ContentType="application/vnd.openxmlformats-officedocument.spreadsheetml.connection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752" windowHeight="9480" firstSheet="3" activeTab="4"/>
  </bookViews>
  <sheets>
    <sheet name="KHACHHANG" sheetId="6" r:id="rId1"/>
    <sheet name="TAIKHOAN" sheetId="7" r:id="rId2"/>
    <sheet name="LOAIXE" sheetId="2" r:id="rId3"/>
    <sheet name="XE" sheetId="1" r:id="rId4"/>
    <sheet name="HOADON" sheetId="8" r:id="rId5"/>
    <sheet name="CHITIETHD" sheetId="11" r:id="rId6"/>
    <sheet name="Table1" sheetId="10" state="hidden" r:id="rId7"/>
    <sheet name="Table3" sheetId="12" state="hidden" r:id="rId8"/>
    <sheet name="Table5" sheetId="13" state="hidden" r:id="rId9"/>
    <sheet name="HDPHAT" sheetId="4" r:id="rId10"/>
    <sheet name="CTHDPHAT" sheetId="18" r:id="rId11"/>
    <sheet name="DANHGIA" sheetId="5" r:id="rId12"/>
    <sheet name="Table1 (2)" sheetId="14" state="hidden" r:id="rId13"/>
    <sheet name="Table3 (2)" sheetId="15" state="hidden" r:id="rId14"/>
    <sheet name="Table5 (2)" sheetId="16" state="hidden" r:id="rId15"/>
    <sheet name="Table10" sheetId="17" state="hidden" r:id="rId16"/>
    <sheet name="Draft" sheetId="9" r:id="rId17"/>
    <sheet name="HOPDONG" sheetId="3" r:id="rId18"/>
    <sheet name="Sheet2" sheetId="19" r:id="rId19"/>
  </sheets>
  <definedNames>
    <definedName name="ExternalData_1" localSheetId="6" hidden="1">Table1!$A$1:$D$31</definedName>
    <definedName name="ExternalData_1" localSheetId="12" hidden="1">'Table1 (2)'!$A$1:$D$39</definedName>
    <definedName name="ExternalData_1" localSheetId="15" hidden="1">Table10!$A$1:$G$21</definedName>
    <definedName name="ExternalData_1" localSheetId="7" hidden="1">Table3!$A$1:$I$23</definedName>
    <definedName name="ExternalData_1" localSheetId="13" hidden="1">'Table3 (2)'!$A$1:$I$29</definedName>
    <definedName name="ExternalData_1" localSheetId="8" hidden="1">Table5!$A$1:$E$23</definedName>
    <definedName name="ExternalData_1" localSheetId="14" hidden="1">'Table5 (2)'!$A$1:$E$29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connection id="1" name="Query - Table1" description="Connection to the 'Table1' query in the workbook." type="5" background="1" refreshedVersion="2" saveData="1">
    <dbPr connection="Provider=Microsoft.Mashup.OleDb.1;Data Source=$Workbook$;Location=Table1;Extended Properties=&quot;&quot;" command="SELECT * FROM [Table1]" commandType="2"/>
  </connection>
  <connection id="2" name="Query - Table1 (2)" description="Connection to the 'Table1 (2)' query in the workbook." type="5" background="1" refreshedVersion="2" saveData="1">
    <dbPr connection="Provider=Microsoft.Mashup.OleDb.1;Data Source=$Workbook$;Location=&quot;Table1 (2)&quot;;Extended Properties=&quot;&quot;" command="SELECT * FROM [Table1 (2)]" commandType="2"/>
  </connection>
  <connection id="3" name="Query - Table10" description="Connection to the 'Table10' query in the workbook." type="5" background="1" refreshedVersion="2" saveData="1">
    <dbPr connection="Provider=Microsoft.Mashup.OleDb.1;Data Source=$Workbook$;Location=Table10;Extended Properties=&quot;&quot;" command="SELECT * FROM [Table10]" commandType="2"/>
  </connection>
  <connection id="4" name="Query - Table12" description="Connection to the 'Table12' query in the workbook." type="5" background="1" refreshedVersion="2" saveData="1">
    <dbPr connection="Provider=Microsoft.Mashup.OleDb.1;Data Source=$Workbook$;Location=Table12;Extended Properties=&quot;&quot;" command="SELECT * FROM [Table12]" commandType="2"/>
  </connection>
  <connection id="5" name="Query - Table3" description="Connection to the 'Table3' query in the workbook." type="5" background="1" refreshedVersion="2" saveData="1">
    <dbPr connection="Provider=Microsoft.Mashup.OleDb.1;Data Source=$Workbook$;Location=Table3;Extended Properties=&quot;&quot;" command="SELECT * FROM [Table3]" commandType="2"/>
  </connection>
  <connection id="6" name="Query - Table3 (2)" description="Connection to the 'Table3 (2)' query in the workbook." type="5" background="1" refreshedVersion="2" saveData="1">
    <dbPr connection="Provider=Microsoft.Mashup.OleDb.1;Data Source=$Workbook$;Location=&quot;Table3 (2)&quot;;Extended Properties=&quot;&quot;" command="SELECT * FROM [Table3 (2)]" commandType="2"/>
  </connection>
  <connection id="7" name="Query - Table5" description="Connection to the 'Table5' query in the workbook." type="5" background="1" refreshedVersion="2" saveData="1">
    <dbPr connection="Provider=Microsoft.Mashup.OleDb.1;Data Source=$Workbook$;Location=Table5;Extended Properties=&quot;&quot;" command="SELECT * FROM [Table5]" commandType="2"/>
  </connection>
  <connection id="8" name="Query - Table5 (2)" description="Connection to the 'Table5 (2)' query in the workbook." type="5" background="1" refreshedVersion="2" saveData="1">
    <dbPr connection="Provider=Microsoft.Mashup.OleDb.1;Data Source=$Workbook$;Location=&quot;Table5 (2)&quot;;Extended Properties=&quot;&quot;" command="SELECT * FROM [Table5 (2)]" commandType="2"/>
  </connection>
</connections>
</file>

<file path=xl/sharedStrings.xml><?xml version="1.0" encoding="utf-8"?>
<sst xmlns="http://schemas.openxmlformats.org/spreadsheetml/2006/main" count="2312" uniqueCount="499">
  <si>
    <t>MaKH</t>
  </si>
  <si>
    <t>TenKH</t>
  </si>
  <si>
    <t>GioiTinh</t>
  </si>
  <si>
    <t xml:space="preserve">NgaySinh </t>
  </si>
  <si>
    <t>DiaChi</t>
  </si>
  <si>
    <t>SDT</t>
  </si>
  <si>
    <t>TongDoanhThu</t>
  </si>
  <si>
    <t>0001</t>
  </si>
  <si>
    <t>Nguyễn Văn A</t>
  </si>
  <si>
    <t>Nam</t>
  </si>
  <si>
    <t>12-10-1998</t>
  </si>
  <si>
    <t>731 Trần Hưng Đạo, Quận 5, TP Hồ Chí Minh</t>
  </si>
  <si>
    <t>0938776266</t>
  </si>
  <si>
    <t>0002</t>
  </si>
  <si>
    <t>Trần Ngọc Hân</t>
  </si>
  <si>
    <t>Nữ</t>
  </si>
  <si>
    <t>25-01-2000</t>
  </si>
  <si>
    <t>23/5 Nguyễn Trãi, Quận 5, TP Hồ Chí Minh</t>
  </si>
  <si>
    <t>0912300247</t>
  </si>
  <si>
    <t>0003</t>
  </si>
  <si>
    <t>Trần Minh Long</t>
  </si>
  <si>
    <t>23-08-1995</t>
  </si>
  <si>
    <t>45 Nguyễn cảnh Chân, Quận 1, TP Hồ Chí Minh</t>
  </si>
  <si>
    <t>0915133607</t>
  </si>
  <si>
    <t>0004</t>
  </si>
  <si>
    <t>Lê Nhật Minh</t>
  </si>
  <si>
    <t>30-08-2003</t>
  </si>
  <si>
    <t>50/34 Lê Đại Hành, Quận 10, TP Hồ Chí Minh</t>
  </si>
  <si>
    <t>0915391312</t>
  </si>
  <si>
    <t>0005</t>
  </si>
  <si>
    <t>Lê Hoài Thương</t>
  </si>
  <si>
    <t>07-10-2004</t>
  </si>
  <si>
    <t>34 Trương Định, Quận 3, TP Hồ Chí Minh</t>
  </si>
  <si>
    <t>0913602103</t>
  </si>
  <si>
    <t>0006</t>
  </si>
  <si>
    <t>Lê Gia Hân</t>
  </si>
  <si>
    <t>06-03-2000</t>
  </si>
  <si>
    <t>227 Nguyễn Văn Cừ, Quận 5, TP Hồ Chí Minh</t>
  </si>
  <si>
    <t>0905372666</t>
  </si>
  <si>
    <t>0007</t>
  </si>
  <si>
    <t>Lê Đức Thịnh</t>
  </si>
  <si>
    <t>23-05-2002</t>
  </si>
  <si>
    <t>32/3 Trần Bình Trọng, Quận 5, TP Hồ Chí Minh</t>
  </si>
  <si>
    <t>0912222798</t>
  </si>
  <si>
    <t>0008</t>
  </si>
  <si>
    <t>Nguyễn Văn Tâm</t>
  </si>
  <si>
    <t>12-06-1983</t>
  </si>
  <si>
    <t>45/2 An Dương Vương, Quận 5, TP Hồ Chí Minh</t>
  </si>
  <si>
    <t>0913295947</t>
  </si>
  <si>
    <t>0009</t>
  </si>
  <si>
    <t>Phan Thị Thanh</t>
  </si>
  <si>
    <t>31-12-1989</t>
  </si>
  <si>
    <t>873 Lê Hồng Phong, Quận 5, TP Hồ Chí Minh</t>
  </si>
  <si>
    <t>0979749536</t>
  </si>
  <si>
    <t>0010</t>
  </si>
  <si>
    <t>Lê Hà Vinh</t>
  </si>
  <si>
    <t>10-01-1990</t>
  </si>
  <si>
    <t>34/34B Nguyễn Trãi, Quận 1, TP Hồ Chí Minh</t>
  </si>
  <si>
    <t>0914418539</t>
  </si>
  <si>
    <t>0011</t>
  </si>
  <si>
    <t>Hà Duy Lập</t>
  </si>
  <si>
    <t>02-05-1998</t>
  </si>
  <si>
    <t>197  Nguyễn Văn Thủ, Phường Đa Kao, Quận 1, TP Hồ Chí Minh</t>
  </si>
  <si>
    <t>0944747978</t>
  </si>
  <si>
    <t>0012</t>
  </si>
  <si>
    <t>Nguyễn Tuấn Mạnh</t>
  </si>
  <si>
    <t>03-09-2000</t>
  </si>
  <si>
    <t>33/9A Đường số 08, Khu phố 01, Phường Linh Xuân, Thành phố Thủ Đức, TP Hồ Chí Minh</t>
  </si>
  <si>
    <t>0949234388</t>
  </si>
  <si>
    <t>0013</t>
  </si>
  <si>
    <t>Trần Văn Kiên</t>
  </si>
  <si>
    <t>15-08-1995</t>
  </si>
  <si>
    <t>58 đường 53, Phường Tân Phong, Quận 7, TP Hồ Chí Minh</t>
  </si>
  <si>
    <t>0949522905</t>
  </si>
  <si>
    <t>0014</t>
  </si>
  <si>
    <t>Nguyễn Huy Hùng</t>
  </si>
  <si>
    <t>04-04-2001</t>
  </si>
  <si>
    <t>18 đường Trần Ngọc Diện, Phường Thảo Điền, Thành phố Thủ Đức, TP Hồ Chí Minh</t>
  </si>
  <si>
    <t>0911375199</t>
  </si>
  <si>
    <t>0015</t>
  </si>
  <si>
    <t>Vũ Thị Anh</t>
  </si>
  <si>
    <t>09-03-2004</t>
  </si>
  <si>
    <t>12, Đường số 2, Phường Phú Hữu, Thành phố Thủ Đức, TP Hồ Chí Minh</t>
  </si>
  <si>
    <t>0919795257</t>
  </si>
  <si>
    <t>0016</t>
  </si>
  <si>
    <t>Trần Ngọc Anh</t>
  </si>
  <si>
    <t>06-04-1994</t>
  </si>
  <si>
    <t>1A Nguyễn Văn Đậu, Phường 05, Quận Phú Nhuận, TP Hồ Chí Minh</t>
  </si>
  <si>
    <t>0977097698</t>
  </si>
  <si>
    <t>0017</t>
  </si>
  <si>
    <t>Ngô Thị Kiều Diễm</t>
  </si>
  <si>
    <t>02-05-2002</t>
  </si>
  <si>
    <t>36/38 Quốc Lộ 1A, Khu Phố 3, phường An Phú Đông, Quận 12, TP Hồ Chí Minh</t>
  </si>
  <si>
    <t>0912980878</t>
  </si>
  <si>
    <t>0018</t>
  </si>
  <si>
    <t>Nguyễn Thị Thuỳ Giang</t>
  </si>
  <si>
    <t>12-07-2003</t>
  </si>
  <si>
    <t>13 đường số 22, Phường Bình Trị Đông B, Quận Bình Tân, TP Hồ Chí Minh</t>
  </si>
  <si>
    <t>0854569729</t>
  </si>
  <si>
    <t>0019</t>
  </si>
  <si>
    <t>Nguyễn Thị Minh Anh</t>
  </si>
  <si>
    <t>22-10-1990</t>
  </si>
  <si>
    <t>371 Nguyễn Kiệm, Phường 3, Quận Gò Vấp, TP Hồ Chí Minh</t>
  </si>
  <si>
    <t>0917822121</t>
  </si>
  <si>
    <t>0020</t>
  </si>
  <si>
    <t>Trần Khang Ninh</t>
  </si>
  <si>
    <t>23-11-1991</t>
  </si>
  <si>
    <t>256/30 Phan Huy ích, Phường 12, Quận Gò Vấp, TP Hồ Chí Minh</t>
  </si>
  <si>
    <t>0945951146</t>
  </si>
  <si>
    <t>MaNV</t>
  </si>
  <si>
    <t>TenTK</t>
  </si>
  <si>
    <t>MatKhau</t>
  </si>
  <si>
    <t>HoTen</t>
  </si>
  <si>
    <t>ChucVu</t>
  </si>
  <si>
    <t>Luong</t>
  </si>
  <si>
    <t>NgayVaoLam</t>
  </si>
  <si>
    <t>MaQL</t>
  </si>
  <si>
    <t>admin</t>
  </si>
  <si>
    <t>Phạm Ngọc Tài</t>
  </si>
  <si>
    <t>24-06-2000</t>
  </si>
  <si>
    <t>Admin</t>
  </si>
  <si>
    <t>13-12-2023</t>
  </si>
  <si>
    <t>NULL</t>
  </si>
  <si>
    <t>quanly</t>
  </si>
  <si>
    <t>Bùi Xuân Thường</t>
  </si>
  <si>
    <t>13-07-1990</t>
  </si>
  <si>
    <t>Quản lý</t>
  </si>
  <si>
    <t>21-11-2023</t>
  </si>
  <si>
    <t>nhanvien</t>
  </si>
  <si>
    <t>Trần Thị Như  Ý</t>
  </si>
  <si>
    <t>04-05-2002</t>
  </si>
  <si>
    <t>Nhân viên</t>
  </si>
  <si>
    <t>21-12-2023</t>
  </si>
  <si>
    <t>NV02</t>
  </si>
  <si>
    <t>linhnvl</t>
  </si>
  <si>
    <t>linhnvl1234</t>
  </si>
  <si>
    <t>Nguyễn Văn Linh</t>
  </si>
  <si>
    <t>14-01-2002</t>
  </si>
  <si>
    <t>phuongntp</t>
  </si>
  <si>
    <t>phuongntp1234</t>
  </si>
  <si>
    <t>Nguyễn Thị Phương</t>
  </si>
  <si>
    <t>03-09-1998</t>
  </si>
  <si>
    <t>binhptb</t>
  </si>
  <si>
    <t>binhptb1234</t>
  </si>
  <si>
    <t>Phạm Thanh Bình</t>
  </si>
  <si>
    <t>24-01-1989</t>
  </si>
  <si>
    <t>27-12-2023</t>
  </si>
  <si>
    <t>phongntp</t>
  </si>
  <si>
    <t>phongntp1234</t>
  </si>
  <si>
    <t>Nguyễn Thanh Phong</t>
  </si>
  <si>
    <t>31-02-2000</t>
  </si>
  <si>
    <t>tuyetctt</t>
  </si>
  <si>
    <t>tuyetctt1234</t>
  </si>
  <si>
    <t>Cao Thị Tuyết</t>
  </si>
  <si>
    <t>02-05-2001</t>
  </si>
  <si>
    <t>hienndh</t>
  </si>
  <si>
    <t>hienndh1234</t>
  </si>
  <si>
    <t>Nguyễn Đức Hiền</t>
  </si>
  <si>
    <t>12-06-1998</t>
  </si>
  <si>
    <t>tuanhat</t>
  </si>
  <si>
    <t>tuanhat1234</t>
  </si>
  <si>
    <t>Hoàng  Anh Tuấn</t>
  </si>
  <si>
    <t>16-01-2001</t>
  </si>
  <si>
    <t>15-02-2024</t>
  </si>
  <si>
    <t>MaLX</t>
  </si>
  <si>
    <t>TenLX</t>
  </si>
  <si>
    <t>SoLuong</t>
  </si>
  <si>
    <t>SoCho</t>
  </si>
  <si>
    <t xml:space="preserve">Xe bốn chỗ </t>
  </si>
  <si>
    <t xml:space="preserve">Xe bảy chỗ </t>
  </si>
  <si>
    <t>Xe máy</t>
  </si>
  <si>
    <t>MaXe</t>
  </si>
  <si>
    <t>TenXe</t>
  </si>
  <si>
    <t>BienSo</t>
  </si>
  <si>
    <t>TrangThai</t>
  </si>
  <si>
    <t>TGBaoDuong</t>
  </si>
  <si>
    <t>DonGia</t>
  </si>
  <si>
    <t>ThuongHieu</t>
  </si>
  <si>
    <t>TienCoc</t>
  </si>
  <si>
    <t>HUYNDAI I10 SEDAN 2020</t>
  </si>
  <si>
    <t>51B - 22654</t>
  </si>
  <si>
    <t>Không hư</t>
  </si>
  <si>
    <t>HUYNDAI</t>
  </si>
  <si>
    <t>TOYOTA VIOS 2018</t>
  </si>
  <si>
    <t>51B - 22655</t>
  </si>
  <si>
    <t>TOYOTA</t>
  </si>
  <si>
    <t>MITSUBISHI ATTRAGE 2023</t>
  </si>
  <si>
    <t>51B - 22656</t>
  </si>
  <si>
    <t>MITSUBISHI</t>
  </si>
  <si>
    <t>KIA SOLUTO 2020</t>
  </si>
  <si>
    <t>51B - 22657</t>
  </si>
  <si>
    <t>KIA MORNING</t>
  </si>
  <si>
    <t>HONDA CITY 2017</t>
  </si>
  <si>
    <t>51B - 22658</t>
  </si>
  <si>
    <t>HONDA</t>
  </si>
  <si>
    <t>HUYNDAI ACCENT 2021</t>
  </si>
  <si>
    <t>51B - 22659</t>
  </si>
  <si>
    <t>Hư</t>
  </si>
  <si>
    <t>KIA K3 LUXURY 2022</t>
  </si>
  <si>
    <t>51B - 22660</t>
  </si>
  <si>
    <t>MERCERDES C200 2016</t>
  </si>
  <si>
    <t>51B - 22661</t>
  </si>
  <si>
    <t>MERCEDES</t>
  </si>
  <si>
    <t>MERCERDES C300 AMG 2017</t>
  </si>
  <si>
    <t>51B - 22662</t>
  </si>
  <si>
    <t>LEXUS IS 300 2021</t>
  </si>
  <si>
    <t>51B - 22663</t>
  </si>
  <si>
    <t>LEXUS</t>
  </si>
  <si>
    <t>TOYOTA FORTURN 2016</t>
  </si>
  <si>
    <t>51B - 22664</t>
  </si>
  <si>
    <t>MITSUBISHI XPANDER 2023</t>
  </si>
  <si>
    <t>51B - 22665</t>
  </si>
  <si>
    <t>TOYOTA AVANZA 2023</t>
  </si>
  <si>
    <t>51B - 22666</t>
  </si>
  <si>
    <t>MAZDA CX8 2021</t>
  </si>
  <si>
    <t>51B - 22667</t>
  </si>
  <si>
    <t>MAZDA</t>
  </si>
  <si>
    <t>HONDA CRV 2022</t>
  </si>
  <si>
    <t>51B - 22668</t>
  </si>
  <si>
    <t>MERCEDES GLB 200 AMG 2020</t>
  </si>
  <si>
    <t>51B - 22669</t>
  </si>
  <si>
    <t>YAMAHA SIRIUS 110cc</t>
  </si>
  <si>
    <t>51B - 22670</t>
  </si>
  <si>
    <t>YAMAHA</t>
  </si>
  <si>
    <t>HONDA VISION 110cc</t>
  </si>
  <si>
    <t>51B - 22671</t>
  </si>
  <si>
    <t>HONDA AIR BLADE 125cc</t>
  </si>
  <si>
    <t>51B - 22672</t>
  </si>
  <si>
    <t>x</t>
  </si>
  <si>
    <t>HONDA WINNERX 150cc</t>
  </si>
  <si>
    <t>51B - 22673</t>
  </si>
  <si>
    <t>MaHD</t>
  </si>
  <si>
    <t>TGTao</t>
  </si>
  <si>
    <t>TongTienThue</t>
  </si>
  <si>
    <t>TGNhan</t>
  </si>
  <si>
    <t>TGTra</t>
  </si>
  <si>
    <t>TongTienCoc</t>
  </si>
  <si>
    <t>TGCapNhat</t>
  </si>
  <si>
    <t>TinhTrang</t>
  </si>
  <si>
    <t>ChuThich</t>
  </si>
  <si>
    <t>01-01-2024 9:35</t>
  </si>
  <si>
    <t>01-01-2024  9:00</t>
  </si>
  <si>
    <t>01-01-2024 13:00</t>
  </si>
  <si>
    <t>Đã trả xe</t>
  </si>
  <si>
    <t>18-01-2024 13:45</t>
  </si>
  <si>
    <t>20-01-2024 8:00</t>
  </si>
  <si>
    <t>21-01-2024 8:00</t>
  </si>
  <si>
    <t>10-02-2024 10:23</t>
  </si>
  <si>
    <t>10-02-2024  10:30</t>
  </si>
  <si>
    <t>10-02-2024  18:30</t>
  </si>
  <si>
    <t>14-02-2024 15:12</t>
  </si>
  <si>
    <t>15-02-2024 10:00</t>
  </si>
  <si>
    <t>16-02-2024 10:00</t>
  </si>
  <si>
    <t>17-02-2024 16:00</t>
  </si>
  <si>
    <t>17-02-2024 16:20</t>
  </si>
  <si>
    <t>18-02-2024 4:20</t>
  </si>
  <si>
    <t>19-02-2024 20:00</t>
  </si>
  <si>
    <t>20-02-2024 18:20</t>
  </si>
  <si>
    <t>20-02-2024 22:20</t>
  </si>
  <si>
    <t>20-02-2024 19:02</t>
  </si>
  <si>
    <t>20-02-2024 23:45</t>
  </si>
  <si>
    <t>22-02-2024 23:45</t>
  </si>
  <si>
    <t>01-03-2024  7:28</t>
  </si>
  <si>
    <t>02-03-2024 8:00</t>
  </si>
  <si>
    <t xml:space="preserve">02-03-2024 16:00 </t>
  </si>
  <si>
    <t>01-03-2024  7:30</t>
  </si>
  <si>
    <t>02-03-2024 6:00</t>
  </si>
  <si>
    <t>02-03-2024 14:00</t>
  </si>
  <si>
    <t>10-03-2024 8:12</t>
  </si>
  <si>
    <t>10-03-2024 8:20</t>
  </si>
  <si>
    <t>10-03-2024 12:12</t>
  </si>
  <si>
    <t>'0009</t>
  </si>
  <si>
    <t>15-03-2024 17:45</t>
  </si>
  <si>
    <t>15-03-2024 18:00</t>
  </si>
  <si>
    <t>15-03-2024 22:00</t>
  </si>
  <si>
    <t>15-03-2024 22:45</t>
  </si>
  <si>
    <t>23-03-2024 7:00</t>
  </si>
  <si>
    <t>23-03-2024 7:15</t>
  </si>
  <si>
    <t>23-03-2024 15:15</t>
  </si>
  <si>
    <t>03-04-2024 5:00</t>
  </si>
  <si>
    <t>03-04-2024 5:15</t>
  </si>
  <si>
    <t>03-04-2024 13:15</t>
  </si>
  <si>
    <t>07-04-2024 15:34</t>
  </si>
  <si>
    <t>08-04-2024 17:30</t>
  </si>
  <si>
    <t>08-04-2024 21:30</t>
  </si>
  <si>
    <t>13-04-2024 10:25</t>
  </si>
  <si>
    <t>15-04-2024 5:30</t>
  </si>
  <si>
    <t>15-04-2024 17:30</t>
  </si>
  <si>
    <t>14-04-2024 9:23</t>
  </si>
  <si>
    <t>15-04-2024 7:30</t>
  </si>
  <si>
    <t>16-04-2024 7:30</t>
  </si>
  <si>
    <t>16-04-2024 9:35</t>
  </si>
  <si>
    <t>16-04-2024 9:20</t>
  </si>
  <si>
    <t>16-04-2024 9:25</t>
  </si>
  <si>
    <t>16-04-2024 13:25</t>
  </si>
  <si>
    <t>16-04-2024 10:12</t>
  </si>
  <si>
    <t>16-04-2024 14:45</t>
  </si>
  <si>
    <t>16-04-2024 22:45</t>
  </si>
  <si>
    <t>17-04-2024 6:30</t>
  </si>
  <si>
    <t>17-04-2024 6:45</t>
  </si>
  <si>
    <t>18-04-2024 6:45</t>
  </si>
  <si>
    <t>Đã nhận xe</t>
  </si>
  <si>
    <t>17-04-2024 11:10</t>
  </si>
  <si>
    <t>18-04-2024 5:00</t>
  </si>
  <si>
    <t>18-04-2024 13:00</t>
  </si>
  <si>
    <t>Đã đặt xe</t>
  </si>
  <si>
    <t>17-04-2024 11:30</t>
  </si>
  <si>
    <t>17-04-2024 11:40</t>
  </si>
  <si>
    <t>17-04-2024 23:40</t>
  </si>
  <si>
    <t>17-04-2024 13:15</t>
  </si>
  <si>
    <t>18-04-2024 7:45</t>
  </si>
  <si>
    <t>18-04-2024 19:45</t>
  </si>
  <si>
    <t>17-02-2024 13:20</t>
  </si>
  <si>
    <t>19-04-2024 5:15</t>
  </si>
  <si>
    <t>19-04-2024 9:15</t>
  </si>
  <si>
    <t>17-02-2024 14:12</t>
  </si>
  <si>
    <t>18-04-2024  1:00</t>
  </si>
  <si>
    <t>17-02-2024 14:13</t>
  </si>
  <si>
    <t>17-02-2024 15:00</t>
  </si>
  <si>
    <t>17-04-2024 15:15</t>
  </si>
  <si>
    <t>19-04-2024 15:15</t>
  </si>
  <si>
    <t>17-02-2024 15:27</t>
  </si>
  <si>
    <t>18-04-2024 8:00</t>
  </si>
  <si>
    <t>19-04-2024 8:00</t>
  </si>
  <si>
    <t>17-02-2024 15:34</t>
  </si>
  <si>
    <t>17-04-2024 15:45</t>
  </si>
  <si>
    <t>17-04-2024 19:45</t>
  </si>
  <si>
    <t xml:space="preserve">MaXe </t>
  </si>
  <si>
    <t>SoGio</t>
  </si>
  <si>
    <t>SoTien</t>
  </si>
  <si>
    <t>MaHopDong</t>
  </si>
  <si>
    <t>B0001</t>
  </si>
  <si>
    <t>X01</t>
  </si>
  <si>
    <t>X11</t>
  </si>
  <si>
    <t>B0002</t>
  </si>
  <si>
    <t>X16</t>
  </si>
  <si>
    <t>B0003</t>
  </si>
  <si>
    <t>X02</t>
  </si>
  <si>
    <t>B0004</t>
  </si>
  <si>
    <t>XM17</t>
  </si>
  <si>
    <t>XM18</t>
  </si>
  <si>
    <t>XM19</t>
  </si>
  <si>
    <t>B0005</t>
  </si>
  <si>
    <t>B0006</t>
  </si>
  <si>
    <t>X03</t>
  </si>
  <si>
    <t>B0007</t>
  </si>
  <si>
    <t>B0008</t>
  </si>
  <si>
    <t>XM20</t>
  </si>
  <si>
    <t>B0009</t>
  </si>
  <si>
    <t>X04</t>
  </si>
  <si>
    <t>X05</t>
  </si>
  <si>
    <t>X06</t>
  </si>
  <si>
    <t>B0010</t>
  </si>
  <si>
    <t>X07</t>
  </si>
  <si>
    <t>B0011</t>
  </si>
  <si>
    <t>X09</t>
  </si>
  <si>
    <t>B0012</t>
  </si>
  <si>
    <t>B0013</t>
  </si>
  <si>
    <t>X12</t>
  </si>
  <si>
    <t>B0014</t>
  </si>
  <si>
    <t>X13</t>
  </si>
  <si>
    <t xml:space="preserve">B0015 </t>
  </si>
  <si>
    <t>B0016</t>
  </si>
  <si>
    <t>B0017</t>
  </si>
  <si>
    <t>X08</t>
  </si>
  <si>
    <t>B0018</t>
  </si>
  <si>
    <t>B0019</t>
  </si>
  <si>
    <t>B0020</t>
  </si>
  <si>
    <t>B0021</t>
  </si>
  <si>
    <t>B0022</t>
  </si>
  <si>
    <t>NgayTao</t>
  </si>
  <si>
    <t>TongTien</t>
  </si>
  <si>
    <t>KH001</t>
  </si>
  <si>
    <t>NV01</t>
  </si>
  <si>
    <t>KH002</t>
  </si>
  <si>
    <t>NV03</t>
  </si>
  <si>
    <t>KH003</t>
  </si>
  <si>
    <t>NV04</t>
  </si>
  <si>
    <t>KH004</t>
  </si>
  <si>
    <t>KH005</t>
  </si>
  <si>
    <t>KH006</t>
  </si>
  <si>
    <t>NV06</t>
  </si>
  <si>
    <t>21-02-2024 7:45</t>
  </si>
  <si>
    <t>KH007</t>
  </si>
  <si>
    <t>KH008</t>
  </si>
  <si>
    <t>NV05</t>
  </si>
  <si>
    <t>KH009</t>
  </si>
  <si>
    <t>NV07</t>
  </si>
  <si>
    <t>NV08</t>
  </si>
  <si>
    <t>NV09</t>
  </si>
  <si>
    <t>KH010</t>
  </si>
  <si>
    <t>NV10</t>
  </si>
  <si>
    <t>KH011</t>
  </si>
  <si>
    <t>KH012</t>
  </si>
  <si>
    <t>B0015</t>
  </si>
  <si>
    <t>KH013</t>
  </si>
  <si>
    <t>KH014</t>
  </si>
  <si>
    <t>KH015</t>
  </si>
  <si>
    <t>KH016</t>
  </si>
  <si>
    <t>KH017</t>
  </si>
  <si>
    <t>KH018</t>
  </si>
  <si>
    <t>KH019</t>
  </si>
  <si>
    <t>KH020</t>
  </si>
  <si>
    <t>NgayBD</t>
  </si>
  <si>
    <t>NgayKT</t>
  </si>
  <si>
    <t>C0001</t>
  </si>
  <si>
    <t>C0002</t>
  </si>
  <si>
    <t>C0003</t>
  </si>
  <si>
    <t>C0004</t>
  </si>
  <si>
    <t>C0005</t>
  </si>
  <si>
    <t>C0006</t>
  </si>
  <si>
    <t>C0007</t>
  </si>
  <si>
    <t>C0008</t>
  </si>
  <si>
    <t>C0009</t>
  </si>
  <si>
    <t>C0010</t>
  </si>
  <si>
    <t>C0011</t>
  </si>
  <si>
    <t>C0012</t>
  </si>
  <si>
    <t>C0013</t>
  </si>
  <si>
    <t>C0014</t>
  </si>
  <si>
    <t>C0015</t>
  </si>
  <si>
    <t>C0016</t>
  </si>
  <si>
    <t>C0017</t>
  </si>
  <si>
    <t>C0018</t>
  </si>
  <si>
    <t>C0019</t>
  </si>
  <si>
    <t>C0020</t>
  </si>
  <si>
    <t>C0021</t>
  </si>
  <si>
    <t>C0022</t>
  </si>
  <si>
    <t>MaHDP</t>
  </si>
  <si>
    <t>TongTienPhat</t>
  </si>
  <si>
    <t>21-01-2024 12:10</t>
  </si>
  <si>
    <t>Đã thanh toán</t>
  </si>
  <si>
    <t>16-02-2024 10:12</t>
  </si>
  <si>
    <t>02-03-2024 14:12</t>
  </si>
  <si>
    <t>02-03-2024 16:10</t>
  </si>
  <si>
    <t>15-04-2024 17:45</t>
  </si>
  <si>
    <t>LoaiPhat</t>
  </si>
  <si>
    <t>HinhAnh</t>
  </si>
  <si>
    <t>Vết xước lớn</t>
  </si>
  <si>
    <t>xh02.jpg</t>
  </si>
  <si>
    <t>Bể đèn hậu</t>
  </si>
  <si>
    <t>xh04.jpg</t>
  </si>
  <si>
    <t>Bể gương</t>
  </si>
  <si>
    <t>xh08.jpg</t>
  </si>
  <si>
    <t>Móp xe</t>
  </si>
  <si>
    <t>xh09.jpg</t>
  </si>
  <si>
    <t>xh11.jpg</t>
  </si>
  <si>
    <t>Trễ hẹn trả xe</t>
  </si>
  <si>
    <t>empty_blob()</t>
  </si>
  <si>
    <t xml:space="preserve">Bể gương </t>
  </si>
  <si>
    <t>xh15.jpg</t>
  </si>
  <si>
    <t>MaDG</t>
  </si>
  <si>
    <t>SoDiem</t>
  </si>
  <si>
    <t>NoiDung</t>
  </si>
  <si>
    <t>Giá cả phải chăng và dễ dàng đặt xe</t>
  </si>
  <si>
    <t xml:space="preserve">Xe được cung cấp đều mới và sạch sẽ, đảm bảo an toàn và thoải mái </t>
  </si>
  <si>
    <t>Đội ngũ nhân viên thân thiện và chuyên nghiệp, luôn sẵn lòng hỗ trợ và giải đáp mọi thắc mắc của khách hàng.</t>
  </si>
  <si>
    <t>Quy trình thuê xe linh hoạt và tiện lợi, tiết kiệm thời gian và công sức.</t>
  </si>
  <si>
    <t>Giá cả hợp lý và minh bạch, không có phí ẩn hay phụ phí bất ngờ khi thuê xe</t>
  </si>
  <si>
    <t>Xe đạt tiêu chuẩn an toàn cao, được trang bị đầy đủ các tính năng an toàn và kiểm soát hiện đại.</t>
  </si>
  <si>
    <t>Quy trình trả xe đơn giản và thuận tiện,tiết kiệm thời gian và không gặp phải bất kỳ rắc rối nào.</t>
  </si>
  <si>
    <t>Xe được trang bị đầy đủ các tính năng hiện đại và tiện nghi, tạo nên một trải nghiệm lái xe thoải mái và tiện lợi.</t>
  </si>
  <si>
    <t>Quy trình thuê xe được tổ chức rõ ràng và minh bạch, giúp hiểu rõ về các điều khoản và điều kiện thuê xe trước khi đồng ý với đơn hàng</t>
  </si>
  <si>
    <t>Tôi đã thấy rất hài lòng với chất lượng và tính đa dạng của các loại xe được cung cấp bởi công ty, đáp ứng được mọi nhu cầu và sở thích của khách hàng.</t>
  </si>
  <si>
    <t>Dịch vụ khách hàng của công ty là một trong những điểm mạnh, với nhân viên luôn sẵn lòng lắng nghe và giúp đỡ khách hàng trong mọi tình huống.</t>
  </si>
  <si>
    <t>Dịch vụ đặt xe qua ứng dụng di động của công ty hoạt động mượt mà và tiện lợi, cho phép tôi dễ dàng quản lý đơn đặt hàng và nhận thông tin cập nhật về đơn hàng của mình.</t>
  </si>
  <si>
    <t>Tôi đã thấy rất ấn tượng với sự linh hoạt của công ty trong việc đáp ứng nhu cầu đặc biệt của khách hàng, như yêu cầu đặc biệt về loại xe hoặc điều kiện thuê xe.</t>
  </si>
  <si>
    <t>Tôi đã được hướng dẫn chi tiết về các tính năng và trang thiết bị của xe khi nhận xe, giúp tôi cảm thấy tự tin và thoải mái khi lái xe</t>
  </si>
  <si>
    <t>Tôi đã nhận được một dịch vụ thuê xe linh hoạt và tiện lợi, với các lựa chọn đa dạng cho thuê xe ngắn hạn và dài hạn</t>
  </si>
  <si>
    <t>Tôi đã được hỗ trợ và giải quyết mọi vấn đề kỹ thuật hoặc sự cố với xe một cách nhanh chóng và chuyên nghiệp từ nhân viên kỹ thuật của công ty</t>
  </si>
  <si>
    <t>Tôi đã nhận được sự hài lòng tối đa từ dịch vụ thuê xe của công ty, với sự kết hợp hoàn hảo giữa chất lượng, tiện ích và giá trị, làm cho trải nghiệm thuê xe trở nên thú vị và tiện lợi hơn bao giờ hết</t>
  </si>
  <si>
    <t>Công ty cung cấp các chương trình thưởng và điểm thưởng cho khách hàng thân thiết, tạo động lực cho tôi quay lại sử dụng dịch vụ của họ một cách thường xuyên.</t>
  </si>
  <si>
    <t>Tôi đã nhận được sự hỗ trợ tận tình và chuyên nghiệp từ nhân viên khi gặp phải vấn đề hoặc câu hỏi liên quan đến việc thuê xe, giúp tôi cảm thấy an tâm và tin tưởng.</t>
  </si>
  <si>
    <t>Tôi đã được nhận một chiếc xe sạch sẽ và đảm bảo an toàn khi nhận xe, tạo sự yên tâm và tin tưởng trong suốt thời gian thuê xe.</t>
  </si>
  <si>
    <t>B0023</t>
  </si>
  <si>
    <t>B0024</t>
  </si>
  <si>
    <t>B0025</t>
  </si>
  <si>
    <t>X15</t>
  </si>
  <si>
    <t>X14</t>
  </si>
  <si>
    <t>B0026</t>
  </si>
  <si>
    <t>X10</t>
  </si>
  <si>
    <t>B0027</t>
  </si>
  <si>
    <t>B0028</t>
  </si>
  <si>
    <t>C0023</t>
  </si>
  <si>
    <t>C0024</t>
  </si>
  <si>
    <t>C0025</t>
  </si>
  <si>
    <t>C0026</t>
  </si>
  <si>
    <t>C0027</t>
  </si>
  <si>
    <t>C0028</t>
  </si>
  <si>
    <t>XM16</t>
  </si>
  <si>
    <t xml:space="preserve">ChuThich </t>
  </si>
  <si>
    <t>P0001</t>
  </si>
  <si>
    <t>P0002</t>
  </si>
  <si>
    <t>P0003</t>
  </si>
  <si>
    <t>P0004</t>
  </si>
  <si>
    <t>P0005</t>
  </si>
  <si>
    <t>15-03-2024 22:08</t>
  </si>
  <si>
    <t>P0006</t>
  </si>
  <si>
    <t>P0007</t>
  </si>
  <si>
    <t xml:space="preserve">Trễ hẹn trả xe không thông báo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</si>
</sst>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6">
    <font>
      <sz val="11"/>
      <color theme="1"/>
      <name val="Aptos Narrow"/>
      <charset val="134"/>
      <scheme val="minor"/>
    </font>
    <font>
      <sz val="11"/>
      <color theme="1"/>
      <name val="Cambria"/>
      <charset val="134"/>
    </font>
    <font>
      <sz val="10"/>
      <color theme="1"/>
      <name val="Cambria"/>
      <charset val="134"/>
    </font>
    <font>
      <sz val="10"/>
      <color rgb="FF0D0D0D"/>
      <name val="Segoe UI"/>
      <charset val="163"/>
    </font>
    <font>
      <sz val="11"/>
      <color rgb="FF000000"/>
      <name val="Cambria"/>
      <charset val="134"/>
    </font>
    <font>
      <sz val="11"/>
      <color rgb="FF000000"/>
      <name val="Aptos Narrow"/>
      <charset val="134"/>
      <scheme val="minor"/>
    </font>
    <font>
      <sz val="11"/>
      <color theme="1"/>
      <name val="Aptos Narrow"/>
      <charset val="134"/>
      <scheme val="minor"/>
    </font>
    <font>
      <u/>
      <sz val="11"/>
      <color rgb="FF0000FF"/>
      <name val="Aptos Narrow"/>
      <charset val="0"/>
      <scheme val="minor"/>
    </font>
    <font>
      <u/>
      <sz val="11"/>
      <color rgb="FF800080"/>
      <name val="Aptos Narrow"/>
      <charset val="0"/>
      <scheme val="minor"/>
    </font>
    <font>
      <sz val="11"/>
      <color rgb="FFFF0000"/>
      <name val="Aptos Narrow"/>
      <charset val="0"/>
      <scheme val="minor"/>
    </font>
    <font>
      <b/>
      <sz val="18"/>
      <color theme="3"/>
      <name val="Aptos Narrow"/>
      <charset val="134"/>
      <scheme val="minor"/>
    </font>
    <font>
      <i/>
      <sz val="11"/>
      <color rgb="FF7F7F7F"/>
      <name val="Aptos Narrow"/>
      <charset val="0"/>
      <scheme val="minor"/>
    </font>
    <font>
      <b/>
      <sz val="15"/>
      <color theme="3"/>
      <name val="Aptos Narrow"/>
      <charset val="134"/>
      <scheme val="minor"/>
    </font>
    <font>
      <b/>
      <sz val="13"/>
      <color theme="3"/>
      <name val="Aptos Narrow"/>
      <charset val="134"/>
      <scheme val="minor"/>
    </font>
    <font>
      <b/>
      <sz val="11"/>
      <color theme="3"/>
      <name val="Aptos Narrow"/>
      <charset val="134"/>
      <scheme val="minor"/>
    </font>
    <font>
      <sz val="11"/>
      <color rgb="FF3F3F76"/>
      <name val="Aptos Narrow"/>
      <charset val="0"/>
      <scheme val="minor"/>
    </font>
    <font>
      <b/>
      <sz val="11"/>
      <color rgb="FF3F3F3F"/>
      <name val="Aptos Narrow"/>
      <charset val="0"/>
      <scheme val="minor"/>
    </font>
    <font>
      <b/>
      <sz val="11"/>
      <color rgb="FFFA7D00"/>
      <name val="Aptos Narrow"/>
      <charset val="0"/>
      <scheme val="minor"/>
    </font>
    <font>
      <b/>
      <sz val="11"/>
      <color rgb="FFFFFFFF"/>
      <name val="Aptos Narrow"/>
      <charset val="0"/>
      <scheme val="minor"/>
    </font>
    <font>
      <sz val="11"/>
      <color rgb="FFFA7D00"/>
      <name val="Aptos Narrow"/>
      <charset val="0"/>
      <scheme val="minor"/>
    </font>
    <font>
      <b/>
      <sz val="11"/>
      <color theme="1"/>
      <name val="Aptos Narrow"/>
      <charset val="0"/>
      <scheme val="minor"/>
    </font>
    <font>
      <sz val="11"/>
      <color rgb="FF006100"/>
      <name val="Aptos Narrow"/>
      <charset val="0"/>
      <scheme val="minor"/>
    </font>
    <font>
      <sz val="11"/>
      <color rgb="FF9C0006"/>
      <name val="Aptos Narrow"/>
      <charset val="0"/>
      <scheme val="minor"/>
    </font>
    <font>
      <sz val="11"/>
      <color rgb="FF9C6500"/>
      <name val="Aptos Narrow"/>
      <charset val="0"/>
      <scheme val="minor"/>
    </font>
    <font>
      <sz val="11"/>
      <color theme="0"/>
      <name val="Aptos Narrow"/>
      <charset val="0"/>
      <scheme val="minor"/>
    </font>
    <font>
      <sz val="11"/>
      <color theme="1"/>
      <name val="Aptos Narrow"/>
      <charset val="0"/>
      <scheme val="minor"/>
    </font>
  </fonts>
  <fills count="36">
    <fill>
      <patternFill patternType="none"/>
    </fill>
    <fill>
      <patternFill patternType="gray125"/>
    </fill>
    <fill>
      <patternFill patternType="solid">
        <fgColor theme="5" tint="0.399975585192419"/>
        <bgColor indexed="64"/>
      </patternFill>
    </fill>
    <fill>
      <patternFill patternType="solid">
        <fgColor rgb="FFFFFF00"/>
        <bgColor indexed="64"/>
      </patternFill>
    </fill>
    <fill>
      <patternFill patternType="solid">
        <fgColor rgb="FFF1A983"/>
        <bgColor rgb="FF000000"/>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n">
        <color auto="1"/>
      </right>
      <top style="thin">
        <color auto="1"/>
      </top>
      <bottom style="thin">
        <color theme="4" tint="0.399975585192419"/>
      </bottom>
      <diagonal/>
    </border>
    <border>
      <left style="thin">
        <color auto="1"/>
      </left>
      <right style="thin">
        <color auto="1"/>
      </right>
      <top style="thin">
        <color theme="4" tint="0.399975585192419"/>
      </top>
      <bottom style="thin">
        <color theme="4" tint="0.399975585192419"/>
      </bottom>
      <diagonal/>
    </border>
    <border>
      <left style="thin">
        <color auto="1"/>
      </left>
      <right style="thin">
        <color auto="1"/>
      </right>
      <top style="thin">
        <color theme="4" tint="0.399975585192419"/>
      </top>
      <bottom style="thin">
        <color auto="1"/>
      </bottom>
      <diagonal/>
    </border>
    <border>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6" fillId="0" borderId="0" applyFont="0" applyFill="0" applyBorder="0" applyAlignment="0" applyProtection="0">
      <alignment vertical="center"/>
    </xf>
    <xf numFmtId="44" fontId="6" fillId="0" borderId="0" applyFont="0" applyFill="0" applyBorder="0" applyAlignment="0" applyProtection="0">
      <alignment vertical="center"/>
    </xf>
    <xf numFmtId="9" fontId="6" fillId="0" borderId="0" applyFont="0" applyFill="0" applyBorder="0" applyAlignment="0" applyProtection="0">
      <alignment vertical="center"/>
    </xf>
    <xf numFmtId="177" fontId="6" fillId="0" borderId="0" applyFont="0" applyFill="0" applyBorder="0" applyAlignment="0" applyProtection="0">
      <alignment vertical="center"/>
    </xf>
    <xf numFmtId="42" fontId="6"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6" fillId="5" borderId="15"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16" applyNumberFormat="0" applyFill="0" applyAlignment="0" applyProtection="0">
      <alignment vertical="center"/>
    </xf>
    <xf numFmtId="0" fontId="13" fillId="0" borderId="16" applyNumberFormat="0" applyFill="0" applyAlignment="0" applyProtection="0">
      <alignment vertical="center"/>
    </xf>
    <xf numFmtId="0" fontId="14" fillId="0" borderId="17" applyNumberFormat="0" applyFill="0" applyAlignment="0" applyProtection="0">
      <alignment vertical="center"/>
    </xf>
    <xf numFmtId="0" fontId="14" fillId="0" borderId="0" applyNumberFormat="0" applyFill="0" applyBorder="0" applyAlignment="0" applyProtection="0">
      <alignment vertical="center"/>
    </xf>
    <xf numFmtId="0" fontId="15" fillId="6" borderId="18" applyNumberFormat="0" applyAlignment="0" applyProtection="0">
      <alignment vertical="center"/>
    </xf>
    <xf numFmtId="0" fontId="16" fillId="7" borderId="19" applyNumberFormat="0" applyAlignment="0" applyProtection="0">
      <alignment vertical="center"/>
    </xf>
    <xf numFmtId="0" fontId="17" fillId="7" borderId="18" applyNumberFormat="0" applyAlignment="0" applyProtection="0">
      <alignment vertical="center"/>
    </xf>
    <xf numFmtId="0" fontId="18" fillId="8" borderId="20" applyNumberFormat="0" applyAlignment="0" applyProtection="0">
      <alignment vertical="center"/>
    </xf>
    <xf numFmtId="0" fontId="19" fillId="0" borderId="21" applyNumberFormat="0" applyFill="0" applyAlignment="0" applyProtection="0">
      <alignment vertical="center"/>
    </xf>
    <xf numFmtId="0" fontId="20" fillId="0" borderId="22" applyNumberFormat="0" applyFill="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3" fillId="11" borderId="0" applyNumberFormat="0" applyBorder="0" applyAlignment="0" applyProtection="0">
      <alignment vertical="center"/>
    </xf>
    <xf numFmtId="0" fontId="24" fillId="12" borderId="0" applyNumberFormat="0" applyBorder="0" applyAlignment="0" applyProtection="0">
      <alignment vertical="center"/>
    </xf>
    <xf numFmtId="0" fontId="25" fillId="13" borderId="0" applyNumberFormat="0" applyBorder="0" applyAlignment="0" applyProtection="0">
      <alignment vertical="center"/>
    </xf>
    <xf numFmtId="0" fontId="25" fillId="14"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5" fillId="17" borderId="0" applyNumberFormat="0" applyBorder="0" applyAlignment="0" applyProtection="0">
      <alignment vertical="center"/>
    </xf>
    <xf numFmtId="0" fontId="25" fillId="18"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5" fillId="21" borderId="0" applyNumberFormat="0" applyBorder="0" applyAlignment="0" applyProtection="0">
      <alignment vertical="center"/>
    </xf>
    <xf numFmtId="0" fontId="25" fillId="22" borderId="0" applyNumberFormat="0" applyBorder="0" applyAlignment="0" applyProtection="0">
      <alignment vertical="center"/>
    </xf>
    <xf numFmtId="0" fontId="24" fillId="23" borderId="0" applyNumberFormat="0" applyBorder="0" applyAlignment="0" applyProtection="0">
      <alignment vertical="center"/>
    </xf>
    <xf numFmtId="0" fontId="24" fillId="24" borderId="0" applyNumberFormat="0" applyBorder="0" applyAlignment="0" applyProtection="0">
      <alignment vertical="center"/>
    </xf>
    <xf numFmtId="0" fontId="25" fillId="25" borderId="0" applyNumberFormat="0" applyBorder="0" applyAlignment="0" applyProtection="0">
      <alignment vertical="center"/>
    </xf>
    <xf numFmtId="0" fontId="25" fillId="26" borderId="0" applyNumberFormat="0" applyBorder="0" applyAlignment="0" applyProtection="0">
      <alignment vertical="center"/>
    </xf>
    <xf numFmtId="0" fontId="24" fillId="27" borderId="0" applyNumberFormat="0" applyBorder="0" applyAlignment="0" applyProtection="0">
      <alignment vertical="center"/>
    </xf>
    <xf numFmtId="0" fontId="24" fillId="28" borderId="0" applyNumberFormat="0" applyBorder="0" applyAlignment="0" applyProtection="0">
      <alignment vertical="center"/>
    </xf>
    <xf numFmtId="0" fontId="25" fillId="29" borderId="0" applyNumberFormat="0" applyBorder="0" applyAlignment="0" applyProtection="0">
      <alignment vertical="center"/>
    </xf>
    <xf numFmtId="0" fontId="25" fillId="30" borderId="0" applyNumberFormat="0" applyBorder="0" applyAlignment="0" applyProtection="0">
      <alignment vertical="center"/>
    </xf>
    <xf numFmtId="0" fontId="24" fillId="31" borderId="0" applyNumberFormat="0" applyBorder="0" applyAlignment="0" applyProtection="0">
      <alignment vertical="center"/>
    </xf>
    <xf numFmtId="0" fontId="24" fillId="32" borderId="0" applyNumberFormat="0" applyBorder="0" applyAlignment="0" applyProtection="0">
      <alignment vertical="center"/>
    </xf>
    <xf numFmtId="0" fontId="25" fillId="33" borderId="0" applyNumberFormat="0" applyBorder="0" applyAlignment="0" applyProtection="0">
      <alignment vertical="center"/>
    </xf>
    <xf numFmtId="0" fontId="25" fillId="34" borderId="0" applyNumberFormat="0" applyBorder="0" applyAlignment="0" applyProtection="0">
      <alignment vertical="center"/>
    </xf>
    <xf numFmtId="0" fontId="24" fillId="35" borderId="0" applyNumberFormat="0" applyBorder="0" applyAlignment="0" applyProtection="0">
      <alignment vertical="center"/>
    </xf>
  </cellStyleXfs>
  <cellXfs count="81">
    <xf numFmtId="0" fontId="0" fillId="0" borderId="0" xfId="0"/>
    <xf numFmtId="0" fontId="0" fillId="0" borderId="0" xfId="0" applyAlignment="1">
      <alignment horizontal="left" indent="1"/>
    </xf>
    <xf numFmtId="0" fontId="0" fillId="2" borderId="1" xfId="0" applyFill="1" applyBorder="1" applyAlignment="1">
      <alignment horizontal="left" vertical="center" indent="2"/>
    </xf>
    <xf numFmtId="0" fontId="0" fillId="0" borderId="1" xfId="0" applyBorder="1"/>
    <xf numFmtId="0" fontId="1" fillId="2" borderId="1" xfId="0" applyFont="1" applyFill="1" applyBorder="1" applyAlignment="1">
      <alignment horizontal="left" vertical="center" indent="1"/>
    </xf>
    <xf numFmtId="0" fontId="1" fillId="2" borderId="2" xfId="0" applyFont="1" applyFill="1" applyBorder="1" applyAlignment="1">
      <alignment horizontal="left" vertical="center" indent="1"/>
    </xf>
    <xf numFmtId="0" fontId="0" fillId="0" borderId="2" xfId="0" applyBorder="1"/>
    <xf numFmtId="0" fontId="0" fillId="3" borderId="1" xfId="0" applyFill="1" applyBorder="1"/>
    <xf numFmtId="0" fontId="0" fillId="3" borderId="0" xfId="0" applyFill="1"/>
    <xf numFmtId="0" fontId="0" fillId="3" borderId="2" xfId="0" applyFill="1" applyBorder="1"/>
    <xf numFmtId="58" fontId="0" fillId="0" borderId="0" xfId="0" applyNumberFormat="1" applyAlignment="1">
      <alignment horizontal="left" indent="1"/>
    </xf>
    <xf numFmtId="22" fontId="0" fillId="0" borderId="0" xfId="0" applyNumberFormat="1" applyAlignment="1">
      <alignment horizontal="left" indent="1"/>
    </xf>
    <xf numFmtId="0" fontId="2" fillId="0" borderId="3" xfId="0" applyFont="1" applyBorder="1" applyAlignment="1">
      <alignment horizontal="left" indent="2"/>
    </xf>
    <xf numFmtId="0" fontId="2" fillId="0" borderId="4" xfId="0" applyFont="1" applyBorder="1" applyAlignment="1">
      <alignment horizontal="left" indent="2"/>
    </xf>
    <xf numFmtId="58" fontId="2" fillId="0" borderId="4" xfId="0" applyNumberFormat="1" applyFont="1" applyBorder="1" applyAlignment="1">
      <alignment horizontal="left" indent="2"/>
    </xf>
    <xf numFmtId="0" fontId="2" fillId="0" borderId="4" xfId="0" applyFont="1" applyBorder="1" applyAlignment="1">
      <alignment horizontal="left" indent="1"/>
    </xf>
    <xf numFmtId="49" fontId="2" fillId="0" borderId="4" xfId="0" applyNumberFormat="1" applyFont="1" applyBorder="1" applyAlignment="1">
      <alignment horizontal="left" indent="1"/>
    </xf>
    <xf numFmtId="0" fontId="2" fillId="0" borderId="5" xfId="0" applyFont="1" applyBorder="1" applyAlignment="1">
      <alignment horizontal="left" indent="2"/>
    </xf>
    <xf numFmtId="0" fontId="2" fillId="0" borderId="6" xfId="0" applyFont="1" applyBorder="1" applyAlignment="1">
      <alignment horizontal="left" indent="2"/>
    </xf>
    <xf numFmtId="0" fontId="2" fillId="0" borderId="1" xfId="0" applyFont="1" applyBorder="1" applyAlignment="1">
      <alignment horizontal="left" indent="2"/>
    </xf>
    <xf numFmtId="58" fontId="2" fillId="0" borderId="1" xfId="0" applyNumberFormat="1" applyFont="1" applyBorder="1" applyAlignment="1">
      <alignment horizontal="left" indent="1"/>
    </xf>
    <xf numFmtId="0" fontId="2" fillId="0" borderId="1" xfId="0" applyFont="1" applyBorder="1" applyAlignment="1">
      <alignment horizontal="left" indent="1"/>
    </xf>
    <xf numFmtId="49" fontId="2" fillId="0" borderId="1" xfId="0" applyNumberFormat="1" applyFont="1" applyBorder="1" applyAlignment="1">
      <alignment horizontal="left" vertical="center" indent="1"/>
    </xf>
    <xf numFmtId="0" fontId="2" fillId="0" borderId="7" xfId="0" applyFont="1" applyBorder="1" applyAlignment="1">
      <alignment horizontal="left" indent="2"/>
    </xf>
    <xf numFmtId="49" fontId="2" fillId="0" borderId="1" xfId="0" applyNumberFormat="1" applyFont="1" applyBorder="1" applyAlignment="1">
      <alignment horizontal="left" indent="1"/>
    </xf>
    <xf numFmtId="0" fontId="2" fillId="0" borderId="1" xfId="0" applyFont="1" applyBorder="1" applyAlignment="1">
      <alignment horizontal="left" vertical="center" indent="1"/>
    </xf>
    <xf numFmtId="0" fontId="2" fillId="0" borderId="8" xfId="0" applyFont="1" applyBorder="1" applyAlignment="1">
      <alignment horizontal="left" indent="2"/>
    </xf>
    <xf numFmtId="0" fontId="2" fillId="0" borderId="9" xfId="0" applyFont="1" applyBorder="1" applyAlignment="1">
      <alignment horizontal="left" indent="2"/>
    </xf>
    <xf numFmtId="0" fontId="2" fillId="0" borderId="9" xfId="0" applyFont="1" applyBorder="1" applyAlignment="1">
      <alignment horizontal="left" indent="1"/>
    </xf>
    <xf numFmtId="49" fontId="2" fillId="0" borderId="9" xfId="0" applyNumberFormat="1" applyFont="1" applyBorder="1" applyAlignment="1">
      <alignment horizontal="left" indent="1"/>
    </xf>
    <xf numFmtId="0" fontId="2" fillId="0" borderId="10" xfId="0" applyFont="1" applyBorder="1" applyAlignment="1">
      <alignment horizontal="left" indent="2"/>
    </xf>
    <xf numFmtId="0" fontId="1" fillId="2" borderId="3" xfId="0" applyFont="1" applyFill="1" applyBorder="1" applyAlignment="1">
      <alignment horizontal="left" vertical="center" indent="1"/>
    </xf>
    <xf numFmtId="0" fontId="1" fillId="2" borderId="4" xfId="0" applyFont="1" applyFill="1" applyBorder="1" applyAlignment="1">
      <alignment horizontal="left" vertical="center" indent="1"/>
    </xf>
    <xf numFmtId="0" fontId="0" fillId="0" borderId="6" xfId="0" applyBorder="1"/>
    <xf numFmtId="0" fontId="0" fillId="0" borderId="11" xfId="0" applyBorder="1"/>
    <xf numFmtId="0" fontId="0" fillId="0" borderId="12" xfId="0" applyBorder="1"/>
    <xf numFmtId="58" fontId="0" fillId="0" borderId="0" xfId="0" applyNumberFormat="1"/>
    <xf numFmtId="0" fontId="0" fillId="2" borderId="1" xfId="0" applyFill="1" applyBorder="1" applyAlignment="1">
      <alignment horizontal="left" vertical="center" indent="1"/>
    </xf>
    <xf numFmtId="0" fontId="0" fillId="0" borderId="1" xfId="0" applyBorder="1" applyAlignment="1">
      <alignment horizontal="left" vertical="center" indent="1"/>
    </xf>
    <xf numFmtId="58" fontId="0" fillId="0" borderId="1" xfId="0" applyNumberFormat="1" applyBorder="1" applyAlignment="1">
      <alignment horizontal="left" vertical="center" indent="1"/>
    </xf>
    <xf numFmtId="0" fontId="0" fillId="3" borderId="6" xfId="0" applyFill="1" applyBorder="1"/>
    <xf numFmtId="0" fontId="0" fillId="3" borderId="12" xfId="0" applyFill="1" applyBorder="1"/>
    <xf numFmtId="58" fontId="0" fillId="0" borderId="1" xfId="0" applyNumberFormat="1" applyBorder="1"/>
    <xf numFmtId="0" fontId="0" fillId="0" borderId="13" xfId="0" applyBorder="1"/>
    <xf numFmtId="0" fontId="3" fillId="0" borderId="1" xfId="0" applyFont="1" applyBorder="1" applyAlignment="1">
      <alignment horizontal="left" vertical="center" indent="1"/>
    </xf>
    <xf numFmtId="0" fontId="0" fillId="2" borderId="0" xfId="0" applyFill="1"/>
    <xf numFmtId="0" fontId="1" fillId="0" borderId="0" xfId="0" applyFont="1" applyFill="1" applyAlignment="1">
      <alignment horizontal="left" vertical="center" indent="1"/>
    </xf>
    <xf numFmtId="0" fontId="1" fillId="0" borderId="0" xfId="0" applyFont="1" applyAlignment="1">
      <alignment horizontal="left" vertical="center" indent="1"/>
    </xf>
    <xf numFmtId="0" fontId="4" fillId="4" borderId="1" xfId="0" applyFont="1" applyFill="1" applyBorder="1" applyAlignment="1">
      <alignment horizontal="left" vertical="center" indent="1"/>
    </xf>
    <xf numFmtId="0" fontId="4" fillId="4" borderId="6" xfId="0" applyFont="1" applyFill="1" applyBorder="1" applyAlignment="1">
      <alignment horizontal="left" vertical="center" indent="1"/>
    </xf>
    <xf numFmtId="0" fontId="4" fillId="4" borderId="14" xfId="0" applyFont="1" applyFill="1" applyBorder="1" applyAlignment="1">
      <alignment horizontal="left" vertical="center" indent="1"/>
    </xf>
    <xf numFmtId="0" fontId="5" fillId="0" borderId="4" xfId="0" applyFont="1" applyBorder="1"/>
    <xf numFmtId="0" fontId="5" fillId="0" borderId="3" xfId="0" applyFont="1" applyBorder="1"/>
    <xf numFmtId="0" fontId="5" fillId="0" borderId="0" xfId="0" applyFont="1"/>
    <xf numFmtId="0" fontId="5" fillId="0" borderId="14" xfId="0" applyFont="1" applyBorder="1"/>
    <xf numFmtId="0" fontId="5" fillId="0" borderId="4" xfId="0" applyFont="1" applyFill="1" applyBorder="1"/>
    <xf numFmtId="0" fontId="5" fillId="0" borderId="3" xfId="0" applyFont="1" applyFill="1" applyBorder="1"/>
    <xf numFmtId="0" fontId="5" fillId="0" borderId="0" xfId="0" applyFont="1" applyFill="1"/>
    <xf numFmtId="0" fontId="5" fillId="0" borderId="14" xfId="0" applyFont="1" applyFill="1" applyBorder="1"/>
    <xf numFmtId="0" fontId="1" fillId="0" borderId="0" xfId="0" applyFont="1"/>
    <xf numFmtId="0" fontId="0" fillId="0" borderId="1" xfId="0" applyFont="1" applyFill="1" applyBorder="1"/>
    <xf numFmtId="0" fontId="0" fillId="0" borderId="1" xfId="0" applyNumberFormat="1" applyFont="1" applyFill="1" applyBorder="1"/>
    <xf numFmtId="0" fontId="1" fillId="0" borderId="0" xfId="0" applyFont="1" applyAlignment="1">
      <alignment horizontal="left" indent="1"/>
    </xf>
    <xf numFmtId="58" fontId="1" fillId="0" borderId="0" xfId="0" applyNumberFormat="1" applyFont="1"/>
    <xf numFmtId="58" fontId="1" fillId="0" borderId="0" xfId="0" applyNumberFormat="1" applyFont="1" applyAlignment="1">
      <alignment horizontal="left" indent="1"/>
    </xf>
    <xf numFmtId="22" fontId="1" fillId="0" borderId="0" xfId="0" applyNumberFormat="1" applyFont="1" applyAlignment="1">
      <alignment horizontal="left" indent="1"/>
    </xf>
    <xf numFmtId="2" fontId="1" fillId="0" borderId="0" xfId="0" applyNumberFormat="1" applyFont="1"/>
    <xf numFmtId="0" fontId="0" fillId="0" borderId="0" xfId="0" applyAlignment="1">
      <alignment horizontal="left" vertical="center" indent="1"/>
    </xf>
    <xf numFmtId="0" fontId="1" fillId="2" borderId="1" xfId="0" applyFont="1" applyFill="1" applyBorder="1" applyAlignment="1">
      <alignment horizontal="left" indent="1"/>
    </xf>
    <xf numFmtId="0" fontId="1" fillId="0" borderId="1" xfId="0" applyFont="1" applyBorder="1" applyAlignment="1">
      <alignment horizontal="left" indent="1"/>
    </xf>
    <xf numFmtId="0" fontId="1" fillId="0" borderId="1" xfId="0" applyFont="1" applyBorder="1" applyAlignment="1">
      <alignment horizontal="right" indent="1"/>
    </xf>
    <xf numFmtId="58" fontId="1" fillId="0" borderId="1" xfId="0" applyNumberFormat="1" applyFont="1" applyBorder="1" applyAlignment="1">
      <alignment horizontal="left" indent="1"/>
    </xf>
    <xf numFmtId="0" fontId="2" fillId="0" borderId="0" xfId="0" applyFont="1" applyAlignment="1">
      <alignment horizontal="left" indent="1"/>
    </xf>
    <xf numFmtId="58" fontId="2" fillId="0" borderId="0" xfId="0" applyNumberFormat="1" applyFont="1" applyAlignment="1">
      <alignment horizontal="left" indent="1"/>
    </xf>
    <xf numFmtId="49" fontId="2" fillId="0" borderId="0" xfId="0" applyNumberFormat="1" applyFont="1" applyAlignment="1">
      <alignment horizontal="left" indent="1"/>
    </xf>
    <xf numFmtId="0" fontId="2" fillId="2" borderId="1" xfId="0" applyFont="1" applyFill="1" applyBorder="1" applyAlignment="1">
      <alignment horizontal="left" indent="2"/>
    </xf>
    <xf numFmtId="58" fontId="2" fillId="2" borderId="1" xfId="0" applyNumberFormat="1" applyFont="1" applyFill="1" applyBorder="1" applyAlignment="1">
      <alignment horizontal="left" indent="2"/>
    </xf>
    <xf numFmtId="0" fontId="2" fillId="2" borderId="1" xfId="0" applyFont="1" applyFill="1" applyBorder="1" applyAlignment="1">
      <alignment horizontal="left" indent="1"/>
    </xf>
    <xf numFmtId="49" fontId="2" fillId="2" borderId="1" xfId="0" applyNumberFormat="1" applyFont="1" applyFill="1" applyBorder="1" applyAlignment="1">
      <alignment horizontal="left" indent="1"/>
    </xf>
    <xf numFmtId="58" fontId="2" fillId="0" borderId="0" xfId="0" applyNumberFormat="1" applyFont="1" applyAlignment="1">
      <alignment horizontal="left" indent="2"/>
    </xf>
    <xf numFmtId="0" fontId="2" fillId="0" borderId="0" xfId="0" applyFont="1" applyAlignment="1">
      <alignment horizontal="left"/>
    </xf>
    <xf numFmtId="0" fontId="2" fillId="0" borderId="1" xfId="0" applyFont="1" applyBorder="1" applyAlignment="1" quotePrefix="1">
      <alignment horizontal="left" indent="2"/>
    </xf>
    <xf numFmtId="58" fontId="2" fillId="0" borderId="1" xfId="0" applyNumberFormat="1" applyFont="1" applyBorder="1" applyAlignment="1" quotePrefix="1">
      <alignment horizontal="left" indent="1"/>
    </xf>
    <xf numFmtId="0" fontId="2" fillId="0" borderId="1" xfId="0" applyFont="1" applyBorder="1" applyAlignment="1" quotePrefix="1">
      <alignment horizontal="left" indent="1"/>
    </xf>
    <xf numFmtId="49" fontId="2" fillId="0" borderId="1" xfId="0" applyNumberFormat="1" applyFont="1" applyBorder="1" applyAlignment="1" quotePrefix="1">
      <alignment horizontal="left" indent="1"/>
    </xf>
    <xf numFmtId="58" fontId="1" fillId="0" borderId="1" xfId="0" applyNumberFormat="1" applyFont="1" applyBorder="1" applyAlignment="1" quotePrefix="1">
      <alignment horizontal="left" indent="1"/>
    </xf>
    <xf numFmtId="0" fontId="1" fillId="0" borderId="1" xfId="0" applyFont="1" applyBorder="1" applyAlignment="1" quotePrefix="1">
      <alignment horizontal="left" indent="1"/>
    </xf>
    <xf numFmtId="0" fontId="0" fillId="0" borderId="1" xfId="0" applyBorder="1" applyAlignment="1" quotePrefix="1">
      <alignment horizontal="left" vertical="center" indent="1"/>
    </xf>
    <xf numFmtId="0" fontId="0" fillId="0" borderId="1" xfId="0" applyFont="1" applyFill="1" applyBorder="1" quotePrefix="1"/>
    <xf numFmtId="58" fontId="0" fillId="0" borderId="1" xfId="0" applyNumberFormat="1" applyBorder="1" applyAlignment="1" quotePrefix="1">
      <alignment horizontal="left" vertical="center" indent="1"/>
    </xf>
    <xf numFmtId="0" fontId="0" fillId="0" borderId="0" xfId="0" quotePrefix="1"/>
    <xf numFmtId="58" fontId="0" fillId="0" borderId="0" xfId="0" applyNumberFormat="1" applyAlignment="1" quotePrefix="1">
      <alignment horizontal="left" indent="1"/>
    </xf>
    <xf numFmtId="58" fontId="0" fillId="0" borderId="0" xfId="0" applyNumberFormat="1" quotePrefix="1"/>
    <xf numFmtId="0" fontId="0" fillId="0" borderId="0" xfId="0" applyAlignment="1" quotePrefix="1">
      <alignment horizontal="left" indent="1"/>
    </xf>
    <xf numFmtId="22" fontId="0" fillId="0" borderId="0" xfId="0" applyNumberFormat="1" applyAlignment="1" quotePrefix="1">
      <alignment horizontal="left" indent="1"/>
    </xf>
    <xf numFmtId="49" fontId="2" fillId="0" borderId="9" xfId="0" applyNumberFormat="1" applyFont="1" applyBorder="1" applyAlignment="1" quotePrefix="1">
      <alignment horizontal="left" indent="1"/>
    </xf>
    <xf numFmtId="0" fontId="0" fillId="0" borderId="1" xfId="0" applyBorder="1" quotePrefix="1"/>
    <xf numFmtId="0" fontId="0" fillId="3" borderId="1" xfId="0" applyFill="1" applyBorder="1" quotePrefix="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6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none"/>
      </fill>
      <alignment horizontal="left" indent="1"/>
    </dxf>
    <dxf>
      <fill>
        <patternFill patternType="none"/>
      </fill>
    </dxf>
    <dxf>
      <fill>
        <patternFill patternType="none"/>
      </fill>
    </dxf>
    <dxf>
      <fill>
        <patternFill patternType="none"/>
      </fill>
    </dxf>
    <dxf>
      <fill>
        <patternFill patternType="none"/>
      </fill>
      <alignment horizontal="left" indent="1"/>
    </dxf>
    <dxf>
      <fill>
        <patternFill patternType="none"/>
      </fill>
      <alignment horizontal="left" indent="1"/>
    </dxf>
    <dxf>
      <fill>
        <patternFill patternType="none"/>
      </fill>
      <alignment horizontal="left" indent="1"/>
    </dxf>
    <dxf>
      <fill>
        <patternFill patternType="none"/>
      </fill>
      <alignment horizontal="left" indent="1"/>
    </dxf>
    <dxf>
      <fill>
        <patternFill patternType="none"/>
      </fill>
      <alignment horizontal="left" indent="1"/>
    </dxf>
    <dxf>
      <fill>
        <patternFill patternType="none"/>
      </fill>
      <alignment horizontal="left" indent="1"/>
    </dxf>
    <dxf>
      <fill>
        <patternFill patternType="none"/>
      </fill>
      <alignment horizontal="left" indent="1"/>
    </dxf>
    <dxf>
      <fill>
        <patternFill patternType="none"/>
      </fill>
      <alignment horizontal="left" indent="1"/>
    </dxf>
    <dxf>
      <fill>
        <patternFill patternType="none"/>
      </fill>
      <alignment horizontal="left" indent="1"/>
    </dxf>
    <dxf>
      <fill>
        <patternFill patternType="none"/>
      </fill>
    </dxf>
    <dxf>
      <numFmt numFmtId="58" formatCode="m/d/yyyy"/>
      <fill>
        <patternFill patternType="none"/>
      </fill>
    </dxf>
    <dxf>
      <fill>
        <patternFill patternType="none"/>
      </fill>
    </dxf>
    <dxf>
      <numFmt numFmtId="0" formatCode="General"/>
      <fill>
        <patternFill patternType="none"/>
      </fill>
    </dxf>
    <dxf>
      <fill>
        <patternFill patternType="none"/>
      </fill>
    </dxf>
    <dxf>
      <font>
        <name val="Cambria"/>
        <scheme val="none"/>
        <family val="1"/>
        <b val="0"/>
        <i val="0"/>
        <strike val="0"/>
        <u val="none"/>
        <sz val="10"/>
        <color theme="1"/>
      </font>
      <fill>
        <patternFill patternType="none"/>
      </fill>
      <alignment horizontal="left" indent="2"/>
      <border>
        <left/>
        <right style="thin">
          <color auto="1"/>
        </right>
        <top style="thin">
          <color auto="1"/>
        </top>
        <bottom style="thin">
          <color auto="1"/>
        </bottom>
      </border>
    </dxf>
    <dxf>
      <font>
        <name val="Cambria"/>
        <scheme val="none"/>
        <family val="1"/>
        <b val="0"/>
        <i val="0"/>
        <strike val="0"/>
        <u val="none"/>
        <sz val="10"/>
        <color theme="1"/>
      </font>
      <fill>
        <patternFill patternType="none"/>
      </fill>
      <alignment horizontal="left" indent="2"/>
      <border>
        <left style="thin">
          <color auto="1"/>
        </left>
        <right style="thin">
          <color auto="1"/>
        </right>
        <top style="thin">
          <color auto="1"/>
        </top>
        <bottom style="thin">
          <color auto="1"/>
        </bottom>
      </border>
    </dxf>
    <dxf>
      <font>
        <name val="Cambria"/>
        <scheme val="none"/>
        <family val="1"/>
        <b val="0"/>
        <i val="0"/>
        <strike val="0"/>
        <u val="none"/>
        <sz val="10"/>
        <color theme="1"/>
      </font>
      <fill>
        <patternFill patternType="none"/>
      </fill>
      <alignment horizontal="left" indent="2"/>
      <border>
        <left style="thin">
          <color auto="1"/>
        </left>
        <right style="thin">
          <color auto="1"/>
        </right>
        <top style="thin">
          <color auto="1"/>
        </top>
        <bottom style="thin">
          <color auto="1"/>
        </bottom>
      </border>
    </dxf>
    <dxf>
      <font>
        <name val="Cambria"/>
        <scheme val="none"/>
        <family val="1"/>
        <b val="0"/>
        <i val="0"/>
        <strike val="0"/>
        <u val="none"/>
        <sz val="10"/>
        <color theme="1"/>
      </font>
      <fill>
        <patternFill patternType="none"/>
      </fill>
      <alignment horizontal="left" indent="1"/>
      <border>
        <left style="thin">
          <color auto="1"/>
        </left>
        <right style="thin">
          <color auto="1"/>
        </right>
        <top style="thin">
          <color auto="1"/>
        </top>
        <bottom style="thin">
          <color auto="1"/>
        </bottom>
      </border>
    </dxf>
    <dxf>
      <font>
        <name val="Cambria"/>
        <scheme val="none"/>
        <family val="1"/>
        <b val="0"/>
        <i val="0"/>
        <strike val="0"/>
        <u val="none"/>
        <sz val="10"/>
        <color theme="1"/>
      </font>
      <fill>
        <patternFill patternType="none"/>
      </fill>
      <alignment horizontal="left" indent="1"/>
      <border>
        <left style="thin">
          <color auto="1"/>
        </left>
        <right style="thin">
          <color auto="1"/>
        </right>
        <top style="thin">
          <color auto="1"/>
        </top>
        <bottom style="thin">
          <color auto="1"/>
        </bottom>
      </border>
    </dxf>
    <dxf>
      <font>
        <name val="Cambria"/>
        <scheme val="none"/>
        <family val="1"/>
        <b val="0"/>
        <i val="0"/>
        <strike val="0"/>
        <u val="none"/>
        <sz val="10"/>
        <color theme="1"/>
      </font>
      <numFmt numFmtId="49" formatCode="@"/>
      <fill>
        <patternFill patternType="none"/>
      </fill>
      <alignment horizontal="left" indent="1"/>
      <border>
        <left style="thin">
          <color auto="1"/>
        </left>
        <right style="thin">
          <color auto="1"/>
        </right>
        <top style="thin">
          <color auto="1"/>
        </top>
        <bottom style="thin">
          <color auto="1"/>
        </bottom>
      </border>
    </dxf>
    <dxf>
      <font>
        <name val="Cambria"/>
        <scheme val="none"/>
        <family val="1"/>
        <b val="0"/>
        <i val="0"/>
        <strike val="0"/>
        <u val="none"/>
        <sz val="10"/>
        <color theme="1"/>
      </font>
      <fill>
        <patternFill patternType="none"/>
      </fill>
      <alignment horizontal="left" indent="2"/>
      <border>
        <left style="thin">
          <color auto="1"/>
        </left>
        <right/>
        <top style="thin">
          <color auto="1"/>
        </top>
        <bottom style="thin">
          <color auto="1"/>
        </bottom>
      </border>
    </dxf>
    <dxf>
      <border>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theme="4" tint="0.399975585192419"/>
        </top>
        <bottom style="thin">
          <color theme="4" tint="0.399975585192419"/>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4" Type="http://schemas.openxmlformats.org/officeDocument/2006/relationships/sharedStrings" Target="sharedStrings.xml"/><Relationship Id="rId23" Type="http://schemas.openxmlformats.org/officeDocument/2006/relationships/styles" Target="styles.xml"/><Relationship Id="rId22" Type="http://schemas.openxmlformats.org/officeDocument/2006/relationships/theme" Target="theme/theme1.xml"/><Relationship Id="rId21" Type="http://schemas.openxmlformats.org/officeDocument/2006/relationships/customXml" Target="../customXml/item1.xml"/><Relationship Id="rId20" Type="http://schemas.openxmlformats.org/officeDocument/2006/relationships/connections" Target="connections.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queryTables/queryTable1.xml><?xml version="1.0" encoding="utf-8"?>
<queryTable xmlns="http://schemas.openxmlformats.org/spreadsheetml/2006/main" name="ExternalData_1" connectionId="1" autoFormatId="16" applyNumberFormats="0" applyBorderFormats="0" applyFontFormats="1" applyPatternFormats="1" applyAlignmentFormats="0" applyWidthHeightFormats="0">
  <queryTableRefresh preserveSortFilterLayout="1" nextId="5">
    <queryTableFields count="4">
      <queryTableField id="1" name="MaHD" tableColumnId="1"/>
      <queryTableField id="2" name="MaXe" tableColumnId="2"/>
      <queryTableField id="3" name="SoGio" tableColumnId="3"/>
      <queryTableField id="4" name="SoTien" tableColumnId="4"/>
    </queryTableFields>
  </queryTableRefresh>
</queryTable>
</file>

<file path=xl/queryTables/queryTable2.xml><?xml version="1.0" encoding="utf-8"?>
<queryTable xmlns="http://schemas.openxmlformats.org/spreadsheetml/2006/main" name="ExternalData_1" connectionId="5" autoFormatId="16" applyNumberFormats="0" applyBorderFormats="0" applyFontFormats="1" applyPatternFormats="1" applyAlignmentFormats="0" applyWidthHeightFormats="0">
  <queryTableRefresh preserveSortFilterLayout="1" nextId="10">
    <queryTableFields count="9">
      <queryTableField id="1" name="MaHD" tableColumnId="1"/>
      <queryTableField id="2" name="NgayTao" tableColumnId="2"/>
      <queryTableField id="3" name="TongTien" tableColumnId="3"/>
      <queryTableField id="4" name="TGNhan" tableColumnId="4"/>
      <queryTableField id="5" name="TGTra" tableColumnId="5"/>
      <queryTableField id="6" name="TinhTrang" tableColumnId="6"/>
      <queryTableField id="7" name="ChuThich" tableColumnId="7"/>
      <queryTableField id="8" name="MaKH" tableColumnId="8"/>
      <queryTableField id="9" name="MaNV" tableColumnId="9"/>
    </queryTableFields>
  </queryTableRefresh>
</queryTable>
</file>

<file path=xl/queryTables/queryTable3.xml><?xml version="1.0" encoding="utf-8"?>
<queryTable xmlns="http://schemas.openxmlformats.org/spreadsheetml/2006/main" name="ExternalData_1" connectionId="7" autoFormatId="16" applyNumberFormats="0" applyBorderFormats="0" applyFontFormats="1" applyPatternFormats="1" applyAlignmentFormats="0" applyWidthHeightFormats="0">
  <queryTableRefresh preserveSortFilterLayout="1" nextId="6">
    <queryTableFields count="5">
      <queryTableField id="1" name="MaHopDong" tableColumnId="1"/>
      <queryTableField id="2" name="NgayBD" tableColumnId="2"/>
      <queryTableField id="3" name="NgayKT" tableColumnId="3"/>
      <queryTableField id="4" name="TongTienCoc" tableColumnId="4"/>
      <queryTableField id="5" name="MaHD" tableColumnId="5"/>
    </queryTableFields>
  </queryTableRefresh>
</queryTable>
</file>

<file path=xl/queryTables/queryTable4.xml><?xml version="1.0" encoding="utf-8"?>
<queryTable xmlns="http://schemas.openxmlformats.org/spreadsheetml/2006/main" name="ExternalData_1" connectionId="2" autoFormatId="16" applyNumberFormats="0" applyBorderFormats="0" applyFontFormats="1" applyPatternFormats="1" applyAlignmentFormats="0" applyWidthHeightFormats="0">
  <queryTableRefresh preserveSortFilterLayout="1" nextId="5">
    <queryTableFields count="4">
      <queryTableField id="1" name="MaHD" tableColumnId="1"/>
      <queryTableField id="2" name="MaXe" tableColumnId="2"/>
      <queryTableField id="3" name="SoGio" tableColumnId="3"/>
      <queryTableField id="4" name="SoTien" tableColumnId="4"/>
    </queryTableFields>
  </queryTableRefresh>
</queryTable>
</file>

<file path=xl/queryTables/queryTable5.xml><?xml version="1.0" encoding="utf-8"?>
<queryTable xmlns="http://schemas.openxmlformats.org/spreadsheetml/2006/main" name="ExternalData_1" connectionId="6" autoFormatId="16" applyNumberFormats="0" applyBorderFormats="0" applyFontFormats="1" applyPatternFormats="1" applyAlignmentFormats="0" applyWidthHeightFormats="0">
  <queryTableRefresh preserveSortFilterLayout="1" nextId="10">
    <queryTableFields count="9">
      <queryTableField id="1" name="MaHD" tableColumnId="1"/>
      <queryTableField id="2" name="NgayTao" tableColumnId="2"/>
      <queryTableField id="3" name="TongTien" tableColumnId="3"/>
      <queryTableField id="4" name="TGNhan" tableColumnId="4"/>
      <queryTableField id="5" name="TGTra" tableColumnId="5"/>
      <queryTableField id="6" name="TinhTrang" tableColumnId="6"/>
      <queryTableField id="7" name="ChuThich" tableColumnId="7"/>
      <queryTableField id="8" name="MaKH" tableColumnId="8"/>
      <queryTableField id="9" name="MaNV" tableColumnId="9"/>
    </queryTableFields>
  </queryTableRefresh>
</queryTable>
</file>

<file path=xl/queryTables/queryTable6.xml><?xml version="1.0" encoding="utf-8"?>
<queryTable xmlns="http://schemas.openxmlformats.org/spreadsheetml/2006/main" name="ExternalData_1" connectionId="8" autoFormatId="16" applyNumberFormats="0" applyBorderFormats="0" applyFontFormats="1" applyPatternFormats="1" applyAlignmentFormats="0" applyWidthHeightFormats="0">
  <queryTableRefresh preserveSortFilterLayout="1" nextId="6">
    <queryTableFields count="5">
      <queryTableField id="1" name="MaHopDong" tableColumnId="1"/>
      <queryTableField id="2" name="NgayBD" tableColumnId="2"/>
      <queryTableField id="3" name="NgayKT" tableColumnId="3"/>
      <queryTableField id="4" name="TongTienCoc" tableColumnId="4"/>
      <queryTableField id="5" name="MaHD" tableColumnId="5"/>
    </queryTableFields>
  </queryTableRefresh>
</queryTable>
</file>

<file path=xl/queryTables/queryTable7.xml><?xml version="1.0" encoding="utf-8"?>
<queryTable xmlns="http://schemas.openxmlformats.org/spreadsheetml/2006/main" name="ExternalData_1" connectionId="3" autoFormatId="16" applyNumberFormats="0" applyBorderFormats="0" applyFontFormats="1" applyPatternFormats="1" applyAlignmentFormats="0" applyWidthHeightFormats="0">
  <queryTableRefresh preserveSortFilterLayout="1" nextId="8">
    <queryTableFields count="7">
      <queryTableField id="1" name="MaKH" tableColumnId="1"/>
      <queryTableField id="2" name="TenKH" tableColumnId="2"/>
      <queryTableField id="3" name="GioiTinh" tableColumnId="3"/>
      <queryTableField id="4" name="NgaySinh " tableColumnId="4"/>
      <queryTableField id="5" name="DiaChi" tableColumnId="5"/>
      <queryTableField id="6" name="SDT" tableColumnId="6"/>
      <queryTableField id="7" name="TongDoanhThu" tableColumnId="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id="2" name="Table1_1" displayName="Table1_1" ref="A1:D31" tableType="queryTable" totalsRowShown="0">
  <autoFilter ref="A1:D31"/>
  <tableColumns count="4">
    <tableColumn id="1" name="MaHD" uniqueName="1" queryTableFieldId="1" dataDxfId="0"/>
    <tableColumn id="2" name="MaXe" uniqueName="2" queryTableFieldId="2" dataDxfId="1"/>
    <tableColumn id="3" name="SoGio" uniqueName="3" queryTableFieldId="3"/>
    <tableColumn id="4" name="SoTien" uniqueName="4" queryTableFieldId="4"/>
  </tableColumns>
  <tableStyleInfo name="TableStyleMedium7" showFirstColumn="0" showLastColumn="0" showRowStripes="1" showColumnStripes="0"/>
</table>
</file>

<file path=xl/tables/table10.xml><?xml version="1.0" encoding="utf-8"?>
<table xmlns="http://schemas.openxmlformats.org/spreadsheetml/2006/main" id="5" name="Table5" displayName="Table5" ref="R1:V29" totalsRowShown="0">
  <autoFilter ref="R1:V29"/>
  <tableColumns count="5">
    <tableColumn id="1" name="MaHopDong" dataDxfId="44"/>
    <tableColumn id="2" name="NgayBD" dataDxfId="45">
      <calculatedColumnFormula>K2</calculatedColumnFormula>
    </tableColumn>
    <tableColumn id="3" name="NgayKT" dataDxfId="46">
      <calculatedColumnFormula>L2</calculatedColumnFormula>
    </tableColumn>
    <tableColumn id="4" name="TongTienCoc" dataDxfId="47"/>
    <tableColumn id="5" name="MaHD" dataDxfId="48"/>
  </tableColumns>
  <tableStyleInfo name="TableStyleMedium2" showFirstColumn="0" showLastColumn="0" showRowStripes="1" showColumnStripes="0"/>
</table>
</file>

<file path=xl/tables/table11.xml><?xml version="1.0" encoding="utf-8"?>
<table xmlns="http://schemas.openxmlformats.org/spreadsheetml/2006/main" id="10" name="Table10" displayName="Table10" ref="I32:O52" totalsRowShown="0">
  <autoFilter ref="I32:O52"/>
  <tableColumns count="7">
    <tableColumn id="1" name="MaKH" dataDxfId="49"/>
    <tableColumn id="2" name="TenKH" dataDxfId="50"/>
    <tableColumn id="3" name="GioiTinh" dataDxfId="51"/>
    <tableColumn id="4" name="NgaySinh " dataDxfId="52"/>
    <tableColumn id="5" name="DiaChi" dataDxfId="53"/>
    <tableColumn id="6" name="SDT" dataDxfId="54"/>
    <tableColumn id="7" name="TongDoanhThu" dataDxfId="55">
      <calculatedColumnFormula>SUMIF(Table3[MaKH],I33,Table3[TongTien])</calculatedColumnFormula>
    </tableColumn>
  </tableColumns>
  <tableStyleInfo name="TableStyleMedium2" showFirstColumn="0" showLastColumn="0" showRowStripes="1" showColumnStripes="0"/>
</table>
</file>

<file path=xl/tables/table12.xml><?xml version="1.0" encoding="utf-8"?>
<table xmlns="http://schemas.openxmlformats.org/spreadsheetml/2006/main" id="12" name="Table12" displayName="Table12" ref="I56:S84" totalsRowShown="0">
  <autoFilter ref="I56:S84"/>
  <tableColumns count="11">
    <tableColumn id="1" name="MaHD" dataDxfId="56"/>
    <tableColumn id="2" name="TGTao" dataDxfId="57"/>
    <tableColumn id="3" name="TongTienThue" dataDxfId="58"/>
    <tableColumn id="4" name="TGNhan" dataDxfId="59"/>
    <tableColumn id="5" name="TGTra" dataDxfId="60"/>
    <tableColumn id="6" name="TongTienCoc" dataDxfId="61"/>
    <tableColumn id="7" name="TGCapNhat" dataDxfId="62">
      <calculatedColumnFormula>M57</calculatedColumnFormula>
    </tableColumn>
    <tableColumn id="8" name="TinhTrang" dataDxfId="63"/>
    <tableColumn id="9" name="ChuThich" dataDxfId="64"/>
    <tableColumn id="10" name="MaKH" dataDxfId="65"/>
    <tableColumn id="11" name="MaNV"/>
  </tableColumns>
  <tableStyleInfo name="TableStyleMedium2" showFirstColumn="0" showLastColumn="0" showRowStripes="1" showColumnStripes="0"/>
</table>
</file>

<file path=xl/tables/table2.xml><?xml version="1.0" encoding="utf-8"?>
<table xmlns="http://schemas.openxmlformats.org/spreadsheetml/2006/main" id="4" name="Table3_1" displayName="Table3_1" ref="A1:I23" tableType="queryTable" totalsRowShown="0">
  <autoFilter ref="A1:I23"/>
  <tableColumns count="9">
    <tableColumn id="1" name="MaHD" uniqueName="1" queryTableFieldId="1" dataDxfId="2"/>
    <tableColumn id="2" name="NgayTao" uniqueName="2" queryTableFieldId="2" dataDxfId="3"/>
    <tableColumn id="3" name="TongTien" uniqueName="3" queryTableFieldId="3"/>
    <tableColumn id="4" name="TGNhan" uniqueName="4" queryTableFieldId="4" dataDxfId="4"/>
    <tableColumn id="5" name="TGTra" uniqueName="5" queryTableFieldId="5" dataDxfId="5"/>
    <tableColumn id="6" name="TinhTrang" uniqueName="6" queryTableFieldId="6" dataDxfId="6"/>
    <tableColumn id="7" name="ChuThich" uniqueName="7" queryTableFieldId="7"/>
    <tableColumn id="8" name="MaKH" uniqueName="8" queryTableFieldId="8" dataDxfId="7"/>
    <tableColumn id="9" name="MaNV" uniqueName="9" queryTableFieldId="9" dataDxfId="8"/>
  </tableColumns>
  <tableStyleInfo name="TableStyleMedium7" showFirstColumn="0" showLastColumn="0" showRowStripes="1" showColumnStripes="0"/>
</table>
</file>

<file path=xl/tables/table3.xml><?xml version="1.0" encoding="utf-8"?>
<table xmlns="http://schemas.openxmlformats.org/spreadsheetml/2006/main" id="6" name="Table5_1" displayName="Table5_1" ref="A1:E23" tableType="queryTable" totalsRowShown="0">
  <autoFilter ref="A1:E23"/>
  <tableColumns count="5">
    <tableColumn id="1" name="MaHopDong" uniqueName="1" queryTableFieldId="1" dataDxfId="9"/>
    <tableColumn id="2" name="NgayBD" uniqueName="2" queryTableFieldId="2" dataDxfId="10"/>
    <tableColumn id="3" name="NgayKT" uniqueName="3" queryTableFieldId="3" dataDxfId="11"/>
    <tableColumn id="4" name="TongTienCoc" uniqueName="4" queryTableFieldId="4"/>
    <tableColumn id="5" name="MaHD" uniqueName="5" queryTableFieldId="5" dataDxfId="12"/>
  </tableColumns>
  <tableStyleInfo name="TableStyleMedium7" showFirstColumn="0" showLastColumn="0" showRowStripes="1" showColumnStripes="0"/>
</table>
</file>

<file path=xl/tables/table4.xml><?xml version="1.0" encoding="utf-8"?>
<table xmlns="http://schemas.openxmlformats.org/spreadsheetml/2006/main" id="7" name="Table1__2" displayName="Table1__2" ref="A1:D39" tableType="queryTable" totalsRowShown="0">
  <autoFilter ref="A1:D39"/>
  <tableColumns count="4">
    <tableColumn id="1" name="MaHD" uniqueName="1" queryTableFieldId="1" dataDxfId="13"/>
    <tableColumn id="2" name="MaXe" uniqueName="2" queryTableFieldId="2" dataDxfId="14"/>
    <tableColumn id="3" name="SoGio" uniqueName="3" queryTableFieldId="3"/>
    <tableColumn id="4" name="SoTien" uniqueName="4" queryTableFieldId="4"/>
  </tableColumns>
  <tableStyleInfo name="TableStyleMedium7" showFirstColumn="0" showLastColumn="0" showRowStripes="1" showColumnStripes="0"/>
</table>
</file>

<file path=xl/tables/table5.xml><?xml version="1.0" encoding="utf-8"?>
<table xmlns="http://schemas.openxmlformats.org/spreadsheetml/2006/main" id="8" name="Table3__2" displayName="Table3__2" ref="A1:I29" tableType="queryTable" totalsRowShown="0">
  <autoFilter ref="A1:I29"/>
  <tableColumns count="9">
    <tableColumn id="1" name="MaHD" uniqueName="1" queryTableFieldId="1" dataDxfId="15"/>
    <tableColumn id="2" name="NgayTao" uniqueName="2" queryTableFieldId="2" dataDxfId="16"/>
    <tableColumn id="3" name="TongTien" uniqueName="3" queryTableFieldId="3"/>
    <tableColumn id="4" name="TGNhan" uniqueName="4" queryTableFieldId="4" dataDxfId="17"/>
    <tableColumn id="5" name="TGTra" uniqueName="5" queryTableFieldId="5" dataDxfId="18"/>
    <tableColumn id="6" name="TinhTrang" uniqueName="6" queryTableFieldId="6" dataDxfId="19"/>
    <tableColumn id="7" name="ChuThich" uniqueName="7" queryTableFieldId="7"/>
    <tableColumn id="8" name="MaKH" uniqueName="8" queryTableFieldId="8" dataDxfId="20"/>
    <tableColumn id="9" name="MaNV" uniqueName="9" queryTableFieldId="9" dataDxfId="21"/>
  </tableColumns>
  <tableStyleInfo name="TableStyleMedium7" showFirstColumn="0" showLastColumn="0" showRowStripes="1" showColumnStripes="0"/>
</table>
</file>

<file path=xl/tables/table6.xml><?xml version="1.0" encoding="utf-8"?>
<table xmlns="http://schemas.openxmlformats.org/spreadsheetml/2006/main" id="9" name="Table5__2" displayName="Table5__2" ref="A1:E29" tableType="queryTable" totalsRowShown="0">
  <autoFilter ref="A1:E29"/>
  <tableColumns count="5">
    <tableColumn id="1" name="MaHopDong" uniqueName="1" queryTableFieldId="1" dataDxfId="22"/>
    <tableColumn id="2" name="NgayBD" uniqueName="2" queryTableFieldId="2" dataDxfId="23"/>
    <tableColumn id="3" name="NgayKT" uniqueName="3" queryTableFieldId="3" dataDxfId="24"/>
    <tableColumn id="4" name="TongTienCoc" uniqueName="4" queryTableFieldId="4"/>
    <tableColumn id="5" name="MaHD" uniqueName="5" queryTableFieldId="5" dataDxfId="25"/>
  </tableColumns>
  <tableStyleInfo name="TableStyleMedium7" showFirstColumn="0" showLastColumn="0" showRowStripes="1" showColumnStripes="0"/>
</table>
</file>

<file path=xl/tables/table7.xml><?xml version="1.0" encoding="utf-8"?>
<table xmlns="http://schemas.openxmlformats.org/spreadsheetml/2006/main" id="11" name="Table10_1" displayName="Table10_1" ref="A1:G21" tableType="queryTable" totalsRowShown="0">
  <autoFilter ref="A1:G21"/>
  <tableColumns count="7">
    <tableColumn id="1" name="MaKH" uniqueName="1" queryTableFieldId="1" dataDxfId="26"/>
    <tableColumn id="2" name="TenKH" uniqueName="2" queryTableFieldId="2" dataDxfId="27"/>
    <tableColumn id="3" name="GioiTinh" uniqueName="3" queryTableFieldId="3" dataDxfId="28"/>
    <tableColumn id="4" name="NgaySinh " uniqueName="4" queryTableFieldId="4" dataDxfId="29"/>
    <tableColumn id="5" name="DiaChi" uniqueName="5" queryTableFieldId="5" dataDxfId="30"/>
    <tableColumn id="6" name="SDT" uniqueName="6" queryTableFieldId="6"/>
    <tableColumn id="7" name="TongDoanhThu" uniqueName="7" queryTableFieldId="7"/>
  </tableColumns>
  <tableStyleInfo name="TableStyleMedium7" showFirstColumn="0" showLastColumn="0" showRowStripes="1" showColumnStripes="0"/>
</table>
</file>

<file path=xl/tables/table8.xml><?xml version="1.0" encoding="utf-8"?>
<table xmlns="http://schemas.openxmlformats.org/spreadsheetml/2006/main" id="1" name="Table1" displayName="Table1" ref="A1:D39" totalsRowShown="0">
  <autoFilter ref="A1:D39"/>
  <tableColumns count="4">
    <tableColumn id="1" name="MaHD" dataDxfId="31"/>
    <tableColumn id="2" name="MaXe" dataDxfId="32"/>
    <tableColumn id="3" name="SoGio" dataDxfId="33"/>
    <tableColumn id="4" name="SoTien" dataDxfId="34"/>
  </tableColumns>
  <tableStyleInfo name="TableStyleMedium2" showFirstColumn="0" showLastColumn="0" showRowStripes="1" showColumnStripes="0"/>
</table>
</file>

<file path=xl/tables/table9.xml><?xml version="1.0" encoding="utf-8"?>
<table xmlns="http://schemas.openxmlformats.org/spreadsheetml/2006/main" id="3" name="Table3" displayName="Table3" ref="H1:P29" totalsRowShown="0">
  <autoFilter ref="H1:P29"/>
  <tableColumns count="9">
    <tableColumn id="1" name="MaHD" dataDxfId="35"/>
    <tableColumn id="2" name="NgayTao" dataDxfId="36"/>
    <tableColumn id="3" name="TongTien" dataDxfId="37">
      <calculatedColumnFormula>SUMIF(A2:A21,H2,D2:D21)</calculatedColumnFormula>
    </tableColumn>
    <tableColumn id="4" name="TGNhan" dataDxfId="38"/>
    <tableColumn id="5" name="TGTra" dataDxfId="39"/>
    <tableColumn id="6" name="TinhTrang" dataDxfId="40"/>
    <tableColumn id="7" name="ChuThich" dataDxfId="41"/>
    <tableColumn id="8" name="MaKH" dataDxfId="42"/>
    <tableColumn id="9" name="MaNV" dataDxfId="4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1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7.xml.rels><?xml version="1.0" encoding="UTF-8" standalone="yes"?>
<Relationships xmlns="http://schemas.openxmlformats.org/package/2006/relationships"><Relationship Id="rId5" Type="http://schemas.openxmlformats.org/officeDocument/2006/relationships/table" Target="../tables/table12.xml"/><Relationship Id="rId4" Type="http://schemas.openxmlformats.org/officeDocument/2006/relationships/table" Target="../tables/table11.xml"/><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table" Target="../tables/table8.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3"/>
  <sheetViews>
    <sheetView zoomScale="84" zoomScaleNormal="84" workbookViewId="0">
      <selection activeCell="H28" sqref="H28"/>
    </sheetView>
  </sheetViews>
  <sheetFormatPr defaultColWidth="9" defaultRowHeight="12.75" outlineLevelCol="7"/>
  <cols>
    <col min="1" max="1" width="8.20353982300885" style="72" customWidth="1"/>
    <col min="2" max="2" width="21.070796460177" style="72" customWidth="1"/>
    <col min="3" max="3" width="9.53097345132743" style="72" customWidth="1"/>
    <col min="4" max="4" width="11" style="73" customWidth="1"/>
    <col min="5" max="5" width="71.4690265486726" style="72" customWidth="1"/>
    <col min="6" max="6" width="11.7345132743363" style="74" customWidth="1"/>
    <col min="7" max="7" width="14.929203539823" style="72" customWidth="1"/>
    <col min="8" max="8" width="155.929203539823" style="72" customWidth="1"/>
    <col min="9" max="16384" width="9.07079646017699" style="72"/>
  </cols>
  <sheetData>
    <row r="1" spans="1:7">
      <c r="A1" s="75" t="s">
        <v>0</v>
      </c>
      <c r="B1" s="75" t="s">
        <v>1</v>
      </c>
      <c r="C1" s="75" t="s">
        <v>2</v>
      </c>
      <c r="D1" s="76" t="s">
        <v>3</v>
      </c>
      <c r="E1" s="77" t="s">
        <v>4</v>
      </c>
      <c r="F1" s="78" t="s">
        <v>5</v>
      </c>
      <c r="G1" s="75" t="s">
        <v>6</v>
      </c>
    </row>
    <row r="2" ht="13.5" spans="1:8">
      <c r="A2" s="81" t="s">
        <v>7</v>
      </c>
      <c r="B2" s="19" t="s">
        <v>8</v>
      </c>
      <c r="C2" s="19" t="s">
        <v>9</v>
      </c>
      <c r="D2" s="82" t="s">
        <v>10</v>
      </c>
      <c r="E2" s="21" t="s">
        <v>11</v>
      </c>
      <c r="F2" s="22" t="s">
        <v>12</v>
      </c>
      <c r="G2" s="3">
        <v>2000000</v>
      </c>
      <c r="H2" s="72" t="str">
        <f>"INSERT INTO KHACHHANG  VALUES ("&amp;A2&amp;", '"&amp;B2&amp;"', '"&amp;C2&amp;"','"&amp;D2&amp;"', '"&amp;E2&amp;"','"&amp;F2&amp;"', "&amp;G2&amp;");"</f>
        <v>INSERT INTO KHACHHANG  VALUES (0001, 'Nguyễn Văn A', 'Nam','12-10-1998', '731 Trần Hưng Đạo, Quận 5, TP Hồ Chí Minh','0938776266', 2000000);</v>
      </c>
    </row>
    <row r="3" ht="13.5" spans="1:8">
      <c r="A3" s="81" t="s">
        <v>13</v>
      </c>
      <c r="B3" s="19" t="s">
        <v>14</v>
      </c>
      <c r="C3" s="19" t="s">
        <v>15</v>
      </c>
      <c r="D3" s="83" t="s">
        <v>16</v>
      </c>
      <c r="E3" s="21" t="s">
        <v>17</v>
      </c>
      <c r="F3" s="84" t="s">
        <v>18</v>
      </c>
      <c r="G3" s="3">
        <v>2850000</v>
      </c>
      <c r="H3" s="72" t="str">
        <f t="shared" ref="H3:H21" si="0">"INSERT INTO KHACHHANG  VALUES ("&amp;A3&amp;", '"&amp;B3&amp;"', '"&amp;C3&amp;"','"&amp;D3&amp;"', '"&amp;E3&amp;"','"&amp;F3&amp;"', "&amp;G3&amp;");"</f>
        <v>INSERT INTO KHACHHANG  VALUES (0002, 'Trần Ngọc Hân', 'Nữ','25-01-2000', '23/5 Nguyễn Trãi, Quận 5, TP Hồ Chí Minh','0912300247', 2850000);</v>
      </c>
    </row>
    <row r="4" ht="13.5" spans="1:8">
      <c r="A4" s="81" t="s">
        <v>19</v>
      </c>
      <c r="B4" s="19" t="s">
        <v>20</v>
      </c>
      <c r="C4" s="19" t="s">
        <v>9</v>
      </c>
      <c r="D4" s="21" t="s">
        <v>21</v>
      </c>
      <c r="E4" s="21" t="s">
        <v>22</v>
      </c>
      <c r="F4" s="83" t="s">
        <v>23</v>
      </c>
      <c r="G4" s="3">
        <v>1560000</v>
      </c>
      <c r="H4" s="72" t="str">
        <f t="shared" si="0"/>
        <v>INSERT INTO KHACHHANG  VALUES (0003, 'Trần Minh Long', 'Nam','23-08-1995', '45 Nguyễn cảnh Chân, Quận 1, TP Hồ Chí Minh','0915133607', 1560000);</v>
      </c>
    </row>
    <row r="5" ht="13.5" spans="1:8">
      <c r="A5" s="81" t="s">
        <v>24</v>
      </c>
      <c r="B5" s="19" t="s">
        <v>25</v>
      </c>
      <c r="C5" s="19" t="s">
        <v>9</v>
      </c>
      <c r="D5" s="21" t="s">
        <v>26</v>
      </c>
      <c r="E5" s="25" t="s">
        <v>27</v>
      </c>
      <c r="F5" s="84" t="s">
        <v>28</v>
      </c>
      <c r="G5" s="3">
        <v>6930000</v>
      </c>
      <c r="H5" s="72" t="str">
        <f t="shared" si="0"/>
        <v>INSERT INTO KHACHHANG  VALUES (0004, 'Lê Nhật Minh', 'Nam','30-08-2003', '50/34 Lê Đại Hành, Quận 10, TP Hồ Chí Minh','0915391312', 6930000);</v>
      </c>
    </row>
    <row r="6" ht="13.5" spans="1:8">
      <c r="A6" s="81" t="s">
        <v>29</v>
      </c>
      <c r="B6" s="19" t="s">
        <v>30</v>
      </c>
      <c r="C6" s="19" t="s">
        <v>15</v>
      </c>
      <c r="D6" s="82" t="s">
        <v>31</v>
      </c>
      <c r="E6" s="21" t="s">
        <v>32</v>
      </c>
      <c r="F6" s="84" t="s">
        <v>33</v>
      </c>
      <c r="G6" s="3">
        <v>825000</v>
      </c>
      <c r="H6" s="72" t="str">
        <f t="shared" si="0"/>
        <v>INSERT INTO KHACHHANG  VALUES (0005, 'Lê Hoài Thương', 'Nữ','07-10-2004', '34 Trương Định, Quận 3, TP Hồ Chí Minh','0913602103', 825000);</v>
      </c>
    </row>
    <row r="7" ht="13.5" spans="1:8">
      <c r="A7" s="81" t="s">
        <v>34</v>
      </c>
      <c r="B7" s="19" t="s">
        <v>35</v>
      </c>
      <c r="C7" s="19" t="s">
        <v>15</v>
      </c>
      <c r="D7" s="82" t="s">
        <v>36</v>
      </c>
      <c r="E7" s="21" t="s">
        <v>37</v>
      </c>
      <c r="F7" s="84" t="s">
        <v>38</v>
      </c>
      <c r="G7" s="3">
        <v>600000</v>
      </c>
      <c r="H7" s="72" t="str">
        <f t="shared" si="0"/>
        <v>INSERT INTO KHACHHANG  VALUES (0006, 'Lê Gia Hân', 'Nữ','06-03-2000', '227 Nguyễn Văn Cừ, Quận 5, TP Hồ Chí Minh','0905372666', 600000);</v>
      </c>
    </row>
    <row r="8" ht="13.5" spans="1:8">
      <c r="A8" s="81" t="s">
        <v>39</v>
      </c>
      <c r="B8" s="19" t="s">
        <v>40</v>
      </c>
      <c r="C8" s="19" t="s">
        <v>9</v>
      </c>
      <c r="D8" s="21" t="s">
        <v>41</v>
      </c>
      <c r="E8" s="25" t="s">
        <v>42</v>
      </c>
      <c r="F8" s="84" t="s">
        <v>43</v>
      </c>
      <c r="G8" s="3">
        <v>2520000</v>
      </c>
      <c r="H8" s="72" t="str">
        <f t="shared" si="0"/>
        <v>INSERT INTO KHACHHANG  VALUES (0007, 'Lê Đức Thịnh', 'Nam','23-05-2002', '32/3 Trần Bình Trọng, Quận 5, TP Hồ Chí Minh','0912222798', 2520000);</v>
      </c>
    </row>
    <row r="9" ht="13.5" spans="1:8">
      <c r="A9" s="81" t="s">
        <v>44</v>
      </c>
      <c r="B9" s="19" t="s">
        <v>45</v>
      </c>
      <c r="C9" s="19" t="s">
        <v>9</v>
      </c>
      <c r="D9" s="82" t="s">
        <v>46</v>
      </c>
      <c r="E9" s="21" t="s">
        <v>47</v>
      </c>
      <c r="F9" s="84" t="s">
        <v>48</v>
      </c>
      <c r="G9" s="3">
        <v>240000</v>
      </c>
      <c r="H9" s="72" t="str">
        <f t="shared" si="0"/>
        <v>INSERT INTO KHACHHANG  VALUES (0008, 'Nguyễn Văn Tâm', 'Nam','12-06-1983', '45/2 An Dương Vương, Quận 5, TP Hồ Chí Minh','0913295947', 240000);</v>
      </c>
    </row>
    <row r="10" ht="13.5" spans="1:8">
      <c r="A10" s="81" t="s">
        <v>49</v>
      </c>
      <c r="B10" s="19" t="s">
        <v>50</v>
      </c>
      <c r="C10" s="19" t="s">
        <v>15</v>
      </c>
      <c r="D10" s="21" t="s">
        <v>51</v>
      </c>
      <c r="E10" s="25" t="s">
        <v>52</v>
      </c>
      <c r="F10" s="84" t="s">
        <v>53</v>
      </c>
      <c r="G10" s="3">
        <v>2820000</v>
      </c>
      <c r="H10" s="72" t="str">
        <f t="shared" si="0"/>
        <v>INSERT INTO KHACHHANG  VALUES (0009, 'Phan Thị Thanh', 'Nữ','31-12-1989', '873 Lê Hồng Phong, Quận 5, TP Hồ Chí Minh','0979749536', 2820000);</v>
      </c>
    </row>
    <row r="11" ht="13.5" spans="1:8">
      <c r="A11" s="81" t="s">
        <v>54</v>
      </c>
      <c r="B11" s="19" t="s">
        <v>55</v>
      </c>
      <c r="C11" s="19" t="s">
        <v>9</v>
      </c>
      <c r="D11" s="82" t="s">
        <v>56</v>
      </c>
      <c r="E11" s="21" t="s">
        <v>57</v>
      </c>
      <c r="F11" s="84" t="s">
        <v>58</v>
      </c>
      <c r="G11" s="3">
        <v>120000</v>
      </c>
      <c r="H11" s="72" t="str">
        <f t="shared" si="0"/>
        <v>INSERT INTO KHACHHANG  VALUES (0010, 'Lê Hà Vinh', 'Nam','10-01-1990', '34/34B Nguyễn Trãi, Quận 1, TP Hồ Chí Minh','0914418539', 120000);</v>
      </c>
    </row>
    <row r="12" ht="13.5" spans="1:8">
      <c r="A12" s="81" t="s">
        <v>59</v>
      </c>
      <c r="B12" s="19" t="s">
        <v>60</v>
      </c>
      <c r="C12" s="19" t="s">
        <v>9</v>
      </c>
      <c r="D12" s="82" t="s">
        <v>61</v>
      </c>
      <c r="E12" s="21" t="s">
        <v>62</v>
      </c>
      <c r="F12" s="84" t="s">
        <v>63</v>
      </c>
      <c r="G12" s="3">
        <v>1680000</v>
      </c>
      <c r="H12" s="72" t="str">
        <f t="shared" si="0"/>
        <v>INSERT INTO KHACHHANG  VALUES (0011, 'Hà Duy Lập', 'Nam','02-05-1998', '197  Nguyễn Văn Thủ, Phường Đa Kao, Quận 1, TP Hồ Chí Minh','0944747978', 1680000);</v>
      </c>
    </row>
    <row r="13" ht="13.5" spans="1:8">
      <c r="A13" s="81" t="s">
        <v>64</v>
      </c>
      <c r="B13" s="19" t="s">
        <v>65</v>
      </c>
      <c r="C13" s="19" t="s">
        <v>9</v>
      </c>
      <c r="D13" s="82" t="s">
        <v>66</v>
      </c>
      <c r="E13" s="21" t="s">
        <v>67</v>
      </c>
      <c r="F13" s="84" t="s">
        <v>68</v>
      </c>
      <c r="G13" s="3">
        <v>600000</v>
      </c>
      <c r="H13" s="72" t="str">
        <f t="shared" si="0"/>
        <v>INSERT INTO KHACHHANG  VALUES (0012, 'Nguyễn Tuấn Mạnh', 'Nam','03-09-2000', '33/9A Đường số 08, Khu phố 01, Phường Linh Xuân, Thành phố Thủ Đức, TP Hồ Chí Minh','0949234388', 600000);</v>
      </c>
    </row>
    <row r="14" ht="13.5" spans="1:8">
      <c r="A14" s="81" t="s">
        <v>69</v>
      </c>
      <c r="B14" s="19" t="s">
        <v>70</v>
      </c>
      <c r="C14" s="19" t="s">
        <v>9</v>
      </c>
      <c r="D14" s="21" t="s">
        <v>71</v>
      </c>
      <c r="E14" s="21" t="s">
        <v>72</v>
      </c>
      <c r="F14" s="84" t="s">
        <v>73</v>
      </c>
      <c r="G14" s="3">
        <v>1300000</v>
      </c>
      <c r="H14" s="72" t="str">
        <f t="shared" si="0"/>
        <v>INSERT INTO KHACHHANG  VALUES (0013, 'Trần Văn Kiên', 'Nam','15-08-1995', '58 đường 53, Phường Tân Phong, Quận 7, TP Hồ Chí Minh','0949522905', 1300000);</v>
      </c>
    </row>
    <row r="15" ht="13.5" spans="1:8">
      <c r="A15" s="81" t="s">
        <v>74</v>
      </c>
      <c r="B15" s="19" t="s">
        <v>75</v>
      </c>
      <c r="C15" s="19" t="s">
        <v>9</v>
      </c>
      <c r="D15" s="82" t="s">
        <v>76</v>
      </c>
      <c r="E15" s="21" t="s">
        <v>77</v>
      </c>
      <c r="F15" s="84" t="s">
        <v>78</v>
      </c>
      <c r="G15" s="3">
        <v>1050000</v>
      </c>
      <c r="H15" s="72" t="str">
        <f t="shared" si="0"/>
        <v>INSERT INTO KHACHHANG  VALUES (0014, 'Nguyễn Huy Hùng', 'Nam','04-04-2001', '18 đường Trần Ngọc Diện, Phường Thảo Điền, Thành phố Thủ Đức, TP Hồ Chí Minh','0911375199', 1050000);</v>
      </c>
    </row>
    <row r="16" ht="13.5" spans="1:8">
      <c r="A16" s="81" t="s">
        <v>79</v>
      </c>
      <c r="B16" s="19" t="s">
        <v>80</v>
      </c>
      <c r="C16" s="19" t="s">
        <v>15</v>
      </c>
      <c r="D16" s="82" t="s">
        <v>81</v>
      </c>
      <c r="E16" s="21" t="s">
        <v>82</v>
      </c>
      <c r="F16" s="84" t="s">
        <v>83</v>
      </c>
      <c r="G16" s="3">
        <v>1550000</v>
      </c>
      <c r="H16" s="72" t="str">
        <f t="shared" si="0"/>
        <v>INSERT INTO KHACHHANG  VALUES (0015, 'Vũ Thị Anh', 'Nữ','09-03-2004', '12, Đường số 2, Phường Phú Hữu, Thành phố Thủ Đức, TP Hồ Chí Minh','0919795257', 1550000);</v>
      </c>
    </row>
    <row r="17" ht="13.5" spans="1:8">
      <c r="A17" s="81" t="s">
        <v>84</v>
      </c>
      <c r="B17" s="19" t="s">
        <v>85</v>
      </c>
      <c r="C17" s="19" t="s">
        <v>15</v>
      </c>
      <c r="D17" s="82" t="s">
        <v>86</v>
      </c>
      <c r="E17" s="21" t="s">
        <v>87</v>
      </c>
      <c r="F17" s="84" t="s">
        <v>88</v>
      </c>
      <c r="G17" s="3">
        <v>900000</v>
      </c>
      <c r="H17" s="72" t="str">
        <f t="shared" si="0"/>
        <v>INSERT INTO KHACHHANG  VALUES (0016, 'Trần Ngọc Anh', 'Nữ','06-04-1994', '1A Nguyễn Văn Đậu, Phường 05, Quận Phú Nhuận, TP Hồ Chí Minh','0977097698', 900000);</v>
      </c>
    </row>
    <row r="18" ht="13.5" spans="1:8">
      <c r="A18" s="81" t="s">
        <v>89</v>
      </c>
      <c r="B18" s="19" t="s">
        <v>90</v>
      </c>
      <c r="C18" s="19" t="s">
        <v>15</v>
      </c>
      <c r="D18" s="82" t="s">
        <v>91</v>
      </c>
      <c r="E18" s="21" t="s">
        <v>92</v>
      </c>
      <c r="F18" s="84" t="s">
        <v>93</v>
      </c>
      <c r="G18" s="3">
        <v>210000</v>
      </c>
      <c r="H18" s="72" t="str">
        <f t="shared" si="0"/>
        <v>INSERT INTO KHACHHANG  VALUES (0017, 'Ngô Thị Kiều Diễm', 'Nữ','02-05-2002', '36/38 Quốc Lộ 1A, Khu Phố 3, phường An Phú Đông, Quận 12, TP Hồ Chí Minh','0912980878', 210000);</v>
      </c>
    </row>
    <row r="19" ht="13.5" spans="1:8">
      <c r="A19" s="81" t="s">
        <v>94</v>
      </c>
      <c r="B19" s="19" t="s">
        <v>95</v>
      </c>
      <c r="C19" s="19" t="s">
        <v>15</v>
      </c>
      <c r="D19" s="83" t="s">
        <v>96</v>
      </c>
      <c r="E19" s="21" t="s">
        <v>97</v>
      </c>
      <c r="F19" s="84" t="s">
        <v>98</v>
      </c>
      <c r="G19" s="3">
        <v>1200000</v>
      </c>
      <c r="H19" s="72" t="str">
        <f t="shared" si="0"/>
        <v>INSERT INTO KHACHHANG  VALUES (0018, 'Nguyễn Thị Thuỳ Giang', 'Nữ','12-07-2003', '13 đường số 22, Phường Bình Trị Đông B, Quận Bình Tân, TP Hồ Chí Minh','0854569729', 1200000);</v>
      </c>
    </row>
    <row r="20" ht="13.5" spans="1:8">
      <c r="A20" s="81" t="s">
        <v>99</v>
      </c>
      <c r="B20" s="19" t="s">
        <v>100</v>
      </c>
      <c r="C20" s="19" t="s">
        <v>15</v>
      </c>
      <c r="D20" s="21" t="s">
        <v>101</v>
      </c>
      <c r="E20" s="21" t="s">
        <v>102</v>
      </c>
      <c r="F20" s="84" t="s">
        <v>103</v>
      </c>
      <c r="G20" s="3">
        <v>900000</v>
      </c>
      <c r="H20" s="72" t="str">
        <f t="shared" si="0"/>
        <v>INSERT INTO KHACHHANG  VALUES (0019, 'Nguyễn Thị Minh Anh', 'Nữ','22-10-1990', '371 Nguyễn Kiệm, Phường 3, Quận Gò Vấp, TP Hồ Chí Minh','0917822121', 900000);</v>
      </c>
    </row>
    <row r="21" ht="13.5" spans="1:8">
      <c r="A21" s="81" t="s">
        <v>104</v>
      </c>
      <c r="B21" s="19" t="s">
        <v>105</v>
      </c>
      <c r="C21" s="19" t="s">
        <v>9</v>
      </c>
      <c r="D21" s="21" t="s">
        <v>106</v>
      </c>
      <c r="E21" s="21" t="s">
        <v>107</v>
      </c>
      <c r="F21" s="84" t="s">
        <v>108</v>
      </c>
      <c r="G21" s="3">
        <v>795000</v>
      </c>
      <c r="H21" s="72" t="str">
        <f t="shared" si="0"/>
        <v>INSERT INTO KHACHHANG  VALUES (0020, 'Trần Khang Ninh', 'Nam','23-11-1991', '256/30 Phan Huy ích, Phường 12, Quận Gò Vấp, TP Hồ Chí Minh','0945951146', 795000);</v>
      </c>
    </row>
    <row r="23" spans="4:4">
      <c r="D23" s="79"/>
    </row>
    <row r="24" spans="4:5">
      <c r="D24" s="79"/>
      <c r="E24" s="73"/>
    </row>
    <row r="25" spans="4:7">
      <c r="D25" s="79"/>
      <c r="G25" s="80"/>
    </row>
    <row r="26" spans="4:4">
      <c r="D26" s="79"/>
    </row>
    <row r="27" spans="4:4">
      <c r="D27" s="79"/>
    </row>
    <row r="28" spans="4:5">
      <c r="D28" s="79"/>
      <c r="E28" s="73"/>
    </row>
    <row r="29" spans="4:5">
      <c r="D29" s="79"/>
      <c r="E29" s="73"/>
    </row>
    <row r="30" spans="4:4">
      <c r="D30" s="79"/>
    </row>
    <row r="31" spans="4:5">
      <c r="D31" s="79"/>
      <c r="E31" s="73"/>
    </row>
    <row r="32" spans="4:4">
      <c r="D32" s="79"/>
    </row>
    <row r="33" spans="4:5">
      <c r="D33" s="79"/>
      <c r="E33" s="73"/>
    </row>
    <row r="34" spans="4:5">
      <c r="D34" s="79"/>
      <c r="E34" s="73"/>
    </row>
    <row r="35" spans="4:5">
      <c r="D35" s="79"/>
      <c r="E35" s="73"/>
    </row>
    <row r="36" spans="4:4">
      <c r="D36" s="79"/>
    </row>
    <row r="37" spans="4:5">
      <c r="D37" s="79"/>
      <c r="E37" s="73"/>
    </row>
    <row r="38" spans="4:5">
      <c r="D38" s="79"/>
      <c r="E38" s="73"/>
    </row>
    <row r="39" spans="4:5">
      <c r="D39" s="79"/>
      <c r="E39" s="73"/>
    </row>
    <row r="40" spans="4:5">
      <c r="D40" s="79"/>
      <c r="E40" s="73"/>
    </row>
    <row r="41" spans="4:4">
      <c r="D41" s="79"/>
    </row>
    <row r="42" spans="4:4">
      <c r="D42" s="79"/>
    </row>
    <row r="43" spans="4:4">
      <c r="D43" s="79"/>
    </row>
  </sheetData>
  <pageMargins left="0.7" right="0.7" top="0.75" bottom="0.75" header="0.3" footer="0.3"/>
  <pageSetup paperSize="1"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8"/>
  <sheetViews>
    <sheetView zoomScale="86" zoomScaleNormal="86" workbookViewId="0">
      <selection activeCell="F15" sqref="F15"/>
    </sheetView>
  </sheetViews>
  <sheetFormatPr defaultColWidth="9" defaultRowHeight="13.5" outlineLevelRow="7" outlineLevelCol="5"/>
  <cols>
    <col min="1" max="1" width="7.66371681415929" customWidth="1"/>
    <col min="2" max="2" width="16.2035398230088" customWidth="1"/>
    <col min="3" max="3" width="12.3362831858407" customWidth="1"/>
    <col min="4" max="4" width="12.7964601769912" customWidth="1"/>
    <col min="5" max="5" width="6.66371681415929" customWidth="1"/>
    <col min="6" max="6" width="73.2035398230089" customWidth="1"/>
  </cols>
  <sheetData>
    <row r="1" spans="1:5">
      <c r="A1" s="37" t="s">
        <v>427</v>
      </c>
      <c r="B1" s="37" t="s">
        <v>232</v>
      </c>
      <c r="C1" s="37" t="s">
        <v>428</v>
      </c>
      <c r="D1" s="37" t="s">
        <v>238</v>
      </c>
      <c r="E1" s="37" t="s">
        <v>231</v>
      </c>
    </row>
    <row r="2" spans="1:6">
      <c r="A2" s="38">
        <v>9001</v>
      </c>
      <c r="B2" s="89" t="s">
        <v>429</v>
      </c>
      <c r="C2" s="38">
        <v>1000000</v>
      </c>
      <c r="D2" s="38" t="s">
        <v>430</v>
      </c>
      <c r="E2" s="38">
        <v>5002</v>
      </c>
      <c r="F2" t="str">
        <f>"INSERT INTO HDPHAT VALUES ("&amp;A2&amp;", '"&amp;B2&amp;"', "&amp;C2&amp;", '"&amp;D2&amp;"', "&amp;E2&amp;");"</f>
        <v>INSERT INTO HDPHAT VALUES (9001, '21-01-2024 12:10', 1000000, 'Đã thanh toán', 5002);</v>
      </c>
    </row>
    <row r="3" spans="1:6">
      <c r="A3" s="38">
        <v>9002</v>
      </c>
      <c r="B3" s="38" t="s">
        <v>431</v>
      </c>
      <c r="C3" s="38">
        <v>3000000</v>
      </c>
      <c r="D3" s="38" t="s">
        <v>430</v>
      </c>
      <c r="E3" s="38">
        <v>5004</v>
      </c>
      <c r="F3" t="str">
        <f t="shared" ref="F3:F8" si="0">"INSERT INTO HDPHAT VALUES ("&amp;A3&amp;", '"&amp;B3&amp;"', "&amp;C3&amp;", '"&amp;D3&amp;"', "&amp;E3&amp;");"</f>
        <v>INSERT INTO HDPHAT VALUES (9002, '16-02-2024 10:12', 3000000, 'Đã thanh toán', 5004);</v>
      </c>
    </row>
    <row r="4" spans="1:6">
      <c r="A4" s="38">
        <v>9003</v>
      </c>
      <c r="B4" s="87" t="s">
        <v>432</v>
      </c>
      <c r="C4" s="38">
        <v>5000000</v>
      </c>
      <c r="D4" s="38" t="s">
        <v>430</v>
      </c>
      <c r="E4" s="38">
        <v>5009</v>
      </c>
      <c r="F4" t="str">
        <f t="shared" si="0"/>
        <v>INSERT INTO HDPHAT VALUES (9003, '02-03-2024 14:12', 5000000, 'Đã thanh toán', 5009);</v>
      </c>
    </row>
    <row r="5" spans="1:6">
      <c r="A5" s="38">
        <v>9004</v>
      </c>
      <c r="B5" s="89" t="s">
        <v>433</v>
      </c>
      <c r="C5" s="38">
        <v>7000000</v>
      </c>
      <c r="D5" s="38" t="s">
        <v>430</v>
      </c>
      <c r="E5" s="38">
        <v>5008</v>
      </c>
      <c r="F5" t="str">
        <f t="shared" si="0"/>
        <v>INSERT INTO HDPHAT VALUES (9004, '02-03-2024 16:10', 7000000, 'Đã thanh toán', 5008);</v>
      </c>
    </row>
    <row r="6" spans="1:6">
      <c r="A6" s="38">
        <v>9005</v>
      </c>
      <c r="B6" s="89" t="s">
        <v>275</v>
      </c>
      <c r="C6" s="38">
        <v>2500000</v>
      </c>
      <c r="D6" s="38" t="s">
        <v>430</v>
      </c>
      <c r="E6" s="38">
        <v>5011</v>
      </c>
      <c r="F6" t="str">
        <f t="shared" si="0"/>
        <v>INSERT INTO HDPHAT VALUES (9005, '15-03-2024 22:45', 2500000, 'Đã thanh toán', 5011);</v>
      </c>
    </row>
    <row r="7" spans="1:6">
      <c r="A7" s="38">
        <v>9006</v>
      </c>
      <c r="B7" s="87" t="s">
        <v>434</v>
      </c>
      <c r="C7" s="38">
        <v>7000000</v>
      </c>
      <c r="D7" s="38" t="s">
        <v>430</v>
      </c>
      <c r="E7" s="38">
        <v>5015</v>
      </c>
      <c r="F7" t="str">
        <f t="shared" si="0"/>
        <v>INSERT INTO HDPHAT VALUES (9006, '15-04-2024 17:45', 7000000, 'Đã thanh toán', 5015);</v>
      </c>
    </row>
    <row r="8" spans="1:6">
      <c r="A8" s="38">
        <v>9007</v>
      </c>
      <c r="B8" s="87" t="s">
        <v>291</v>
      </c>
      <c r="C8" s="38">
        <v>500000</v>
      </c>
      <c r="D8" s="38" t="s">
        <v>430</v>
      </c>
      <c r="E8" s="38">
        <v>5016</v>
      </c>
      <c r="F8" t="str">
        <f t="shared" si="0"/>
        <v>INSERT INTO HDPHAT VALUES (9007, '16-04-2024 9:35', 500000, 'Đã thanh toán', 5016);</v>
      </c>
    </row>
  </sheetData>
  <pageMargins left="0.7" right="0.7" top="0.75" bottom="0.75" header="0.3" footer="0.3"/>
  <pageSetup paperSize="1"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9"/>
  <sheetViews>
    <sheetView workbookViewId="0">
      <selection activeCell="H11" sqref="H11"/>
    </sheetView>
  </sheetViews>
  <sheetFormatPr defaultColWidth="9" defaultRowHeight="13.5" outlineLevelCol="6"/>
  <cols>
    <col min="1" max="1" width="6.53097345132743" customWidth="1"/>
    <col min="2" max="2" width="5.33628318584071" customWidth="1"/>
    <col min="3" max="3" width="10.929203539823" customWidth="1"/>
    <col min="4" max="4" width="7.73451327433628" customWidth="1"/>
    <col min="5" max="5" width="11.070796460177" customWidth="1"/>
    <col min="6" max="6" width="8.20353982300885" customWidth="1"/>
    <col min="7" max="7" width="74.1327433628319" customWidth="1"/>
  </cols>
  <sheetData>
    <row r="1" spans="1:6">
      <c r="A1" s="45" t="s">
        <v>427</v>
      </c>
      <c r="B1" s="45" t="s">
        <v>327</v>
      </c>
      <c r="C1" s="45" t="s">
        <v>435</v>
      </c>
      <c r="D1" s="45" t="s">
        <v>329</v>
      </c>
      <c r="E1" s="45" t="s">
        <v>436</v>
      </c>
      <c r="F1" s="45" t="s">
        <v>239</v>
      </c>
    </row>
    <row r="2" spans="1:7">
      <c r="A2">
        <v>9001</v>
      </c>
      <c r="B2">
        <v>4016</v>
      </c>
      <c r="C2" t="s">
        <v>437</v>
      </c>
      <c r="D2">
        <v>1000000</v>
      </c>
      <c r="E2" t="s">
        <v>438</v>
      </c>
      <c r="F2" t="s">
        <v>122</v>
      </c>
      <c r="G2" t="str">
        <f>"INSERT INTO CTHDPHAT  VALUES ("&amp;A2&amp;", "&amp;B2&amp;", '"&amp;C2&amp;"', "&amp;D2&amp;", '"&amp;E2&amp;"', "&amp;F2&amp;");"</f>
        <v>INSERT INTO CTHDPHAT  VALUES (9001, 4016, 'Vết xước lớn', 1000000, 'xh02.jpg', NULL);</v>
      </c>
    </row>
    <row r="3" spans="1:7">
      <c r="A3">
        <v>9002</v>
      </c>
      <c r="B3">
        <v>4017</v>
      </c>
      <c r="C3" t="s">
        <v>439</v>
      </c>
      <c r="D3">
        <v>3000000</v>
      </c>
      <c r="E3" t="s">
        <v>440</v>
      </c>
      <c r="F3" t="s">
        <v>122</v>
      </c>
      <c r="G3" t="str">
        <f t="shared" ref="G3:G8" si="0">"INSERT INTO CTHDPHAT  VALUES ("&amp;A3&amp;", "&amp;B3&amp;", '"&amp;C3&amp;"', "&amp;D3&amp;", '"&amp;E3&amp;"', "&amp;F3&amp;");"</f>
        <v>INSERT INTO CTHDPHAT  VALUES (9002, 4017, 'Bể đèn hậu', 3000000, 'xh04.jpg', NULL);</v>
      </c>
    </row>
    <row r="4" spans="1:7">
      <c r="A4">
        <v>9003</v>
      </c>
      <c r="B4">
        <v>4005</v>
      </c>
      <c r="C4" t="s">
        <v>441</v>
      </c>
      <c r="D4">
        <v>7000000</v>
      </c>
      <c r="E4" t="s">
        <v>442</v>
      </c>
      <c r="F4" t="s">
        <v>122</v>
      </c>
      <c r="G4" t="str">
        <f t="shared" si="0"/>
        <v>INSERT INTO CTHDPHAT  VALUES (9003, 4005, 'Bể gương', 7000000, 'xh08.jpg', NULL);</v>
      </c>
    </row>
    <row r="5" spans="1:7">
      <c r="A5">
        <v>9004</v>
      </c>
      <c r="B5">
        <v>4020</v>
      </c>
      <c r="C5" t="s">
        <v>443</v>
      </c>
      <c r="D5">
        <v>5000000</v>
      </c>
      <c r="E5" t="s">
        <v>444</v>
      </c>
      <c r="F5" t="s">
        <v>122</v>
      </c>
      <c r="G5" t="str">
        <f t="shared" si="0"/>
        <v>INSERT INTO CTHDPHAT  VALUES (9004, 4020, 'Móp xe', 5000000, 'xh09.jpg', NULL);</v>
      </c>
    </row>
    <row r="6" spans="1:7">
      <c r="A6">
        <v>9005</v>
      </c>
      <c r="B6">
        <v>4009</v>
      </c>
      <c r="C6" t="s">
        <v>437</v>
      </c>
      <c r="D6">
        <v>2000000</v>
      </c>
      <c r="E6" t="s">
        <v>445</v>
      </c>
      <c r="F6" t="s">
        <v>122</v>
      </c>
      <c r="G6" t="str">
        <f t="shared" si="0"/>
        <v>INSERT INTO CTHDPHAT  VALUES (9005, 4009, 'Vết xước lớn', 2000000, 'xh11.jpg', NULL);</v>
      </c>
    </row>
    <row r="7" spans="1:7">
      <c r="A7">
        <v>9005</v>
      </c>
      <c r="B7">
        <v>4009</v>
      </c>
      <c r="C7" t="s">
        <v>446</v>
      </c>
      <c r="D7">
        <v>500000</v>
      </c>
      <c r="E7" t="s">
        <v>447</v>
      </c>
      <c r="F7" t="s">
        <v>122</v>
      </c>
      <c r="G7" t="str">
        <f t="shared" si="0"/>
        <v>INSERT INTO CTHDPHAT  VALUES (9005, 4009, 'Trễ hẹn trả xe', 500000, 'empty_blob()', NULL);</v>
      </c>
    </row>
    <row r="8" spans="1:7">
      <c r="A8">
        <v>9006</v>
      </c>
      <c r="B8">
        <v>4006</v>
      </c>
      <c r="C8" t="s">
        <v>448</v>
      </c>
      <c r="D8">
        <v>7000000</v>
      </c>
      <c r="E8" t="s">
        <v>449</v>
      </c>
      <c r="F8" t="s">
        <v>122</v>
      </c>
      <c r="G8" t="str">
        <f t="shared" si="0"/>
        <v>INSERT INTO CTHDPHAT  VALUES (9006, 4006, 'Bể gương ', 7000000, 'xh15.jpg', NULL);</v>
      </c>
    </row>
    <row r="9" spans="1:7">
      <c r="A9">
        <v>9007</v>
      </c>
      <c r="B9">
        <v>4016</v>
      </c>
      <c r="C9" t="s">
        <v>446</v>
      </c>
      <c r="D9">
        <v>500000</v>
      </c>
      <c r="E9" t="s">
        <v>447</v>
      </c>
      <c r="F9" t="s">
        <v>122</v>
      </c>
      <c r="G9" t="str">
        <f>"INSERT INTO CTHDPHAT  VALUES ("&amp;A9&amp;", "&amp;B9&amp;", '"&amp;C9&amp;"', "&amp;D9&amp;", "&amp;E9&amp;", "&amp;F9&amp;");"</f>
        <v>INSERT INTO CTHDPHAT  VALUES (9007, 4016, 'Trễ hẹn trả xe', 500000, empty_blob(), NULL);</v>
      </c>
    </row>
  </sheetData>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1"/>
  <sheetViews>
    <sheetView zoomScale="85" zoomScaleNormal="85" workbookViewId="0">
      <selection activeCell="C26" sqref="C26"/>
    </sheetView>
  </sheetViews>
  <sheetFormatPr defaultColWidth="9" defaultRowHeight="13.5" outlineLevelCol="4"/>
  <cols>
    <col min="1" max="1" width="8.39823008849558" customWidth="1"/>
    <col min="2" max="2" width="8.26548672566372" customWidth="1"/>
    <col min="3" max="3" width="158.203539823009" customWidth="1"/>
    <col min="4" max="4" width="11.7345132743363" customWidth="1"/>
    <col min="5" max="5" width="206.469026548673" customWidth="1"/>
  </cols>
  <sheetData>
    <row r="1" spans="1:4">
      <c r="A1" s="37" t="s">
        <v>450</v>
      </c>
      <c r="B1" s="37" t="s">
        <v>451</v>
      </c>
      <c r="C1" s="37" t="s">
        <v>452</v>
      </c>
      <c r="D1" s="37" t="s">
        <v>231</v>
      </c>
    </row>
    <row r="2" ht="15.35" spans="1:5">
      <c r="A2" s="38">
        <v>8001</v>
      </c>
      <c r="B2" s="38">
        <v>9</v>
      </c>
      <c r="C2" s="44" t="s">
        <v>453</v>
      </c>
      <c r="D2" s="38">
        <v>5001</v>
      </c>
      <c r="E2" t="str">
        <f>"INSERT INTO DANHGIA  VALUES ("&amp;A2&amp;", "&amp;B2&amp;", '"&amp;C2&amp;"', '"&amp;D2&amp;"');"</f>
        <v>INSERT INTO DANHGIA  VALUES (8001, 9, 'Giá cả phải chăng và dễ dàng đặt xe', '5001');</v>
      </c>
    </row>
    <row r="3" ht="15.35" spans="1:5">
      <c r="A3" s="38">
        <v>8002</v>
      </c>
      <c r="B3" s="38">
        <v>9</v>
      </c>
      <c r="C3" s="44" t="s">
        <v>454</v>
      </c>
      <c r="D3" s="38">
        <v>5002</v>
      </c>
      <c r="E3" t="str">
        <f t="shared" ref="E3:E21" si="0">"INSERT INTO DANHGIA  VALUES ("&amp;A3&amp;", "&amp;B3&amp;", '"&amp;C3&amp;"', '"&amp;D3&amp;"');"</f>
        <v>INSERT INTO DANHGIA  VALUES (8002, 9, 'Xe được cung cấp đều mới và sạch sẽ, đảm bảo an toàn và thoải mái ', '5002');</v>
      </c>
    </row>
    <row r="4" spans="1:5">
      <c r="A4" s="38">
        <v>8003</v>
      </c>
      <c r="B4" s="38">
        <v>10</v>
      </c>
      <c r="C4" s="38" t="s">
        <v>455</v>
      </c>
      <c r="D4" s="38">
        <v>5003</v>
      </c>
      <c r="E4" t="str">
        <f t="shared" si="0"/>
        <v>INSERT INTO DANHGIA  VALUES (8003, 10, 'Đội ngũ nhân viên thân thiện và chuyên nghiệp, luôn sẵn lòng hỗ trợ và giải đáp mọi thắc mắc của khách hàng.', '5003');</v>
      </c>
    </row>
    <row r="5" ht="15.35" spans="1:5">
      <c r="A5" s="38">
        <v>8004</v>
      </c>
      <c r="B5" s="38">
        <v>9</v>
      </c>
      <c r="C5" s="44" t="s">
        <v>456</v>
      </c>
      <c r="D5" s="38">
        <v>5004</v>
      </c>
      <c r="E5" t="str">
        <f t="shared" si="0"/>
        <v>INSERT INTO DANHGIA  VALUES (8004, 9, 'Quy trình thuê xe linh hoạt và tiện lợi, tiết kiệm thời gian và công sức.', '5004');</v>
      </c>
    </row>
    <row r="6" ht="15.35" spans="1:5">
      <c r="A6" s="38">
        <v>8005</v>
      </c>
      <c r="B6" s="38">
        <v>9</v>
      </c>
      <c r="C6" s="44" t="s">
        <v>457</v>
      </c>
      <c r="D6" s="38">
        <v>5005</v>
      </c>
      <c r="E6" t="str">
        <f t="shared" si="0"/>
        <v>INSERT INTO DANHGIA  VALUES (8005, 9, 'Giá cả hợp lý và minh bạch, không có phí ẩn hay phụ phí bất ngờ khi thuê xe', '5005');</v>
      </c>
    </row>
    <row r="7" ht="15.35" spans="1:5">
      <c r="A7" s="38">
        <v>8006</v>
      </c>
      <c r="B7" s="38">
        <v>9</v>
      </c>
      <c r="C7" s="44" t="s">
        <v>458</v>
      </c>
      <c r="D7" s="38">
        <v>5006</v>
      </c>
      <c r="E7" t="str">
        <f t="shared" si="0"/>
        <v>INSERT INTO DANHGIA  VALUES (8006, 9, 'Xe đạt tiêu chuẩn an toàn cao, được trang bị đầy đủ các tính năng an toàn và kiểm soát hiện đại.', '5006');</v>
      </c>
    </row>
    <row r="8" ht="15.35" spans="1:5">
      <c r="A8" s="38">
        <v>8007</v>
      </c>
      <c r="B8" s="38">
        <v>10</v>
      </c>
      <c r="C8" s="44" t="s">
        <v>459</v>
      </c>
      <c r="D8" s="38">
        <v>5007</v>
      </c>
      <c r="E8" t="str">
        <f t="shared" si="0"/>
        <v>INSERT INTO DANHGIA  VALUES (8007, 10, 'Quy trình trả xe đơn giản và thuận tiện,tiết kiệm thời gian và không gặp phải bất kỳ rắc rối nào.', '5007');</v>
      </c>
    </row>
    <row r="9" ht="15.35" spans="1:5">
      <c r="A9" s="38">
        <v>8008</v>
      </c>
      <c r="B9" s="38">
        <v>9</v>
      </c>
      <c r="C9" s="44" t="s">
        <v>460</v>
      </c>
      <c r="D9" s="38">
        <v>5008</v>
      </c>
      <c r="E9" t="str">
        <f t="shared" si="0"/>
        <v>INSERT INTO DANHGIA  VALUES (8008, 9, 'Xe được trang bị đầy đủ các tính năng hiện đại và tiện nghi, tạo nên một trải nghiệm lái xe thoải mái và tiện lợi.', '5008');</v>
      </c>
    </row>
    <row r="10" ht="15.35" spans="1:5">
      <c r="A10" s="38">
        <v>8009</v>
      </c>
      <c r="B10" s="38">
        <v>9</v>
      </c>
      <c r="C10" s="44" t="s">
        <v>461</v>
      </c>
      <c r="D10" s="38">
        <v>5009</v>
      </c>
      <c r="E10" t="str">
        <f t="shared" si="0"/>
        <v>INSERT INTO DANHGIA  VALUES (8009, 9, 'Quy trình thuê xe được tổ chức rõ ràng và minh bạch, giúp hiểu rõ về các điều khoản và điều kiện thuê xe trước khi đồng ý với đơn hàng', '5009');</v>
      </c>
    </row>
    <row r="11" ht="15.35" spans="1:5">
      <c r="A11" s="38">
        <v>8010</v>
      </c>
      <c r="B11" s="38">
        <v>9</v>
      </c>
      <c r="C11" s="44" t="s">
        <v>462</v>
      </c>
      <c r="D11" s="38">
        <v>5010</v>
      </c>
      <c r="E11" t="str">
        <f t="shared" si="0"/>
        <v>INSERT INTO DANHGIA  VALUES (8010, 9, 'Tôi đã thấy rất hài lòng với chất lượng và tính đa dạng của các loại xe được cung cấp bởi công ty, đáp ứng được mọi nhu cầu và sở thích của khách hàng.', '5010');</v>
      </c>
    </row>
    <row r="12" ht="15.35" spans="1:5">
      <c r="A12" s="38">
        <v>8011</v>
      </c>
      <c r="B12" s="38">
        <v>9</v>
      </c>
      <c r="C12" s="44" t="s">
        <v>463</v>
      </c>
      <c r="D12" s="38">
        <v>5011</v>
      </c>
      <c r="E12" t="str">
        <f t="shared" si="0"/>
        <v>INSERT INTO DANHGIA  VALUES (8011, 9, 'Dịch vụ khách hàng của công ty là một trong những điểm mạnh, với nhân viên luôn sẵn lòng lắng nghe và giúp đỡ khách hàng trong mọi tình huống.', '5011');</v>
      </c>
    </row>
    <row r="13" ht="15.35" spans="1:5">
      <c r="A13" s="38">
        <v>8012</v>
      </c>
      <c r="B13" s="38">
        <v>9</v>
      </c>
      <c r="C13" s="44" t="s">
        <v>464</v>
      </c>
      <c r="D13" s="38">
        <v>5012</v>
      </c>
      <c r="E13" t="str">
        <f t="shared" si="0"/>
        <v>INSERT INTO DANHGIA  VALUES (8012, 9, 'Dịch vụ đặt xe qua ứng dụng di động của công ty hoạt động mượt mà và tiện lợi, cho phép tôi dễ dàng quản lý đơn đặt hàng và nhận thông tin cập nhật về đơn hàng của mình.', '5012');</v>
      </c>
    </row>
    <row r="14" ht="15.35" spans="1:5">
      <c r="A14" s="38">
        <v>8013</v>
      </c>
      <c r="B14" s="38">
        <v>10</v>
      </c>
      <c r="C14" s="44" t="s">
        <v>465</v>
      </c>
      <c r="D14" s="38">
        <v>5013</v>
      </c>
      <c r="E14" t="str">
        <f t="shared" si="0"/>
        <v>INSERT INTO DANHGIA  VALUES (8013, 10, 'Tôi đã thấy rất ấn tượng với sự linh hoạt của công ty trong việc đáp ứng nhu cầu đặc biệt của khách hàng, như yêu cầu đặc biệt về loại xe hoặc điều kiện thuê xe.', '5013');</v>
      </c>
    </row>
    <row r="15" ht="15.35" spans="1:5">
      <c r="A15" s="38">
        <v>8014</v>
      </c>
      <c r="B15" s="38">
        <v>9</v>
      </c>
      <c r="C15" s="44" t="s">
        <v>466</v>
      </c>
      <c r="D15" s="38">
        <v>5014</v>
      </c>
      <c r="E15" t="str">
        <f t="shared" si="0"/>
        <v>INSERT INTO DANHGIA  VALUES (8014, 9, 'Tôi đã được hướng dẫn chi tiết về các tính năng và trang thiết bị của xe khi nhận xe, giúp tôi cảm thấy tự tin và thoải mái khi lái xe', '5014');</v>
      </c>
    </row>
    <row r="16" ht="15.35" spans="1:5">
      <c r="A16" s="38">
        <v>8015</v>
      </c>
      <c r="B16" s="38">
        <v>9</v>
      </c>
      <c r="C16" s="44" t="s">
        <v>467</v>
      </c>
      <c r="D16" s="38">
        <v>5015</v>
      </c>
      <c r="E16" t="str">
        <f t="shared" si="0"/>
        <v>INSERT INTO DANHGIA  VALUES (8015, 9, 'Tôi đã nhận được một dịch vụ thuê xe linh hoạt và tiện lợi, với các lựa chọn đa dạng cho thuê xe ngắn hạn và dài hạn', '5015');</v>
      </c>
    </row>
    <row r="17" ht="15.35" spans="1:5">
      <c r="A17" s="38">
        <v>8016</v>
      </c>
      <c r="B17" s="38">
        <v>9</v>
      </c>
      <c r="C17" s="44" t="s">
        <v>468</v>
      </c>
      <c r="D17" s="38">
        <v>5016</v>
      </c>
      <c r="E17" t="str">
        <f t="shared" si="0"/>
        <v>INSERT INTO DANHGIA  VALUES (8016, 9, 'Tôi đã được hỗ trợ và giải quyết mọi vấn đề kỹ thuật hoặc sự cố với xe một cách nhanh chóng và chuyên nghiệp từ nhân viên kỹ thuật của công ty', '5016');</v>
      </c>
    </row>
    <row r="18" ht="15.35" spans="1:5">
      <c r="A18" s="38">
        <v>8017</v>
      </c>
      <c r="B18" s="38">
        <v>10</v>
      </c>
      <c r="C18" s="44" t="s">
        <v>469</v>
      </c>
      <c r="D18" s="38">
        <v>5017</v>
      </c>
      <c r="E18" t="str">
        <f t="shared" si="0"/>
        <v>INSERT INTO DANHGIA  VALUES (8017, 10, 'Tôi đã nhận được sự hài lòng tối đa từ dịch vụ thuê xe của công ty, với sự kết hợp hoàn hảo giữa chất lượng, tiện ích và giá trị, làm cho trải nghiệm thuê xe trở nên thú vị và tiện lợi hơn bao giờ hết', '5017');</v>
      </c>
    </row>
    <row r="19" ht="15.35" spans="1:5">
      <c r="A19" s="38">
        <v>8018</v>
      </c>
      <c r="B19" s="38">
        <v>9</v>
      </c>
      <c r="C19" s="44" t="s">
        <v>470</v>
      </c>
      <c r="D19" s="38">
        <v>5018</v>
      </c>
      <c r="E19" t="str">
        <f t="shared" si="0"/>
        <v>INSERT INTO DANHGIA  VALUES (8018, 9, 'Công ty cung cấp các chương trình thưởng và điểm thưởng cho khách hàng thân thiết, tạo động lực cho tôi quay lại sử dụng dịch vụ của họ một cách thường xuyên.', '5018');</v>
      </c>
    </row>
    <row r="20" ht="15.35" spans="1:5">
      <c r="A20" s="38">
        <v>8019</v>
      </c>
      <c r="B20" s="38">
        <v>9</v>
      </c>
      <c r="C20" s="44" t="s">
        <v>471</v>
      </c>
      <c r="D20" s="38">
        <v>5019</v>
      </c>
      <c r="E20" t="str">
        <f t="shared" si="0"/>
        <v>INSERT INTO DANHGIA  VALUES (8019, 9, 'Tôi đã nhận được sự hỗ trợ tận tình và chuyên nghiệp từ nhân viên khi gặp phải vấn đề hoặc câu hỏi liên quan đến việc thuê xe, giúp tôi cảm thấy an tâm và tin tưởng.', '5019');</v>
      </c>
    </row>
    <row r="21" ht="15.35" spans="1:5">
      <c r="A21" s="38">
        <v>8020</v>
      </c>
      <c r="B21" s="38">
        <v>10</v>
      </c>
      <c r="C21" s="44" t="s">
        <v>472</v>
      </c>
      <c r="D21" s="38">
        <v>5020</v>
      </c>
      <c r="E21" t="str">
        <f t="shared" si="0"/>
        <v>INSERT INTO DANHGIA  VALUES (8020, 10, 'Tôi đã được nhận một chiếc xe sạch sẽ và đảm bảo an toàn khi nhận xe, tạo sự yên tâm và tin tưởng trong suốt thời gian thuê xe.', '5020');</v>
      </c>
    </row>
  </sheetData>
  <pageMargins left="0.7" right="0.7" top="0.75" bottom="0.75" header="0.3" footer="0.3"/>
  <pageSetup paperSize="1" orientation="portrait"/>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9"/>
  <sheetViews>
    <sheetView topLeftCell="A13" workbookViewId="0">
      <selection activeCell="A2" sqref="A2:D39"/>
    </sheetView>
  </sheetViews>
  <sheetFormatPr defaultColWidth="9" defaultRowHeight="13.5" outlineLevelCol="3"/>
  <cols>
    <col min="1" max="1" width="7.73451327433628" customWidth="1"/>
    <col min="2" max="2" width="7.33628318584071" customWidth="1"/>
    <col min="3" max="3" width="7.73451327433628" customWidth="1"/>
    <col min="4" max="4" width="8.33628318584071" customWidth="1"/>
  </cols>
  <sheetData>
    <row r="1" spans="1:4">
      <c r="A1" t="s">
        <v>231</v>
      </c>
      <c r="B1" t="s">
        <v>171</v>
      </c>
      <c r="C1" t="s">
        <v>328</v>
      </c>
      <c r="D1" t="s">
        <v>329</v>
      </c>
    </row>
    <row r="2" spans="1:4">
      <c r="A2" t="s">
        <v>331</v>
      </c>
      <c r="B2" t="s">
        <v>332</v>
      </c>
      <c r="C2">
        <v>4</v>
      </c>
      <c r="D2">
        <v>500000</v>
      </c>
    </row>
    <row r="3" spans="1:4">
      <c r="A3" t="s">
        <v>331</v>
      </c>
      <c r="B3" t="s">
        <v>333</v>
      </c>
      <c r="C3">
        <v>4</v>
      </c>
      <c r="D3">
        <v>700000</v>
      </c>
    </row>
    <row r="4" spans="1:4">
      <c r="A4" t="s">
        <v>334</v>
      </c>
      <c r="B4" t="s">
        <v>335</v>
      </c>
      <c r="C4">
        <v>24</v>
      </c>
      <c r="D4">
        <v>1050000</v>
      </c>
    </row>
    <row r="5" spans="1:4">
      <c r="A5" t="s">
        <v>336</v>
      </c>
      <c r="B5" t="s">
        <v>337</v>
      </c>
      <c r="C5">
        <v>8</v>
      </c>
      <c r="D5">
        <v>660000</v>
      </c>
    </row>
    <row r="6" spans="1:4">
      <c r="A6" t="s">
        <v>338</v>
      </c>
      <c r="B6" t="s">
        <v>339</v>
      </c>
      <c r="C6">
        <v>24</v>
      </c>
      <c r="D6">
        <v>210000</v>
      </c>
    </row>
    <row r="7" spans="1:4">
      <c r="A7" t="s">
        <v>338</v>
      </c>
      <c r="B7" t="s">
        <v>340</v>
      </c>
      <c r="C7">
        <v>24</v>
      </c>
      <c r="D7">
        <v>273000</v>
      </c>
    </row>
    <row r="8" spans="1:4">
      <c r="A8" t="s">
        <v>338</v>
      </c>
      <c r="B8" t="s">
        <v>341</v>
      </c>
      <c r="C8">
        <v>24</v>
      </c>
      <c r="D8">
        <v>357000</v>
      </c>
    </row>
    <row r="9" spans="1:4">
      <c r="A9" t="s">
        <v>342</v>
      </c>
      <c r="B9" t="s">
        <v>337</v>
      </c>
      <c r="C9">
        <v>12</v>
      </c>
      <c r="D9">
        <v>825000</v>
      </c>
    </row>
    <row r="10" spans="1:4">
      <c r="A10" t="s">
        <v>343</v>
      </c>
      <c r="B10" t="s">
        <v>344</v>
      </c>
      <c r="C10">
        <v>4</v>
      </c>
      <c r="D10">
        <v>600000</v>
      </c>
    </row>
    <row r="11" spans="1:4">
      <c r="A11" t="s">
        <v>345</v>
      </c>
      <c r="B11" t="s">
        <v>344</v>
      </c>
      <c r="C11">
        <v>48</v>
      </c>
      <c r="D11">
        <v>2520000</v>
      </c>
    </row>
    <row r="12" spans="1:4">
      <c r="A12" t="s">
        <v>346</v>
      </c>
      <c r="B12" t="s">
        <v>347</v>
      </c>
      <c r="C12">
        <v>8</v>
      </c>
      <c r="D12">
        <v>240000</v>
      </c>
    </row>
    <row r="13" spans="1:4">
      <c r="A13" t="s">
        <v>348</v>
      </c>
      <c r="B13" t="s">
        <v>349</v>
      </c>
      <c r="C13">
        <v>8</v>
      </c>
      <c r="D13">
        <v>540000</v>
      </c>
    </row>
    <row r="14" spans="1:4">
      <c r="A14" t="s">
        <v>348</v>
      </c>
      <c r="B14" t="s">
        <v>350</v>
      </c>
      <c r="C14">
        <v>8</v>
      </c>
      <c r="D14">
        <v>660000</v>
      </c>
    </row>
    <row r="15" spans="1:4">
      <c r="A15" t="s">
        <v>348</v>
      </c>
      <c r="B15" t="s">
        <v>351</v>
      </c>
      <c r="C15">
        <v>8</v>
      </c>
      <c r="D15">
        <v>600000</v>
      </c>
    </row>
    <row r="16" spans="1:4">
      <c r="A16" t="s">
        <v>352</v>
      </c>
      <c r="B16" t="s">
        <v>353</v>
      </c>
      <c r="C16">
        <v>4</v>
      </c>
      <c r="D16">
        <v>600000</v>
      </c>
    </row>
    <row r="17" spans="1:4">
      <c r="A17" t="s">
        <v>354</v>
      </c>
      <c r="B17" t="s">
        <v>355</v>
      </c>
      <c r="C17">
        <v>4</v>
      </c>
      <c r="D17">
        <v>800000</v>
      </c>
    </row>
    <row r="18" spans="1:4">
      <c r="A18" t="s">
        <v>356</v>
      </c>
      <c r="B18" t="s">
        <v>339</v>
      </c>
      <c r="C18">
        <v>8</v>
      </c>
      <c r="D18">
        <v>120000</v>
      </c>
    </row>
    <row r="19" spans="1:4">
      <c r="A19" t="s">
        <v>357</v>
      </c>
      <c r="B19" t="s">
        <v>355</v>
      </c>
      <c r="C19">
        <v>8</v>
      </c>
      <c r="D19">
        <v>960000</v>
      </c>
    </row>
    <row r="20" spans="1:4">
      <c r="A20" t="s">
        <v>357</v>
      </c>
      <c r="B20" t="s">
        <v>358</v>
      </c>
      <c r="C20">
        <v>8</v>
      </c>
      <c r="D20">
        <v>720000</v>
      </c>
    </row>
    <row r="21" spans="1:4">
      <c r="A21" t="s">
        <v>359</v>
      </c>
      <c r="B21" t="s">
        <v>360</v>
      </c>
      <c r="C21">
        <v>4</v>
      </c>
      <c r="D21">
        <v>600000</v>
      </c>
    </row>
    <row r="22" spans="1:4">
      <c r="A22" t="s">
        <v>361</v>
      </c>
      <c r="B22" t="s">
        <v>351</v>
      </c>
      <c r="C22">
        <v>12</v>
      </c>
      <c r="D22">
        <v>750000</v>
      </c>
    </row>
    <row r="23" spans="1:4">
      <c r="A23" t="s">
        <v>362</v>
      </c>
      <c r="B23" t="s">
        <v>335</v>
      </c>
      <c r="C23">
        <v>24</v>
      </c>
      <c r="D23">
        <v>1050000</v>
      </c>
    </row>
    <row r="24" spans="1:4">
      <c r="A24" t="s">
        <v>363</v>
      </c>
      <c r="B24" t="s">
        <v>364</v>
      </c>
      <c r="C24">
        <v>4</v>
      </c>
      <c r="D24">
        <v>750000</v>
      </c>
    </row>
    <row r="25" spans="1:4">
      <c r="A25" t="s">
        <v>363</v>
      </c>
      <c r="B25" t="s">
        <v>355</v>
      </c>
      <c r="C25">
        <v>4</v>
      </c>
      <c r="D25">
        <v>800000</v>
      </c>
    </row>
    <row r="26" spans="1:4">
      <c r="A26" t="s">
        <v>365</v>
      </c>
      <c r="B26" t="s">
        <v>364</v>
      </c>
      <c r="C26">
        <v>8</v>
      </c>
      <c r="D26">
        <v>900000</v>
      </c>
    </row>
    <row r="27" spans="1:4">
      <c r="A27" t="s">
        <v>366</v>
      </c>
      <c r="B27" t="s">
        <v>339</v>
      </c>
      <c r="C27">
        <v>24</v>
      </c>
      <c r="D27">
        <v>210000</v>
      </c>
    </row>
    <row r="28" spans="1:4">
      <c r="A28" t="s">
        <v>367</v>
      </c>
      <c r="B28" t="s">
        <v>349</v>
      </c>
      <c r="C28">
        <v>8</v>
      </c>
      <c r="D28">
        <v>540000</v>
      </c>
    </row>
    <row r="29" spans="1:4">
      <c r="A29" t="s">
        <v>367</v>
      </c>
      <c r="B29" t="s">
        <v>350</v>
      </c>
      <c r="C29">
        <v>8</v>
      </c>
      <c r="D29">
        <v>660000</v>
      </c>
    </row>
    <row r="30" spans="1:4">
      <c r="A30" t="s">
        <v>368</v>
      </c>
      <c r="B30" t="s">
        <v>353</v>
      </c>
      <c r="C30">
        <v>12</v>
      </c>
      <c r="D30">
        <v>900000</v>
      </c>
    </row>
    <row r="31" spans="1:4">
      <c r="A31" t="s">
        <v>369</v>
      </c>
      <c r="B31" t="s">
        <v>340</v>
      </c>
      <c r="C31">
        <v>12</v>
      </c>
      <c r="D31">
        <v>195000</v>
      </c>
    </row>
    <row r="32" spans="1:4">
      <c r="A32" t="s">
        <v>473</v>
      </c>
      <c r="B32" t="s">
        <v>358</v>
      </c>
      <c r="C32">
        <v>4</v>
      </c>
      <c r="D32">
        <v>600000</v>
      </c>
    </row>
    <row r="33" spans="1:4">
      <c r="A33" t="s">
        <v>474</v>
      </c>
      <c r="B33" t="s">
        <v>358</v>
      </c>
      <c r="C33">
        <v>12</v>
      </c>
      <c r="D33">
        <v>900000</v>
      </c>
    </row>
    <row r="34" spans="1:4">
      <c r="A34" t="s">
        <v>475</v>
      </c>
      <c r="B34" t="s">
        <v>476</v>
      </c>
      <c r="C34">
        <v>8</v>
      </c>
      <c r="D34">
        <v>900000</v>
      </c>
    </row>
    <row r="35" spans="1:4">
      <c r="A35" t="s">
        <v>475</v>
      </c>
      <c r="B35" t="s">
        <v>477</v>
      </c>
      <c r="C35">
        <v>8</v>
      </c>
      <c r="D35">
        <v>900000</v>
      </c>
    </row>
    <row r="36" spans="1:4">
      <c r="A36" t="s">
        <v>478</v>
      </c>
      <c r="B36" t="s">
        <v>364</v>
      </c>
      <c r="C36">
        <v>48</v>
      </c>
      <c r="D36">
        <v>3150000</v>
      </c>
    </row>
    <row r="37" spans="1:4">
      <c r="A37" t="s">
        <v>478</v>
      </c>
      <c r="B37" t="s">
        <v>479</v>
      </c>
      <c r="C37">
        <v>48</v>
      </c>
      <c r="D37">
        <v>2940000</v>
      </c>
    </row>
    <row r="38" spans="1:4">
      <c r="A38" t="s">
        <v>480</v>
      </c>
      <c r="B38" t="s">
        <v>347</v>
      </c>
      <c r="C38">
        <v>24</v>
      </c>
      <c r="D38">
        <v>420000</v>
      </c>
    </row>
    <row r="39" spans="1:4">
      <c r="A39" t="s">
        <v>481</v>
      </c>
      <c r="B39" t="s">
        <v>350</v>
      </c>
      <c r="C39">
        <v>4</v>
      </c>
      <c r="D39">
        <v>550000</v>
      </c>
    </row>
  </sheetData>
  <pageMargins left="0.7" right="0.7" top="0.75" bottom="0.75" header="0.3" footer="0.3"/>
  <headerFooter/>
  <tableParts count="1">
    <tablePart r:id="rId1"/>
  </tablePar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9"/>
  <sheetViews>
    <sheetView topLeftCell="A6" workbookViewId="0">
      <selection activeCell="A2" sqref="A2:I29"/>
    </sheetView>
  </sheetViews>
  <sheetFormatPr defaultColWidth="9" defaultRowHeight="13.5"/>
  <cols>
    <col min="1" max="1" width="7.73451327433628" customWidth="1"/>
    <col min="2" max="2" width="14.8672566371681" customWidth="1"/>
    <col min="3" max="3" width="10" customWidth="1"/>
    <col min="4" max="5" width="15.2035398230088" customWidth="1"/>
    <col min="6" max="6" width="10.6017699115044" customWidth="1"/>
    <col min="7" max="7" width="10.3982300884956" customWidth="1"/>
    <col min="8" max="9" width="7.60176991150442" customWidth="1"/>
  </cols>
  <sheetData>
    <row r="1" spans="1:9">
      <c r="A1" t="s">
        <v>231</v>
      </c>
      <c r="B1" t="s">
        <v>370</v>
      </c>
      <c r="C1" t="s">
        <v>371</v>
      </c>
      <c r="D1" t="s">
        <v>234</v>
      </c>
      <c r="E1" t="s">
        <v>235</v>
      </c>
      <c r="F1" t="s">
        <v>238</v>
      </c>
      <c r="G1" t="s">
        <v>239</v>
      </c>
      <c r="H1" t="s">
        <v>0</v>
      </c>
      <c r="I1" t="s">
        <v>109</v>
      </c>
    </row>
    <row r="2" spans="1:9">
      <c r="A2" t="s">
        <v>331</v>
      </c>
      <c r="B2" t="s">
        <v>240</v>
      </c>
      <c r="C2">
        <v>1200000</v>
      </c>
      <c r="D2" t="s">
        <v>241</v>
      </c>
      <c r="E2" t="s">
        <v>242</v>
      </c>
      <c r="F2" t="s">
        <v>243</v>
      </c>
      <c r="H2" t="s">
        <v>372</v>
      </c>
      <c r="I2" t="s">
        <v>373</v>
      </c>
    </row>
    <row r="3" spans="1:9">
      <c r="A3" t="s">
        <v>334</v>
      </c>
      <c r="B3" t="s">
        <v>244</v>
      </c>
      <c r="C3">
        <v>1050000</v>
      </c>
      <c r="D3" t="s">
        <v>245</v>
      </c>
      <c r="E3" t="s">
        <v>246</v>
      </c>
      <c r="F3" t="s">
        <v>243</v>
      </c>
      <c r="H3" t="s">
        <v>374</v>
      </c>
      <c r="I3" t="s">
        <v>375</v>
      </c>
    </row>
    <row r="4" spans="1:9">
      <c r="A4" t="s">
        <v>336</v>
      </c>
      <c r="B4" t="s">
        <v>247</v>
      </c>
      <c r="C4">
        <v>660000</v>
      </c>
      <c r="D4" t="s">
        <v>248</v>
      </c>
      <c r="E4" t="s">
        <v>249</v>
      </c>
      <c r="F4" t="s">
        <v>243</v>
      </c>
      <c r="H4" t="s">
        <v>376</v>
      </c>
      <c r="I4" t="s">
        <v>377</v>
      </c>
    </row>
    <row r="5" spans="1:9">
      <c r="A5" t="s">
        <v>338</v>
      </c>
      <c r="B5" t="s">
        <v>250</v>
      </c>
      <c r="C5">
        <v>840000</v>
      </c>
      <c r="D5" t="s">
        <v>251</v>
      </c>
      <c r="E5" t="s">
        <v>252</v>
      </c>
      <c r="F5" t="s">
        <v>243</v>
      </c>
      <c r="H5" t="s">
        <v>378</v>
      </c>
      <c r="I5" t="s">
        <v>375</v>
      </c>
    </row>
    <row r="6" spans="1:9">
      <c r="A6" t="s">
        <v>342</v>
      </c>
      <c r="B6" t="s">
        <v>253</v>
      </c>
      <c r="C6">
        <v>825000</v>
      </c>
      <c r="D6" t="s">
        <v>254</v>
      </c>
      <c r="E6" t="s">
        <v>255</v>
      </c>
      <c r="F6" t="s">
        <v>243</v>
      </c>
      <c r="H6" t="s">
        <v>379</v>
      </c>
      <c r="I6" t="s">
        <v>375</v>
      </c>
    </row>
    <row r="7" spans="1:9">
      <c r="A7" t="s">
        <v>343</v>
      </c>
      <c r="B7" t="s">
        <v>256</v>
      </c>
      <c r="C7">
        <v>600000</v>
      </c>
      <c r="D7" t="s">
        <v>257</v>
      </c>
      <c r="E7" t="s">
        <v>258</v>
      </c>
      <c r="F7" t="s">
        <v>243</v>
      </c>
      <c r="H7" t="s">
        <v>380</v>
      </c>
      <c r="I7" t="s">
        <v>381</v>
      </c>
    </row>
    <row r="8" spans="1:9">
      <c r="A8" t="s">
        <v>345</v>
      </c>
      <c r="B8" t="s">
        <v>259</v>
      </c>
      <c r="C8">
        <v>2520000</v>
      </c>
      <c r="D8" t="s">
        <v>260</v>
      </c>
      <c r="E8" t="s">
        <v>261</v>
      </c>
      <c r="F8" t="s">
        <v>243</v>
      </c>
      <c r="H8" t="s">
        <v>383</v>
      </c>
      <c r="I8" t="s">
        <v>133</v>
      </c>
    </row>
    <row r="9" spans="1:9">
      <c r="A9" t="s">
        <v>346</v>
      </c>
      <c r="B9" t="s">
        <v>265</v>
      </c>
      <c r="C9">
        <v>240000</v>
      </c>
      <c r="D9" t="s">
        <v>263</v>
      </c>
      <c r="E9" t="s">
        <v>264</v>
      </c>
      <c r="F9" t="s">
        <v>243</v>
      </c>
      <c r="H9" t="s">
        <v>384</v>
      </c>
      <c r="I9" t="s">
        <v>385</v>
      </c>
    </row>
    <row r="10" spans="1:9">
      <c r="A10" t="s">
        <v>348</v>
      </c>
      <c r="B10" t="s">
        <v>265</v>
      </c>
      <c r="C10">
        <v>1800000</v>
      </c>
      <c r="D10" t="s">
        <v>266</v>
      </c>
      <c r="E10" t="s">
        <v>267</v>
      </c>
      <c r="F10" t="s">
        <v>243</v>
      </c>
      <c r="H10" t="s">
        <v>386</v>
      </c>
      <c r="I10" t="s">
        <v>387</v>
      </c>
    </row>
    <row r="11" spans="1:9">
      <c r="A11" t="s">
        <v>352</v>
      </c>
      <c r="B11" t="s">
        <v>268</v>
      </c>
      <c r="C11">
        <v>600000</v>
      </c>
      <c r="D11" t="s">
        <v>269</v>
      </c>
      <c r="E11" t="s">
        <v>270</v>
      </c>
      <c r="F11" t="s">
        <v>243</v>
      </c>
      <c r="H11" t="s">
        <v>386</v>
      </c>
      <c r="I11" t="s">
        <v>388</v>
      </c>
    </row>
    <row r="12" spans="1:9">
      <c r="A12" t="s">
        <v>354</v>
      </c>
      <c r="B12" t="s">
        <v>272</v>
      </c>
      <c r="C12">
        <v>800000</v>
      </c>
      <c r="D12" t="s">
        <v>273</v>
      </c>
      <c r="E12" t="s">
        <v>274</v>
      </c>
      <c r="F12" t="s">
        <v>243</v>
      </c>
      <c r="H12" t="s">
        <v>372</v>
      </c>
      <c r="I12" t="s">
        <v>389</v>
      </c>
    </row>
    <row r="13" spans="1:9">
      <c r="A13" t="s">
        <v>356</v>
      </c>
      <c r="B13" t="s">
        <v>276</v>
      </c>
      <c r="C13">
        <v>120000</v>
      </c>
      <c r="D13" t="s">
        <v>277</v>
      </c>
      <c r="E13" t="s">
        <v>278</v>
      </c>
      <c r="F13" t="s">
        <v>243</v>
      </c>
      <c r="H13" t="s">
        <v>390</v>
      </c>
      <c r="I13" t="s">
        <v>391</v>
      </c>
    </row>
    <row r="14" spans="1:9">
      <c r="A14" t="s">
        <v>357</v>
      </c>
      <c r="B14" t="s">
        <v>279</v>
      </c>
      <c r="C14">
        <v>1680000</v>
      </c>
      <c r="D14" t="s">
        <v>280</v>
      </c>
      <c r="E14" t="s">
        <v>281</v>
      </c>
      <c r="F14" t="s">
        <v>243</v>
      </c>
      <c r="H14" t="s">
        <v>392</v>
      </c>
      <c r="I14" t="s">
        <v>388</v>
      </c>
    </row>
    <row r="15" spans="1:9">
      <c r="A15" t="s">
        <v>359</v>
      </c>
      <c r="B15" t="s">
        <v>282</v>
      </c>
      <c r="C15">
        <v>600000</v>
      </c>
      <c r="D15" t="s">
        <v>283</v>
      </c>
      <c r="E15" t="s">
        <v>284</v>
      </c>
      <c r="F15" t="s">
        <v>243</v>
      </c>
      <c r="H15" t="s">
        <v>393</v>
      </c>
      <c r="I15" t="s">
        <v>375</v>
      </c>
    </row>
    <row r="16" spans="1:9">
      <c r="A16" t="s">
        <v>394</v>
      </c>
      <c r="B16" t="s">
        <v>285</v>
      </c>
      <c r="C16">
        <v>750000</v>
      </c>
      <c r="D16" t="s">
        <v>286</v>
      </c>
      <c r="E16" t="s">
        <v>287</v>
      </c>
      <c r="F16" t="s">
        <v>243</v>
      </c>
      <c r="H16" t="s">
        <v>395</v>
      </c>
      <c r="I16" t="s">
        <v>385</v>
      </c>
    </row>
    <row r="17" spans="1:9">
      <c r="A17" t="s">
        <v>362</v>
      </c>
      <c r="B17" t="s">
        <v>288</v>
      </c>
      <c r="C17">
        <v>1050000</v>
      </c>
      <c r="D17" t="s">
        <v>289</v>
      </c>
      <c r="E17" t="s">
        <v>290</v>
      </c>
      <c r="F17" t="s">
        <v>243</v>
      </c>
      <c r="H17" t="s">
        <v>396</v>
      </c>
      <c r="I17" t="s">
        <v>133</v>
      </c>
    </row>
    <row r="18" spans="1:9">
      <c r="A18" t="s">
        <v>363</v>
      </c>
      <c r="B18" t="s">
        <v>292</v>
      </c>
      <c r="C18">
        <v>1550000</v>
      </c>
      <c r="D18" t="s">
        <v>293</v>
      </c>
      <c r="E18" t="s">
        <v>294</v>
      </c>
      <c r="F18" t="s">
        <v>243</v>
      </c>
      <c r="H18" t="s">
        <v>397</v>
      </c>
      <c r="I18" t="s">
        <v>375</v>
      </c>
    </row>
    <row r="19" spans="1:9">
      <c r="A19" t="s">
        <v>365</v>
      </c>
      <c r="B19" t="s">
        <v>295</v>
      </c>
      <c r="C19">
        <v>900000</v>
      </c>
      <c r="D19" t="s">
        <v>296</v>
      </c>
      <c r="E19" t="s">
        <v>297</v>
      </c>
      <c r="F19" t="s">
        <v>243</v>
      </c>
      <c r="H19" t="s">
        <v>398</v>
      </c>
      <c r="I19" t="s">
        <v>391</v>
      </c>
    </row>
    <row r="20" spans="1:9">
      <c r="A20" t="s">
        <v>366</v>
      </c>
      <c r="B20" t="s">
        <v>298</v>
      </c>
      <c r="C20">
        <v>210000</v>
      </c>
      <c r="D20" t="s">
        <v>299</v>
      </c>
      <c r="E20" t="s">
        <v>300</v>
      </c>
      <c r="F20" t="s">
        <v>301</v>
      </c>
      <c r="H20" t="s">
        <v>399</v>
      </c>
      <c r="I20" t="s">
        <v>377</v>
      </c>
    </row>
    <row r="21" spans="1:9">
      <c r="A21" t="s">
        <v>367</v>
      </c>
      <c r="B21" t="s">
        <v>302</v>
      </c>
      <c r="C21">
        <v>1200000</v>
      </c>
      <c r="D21" t="s">
        <v>303</v>
      </c>
      <c r="E21" t="s">
        <v>304</v>
      </c>
      <c r="F21" t="s">
        <v>305</v>
      </c>
      <c r="H21" t="s">
        <v>400</v>
      </c>
      <c r="I21" t="s">
        <v>381</v>
      </c>
    </row>
    <row r="22" spans="1:9">
      <c r="A22" t="s">
        <v>368</v>
      </c>
      <c r="B22" t="s">
        <v>306</v>
      </c>
      <c r="C22">
        <v>900000</v>
      </c>
      <c r="D22" t="s">
        <v>307</v>
      </c>
      <c r="E22" t="s">
        <v>308</v>
      </c>
      <c r="F22" t="s">
        <v>301</v>
      </c>
      <c r="H22" t="s">
        <v>401</v>
      </c>
      <c r="I22" t="s">
        <v>385</v>
      </c>
    </row>
    <row r="23" spans="1:9">
      <c r="A23" t="s">
        <v>369</v>
      </c>
      <c r="B23" t="s">
        <v>309</v>
      </c>
      <c r="C23">
        <v>195000</v>
      </c>
      <c r="D23" t="s">
        <v>310</v>
      </c>
      <c r="E23" t="s">
        <v>311</v>
      </c>
      <c r="F23" t="s">
        <v>305</v>
      </c>
      <c r="H23" t="s">
        <v>402</v>
      </c>
      <c r="I23" t="s">
        <v>375</v>
      </c>
    </row>
    <row r="24" spans="1:9">
      <c r="A24" t="s">
        <v>473</v>
      </c>
      <c r="B24" t="s">
        <v>312</v>
      </c>
      <c r="C24">
        <v>600000</v>
      </c>
      <c r="D24" t="s">
        <v>313</v>
      </c>
      <c r="E24" t="s">
        <v>314</v>
      </c>
      <c r="F24" t="s">
        <v>305</v>
      </c>
      <c r="H24" t="s">
        <v>402</v>
      </c>
      <c r="I24" t="s">
        <v>375</v>
      </c>
    </row>
    <row r="25" spans="1:9">
      <c r="A25" t="s">
        <v>474</v>
      </c>
      <c r="B25" t="s">
        <v>315</v>
      </c>
      <c r="C25">
        <v>900000</v>
      </c>
      <c r="D25" t="s">
        <v>304</v>
      </c>
      <c r="E25" t="s">
        <v>316</v>
      </c>
      <c r="F25" t="s">
        <v>305</v>
      </c>
      <c r="H25" t="s">
        <v>376</v>
      </c>
      <c r="I25" t="s">
        <v>377</v>
      </c>
    </row>
    <row r="26" spans="1:9">
      <c r="A26" t="s">
        <v>475</v>
      </c>
      <c r="B26" t="s">
        <v>317</v>
      </c>
      <c r="C26">
        <v>1800000</v>
      </c>
      <c r="D26" t="s">
        <v>303</v>
      </c>
      <c r="E26" t="s">
        <v>304</v>
      </c>
      <c r="F26" t="s">
        <v>305</v>
      </c>
      <c r="H26" t="s">
        <v>374</v>
      </c>
      <c r="I26" t="s">
        <v>385</v>
      </c>
    </row>
    <row r="27" spans="1:9">
      <c r="A27" t="s">
        <v>478</v>
      </c>
      <c r="B27" t="s">
        <v>318</v>
      </c>
      <c r="C27">
        <v>6090000</v>
      </c>
      <c r="D27" t="s">
        <v>319</v>
      </c>
      <c r="E27" t="s">
        <v>320</v>
      </c>
      <c r="F27" t="s">
        <v>301</v>
      </c>
      <c r="H27" t="s">
        <v>378</v>
      </c>
      <c r="I27" t="s">
        <v>381</v>
      </c>
    </row>
    <row r="28" spans="1:9">
      <c r="A28" t="s">
        <v>480</v>
      </c>
      <c r="B28" t="s">
        <v>321</v>
      </c>
      <c r="C28">
        <v>420000</v>
      </c>
      <c r="D28" t="s">
        <v>322</v>
      </c>
      <c r="E28" t="s">
        <v>323</v>
      </c>
      <c r="F28" t="s">
        <v>305</v>
      </c>
      <c r="H28" t="s">
        <v>386</v>
      </c>
      <c r="I28" t="s">
        <v>375</v>
      </c>
    </row>
    <row r="29" spans="1:9">
      <c r="A29" t="s">
        <v>481</v>
      </c>
      <c r="B29" t="s">
        <v>324</v>
      </c>
      <c r="C29">
        <v>550000</v>
      </c>
      <c r="D29" t="s">
        <v>325</v>
      </c>
      <c r="E29" t="s">
        <v>326</v>
      </c>
      <c r="F29" t="s">
        <v>301</v>
      </c>
      <c r="H29" t="s">
        <v>395</v>
      </c>
      <c r="I29" t="s">
        <v>387</v>
      </c>
    </row>
  </sheetData>
  <pageMargins left="0.7" right="0.7" top="0.75" bottom="0.75" header="0.3" footer="0.3"/>
  <headerFooter/>
  <tableParts count="1">
    <tablePart r:id="rId1"/>
  </tablePart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9"/>
  <sheetViews>
    <sheetView topLeftCell="A10" workbookViewId="0">
      <selection activeCell="A2" sqref="A2:E29"/>
    </sheetView>
  </sheetViews>
  <sheetFormatPr defaultColWidth="9" defaultRowHeight="13.5" outlineLevelCol="4"/>
  <cols>
    <col min="1" max="1" width="12.6017699115044" customWidth="1"/>
    <col min="2" max="3" width="15.2035398230088" customWidth="1"/>
    <col min="4" max="4" width="13.1327433628319" customWidth="1"/>
    <col min="5" max="5" width="7.73451327433628" customWidth="1"/>
  </cols>
  <sheetData>
    <row r="1" spans="1:5">
      <c r="A1" t="s">
        <v>330</v>
      </c>
      <c r="B1" t="s">
        <v>403</v>
      </c>
      <c r="C1" t="s">
        <v>404</v>
      </c>
      <c r="D1" t="s">
        <v>236</v>
      </c>
      <c r="E1" t="s">
        <v>231</v>
      </c>
    </row>
    <row r="2" spans="1:5">
      <c r="A2" t="s">
        <v>405</v>
      </c>
      <c r="B2" t="s">
        <v>241</v>
      </c>
      <c r="C2" t="s">
        <v>242</v>
      </c>
      <c r="D2">
        <v>20000000</v>
      </c>
      <c r="E2" t="s">
        <v>331</v>
      </c>
    </row>
    <row r="3" spans="1:5">
      <c r="A3" t="s">
        <v>406</v>
      </c>
      <c r="B3" t="s">
        <v>245</v>
      </c>
      <c r="C3" t="s">
        <v>246</v>
      </c>
      <c r="D3">
        <v>10000000</v>
      </c>
      <c r="E3" t="s">
        <v>334</v>
      </c>
    </row>
    <row r="4" spans="1:5">
      <c r="A4" t="s">
        <v>407</v>
      </c>
      <c r="B4" t="s">
        <v>248</v>
      </c>
      <c r="C4" t="s">
        <v>249</v>
      </c>
      <c r="D4">
        <v>10000000</v>
      </c>
      <c r="E4" t="s">
        <v>336</v>
      </c>
    </row>
    <row r="5" spans="1:5">
      <c r="A5" t="s">
        <v>408</v>
      </c>
      <c r="B5" t="s">
        <v>251</v>
      </c>
      <c r="C5" t="s">
        <v>252</v>
      </c>
      <c r="D5">
        <v>0</v>
      </c>
      <c r="E5" t="s">
        <v>338</v>
      </c>
    </row>
    <row r="6" spans="1:5">
      <c r="A6" t="s">
        <v>409</v>
      </c>
      <c r="B6" t="s">
        <v>254</v>
      </c>
      <c r="C6" t="s">
        <v>255</v>
      </c>
      <c r="D6">
        <v>10000000</v>
      </c>
      <c r="E6" t="s">
        <v>342</v>
      </c>
    </row>
    <row r="7" spans="1:5">
      <c r="A7" t="s">
        <v>410</v>
      </c>
      <c r="B7" t="s">
        <v>257</v>
      </c>
      <c r="C7" t="s">
        <v>258</v>
      </c>
      <c r="D7">
        <v>10000000</v>
      </c>
      <c r="E7" t="s">
        <v>343</v>
      </c>
    </row>
    <row r="8" spans="1:5">
      <c r="A8" t="s">
        <v>411</v>
      </c>
      <c r="B8" t="s">
        <v>260</v>
      </c>
      <c r="C8" t="s">
        <v>261</v>
      </c>
      <c r="D8">
        <v>10000000</v>
      </c>
      <c r="E8" t="s">
        <v>345</v>
      </c>
    </row>
    <row r="9" spans="1:5">
      <c r="A9" t="s">
        <v>412</v>
      </c>
      <c r="B9" t="s">
        <v>263</v>
      </c>
      <c r="C9" t="s">
        <v>264</v>
      </c>
      <c r="D9">
        <v>0</v>
      </c>
      <c r="E9" t="s">
        <v>346</v>
      </c>
    </row>
    <row r="10" spans="1:5">
      <c r="A10" t="s">
        <v>413</v>
      </c>
      <c r="B10" t="s">
        <v>266</v>
      </c>
      <c r="C10" t="s">
        <v>267</v>
      </c>
      <c r="D10">
        <v>30000000</v>
      </c>
      <c r="E10" t="s">
        <v>348</v>
      </c>
    </row>
    <row r="11" spans="1:5">
      <c r="A11" t="s">
        <v>414</v>
      </c>
      <c r="B11" t="s">
        <v>269</v>
      </c>
      <c r="C11" t="s">
        <v>270</v>
      </c>
      <c r="D11">
        <v>10000000</v>
      </c>
      <c r="E11" t="s">
        <v>352</v>
      </c>
    </row>
    <row r="12" spans="1:5">
      <c r="A12" t="s">
        <v>415</v>
      </c>
      <c r="B12" t="s">
        <v>273</v>
      </c>
      <c r="C12" t="s">
        <v>274</v>
      </c>
      <c r="D12">
        <v>10000000</v>
      </c>
      <c r="E12" t="s">
        <v>354</v>
      </c>
    </row>
    <row r="13" spans="1:5">
      <c r="A13" t="s">
        <v>416</v>
      </c>
      <c r="B13" t="s">
        <v>277</v>
      </c>
      <c r="C13" t="s">
        <v>278</v>
      </c>
      <c r="D13">
        <v>0</v>
      </c>
      <c r="E13" t="s">
        <v>356</v>
      </c>
    </row>
    <row r="14" spans="1:5">
      <c r="A14" t="s">
        <v>417</v>
      </c>
      <c r="B14" t="s">
        <v>280</v>
      </c>
      <c r="C14" t="s">
        <v>281</v>
      </c>
      <c r="D14">
        <v>20000000</v>
      </c>
      <c r="E14" t="s">
        <v>357</v>
      </c>
    </row>
    <row r="15" spans="1:5">
      <c r="A15" t="s">
        <v>418</v>
      </c>
      <c r="B15" t="s">
        <v>283</v>
      </c>
      <c r="C15" t="s">
        <v>284</v>
      </c>
      <c r="D15">
        <v>10000000</v>
      </c>
      <c r="E15" t="s">
        <v>359</v>
      </c>
    </row>
    <row r="16" spans="1:5">
      <c r="A16" t="s">
        <v>419</v>
      </c>
      <c r="B16" t="s">
        <v>286</v>
      </c>
      <c r="C16" t="s">
        <v>287</v>
      </c>
      <c r="D16">
        <v>10000000</v>
      </c>
      <c r="E16" t="s">
        <v>394</v>
      </c>
    </row>
    <row r="17" spans="1:5">
      <c r="A17" t="s">
        <v>420</v>
      </c>
      <c r="B17" t="s">
        <v>289</v>
      </c>
      <c r="C17" t="s">
        <v>290</v>
      </c>
      <c r="D17">
        <v>10000000</v>
      </c>
      <c r="E17" t="s">
        <v>362</v>
      </c>
    </row>
    <row r="18" spans="1:5">
      <c r="A18" t="s">
        <v>421</v>
      </c>
      <c r="B18" t="s">
        <v>293</v>
      </c>
      <c r="C18" t="s">
        <v>294</v>
      </c>
      <c r="D18">
        <v>20000000</v>
      </c>
      <c r="E18" t="s">
        <v>363</v>
      </c>
    </row>
    <row r="19" spans="1:5">
      <c r="A19" t="s">
        <v>422</v>
      </c>
      <c r="B19" t="s">
        <v>296</v>
      </c>
      <c r="C19" t="s">
        <v>297</v>
      </c>
      <c r="D19">
        <v>10000000</v>
      </c>
      <c r="E19" t="s">
        <v>365</v>
      </c>
    </row>
    <row r="20" spans="1:5">
      <c r="A20" t="s">
        <v>423</v>
      </c>
      <c r="B20" t="s">
        <v>299</v>
      </c>
      <c r="C20" t="s">
        <v>300</v>
      </c>
      <c r="D20">
        <v>0</v>
      </c>
      <c r="E20" t="s">
        <v>366</v>
      </c>
    </row>
    <row r="21" spans="1:5">
      <c r="A21" t="s">
        <v>424</v>
      </c>
      <c r="B21" t="s">
        <v>303</v>
      </c>
      <c r="C21" t="s">
        <v>304</v>
      </c>
      <c r="D21">
        <v>20000000</v>
      </c>
      <c r="E21" t="s">
        <v>367</v>
      </c>
    </row>
    <row r="22" spans="1:5">
      <c r="A22" t="s">
        <v>425</v>
      </c>
      <c r="B22" t="s">
        <v>307</v>
      </c>
      <c r="C22" t="s">
        <v>308</v>
      </c>
      <c r="D22">
        <v>10000000</v>
      </c>
      <c r="E22" t="s">
        <v>368</v>
      </c>
    </row>
    <row r="23" spans="1:5">
      <c r="A23" t="s">
        <v>426</v>
      </c>
      <c r="B23" t="s">
        <v>310</v>
      </c>
      <c r="C23" t="s">
        <v>311</v>
      </c>
      <c r="D23">
        <v>0</v>
      </c>
      <c r="E23" t="s">
        <v>369</v>
      </c>
    </row>
    <row r="24" spans="1:5">
      <c r="A24" t="s">
        <v>482</v>
      </c>
      <c r="B24" t="s">
        <v>313</v>
      </c>
      <c r="C24" t="s">
        <v>314</v>
      </c>
      <c r="D24">
        <v>10000000</v>
      </c>
      <c r="E24" t="s">
        <v>473</v>
      </c>
    </row>
    <row r="25" spans="1:5">
      <c r="A25" t="s">
        <v>483</v>
      </c>
      <c r="B25" t="s">
        <v>304</v>
      </c>
      <c r="C25" t="s">
        <v>316</v>
      </c>
      <c r="D25">
        <v>10000000</v>
      </c>
      <c r="E25" t="s">
        <v>474</v>
      </c>
    </row>
    <row r="26" spans="1:5">
      <c r="A26" t="s">
        <v>484</v>
      </c>
      <c r="B26" t="s">
        <v>303</v>
      </c>
      <c r="C26" t="s">
        <v>304</v>
      </c>
      <c r="D26">
        <v>20000000</v>
      </c>
      <c r="E26" t="s">
        <v>475</v>
      </c>
    </row>
    <row r="27" spans="1:5">
      <c r="A27" t="s">
        <v>485</v>
      </c>
      <c r="B27" t="s">
        <v>319</v>
      </c>
      <c r="C27" t="s">
        <v>320</v>
      </c>
      <c r="D27">
        <v>20000000</v>
      </c>
      <c r="E27" t="s">
        <v>478</v>
      </c>
    </row>
    <row r="28" spans="1:5">
      <c r="A28" t="s">
        <v>486</v>
      </c>
      <c r="B28" t="s">
        <v>322</v>
      </c>
      <c r="C28" t="s">
        <v>323</v>
      </c>
      <c r="D28">
        <v>0</v>
      </c>
      <c r="E28" t="s">
        <v>480</v>
      </c>
    </row>
    <row r="29" spans="1:5">
      <c r="A29" t="s">
        <v>487</v>
      </c>
      <c r="B29" t="s">
        <v>325</v>
      </c>
      <c r="C29" t="s">
        <v>326</v>
      </c>
      <c r="D29">
        <v>10000000</v>
      </c>
      <c r="E29" t="s">
        <v>481</v>
      </c>
    </row>
  </sheetData>
  <pageMargins left="0.7" right="0.7" top="0.75" bottom="0.75" header="0.3" footer="0.3"/>
  <headerFooter/>
  <tableParts count="1">
    <tablePart r:id="rId1"/>
  </tableParts>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
  <sheetViews>
    <sheetView workbookViewId="0">
      <selection activeCell="G2" sqref="G2:G21"/>
    </sheetView>
  </sheetViews>
  <sheetFormatPr defaultColWidth="9" defaultRowHeight="13.5" outlineLevelCol="6"/>
  <cols>
    <col min="1" max="1" width="7.60176991150442" customWidth="1"/>
    <col min="2" max="2" width="18.2654867256637" customWidth="1"/>
    <col min="3" max="3" width="9.46902654867257" customWidth="1"/>
    <col min="4" max="4" width="10.7345132743363" customWidth="1"/>
    <col min="5" max="5" width="68.7964601769911" customWidth="1"/>
    <col min="6" max="6" width="9.73451327433628" customWidth="1"/>
    <col min="7" max="7" width="14.6637168141593" customWidth="1"/>
  </cols>
  <sheetData>
    <row r="1" spans="1:7">
      <c r="A1" t="s">
        <v>0</v>
      </c>
      <c r="B1" t="s">
        <v>1</v>
      </c>
      <c r="C1" t="s">
        <v>2</v>
      </c>
      <c r="D1" t="s">
        <v>3</v>
      </c>
      <c r="E1" t="s">
        <v>4</v>
      </c>
      <c r="F1" t="s">
        <v>5</v>
      </c>
      <c r="G1" t="s">
        <v>6</v>
      </c>
    </row>
    <row r="2" spans="1:7">
      <c r="A2" t="s">
        <v>372</v>
      </c>
      <c r="B2" t="s">
        <v>8</v>
      </c>
      <c r="C2" t="s">
        <v>9</v>
      </c>
      <c r="D2" t="s">
        <v>10</v>
      </c>
      <c r="E2" t="s">
        <v>11</v>
      </c>
      <c r="F2">
        <v>938776266</v>
      </c>
      <c r="G2">
        <v>2000000</v>
      </c>
    </row>
    <row r="3" spans="1:7">
      <c r="A3" t="s">
        <v>374</v>
      </c>
      <c r="B3" t="s">
        <v>14</v>
      </c>
      <c r="C3" t="s">
        <v>15</v>
      </c>
      <c r="D3" t="s">
        <v>16</v>
      </c>
      <c r="E3" t="s">
        <v>17</v>
      </c>
      <c r="F3">
        <v>912300247</v>
      </c>
      <c r="G3">
        <v>2850000</v>
      </c>
    </row>
    <row r="4" spans="1:7">
      <c r="A4" t="s">
        <v>376</v>
      </c>
      <c r="B4" t="s">
        <v>20</v>
      </c>
      <c r="C4" t="s">
        <v>9</v>
      </c>
      <c r="D4" t="s">
        <v>21</v>
      </c>
      <c r="E4" t="s">
        <v>22</v>
      </c>
      <c r="F4">
        <v>915133607</v>
      </c>
      <c r="G4">
        <v>1560000</v>
      </c>
    </row>
    <row r="5" spans="1:7">
      <c r="A5" t="s">
        <v>378</v>
      </c>
      <c r="B5" t="s">
        <v>25</v>
      </c>
      <c r="C5" t="s">
        <v>9</v>
      </c>
      <c r="D5" t="s">
        <v>26</v>
      </c>
      <c r="E5" t="s">
        <v>27</v>
      </c>
      <c r="F5">
        <v>915391312</v>
      </c>
      <c r="G5">
        <v>6930000</v>
      </c>
    </row>
    <row r="6" spans="1:7">
      <c r="A6" t="s">
        <v>379</v>
      </c>
      <c r="B6" t="s">
        <v>30</v>
      </c>
      <c r="C6" t="s">
        <v>15</v>
      </c>
      <c r="D6" t="s">
        <v>31</v>
      </c>
      <c r="E6" t="s">
        <v>32</v>
      </c>
      <c r="F6">
        <v>913602103</v>
      </c>
      <c r="G6">
        <v>825000</v>
      </c>
    </row>
    <row r="7" spans="1:7">
      <c r="A7" t="s">
        <v>380</v>
      </c>
      <c r="B7" t="s">
        <v>35</v>
      </c>
      <c r="C7" t="s">
        <v>15</v>
      </c>
      <c r="D7" t="s">
        <v>36</v>
      </c>
      <c r="E7" t="s">
        <v>37</v>
      </c>
      <c r="F7">
        <v>905372666</v>
      </c>
      <c r="G7">
        <v>600000</v>
      </c>
    </row>
    <row r="8" spans="1:7">
      <c r="A8" t="s">
        <v>383</v>
      </c>
      <c r="B8" t="s">
        <v>40</v>
      </c>
      <c r="C8" t="s">
        <v>9</v>
      </c>
      <c r="D8" t="s">
        <v>41</v>
      </c>
      <c r="E8" t="s">
        <v>42</v>
      </c>
      <c r="F8">
        <v>912222798</v>
      </c>
      <c r="G8">
        <v>2520000</v>
      </c>
    </row>
    <row r="9" spans="1:7">
      <c r="A9" t="s">
        <v>384</v>
      </c>
      <c r="B9" t="s">
        <v>45</v>
      </c>
      <c r="C9" t="s">
        <v>9</v>
      </c>
      <c r="D9" t="s">
        <v>46</v>
      </c>
      <c r="E9" t="s">
        <v>47</v>
      </c>
      <c r="F9">
        <v>913295947</v>
      </c>
      <c r="G9">
        <v>240000</v>
      </c>
    </row>
    <row r="10" spans="1:7">
      <c r="A10" t="s">
        <v>386</v>
      </c>
      <c r="B10" t="s">
        <v>50</v>
      </c>
      <c r="C10" t="s">
        <v>15</v>
      </c>
      <c r="D10" t="s">
        <v>51</v>
      </c>
      <c r="E10" t="s">
        <v>52</v>
      </c>
      <c r="F10">
        <v>979749536</v>
      </c>
      <c r="G10">
        <v>2820000</v>
      </c>
    </row>
    <row r="11" spans="1:7">
      <c r="A11" t="s">
        <v>390</v>
      </c>
      <c r="B11" t="s">
        <v>55</v>
      </c>
      <c r="C11" t="s">
        <v>9</v>
      </c>
      <c r="D11" t="s">
        <v>56</v>
      </c>
      <c r="E11" t="s">
        <v>57</v>
      </c>
      <c r="F11">
        <v>914418539</v>
      </c>
      <c r="G11">
        <v>120000</v>
      </c>
    </row>
    <row r="12" spans="1:7">
      <c r="A12" t="s">
        <v>392</v>
      </c>
      <c r="B12" t="s">
        <v>60</v>
      </c>
      <c r="C12" t="s">
        <v>9</v>
      </c>
      <c r="D12" t="s">
        <v>61</v>
      </c>
      <c r="E12" t="s">
        <v>62</v>
      </c>
      <c r="F12">
        <v>944747978</v>
      </c>
      <c r="G12">
        <v>1680000</v>
      </c>
    </row>
    <row r="13" spans="1:7">
      <c r="A13" t="s">
        <v>393</v>
      </c>
      <c r="B13" t="s">
        <v>65</v>
      </c>
      <c r="C13" t="s">
        <v>9</v>
      </c>
      <c r="D13" t="s">
        <v>66</v>
      </c>
      <c r="E13" t="s">
        <v>67</v>
      </c>
      <c r="F13">
        <v>949234388</v>
      </c>
      <c r="G13">
        <v>600000</v>
      </c>
    </row>
    <row r="14" spans="1:7">
      <c r="A14" t="s">
        <v>395</v>
      </c>
      <c r="B14" t="s">
        <v>70</v>
      </c>
      <c r="C14" t="s">
        <v>9</v>
      </c>
      <c r="D14" t="s">
        <v>71</v>
      </c>
      <c r="E14" t="s">
        <v>72</v>
      </c>
      <c r="F14">
        <v>949522905</v>
      </c>
      <c r="G14">
        <v>1300000</v>
      </c>
    </row>
    <row r="15" spans="1:7">
      <c r="A15" t="s">
        <v>396</v>
      </c>
      <c r="B15" t="s">
        <v>75</v>
      </c>
      <c r="C15" t="s">
        <v>9</v>
      </c>
      <c r="D15" t="s">
        <v>76</v>
      </c>
      <c r="E15" t="s">
        <v>77</v>
      </c>
      <c r="F15">
        <v>911375199</v>
      </c>
      <c r="G15">
        <v>1050000</v>
      </c>
    </row>
    <row r="16" spans="1:7">
      <c r="A16" t="s">
        <v>397</v>
      </c>
      <c r="B16" t="s">
        <v>80</v>
      </c>
      <c r="C16" t="s">
        <v>15</v>
      </c>
      <c r="D16" t="s">
        <v>81</v>
      </c>
      <c r="E16" t="s">
        <v>82</v>
      </c>
      <c r="F16">
        <v>919795257</v>
      </c>
      <c r="G16">
        <v>1550000</v>
      </c>
    </row>
    <row r="17" spans="1:7">
      <c r="A17" t="s">
        <v>398</v>
      </c>
      <c r="B17" t="s">
        <v>85</v>
      </c>
      <c r="C17" t="s">
        <v>15</v>
      </c>
      <c r="D17" t="s">
        <v>86</v>
      </c>
      <c r="E17" t="s">
        <v>87</v>
      </c>
      <c r="F17">
        <v>977097698</v>
      </c>
      <c r="G17">
        <v>900000</v>
      </c>
    </row>
    <row r="18" spans="1:7">
      <c r="A18" t="s">
        <v>399</v>
      </c>
      <c r="B18" t="s">
        <v>90</v>
      </c>
      <c r="C18" t="s">
        <v>15</v>
      </c>
      <c r="D18" t="s">
        <v>91</v>
      </c>
      <c r="E18" t="s">
        <v>92</v>
      </c>
      <c r="F18">
        <v>912980878</v>
      </c>
      <c r="G18">
        <v>210000</v>
      </c>
    </row>
    <row r="19" spans="1:7">
      <c r="A19" t="s">
        <v>400</v>
      </c>
      <c r="B19" t="s">
        <v>95</v>
      </c>
      <c r="C19" t="s">
        <v>15</v>
      </c>
      <c r="D19" t="s">
        <v>96</v>
      </c>
      <c r="E19" t="s">
        <v>97</v>
      </c>
      <c r="F19">
        <v>854569729</v>
      </c>
      <c r="G19">
        <v>1200000</v>
      </c>
    </row>
    <row r="20" spans="1:7">
      <c r="A20" t="s">
        <v>401</v>
      </c>
      <c r="B20" t="s">
        <v>100</v>
      </c>
      <c r="C20" t="s">
        <v>15</v>
      </c>
      <c r="D20" t="s">
        <v>101</v>
      </c>
      <c r="E20" t="s">
        <v>102</v>
      </c>
      <c r="F20">
        <v>917822121</v>
      </c>
      <c r="G20">
        <v>900000</v>
      </c>
    </row>
    <row r="21" spans="1:7">
      <c r="A21" t="s">
        <v>402</v>
      </c>
      <c r="B21" t="s">
        <v>105</v>
      </c>
      <c r="C21" t="s">
        <v>9</v>
      </c>
      <c r="D21" t="s">
        <v>106</v>
      </c>
      <c r="E21" t="s">
        <v>107</v>
      </c>
      <c r="F21">
        <v>945951146</v>
      </c>
      <c r="G21">
        <v>795000</v>
      </c>
    </row>
  </sheetData>
  <pageMargins left="0.7" right="0.7" top="0.75" bottom="0.75" header="0.3" footer="0.3"/>
  <headerFooter/>
  <tableParts count="1">
    <tablePart r:id="rId1"/>
  </tableParts>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94"/>
  <sheetViews>
    <sheetView zoomScale="76" zoomScaleNormal="76" topLeftCell="A60" workbookViewId="0">
      <selection activeCell="A56" sqref="A56:E94"/>
    </sheetView>
  </sheetViews>
  <sheetFormatPr defaultColWidth="9" defaultRowHeight="13.5"/>
  <cols>
    <col min="1" max="1" width="9.07079646017699" customWidth="1"/>
    <col min="2" max="2" width="8.66371681415929" customWidth="1"/>
    <col min="3" max="3" width="9.07079646017699" customWidth="1"/>
    <col min="4" max="4" width="9.79646017699115" customWidth="1"/>
    <col min="5" max="5" width="11.929203539823" customWidth="1"/>
    <col min="6" max="6" width="5.39823008849558" customWidth="1"/>
    <col min="7" max="7" width="9.07079646017699" customWidth="1"/>
    <col min="8" max="8" width="10.1327433628319" customWidth="1"/>
    <col min="9" max="9" width="9.13274336283186" customWidth="1"/>
    <col min="10" max="10" width="14.8672566371681" customWidth="1"/>
    <col min="11" max="11" width="16.6637168141593" customWidth="1"/>
    <col min="12" max="13" width="15.2035398230088" customWidth="1"/>
    <col min="14" max="14" width="15.2654867256637" customWidth="1"/>
    <col min="15" max="15" width="14.8672566371681" customWidth="1"/>
    <col min="16" max="16" width="13" customWidth="1"/>
    <col min="17" max="17" width="12" customWidth="1"/>
    <col min="18" max="18" width="9.07079646017699" customWidth="1"/>
    <col min="19" max="19" width="8.86725663716814" customWidth="1"/>
    <col min="20" max="20" width="15.8672566371681" customWidth="1"/>
    <col min="21" max="21" width="7.60176991150442" customWidth="1"/>
    <col min="22" max="22" width="15.8672566371681" customWidth="1"/>
    <col min="23" max="23" width="12.2654867256637" customWidth="1"/>
    <col min="24" max="24" width="12.6637168141593" customWidth="1"/>
    <col min="25" max="25" width="9.53097345132743" customWidth="1"/>
    <col min="26" max="26" width="12.1327433628319" customWidth="1"/>
    <col min="28" max="28" width="19.3982300884956" customWidth="1"/>
  </cols>
  <sheetData>
    <row r="1" spans="1:22">
      <c r="A1" t="s">
        <v>231</v>
      </c>
      <c r="B1" t="s">
        <v>171</v>
      </c>
      <c r="C1" t="s">
        <v>328</v>
      </c>
      <c r="D1" t="s">
        <v>329</v>
      </c>
      <c r="E1" t="s">
        <v>176</v>
      </c>
      <c r="F1" t="s">
        <v>171</v>
      </c>
      <c r="G1" t="s">
        <v>178</v>
      </c>
      <c r="H1" s="1" t="s">
        <v>231</v>
      </c>
      <c r="I1" s="1" t="s">
        <v>370</v>
      </c>
      <c r="J1" s="1" t="s">
        <v>371</v>
      </c>
      <c r="K1" s="1" t="s">
        <v>234</v>
      </c>
      <c r="L1" s="1" t="s">
        <v>235</v>
      </c>
      <c r="M1" s="1" t="s">
        <v>238</v>
      </c>
      <c r="N1" s="1" t="s">
        <v>239</v>
      </c>
      <c r="O1" s="1" t="s">
        <v>0</v>
      </c>
      <c r="P1" s="1" t="s">
        <v>109</v>
      </c>
      <c r="R1" t="s">
        <v>330</v>
      </c>
      <c r="S1" t="s">
        <v>403</v>
      </c>
      <c r="T1" t="s">
        <v>404</v>
      </c>
      <c r="U1" t="s">
        <v>236</v>
      </c>
      <c r="V1" t="s">
        <v>231</v>
      </c>
    </row>
    <row r="2" spans="1:22">
      <c r="A2" s="1" t="s">
        <v>331</v>
      </c>
      <c r="B2" t="s">
        <v>332</v>
      </c>
      <c r="C2">
        <v>4</v>
      </c>
      <c r="D2">
        <f>C2/4*E2</f>
        <v>500000</v>
      </c>
      <c r="E2">
        <v>500000</v>
      </c>
      <c r="F2" s="90" t="s">
        <v>332</v>
      </c>
      <c r="G2">
        <v>10000000</v>
      </c>
      <c r="H2" s="1" t="s">
        <v>331</v>
      </c>
      <c r="I2" s="91" t="s">
        <v>240</v>
      </c>
      <c r="J2" s="1">
        <f>SUMIF(A2:A21,H2,D2:D21)</f>
        <v>1200000</v>
      </c>
      <c r="K2" s="91" t="s">
        <v>241</v>
      </c>
      <c r="L2" s="91" t="s">
        <v>242</v>
      </c>
      <c r="M2" s="1" t="s">
        <v>243</v>
      </c>
      <c r="N2" s="1"/>
      <c r="O2" s="1" t="s">
        <v>372</v>
      </c>
      <c r="P2" s="1" t="s">
        <v>373</v>
      </c>
      <c r="R2" t="s">
        <v>405</v>
      </c>
      <c r="S2" s="92" t="str">
        <f t="shared" ref="S2:S18" si="0">K2</f>
        <v>01-01-2024  9:00</v>
      </c>
      <c r="T2" s="92" t="str">
        <f t="shared" ref="T2:T18" si="1">L2</f>
        <v>01-01-2024 13:00</v>
      </c>
      <c r="U2">
        <v>20000000</v>
      </c>
      <c r="V2" t="s">
        <v>331</v>
      </c>
    </row>
    <row r="3" spans="1:22">
      <c r="A3" s="1" t="s">
        <v>331</v>
      </c>
      <c r="B3" t="s">
        <v>333</v>
      </c>
      <c r="C3">
        <v>4</v>
      </c>
      <c r="D3">
        <f>C3/4*E12</f>
        <v>700000</v>
      </c>
      <c r="E3">
        <v>550000</v>
      </c>
      <c r="F3" t="s">
        <v>337</v>
      </c>
      <c r="G3">
        <v>10000000</v>
      </c>
      <c r="H3" s="1" t="s">
        <v>334</v>
      </c>
      <c r="I3" s="1" t="s">
        <v>244</v>
      </c>
      <c r="J3" s="1">
        <f t="shared" ref="J3:J15" si="2">SUMIF(A3:A22,H3,D3:D22)</f>
        <v>1050000</v>
      </c>
      <c r="K3" s="1" t="s">
        <v>245</v>
      </c>
      <c r="L3" s="1" t="s">
        <v>246</v>
      </c>
      <c r="M3" s="1" t="s">
        <v>243</v>
      </c>
      <c r="N3" s="1"/>
      <c r="O3" s="1" t="s">
        <v>374</v>
      </c>
      <c r="P3" s="1" t="s">
        <v>375</v>
      </c>
      <c r="R3" t="s">
        <v>406</v>
      </c>
      <c r="S3" s="92" t="str">
        <f t="shared" si="0"/>
        <v>20-01-2024 8:00</v>
      </c>
      <c r="T3" s="92" t="str">
        <f t="shared" si="1"/>
        <v>21-01-2024 8:00</v>
      </c>
      <c r="U3">
        <v>10000000</v>
      </c>
      <c r="V3" t="s">
        <v>334</v>
      </c>
    </row>
    <row r="4" spans="1:22">
      <c r="A4" s="1" t="s">
        <v>334</v>
      </c>
      <c r="B4" t="s">
        <v>335</v>
      </c>
      <c r="C4">
        <v>24</v>
      </c>
      <c r="D4">
        <f>C4/4*E17*H32</f>
        <v>1050000</v>
      </c>
      <c r="E4">
        <v>600000</v>
      </c>
      <c r="F4" t="s">
        <v>344</v>
      </c>
      <c r="G4">
        <v>10000000</v>
      </c>
      <c r="H4" s="1" t="s">
        <v>336</v>
      </c>
      <c r="I4" s="91" t="s">
        <v>247</v>
      </c>
      <c r="J4" s="1">
        <f t="shared" si="2"/>
        <v>660000</v>
      </c>
      <c r="K4" s="93" t="s">
        <v>248</v>
      </c>
      <c r="L4" s="94" t="s">
        <v>249</v>
      </c>
      <c r="M4" s="1" t="s">
        <v>243</v>
      </c>
      <c r="N4" s="1"/>
      <c r="O4" s="1" t="s">
        <v>376</v>
      </c>
      <c r="P4" s="1" t="s">
        <v>377</v>
      </c>
      <c r="R4" t="s">
        <v>407</v>
      </c>
      <c r="S4" s="92" t="str">
        <f t="shared" si="0"/>
        <v>10-02-2024  10:30</v>
      </c>
      <c r="T4" s="92" t="str">
        <f t="shared" si="1"/>
        <v>10-02-2024  18:30</v>
      </c>
      <c r="U4">
        <v>10000000</v>
      </c>
      <c r="V4" t="s">
        <v>336</v>
      </c>
    </row>
    <row r="5" spans="1:22">
      <c r="A5" s="1" t="s">
        <v>336</v>
      </c>
      <c r="B5" t="s">
        <v>337</v>
      </c>
      <c r="C5">
        <v>8</v>
      </c>
      <c r="D5">
        <f>C5/4*E3*H34</f>
        <v>660000</v>
      </c>
      <c r="E5">
        <v>450000</v>
      </c>
      <c r="F5" t="s">
        <v>349</v>
      </c>
      <c r="G5">
        <v>10000000</v>
      </c>
      <c r="H5" s="1" t="s">
        <v>338</v>
      </c>
      <c r="I5" s="90" t="s">
        <v>250</v>
      </c>
      <c r="J5" s="1">
        <f t="shared" si="2"/>
        <v>840000</v>
      </c>
      <c r="K5" s="90" t="s">
        <v>251</v>
      </c>
      <c r="L5" s="90" t="s">
        <v>252</v>
      </c>
      <c r="M5" s="1" t="s">
        <v>243</v>
      </c>
      <c r="N5" s="1"/>
      <c r="O5" s="1" t="s">
        <v>378</v>
      </c>
      <c r="P5" s="1" t="s">
        <v>375</v>
      </c>
      <c r="R5" t="s">
        <v>408</v>
      </c>
      <c r="S5" s="92" t="str">
        <f t="shared" si="0"/>
        <v>15-02-2024 10:00</v>
      </c>
      <c r="T5" t="str">
        <f t="shared" si="1"/>
        <v>16-02-2024 10:00</v>
      </c>
      <c r="U5">
        <v>0</v>
      </c>
      <c r="V5" t="s">
        <v>338</v>
      </c>
    </row>
    <row r="6" spans="1:22">
      <c r="A6" s="1" t="s">
        <v>338</v>
      </c>
      <c r="B6" t="s">
        <v>339</v>
      </c>
      <c r="C6">
        <v>24</v>
      </c>
      <c r="D6">
        <f>C6/4*H32*E18</f>
        <v>210000</v>
      </c>
      <c r="E6">
        <v>550000</v>
      </c>
      <c r="F6" t="s">
        <v>350</v>
      </c>
      <c r="G6">
        <v>10000000</v>
      </c>
      <c r="H6" s="1" t="s">
        <v>342</v>
      </c>
      <c r="I6" s="93" t="s">
        <v>253</v>
      </c>
      <c r="J6" s="1">
        <f t="shared" si="2"/>
        <v>825000</v>
      </c>
      <c r="K6" s="93" t="s">
        <v>254</v>
      </c>
      <c r="L6" s="93" t="s">
        <v>255</v>
      </c>
      <c r="M6" s="1" t="s">
        <v>243</v>
      </c>
      <c r="N6" s="1"/>
      <c r="O6" s="1" t="s">
        <v>379</v>
      </c>
      <c r="P6" s="1" t="s">
        <v>375</v>
      </c>
      <c r="R6" t="s">
        <v>409</v>
      </c>
      <c r="S6" s="92" t="str">
        <f t="shared" si="0"/>
        <v>17-02-2024 16:20</v>
      </c>
      <c r="T6" t="str">
        <f t="shared" si="1"/>
        <v>18-02-2024 4:20</v>
      </c>
      <c r="U6">
        <v>10000000</v>
      </c>
      <c r="V6" t="s">
        <v>342</v>
      </c>
    </row>
    <row r="7" spans="1:22">
      <c r="A7" s="1" t="s">
        <v>338</v>
      </c>
      <c r="B7" t="s">
        <v>340</v>
      </c>
      <c r="C7">
        <v>24</v>
      </c>
      <c r="D7">
        <f>6*H32*E19</f>
        <v>273000</v>
      </c>
      <c r="E7">
        <v>500000</v>
      </c>
      <c r="F7" t="s">
        <v>351</v>
      </c>
      <c r="G7">
        <v>10000000</v>
      </c>
      <c r="H7" s="1" t="s">
        <v>343</v>
      </c>
      <c r="I7" s="93" t="s">
        <v>256</v>
      </c>
      <c r="J7" s="1">
        <f t="shared" si="2"/>
        <v>600000</v>
      </c>
      <c r="K7" s="93" t="s">
        <v>257</v>
      </c>
      <c r="L7" s="1" t="s">
        <v>258</v>
      </c>
      <c r="M7" s="1" t="s">
        <v>243</v>
      </c>
      <c r="N7" s="1"/>
      <c r="O7" s="1" t="s">
        <v>380</v>
      </c>
      <c r="P7" s="1" t="s">
        <v>381</v>
      </c>
      <c r="R7" t="s">
        <v>410</v>
      </c>
      <c r="S7" s="92" t="str">
        <f t="shared" si="0"/>
        <v>20-02-2024 18:20</v>
      </c>
      <c r="T7" s="92" t="str">
        <f t="shared" si="1"/>
        <v>20-02-2024 22:20</v>
      </c>
      <c r="U7">
        <v>10000000</v>
      </c>
      <c r="V7" t="s">
        <v>343</v>
      </c>
    </row>
    <row r="8" spans="1:22">
      <c r="A8" s="1" t="s">
        <v>338</v>
      </c>
      <c r="B8" t="s">
        <v>341</v>
      </c>
      <c r="C8">
        <v>24</v>
      </c>
      <c r="D8">
        <f>6*E20*H32</f>
        <v>357000</v>
      </c>
      <c r="E8">
        <v>600000</v>
      </c>
      <c r="F8" t="s">
        <v>353</v>
      </c>
      <c r="G8">
        <v>10000000</v>
      </c>
      <c r="H8" s="1" t="s">
        <v>345</v>
      </c>
      <c r="I8" s="93" t="s">
        <v>259</v>
      </c>
      <c r="J8" s="1">
        <f t="shared" si="2"/>
        <v>2520000</v>
      </c>
      <c r="K8" s="1" t="s">
        <v>260</v>
      </c>
      <c r="L8" s="1" t="s">
        <v>261</v>
      </c>
      <c r="M8" s="1" t="s">
        <v>243</v>
      </c>
      <c r="N8" s="1"/>
      <c r="O8" s="1" t="s">
        <v>383</v>
      </c>
      <c r="P8" s="1" t="s">
        <v>133</v>
      </c>
      <c r="R8" t="s">
        <v>411</v>
      </c>
      <c r="S8" s="92" t="str">
        <f t="shared" si="0"/>
        <v>20-02-2024 23:45</v>
      </c>
      <c r="T8" s="90" t="str">
        <f t="shared" si="1"/>
        <v>22-02-2024 23:45</v>
      </c>
      <c r="U8">
        <v>10000000</v>
      </c>
      <c r="V8" t="s">
        <v>345</v>
      </c>
    </row>
    <row r="9" spans="1:22">
      <c r="A9" s="1" t="s">
        <v>342</v>
      </c>
      <c r="B9" t="s">
        <v>337</v>
      </c>
      <c r="C9">
        <v>12</v>
      </c>
      <c r="D9">
        <f>3*E3*H33</f>
        <v>825000</v>
      </c>
      <c r="E9">
        <v>750000</v>
      </c>
      <c r="F9" t="s">
        <v>364</v>
      </c>
      <c r="G9">
        <v>10000000</v>
      </c>
      <c r="H9" s="1" t="s">
        <v>346</v>
      </c>
      <c r="I9" s="94" t="s">
        <v>265</v>
      </c>
      <c r="J9" s="1">
        <f t="shared" si="2"/>
        <v>240000</v>
      </c>
      <c r="K9" s="93" t="s">
        <v>263</v>
      </c>
      <c r="L9" s="93" t="s">
        <v>264</v>
      </c>
      <c r="M9" s="1" t="s">
        <v>243</v>
      </c>
      <c r="N9" s="1"/>
      <c r="O9" s="1" t="s">
        <v>384</v>
      </c>
      <c r="P9" s="1" t="s">
        <v>385</v>
      </c>
      <c r="R9" t="s">
        <v>412</v>
      </c>
      <c r="S9" s="92" t="str">
        <f t="shared" si="0"/>
        <v>02-03-2024 8:00</v>
      </c>
      <c r="T9" s="90" t="str">
        <f t="shared" si="1"/>
        <v>02-03-2024 16:00 </v>
      </c>
      <c r="U9">
        <v>0</v>
      </c>
      <c r="V9" t="s">
        <v>346</v>
      </c>
    </row>
    <row r="10" spans="1:22">
      <c r="A10" s="1" t="s">
        <v>343</v>
      </c>
      <c r="B10" t="s">
        <v>344</v>
      </c>
      <c r="C10">
        <v>4</v>
      </c>
      <c r="D10">
        <v>600000</v>
      </c>
      <c r="E10">
        <v>800000</v>
      </c>
      <c r="F10" t="s">
        <v>355</v>
      </c>
      <c r="G10">
        <v>10000000</v>
      </c>
      <c r="H10" s="1" t="s">
        <v>348</v>
      </c>
      <c r="I10" s="94" t="s">
        <v>265</v>
      </c>
      <c r="J10" s="1">
        <f t="shared" si="2"/>
        <v>1800000</v>
      </c>
      <c r="K10" s="94" t="s">
        <v>266</v>
      </c>
      <c r="L10" s="93" t="s">
        <v>267</v>
      </c>
      <c r="M10" s="1" t="s">
        <v>243</v>
      </c>
      <c r="N10" s="1"/>
      <c r="O10" s="1" t="s">
        <v>386</v>
      </c>
      <c r="P10" s="1" t="s">
        <v>387</v>
      </c>
      <c r="R10" t="s">
        <v>413</v>
      </c>
      <c r="S10" s="92" t="str">
        <f t="shared" si="0"/>
        <v>02-03-2024 6:00</v>
      </c>
      <c r="T10" s="90" t="str">
        <f t="shared" si="1"/>
        <v>02-03-2024 14:00</v>
      </c>
      <c r="U10">
        <v>30000000</v>
      </c>
      <c r="V10" t="s">
        <v>348</v>
      </c>
    </row>
    <row r="11" spans="1:22">
      <c r="A11" s="1" t="s">
        <v>345</v>
      </c>
      <c r="B11" t="s">
        <v>344</v>
      </c>
      <c r="C11">
        <v>48</v>
      </c>
      <c r="D11">
        <f>C11/4*H32*E4</f>
        <v>2520000</v>
      </c>
      <c r="E11">
        <v>700000</v>
      </c>
      <c r="F11" t="s">
        <v>479</v>
      </c>
      <c r="G11">
        <v>10000000</v>
      </c>
      <c r="H11" s="1" t="s">
        <v>352</v>
      </c>
      <c r="I11" s="93" t="s">
        <v>268</v>
      </c>
      <c r="J11" s="1">
        <f t="shared" si="2"/>
        <v>600000</v>
      </c>
      <c r="K11" s="93" t="s">
        <v>269</v>
      </c>
      <c r="L11" s="93" t="s">
        <v>270</v>
      </c>
      <c r="M11" s="1" t="s">
        <v>243</v>
      </c>
      <c r="N11" s="1"/>
      <c r="O11" s="1" t="s">
        <v>386</v>
      </c>
      <c r="P11" s="1" t="s">
        <v>388</v>
      </c>
      <c r="R11" t="s">
        <v>414</v>
      </c>
      <c r="S11" s="92" t="str">
        <f t="shared" si="0"/>
        <v>10-03-2024 8:20</v>
      </c>
      <c r="T11" s="90" t="str">
        <f t="shared" si="1"/>
        <v>10-03-2024 12:12</v>
      </c>
      <c r="U11">
        <v>10000000</v>
      </c>
      <c r="V11" t="s">
        <v>352</v>
      </c>
    </row>
    <row r="12" spans="1:22">
      <c r="A12" s="1" t="s">
        <v>346</v>
      </c>
      <c r="B12" t="s">
        <v>347</v>
      </c>
      <c r="C12">
        <v>8</v>
      </c>
      <c r="D12">
        <f>2*H34*E21</f>
        <v>240000</v>
      </c>
      <c r="E12">
        <v>700000</v>
      </c>
      <c r="F12" t="s">
        <v>333</v>
      </c>
      <c r="G12">
        <v>10000000</v>
      </c>
      <c r="H12" s="1" t="s">
        <v>354</v>
      </c>
      <c r="I12" s="1" t="s">
        <v>272</v>
      </c>
      <c r="J12" s="1">
        <f t="shared" si="2"/>
        <v>800000</v>
      </c>
      <c r="K12" s="1" t="s">
        <v>273</v>
      </c>
      <c r="L12" s="1" t="s">
        <v>274</v>
      </c>
      <c r="M12" s="1" t="s">
        <v>243</v>
      </c>
      <c r="N12" s="1"/>
      <c r="O12" s="1" t="s">
        <v>372</v>
      </c>
      <c r="P12" s="1" t="s">
        <v>389</v>
      </c>
      <c r="R12" t="s">
        <v>415</v>
      </c>
      <c r="S12" s="92" t="str">
        <f t="shared" si="0"/>
        <v>15-03-2024 18:00</v>
      </c>
      <c r="T12" t="str">
        <f t="shared" si="1"/>
        <v>15-03-2024 22:00</v>
      </c>
      <c r="U12">
        <v>10000000</v>
      </c>
      <c r="V12" t="s">
        <v>354</v>
      </c>
    </row>
    <row r="13" spans="1:22">
      <c r="A13" s="1" t="s">
        <v>348</v>
      </c>
      <c r="B13" t="s">
        <v>349</v>
      </c>
      <c r="C13">
        <v>8</v>
      </c>
      <c r="D13">
        <f>2*E5*H34</f>
        <v>540000</v>
      </c>
      <c r="E13">
        <v>600000</v>
      </c>
      <c r="F13" t="s">
        <v>358</v>
      </c>
      <c r="G13">
        <v>10000000</v>
      </c>
      <c r="H13" s="1" t="s">
        <v>356</v>
      </c>
      <c r="I13" s="93" t="s">
        <v>276</v>
      </c>
      <c r="J13" s="1">
        <f t="shared" si="2"/>
        <v>120000</v>
      </c>
      <c r="K13" s="93" t="s">
        <v>277</v>
      </c>
      <c r="L13" s="93" t="s">
        <v>278</v>
      </c>
      <c r="M13" s="1" t="s">
        <v>243</v>
      </c>
      <c r="N13" s="1"/>
      <c r="O13" s="1" t="s">
        <v>390</v>
      </c>
      <c r="P13" s="1" t="s">
        <v>391</v>
      </c>
      <c r="R13" t="s">
        <v>416</v>
      </c>
      <c r="S13" s="92" t="str">
        <f t="shared" si="0"/>
        <v>23-03-2024 7:15</v>
      </c>
      <c r="T13" t="str">
        <f t="shared" si="1"/>
        <v>23-03-2024 15:15</v>
      </c>
      <c r="U13">
        <v>0</v>
      </c>
      <c r="V13" t="s">
        <v>356</v>
      </c>
    </row>
    <row r="14" spans="1:22">
      <c r="A14" s="1" t="s">
        <v>348</v>
      </c>
      <c r="B14" t="s">
        <v>350</v>
      </c>
      <c r="C14">
        <v>8</v>
      </c>
      <c r="D14">
        <f>2*E6*H34</f>
        <v>660000</v>
      </c>
      <c r="E14">
        <v>600000</v>
      </c>
      <c r="F14" t="s">
        <v>360</v>
      </c>
      <c r="G14">
        <v>10000000</v>
      </c>
      <c r="H14" s="1" t="s">
        <v>357</v>
      </c>
      <c r="I14" s="93" t="s">
        <v>279</v>
      </c>
      <c r="J14" s="1">
        <f t="shared" si="2"/>
        <v>1680000</v>
      </c>
      <c r="K14" s="93" t="s">
        <v>280</v>
      </c>
      <c r="L14" s="93" t="s">
        <v>281</v>
      </c>
      <c r="M14" s="1" t="s">
        <v>243</v>
      </c>
      <c r="N14" s="1"/>
      <c r="O14" s="1" t="s">
        <v>392</v>
      </c>
      <c r="P14" s="1" t="s">
        <v>388</v>
      </c>
      <c r="R14" t="s">
        <v>417</v>
      </c>
      <c r="S14" s="92" t="str">
        <f t="shared" si="0"/>
        <v>03-04-2024 5:15</v>
      </c>
      <c r="T14" t="str">
        <f t="shared" si="1"/>
        <v>03-04-2024 13:15</v>
      </c>
      <c r="U14">
        <v>20000000</v>
      </c>
      <c r="V14" t="s">
        <v>357</v>
      </c>
    </row>
    <row r="15" spans="1:22">
      <c r="A15" s="1" t="s">
        <v>348</v>
      </c>
      <c r="B15" t="s">
        <v>351</v>
      </c>
      <c r="C15">
        <v>8</v>
      </c>
      <c r="D15">
        <f>2*E7*H34</f>
        <v>600000</v>
      </c>
      <c r="E15">
        <v>750000</v>
      </c>
      <c r="F15" t="s">
        <v>477</v>
      </c>
      <c r="G15">
        <v>10000000</v>
      </c>
      <c r="H15" s="1" t="s">
        <v>359</v>
      </c>
      <c r="I15" s="93" t="s">
        <v>282</v>
      </c>
      <c r="J15" s="1">
        <f t="shared" si="2"/>
        <v>600000</v>
      </c>
      <c r="K15" s="93" t="s">
        <v>283</v>
      </c>
      <c r="L15" s="93" t="s">
        <v>284</v>
      </c>
      <c r="M15" s="1" t="s">
        <v>243</v>
      </c>
      <c r="N15" s="1"/>
      <c r="O15" s="1" t="s">
        <v>393</v>
      </c>
      <c r="P15" s="1" t="s">
        <v>375</v>
      </c>
      <c r="R15" t="s">
        <v>418</v>
      </c>
      <c r="S15" s="92" t="str">
        <f t="shared" si="0"/>
        <v>08-04-2024 17:30</v>
      </c>
      <c r="T15" t="str">
        <f t="shared" si="1"/>
        <v>08-04-2024 21:30</v>
      </c>
      <c r="U15">
        <v>10000000</v>
      </c>
      <c r="V15" t="s">
        <v>359</v>
      </c>
    </row>
    <row r="16" spans="1:22">
      <c r="A16" s="1" t="s">
        <v>352</v>
      </c>
      <c r="B16" t="s">
        <v>353</v>
      </c>
      <c r="C16">
        <v>4</v>
      </c>
      <c r="D16">
        <v>600000</v>
      </c>
      <c r="E16">
        <v>750000</v>
      </c>
      <c r="F16" t="s">
        <v>476</v>
      </c>
      <c r="G16">
        <v>10000000</v>
      </c>
      <c r="H16" s="1" t="s">
        <v>394</v>
      </c>
      <c r="I16" s="93" t="s">
        <v>285</v>
      </c>
      <c r="J16" s="1">
        <v>750000</v>
      </c>
      <c r="K16" s="93" t="s">
        <v>286</v>
      </c>
      <c r="L16" s="93" t="s">
        <v>287</v>
      </c>
      <c r="M16" s="1" t="s">
        <v>243</v>
      </c>
      <c r="N16" s="1"/>
      <c r="O16" s="1" t="s">
        <v>395</v>
      </c>
      <c r="P16" s="1" t="s">
        <v>385</v>
      </c>
      <c r="R16" t="s">
        <v>419</v>
      </c>
      <c r="S16" s="92" t="str">
        <f t="shared" si="0"/>
        <v>15-04-2024 5:30</v>
      </c>
      <c r="T16" t="str">
        <f t="shared" si="1"/>
        <v>15-04-2024 17:30</v>
      </c>
      <c r="U16">
        <v>10000000</v>
      </c>
      <c r="V16" t="s">
        <v>394</v>
      </c>
    </row>
    <row r="17" spans="1:22">
      <c r="A17" s="1" t="s">
        <v>354</v>
      </c>
      <c r="B17" t="s">
        <v>355</v>
      </c>
      <c r="C17">
        <v>4</v>
      </c>
      <c r="D17">
        <v>800000</v>
      </c>
      <c r="E17">
        <v>500000</v>
      </c>
      <c r="F17" t="s">
        <v>488</v>
      </c>
      <c r="G17">
        <v>10000000</v>
      </c>
      <c r="H17" s="1" t="s">
        <v>362</v>
      </c>
      <c r="I17" s="93" t="s">
        <v>288</v>
      </c>
      <c r="J17" s="1">
        <f t="shared" ref="J17:J23" si="3">SUMIF(A17:A36,H17,D17:D36)</f>
        <v>1050000</v>
      </c>
      <c r="K17" s="1" t="s">
        <v>289</v>
      </c>
      <c r="L17" s="1" t="s">
        <v>290</v>
      </c>
      <c r="M17" s="1" t="s">
        <v>243</v>
      </c>
      <c r="N17" s="1"/>
      <c r="O17" s="1" t="s">
        <v>396</v>
      </c>
      <c r="P17" s="1" t="s">
        <v>133</v>
      </c>
      <c r="R17" t="s">
        <v>420</v>
      </c>
      <c r="S17" s="92" t="str">
        <f t="shared" si="0"/>
        <v>15-04-2024 7:30</v>
      </c>
      <c r="T17" t="str">
        <f t="shared" si="1"/>
        <v>16-04-2024 7:30</v>
      </c>
      <c r="U17">
        <v>10000000</v>
      </c>
      <c r="V17" t="s">
        <v>362</v>
      </c>
    </row>
    <row r="18" spans="1:22">
      <c r="A18" s="1" t="s">
        <v>356</v>
      </c>
      <c r="B18" t="s">
        <v>339</v>
      </c>
      <c r="C18">
        <v>8</v>
      </c>
      <c r="D18">
        <f>2*E18*H34</f>
        <v>120000</v>
      </c>
      <c r="E18">
        <v>100000</v>
      </c>
      <c r="F18" t="s">
        <v>339</v>
      </c>
      <c r="G18">
        <v>0</v>
      </c>
      <c r="H18" s="1" t="s">
        <v>363</v>
      </c>
      <c r="I18" s="93" t="s">
        <v>292</v>
      </c>
      <c r="J18" s="1">
        <f t="shared" si="3"/>
        <v>1550000</v>
      </c>
      <c r="K18" s="93" t="s">
        <v>293</v>
      </c>
      <c r="L18" s="93" t="s">
        <v>294</v>
      </c>
      <c r="M18" s="1" t="s">
        <v>243</v>
      </c>
      <c r="N18" s="1"/>
      <c r="O18" s="1" t="s">
        <v>397</v>
      </c>
      <c r="P18" s="1" t="s">
        <v>375</v>
      </c>
      <c r="R18" t="s">
        <v>421</v>
      </c>
      <c r="S18" s="92" t="str">
        <f t="shared" si="0"/>
        <v>16-04-2024 9:25</v>
      </c>
      <c r="T18" t="str">
        <f t="shared" si="1"/>
        <v>16-04-2024 13:25</v>
      </c>
      <c r="U18">
        <v>20000000</v>
      </c>
      <c r="V18" t="s">
        <v>363</v>
      </c>
    </row>
    <row r="19" spans="1:22">
      <c r="A19" s="1" t="s">
        <v>357</v>
      </c>
      <c r="B19" t="s">
        <v>355</v>
      </c>
      <c r="C19">
        <v>8</v>
      </c>
      <c r="D19">
        <f>2*H34*E10</f>
        <v>960000</v>
      </c>
      <c r="E19">
        <v>130000</v>
      </c>
      <c r="F19" t="s">
        <v>340</v>
      </c>
      <c r="G19">
        <v>0</v>
      </c>
      <c r="H19" s="1" t="s">
        <v>365</v>
      </c>
      <c r="I19" s="1" t="s">
        <v>295</v>
      </c>
      <c r="J19" s="1">
        <f t="shared" si="3"/>
        <v>900000</v>
      </c>
      <c r="K19" s="1" t="s">
        <v>296</v>
      </c>
      <c r="L19" s="1" t="s">
        <v>297</v>
      </c>
      <c r="M19" s="1" t="s">
        <v>243</v>
      </c>
      <c r="N19" s="1"/>
      <c r="O19" s="1" t="s">
        <v>398</v>
      </c>
      <c r="P19" s="1" t="s">
        <v>391</v>
      </c>
      <c r="R19" t="s">
        <v>422</v>
      </c>
      <c r="S19" s="92" t="str">
        <f t="shared" ref="S19:S23" si="4">K19</f>
        <v>16-04-2024 14:45</v>
      </c>
      <c r="T19" t="str">
        <f t="shared" ref="T19:T23" si="5">L19</f>
        <v>16-04-2024 22:45</v>
      </c>
      <c r="U19">
        <v>10000000</v>
      </c>
      <c r="V19" t="s">
        <v>365</v>
      </c>
    </row>
    <row r="20" spans="1:22">
      <c r="A20" s="1" t="s">
        <v>357</v>
      </c>
      <c r="B20" t="s">
        <v>358</v>
      </c>
      <c r="C20">
        <v>8</v>
      </c>
      <c r="D20">
        <f>2*H34*E13</f>
        <v>720000</v>
      </c>
      <c r="E20">
        <v>170000</v>
      </c>
      <c r="F20" t="s">
        <v>341</v>
      </c>
      <c r="G20">
        <v>0</v>
      </c>
      <c r="H20" s="1" t="s">
        <v>366</v>
      </c>
      <c r="I20" s="93" t="s">
        <v>298</v>
      </c>
      <c r="J20" s="1">
        <f t="shared" si="3"/>
        <v>210000</v>
      </c>
      <c r="K20" s="93" t="s">
        <v>299</v>
      </c>
      <c r="L20" s="93" t="s">
        <v>300</v>
      </c>
      <c r="M20" s="1" t="s">
        <v>301</v>
      </c>
      <c r="N20" s="1"/>
      <c r="O20" s="1" t="s">
        <v>399</v>
      </c>
      <c r="P20" s="1" t="s">
        <v>377</v>
      </c>
      <c r="R20" t="s">
        <v>423</v>
      </c>
      <c r="S20" s="92" t="str">
        <f t="shared" si="4"/>
        <v>17-04-2024 6:45</v>
      </c>
      <c r="T20" t="str">
        <f t="shared" si="5"/>
        <v>18-04-2024 6:45</v>
      </c>
      <c r="U20">
        <v>0</v>
      </c>
      <c r="V20" t="s">
        <v>366</v>
      </c>
    </row>
    <row r="21" spans="1:22">
      <c r="A21" s="1" t="s">
        <v>359</v>
      </c>
      <c r="B21" t="s">
        <v>360</v>
      </c>
      <c r="C21">
        <v>4</v>
      </c>
      <c r="D21">
        <v>600000</v>
      </c>
      <c r="E21">
        <v>200000</v>
      </c>
      <c r="F21" t="s">
        <v>347</v>
      </c>
      <c r="G21">
        <v>0</v>
      </c>
      <c r="H21" s="1" t="s">
        <v>367</v>
      </c>
      <c r="I21" s="1" t="s">
        <v>302</v>
      </c>
      <c r="J21" s="1">
        <f t="shared" si="3"/>
        <v>1200000</v>
      </c>
      <c r="K21" s="1" t="s">
        <v>303</v>
      </c>
      <c r="L21" s="1" t="s">
        <v>304</v>
      </c>
      <c r="M21" s="1" t="s">
        <v>305</v>
      </c>
      <c r="N21" s="1"/>
      <c r="O21" s="1" t="s">
        <v>400</v>
      </c>
      <c r="P21" s="1" t="s">
        <v>381</v>
      </c>
      <c r="R21" t="s">
        <v>424</v>
      </c>
      <c r="S21" s="92" t="str">
        <f t="shared" si="4"/>
        <v>18-04-2024 5:00</v>
      </c>
      <c r="T21" t="str">
        <f t="shared" si="5"/>
        <v>18-04-2024 13:00</v>
      </c>
      <c r="U21">
        <v>20000000</v>
      </c>
      <c r="V21" t="s">
        <v>367</v>
      </c>
    </row>
    <row r="22" spans="1:22">
      <c r="A22" s="1" t="s">
        <v>361</v>
      </c>
      <c r="B22" t="s">
        <v>351</v>
      </c>
      <c r="C22">
        <v>12</v>
      </c>
      <c r="D22">
        <f>3*E7*H33</f>
        <v>750000</v>
      </c>
      <c r="H22" s="1" t="s">
        <v>368</v>
      </c>
      <c r="I22" s="1" t="s">
        <v>306</v>
      </c>
      <c r="J22" s="1">
        <f t="shared" si="3"/>
        <v>900000</v>
      </c>
      <c r="K22" s="93" t="s">
        <v>307</v>
      </c>
      <c r="L22" s="90" t="s">
        <v>308</v>
      </c>
      <c r="M22" s="1" t="s">
        <v>301</v>
      </c>
      <c r="O22" s="1" t="s">
        <v>401</v>
      </c>
      <c r="P22" s="1" t="s">
        <v>385</v>
      </c>
      <c r="R22" s="1" t="s">
        <v>425</v>
      </c>
      <c r="S22" s="36" t="str">
        <f t="shared" si="4"/>
        <v>17-04-2024 11:40</v>
      </c>
      <c r="T22" t="str">
        <f t="shared" si="5"/>
        <v>17-04-2024 23:40</v>
      </c>
      <c r="U22">
        <v>10000000</v>
      </c>
      <c r="V22" t="s">
        <v>368</v>
      </c>
    </row>
    <row r="23" spans="1:22">
      <c r="A23" s="1" t="s">
        <v>362</v>
      </c>
      <c r="B23" t="s">
        <v>335</v>
      </c>
      <c r="C23">
        <v>24</v>
      </c>
      <c r="D23">
        <f>6*H32*E17</f>
        <v>1050000</v>
      </c>
      <c r="H23" s="1" t="s">
        <v>369</v>
      </c>
      <c r="I23" s="1" t="s">
        <v>309</v>
      </c>
      <c r="J23" s="1">
        <f t="shared" si="3"/>
        <v>195000</v>
      </c>
      <c r="K23" s="93" t="s">
        <v>310</v>
      </c>
      <c r="L23" s="93" t="s">
        <v>311</v>
      </c>
      <c r="M23" s="1" t="s">
        <v>305</v>
      </c>
      <c r="O23" s="1" t="s">
        <v>402</v>
      </c>
      <c r="P23" s="1" t="s">
        <v>375</v>
      </c>
      <c r="R23" s="1" t="s">
        <v>426</v>
      </c>
      <c r="S23" s="36" t="str">
        <f t="shared" si="4"/>
        <v>18-04-2024 7:45</v>
      </c>
      <c r="T23" t="str">
        <f t="shared" si="5"/>
        <v>18-04-2024 19:45</v>
      </c>
      <c r="U23">
        <v>0</v>
      </c>
      <c r="V23" t="s">
        <v>369</v>
      </c>
    </row>
    <row r="24" spans="1:22">
      <c r="A24" s="1" t="s">
        <v>363</v>
      </c>
      <c r="B24" t="s">
        <v>364</v>
      </c>
      <c r="C24">
        <v>4</v>
      </c>
      <c r="D24">
        <v>750000</v>
      </c>
      <c r="H24" s="1" t="s">
        <v>473</v>
      </c>
      <c r="I24" s="93" t="s">
        <v>312</v>
      </c>
      <c r="J24" s="1">
        <f t="shared" ref="J24:J29" si="6">SUMIF(A24:A43,H24,D24:D43)</f>
        <v>600000</v>
      </c>
      <c r="K24" s="93" t="s">
        <v>313</v>
      </c>
      <c r="L24" s="93" t="s">
        <v>314</v>
      </c>
      <c r="M24" s="1" t="s">
        <v>305</v>
      </c>
      <c r="N24" s="1"/>
      <c r="O24" s="1" t="s">
        <v>402</v>
      </c>
      <c r="P24" s="1" t="s">
        <v>375</v>
      </c>
      <c r="R24" t="s">
        <v>482</v>
      </c>
      <c r="S24" s="36" t="str">
        <f t="shared" ref="S24:T29" si="7">K24</f>
        <v>19-04-2024 5:15</v>
      </c>
      <c r="T24" t="str">
        <f t="shared" si="7"/>
        <v>19-04-2024 9:15</v>
      </c>
      <c r="U24">
        <v>10000000</v>
      </c>
      <c r="V24" t="s">
        <v>473</v>
      </c>
    </row>
    <row r="25" spans="1:22">
      <c r="A25" s="1" t="s">
        <v>363</v>
      </c>
      <c r="B25" t="s">
        <v>355</v>
      </c>
      <c r="C25">
        <v>4</v>
      </c>
      <c r="D25">
        <v>800000</v>
      </c>
      <c r="H25" s="1" t="s">
        <v>474</v>
      </c>
      <c r="I25" s="1" t="s">
        <v>315</v>
      </c>
      <c r="J25" s="1">
        <f t="shared" si="6"/>
        <v>900000</v>
      </c>
      <c r="K25" s="1" t="s">
        <v>304</v>
      </c>
      <c r="L25" s="1" t="s">
        <v>316</v>
      </c>
      <c r="M25" s="1" t="s">
        <v>305</v>
      </c>
      <c r="N25" s="1"/>
      <c r="O25" s="1" t="s">
        <v>376</v>
      </c>
      <c r="P25" s="1" t="s">
        <v>377</v>
      </c>
      <c r="R25" t="s">
        <v>483</v>
      </c>
      <c r="S25" s="36" t="str">
        <f t="shared" si="7"/>
        <v>18-04-2024 13:00</v>
      </c>
      <c r="T25" t="str">
        <f t="shared" si="7"/>
        <v>18-04-2024  1:00</v>
      </c>
      <c r="U25">
        <v>10000000</v>
      </c>
      <c r="V25" t="s">
        <v>474</v>
      </c>
    </row>
    <row r="26" spans="1:22">
      <c r="A26" s="1" t="s">
        <v>365</v>
      </c>
      <c r="B26" t="s">
        <v>364</v>
      </c>
      <c r="C26">
        <v>8</v>
      </c>
      <c r="D26">
        <f>2*H34*E9</f>
        <v>900000</v>
      </c>
      <c r="H26" s="1" t="s">
        <v>475</v>
      </c>
      <c r="I26" s="1" t="s">
        <v>317</v>
      </c>
      <c r="J26" s="1">
        <f t="shared" si="6"/>
        <v>1800000</v>
      </c>
      <c r="K26" s="1" t="s">
        <v>303</v>
      </c>
      <c r="L26" s="1" t="s">
        <v>304</v>
      </c>
      <c r="M26" s="1" t="s">
        <v>305</v>
      </c>
      <c r="N26" s="1"/>
      <c r="O26" s="1" t="s">
        <v>374</v>
      </c>
      <c r="P26" s="1" t="s">
        <v>385</v>
      </c>
      <c r="R26" t="s">
        <v>484</v>
      </c>
      <c r="S26" s="36" t="str">
        <f t="shared" si="7"/>
        <v>18-04-2024 5:00</v>
      </c>
      <c r="T26" t="str">
        <f t="shared" si="7"/>
        <v>18-04-2024 13:00</v>
      </c>
      <c r="U26">
        <v>20000000</v>
      </c>
      <c r="V26" t="s">
        <v>475</v>
      </c>
    </row>
    <row r="27" spans="1:22">
      <c r="A27" s="1" t="s">
        <v>366</v>
      </c>
      <c r="B27" t="s">
        <v>339</v>
      </c>
      <c r="C27">
        <v>24</v>
      </c>
      <c r="D27">
        <f>C27/4*H32*E18</f>
        <v>210000</v>
      </c>
      <c r="H27" s="1" t="s">
        <v>478</v>
      </c>
      <c r="I27" s="1" t="s">
        <v>318</v>
      </c>
      <c r="J27" s="1">
        <f t="shared" si="6"/>
        <v>6090000</v>
      </c>
      <c r="K27" s="1" t="s">
        <v>319</v>
      </c>
      <c r="L27" s="1" t="s">
        <v>320</v>
      </c>
      <c r="M27" s="1" t="s">
        <v>301</v>
      </c>
      <c r="N27" s="1"/>
      <c r="O27" s="1" t="s">
        <v>378</v>
      </c>
      <c r="P27" s="1" t="s">
        <v>381</v>
      </c>
      <c r="R27" t="s">
        <v>485</v>
      </c>
      <c r="S27" s="36" t="str">
        <f t="shared" si="7"/>
        <v>17-04-2024 15:15</v>
      </c>
      <c r="T27" t="str">
        <f t="shared" si="7"/>
        <v>19-04-2024 15:15</v>
      </c>
      <c r="U27">
        <v>20000000</v>
      </c>
      <c r="V27" t="s">
        <v>478</v>
      </c>
    </row>
    <row r="28" spans="1:22">
      <c r="A28" s="1" t="s">
        <v>367</v>
      </c>
      <c r="B28" t="s">
        <v>349</v>
      </c>
      <c r="C28">
        <v>8</v>
      </c>
      <c r="D28">
        <f>C28/4*H34*E5</f>
        <v>540000</v>
      </c>
      <c r="H28" s="1" t="s">
        <v>480</v>
      </c>
      <c r="I28" s="1" t="s">
        <v>321</v>
      </c>
      <c r="J28" s="1">
        <f t="shared" si="6"/>
        <v>420000</v>
      </c>
      <c r="K28" s="1" t="s">
        <v>322</v>
      </c>
      <c r="L28" s="1" t="s">
        <v>323</v>
      </c>
      <c r="M28" s="1" t="s">
        <v>305</v>
      </c>
      <c r="N28" s="1"/>
      <c r="O28" s="1" t="s">
        <v>386</v>
      </c>
      <c r="P28" s="1" t="s">
        <v>375</v>
      </c>
      <c r="R28" t="s">
        <v>486</v>
      </c>
      <c r="S28" s="36" t="str">
        <f t="shared" si="7"/>
        <v>18-04-2024 8:00</v>
      </c>
      <c r="T28" t="str">
        <f t="shared" si="7"/>
        <v>19-04-2024 8:00</v>
      </c>
      <c r="U28">
        <v>0</v>
      </c>
      <c r="V28" t="s">
        <v>480</v>
      </c>
    </row>
    <row r="29" spans="1:22">
      <c r="A29" s="1" t="s">
        <v>367</v>
      </c>
      <c r="B29" t="s">
        <v>350</v>
      </c>
      <c r="C29">
        <v>8</v>
      </c>
      <c r="D29">
        <f>C29/4*H34*E6</f>
        <v>660000</v>
      </c>
      <c r="H29" s="1" t="s">
        <v>481</v>
      </c>
      <c r="I29" s="1" t="s">
        <v>324</v>
      </c>
      <c r="J29" s="1">
        <f t="shared" si="6"/>
        <v>550000</v>
      </c>
      <c r="K29" s="1" t="s">
        <v>325</v>
      </c>
      <c r="L29" s="1" t="s">
        <v>326</v>
      </c>
      <c r="M29" s="1" t="s">
        <v>301</v>
      </c>
      <c r="N29" s="1"/>
      <c r="O29" s="1" t="s">
        <v>395</v>
      </c>
      <c r="P29" s="1" t="s">
        <v>387</v>
      </c>
      <c r="R29" t="s">
        <v>487</v>
      </c>
      <c r="S29" s="36" t="str">
        <f t="shared" si="7"/>
        <v>17-04-2024 15:45</v>
      </c>
      <c r="T29" t="str">
        <f t="shared" si="7"/>
        <v>17-04-2024 19:45</v>
      </c>
      <c r="U29">
        <v>10000000</v>
      </c>
      <c r="V29" t="s">
        <v>481</v>
      </c>
    </row>
    <row r="30" spans="1:4">
      <c r="A30" s="1" t="s">
        <v>368</v>
      </c>
      <c r="B30" t="s">
        <v>353</v>
      </c>
      <c r="C30">
        <v>12</v>
      </c>
      <c r="D30">
        <f>C30/4*H33*E8</f>
        <v>900000</v>
      </c>
    </row>
    <row r="31" spans="1:4">
      <c r="A31" s="1" t="s">
        <v>369</v>
      </c>
      <c r="B31" t="s">
        <v>340</v>
      </c>
      <c r="C31">
        <v>12</v>
      </c>
      <c r="D31">
        <f>C31/4*E19*H33</f>
        <v>195000</v>
      </c>
    </row>
    <row r="32" spans="1:15">
      <c r="A32" s="1" t="s">
        <v>473</v>
      </c>
      <c r="B32" t="s">
        <v>358</v>
      </c>
      <c r="C32">
        <v>4</v>
      </c>
      <c r="D32">
        <f>C32/4*E13*H35</f>
        <v>600000</v>
      </c>
      <c r="G32">
        <v>24</v>
      </c>
      <c r="H32">
        <v>0.35</v>
      </c>
      <c r="I32" s="12" t="s">
        <v>0</v>
      </c>
      <c r="J32" s="13" t="s">
        <v>1</v>
      </c>
      <c r="K32" s="13" t="s">
        <v>2</v>
      </c>
      <c r="L32" s="14" t="s">
        <v>3</v>
      </c>
      <c r="M32" s="15" t="s">
        <v>4</v>
      </c>
      <c r="N32" s="16" t="s">
        <v>5</v>
      </c>
      <c r="O32" s="17" t="s">
        <v>6</v>
      </c>
    </row>
    <row r="33" spans="1:15">
      <c r="A33" s="1" t="s">
        <v>474</v>
      </c>
      <c r="B33" t="s">
        <v>358</v>
      </c>
      <c r="C33">
        <v>12</v>
      </c>
      <c r="D33">
        <f>Table1[[#This Row],[SoGio]]/4*H33*E13</f>
        <v>900000</v>
      </c>
      <c r="G33">
        <v>12</v>
      </c>
      <c r="H33">
        <v>0.5</v>
      </c>
      <c r="I33" s="18" t="s">
        <v>372</v>
      </c>
      <c r="J33" s="19" t="s">
        <v>8</v>
      </c>
      <c r="K33" s="19" t="s">
        <v>9</v>
      </c>
      <c r="L33" s="82" t="s">
        <v>10</v>
      </c>
      <c r="M33" s="21" t="s">
        <v>11</v>
      </c>
      <c r="N33" s="22" t="s">
        <v>12</v>
      </c>
      <c r="O33" s="23">
        <f>SUMIF(Table3[MaKH],I33,Table3[TongTien])</f>
        <v>2000000</v>
      </c>
    </row>
    <row r="34" spans="1:15">
      <c r="A34" s="1" t="s">
        <v>475</v>
      </c>
      <c r="B34" t="s">
        <v>476</v>
      </c>
      <c r="C34">
        <v>8</v>
      </c>
      <c r="D34">
        <f>Table1[[#This Row],[SoGio]]/4*H34*E16</f>
        <v>900000</v>
      </c>
      <c r="G34">
        <v>8</v>
      </c>
      <c r="H34">
        <v>0.6</v>
      </c>
      <c r="I34" s="18" t="s">
        <v>374</v>
      </c>
      <c r="J34" s="19" t="s">
        <v>14</v>
      </c>
      <c r="K34" s="19" t="s">
        <v>15</v>
      </c>
      <c r="L34" s="83" t="s">
        <v>16</v>
      </c>
      <c r="M34" s="21" t="s">
        <v>17</v>
      </c>
      <c r="N34" s="84" t="s">
        <v>18</v>
      </c>
      <c r="O34" s="23">
        <f>SUMIF(Table3[MaKH],I34,Table3[TongTien])</f>
        <v>2850000</v>
      </c>
    </row>
    <row r="35" spans="1:15">
      <c r="A35" s="1" t="s">
        <v>475</v>
      </c>
      <c r="B35" t="s">
        <v>477</v>
      </c>
      <c r="C35">
        <v>8</v>
      </c>
      <c r="D35">
        <f>Table1[[#This Row],[SoGio]]/4*H34*E15</f>
        <v>900000</v>
      </c>
      <c r="G35">
        <v>4</v>
      </c>
      <c r="H35">
        <v>1</v>
      </c>
      <c r="I35" s="18" t="s">
        <v>376</v>
      </c>
      <c r="J35" s="19" t="s">
        <v>20</v>
      </c>
      <c r="K35" s="19" t="s">
        <v>9</v>
      </c>
      <c r="L35" s="21" t="s">
        <v>21</v>
      </c>
      <c r="M35" s="21" t="s">
        <v>22</v>
      </c>
      <c r="N35" s="83" t="s">
        <v>23</v>
      </c>
      <c r="O35" s="23">
        <f>SUMIF(Table3[MaKH],I35,Table3[TongTien])</f>
        <v>1560000</v>
      </c>
    </row>
    <row r="36" spans="1:15">
      <c r="A36" s="1" t="s">
        <v>478</v>
      </c>
      <c r="B36" t="s">
        <v>364</v>
      </c>
      <c r="C36">
        <v>48</v>
      </c>
      <c r="D36">
        <f>Table1[[#This Row],[SoGio]]/4*H32*E9</f>
        <v>3150000</v>
      </c>
      <c r="I36" s="18" t="s">
        <v>378</v>
      </c>
      <c r="J36" s="19" t="s">
        <v>25</v>
      </c>
      <c r="K36" s="19" t="s">
        <v>9</v>
      </c>
      <c r="L36" s="21" t="s">
        <v>26</v>
      </c>
      <c r="M36" s="25" t="s">
        <v>27</v>
      </c>
      <c r="N36" s="84" t="s">
        <v>28</v>
      </c>
      <c r="O36" s="23">
        <f>SUMIF(Table3[MaKH],I36,Table3[TongTien])</f>
        <v>6930000</v>
      </c>
    </row>
    <row r="37" spans="1:15">
      <c r="A37" s="1" t="s">
        <v>478</v>
      </c>
      <c r="B37" t="s">
        <v>479</v>
      </c>
      <c r="C37">
        <v>48</v>
      </c>
      <c r="D37">
        <f>Table1[[#This Row],[SoGio]]/4*H32*E11</f>
        <v>2940000</v>
      </c>
      <c r="I37" s="18" t="s">
        <v>379</v>
      </c>
      <c r="J37" s="19" t="s">
        <v>30</v>
      </c>
      <c r="K37" s="19" t="s">
        <v>15</v>
      </c>
      <c r="L37" s="82" t="s">
        <v>31</v>
      </c>
      <c r="M37" s="21" t="s">
        <v>32</v>
      </c>
      <c r="N37" s="84" t="s">
        <v>33</v>
      </c>
      <c r="O37" s="23">
        <f>SUMIF(Table3[MaKH],I37,Table3[TongTien])</f>
        <v>825000</v>
      </c>
    </row>
    <row r="38" spans="1:15">
      <c r="A38" s="1" t="s">
        <v>480</v>
      </c>
      <c r="B38" t="s">
        <v>347</v>
      </c>
      <c r="C38">
        <v>24</v>
      </c>
      <c r="D38">
        <f>Table1[[#This Row],[SoGio]]/4*H32*E21</f>
        <v>420000</v>
      </c>
      <c r="I38" s="18" t="s">
        <v>380</v>
      </c>
      <c r="J38" s="19" t="s">
        <v>35</v>
      </c>
      <c r="K38" s="19" t="s">
        <v>15</v>
      </c>
      <c r="L38" s="82" t="s">
        <v>36</v>
      </c>
      <c r="M38" s="21" t="s">
        <v>37</v>
      </c>
      <c r="N38" s="84" t="s">
        <v>38</v>
      </c>
      <c r="O38" s="23">
        <f>SUMIF(Table3[MaKH],I38,Table3[TongTien])</f>
        <v>600000</v>
      </c>
    </row>
    <row r="39" spans="1:15">
      <c r="A39" s="1" t="s">
        <v>481</v>
      </c>
      <c r="B39" t="s">
        <v>350</v>
      </c>
      <c r="C39">
        <v>4</v>
      </c>
      <c r="D39">
        <f>E6</f>
        <v>550000</v>
      </c>
      <c r="I39" s="18" t="s">
        <v>383</v>
      </c>
      <c r="J39" s="19" t="s">
        <v>40</v>
      </c>
      <c r="K39" s="19" t="s">
        <v>9</v>
      </c>
      <c r="L39" s="21" t="s">
        <v>41</v>
      </c>
      <c r="M39" s="25" t="s">
        <v>42</v>
      </c>
      <c r="N39" s="84" t="s">
        <v>43</v>
      </c>
      <c r="O39" s="23">
        <f>SUMIF(Table3[MaKH],I39,Table3[TongTien])</f>
        <v>2520000</v>
      </c>
    </row>
    <row r="40" spans="9:15">
      <c r="I40" s="18" t="s">
        <v>384</v>
      </c>
      <c r="J40" s="19" t="s">
        <v>45</v>
      </c>
      <c r="K40" s="19" t="s">
        <v>9</v>
      </c>
      <c r="L40" s="82" t="s">
        <v>46</v>
      </c>
      <c r="M40" s="21" t="s">
        <v>47</v>
      </c>
      <c r="N40" s="84" t="s">
        <v>48</v>
      </c>
      <c r="O40" s="23">
        <f>SUMIF(Table3[MaKH],I40,Table3[TongTien])</f>
        <v>240000</v>
      </c>
    </row>
    <row r="41" spans="9:15">
      <c r="I41" s="18" t="s">
        <v>386</v>
      </c>
      <c r="J41" s="19" t="s">
        <v>50</v>
      </c>
      <c r="K41" s="19" t="s">
        <v>15</v>
      </c>
      <c r="L41" s="21" t="s">
        <v>51</v>
      </c>
      <c r="M41" s="25" t="s">
        <v>52</v>
      </c>
      <c r="N41" s="84" t="s">
        <v>53</v>
      </c>
      <c r="O41" s="23">
        <f>SUMIF(Table3[MaKH],I41,Table3[TongTien])</f>
        <v>2820000</v>
      </c>
    </row>
    <row r="42" spans="9:15">
      <c r="I42" s="18" t="s">
        <v>390</v>
      </c>
      <c r="J42" s="19" t="s">
        <v>55</v>
      </c>
      <c r="K42" s="19" t="s">
        <v>9</v>
      </c>
      <c r="L42" s="82" t="s">
        <v>56</v>
      </c>
      <c r="M42" s="21" t="s">
        <v>57</v>
      </c>
      <c r="N42" s="84" t="s">
        <v>58</v>
      </c>
      <c r="O42" s="23">
        <f>SUMIF(Table3[MaKH],I42,Table3[TongTien])</f>
        <v>120000</v>
      </c>
    </row>
    <row r="43" spans="9:15">
      <c r="I43" s="18" t="s">
        <v>392</v>
      </c>
      <c r="J43" s="19" t="s">
        <v>60</v>
      </c>
      <c r="K43" s="19" t="s">
        <v>9</v>
      </c>
      <c r="L43" s="82" t="s">
        <v>61</v>
      </c>
      <c r="M43" s="21" t="s">
        <v>62</v>
      </c>
      <c r="N43" s="84" t="s">
        <v>63</v>
      </c>
      <c r="O43" s="23">
        <f>SUMIF(Table3[MaKH],I43,Table3[TongTien])</f>
        <v>1680000</v>
      </c>
    </row>
    <row r="44" spans="9:15">
      <c r="I44" s="18" t="s">
        <v>393</v>
      </c>
      <c r="J44" s="19" t="s">
        <v>65</v>
      </c>
      <c r="K44" s="19" t="s">
        <v>9</v>
      </c>
      <c r="L44" s="82" t="s">
        <v>66</v>
      </c>
      <c r="M44" s="21" t="s">
        <v>67</v>
      </c>
      <c r="N44" s="84" t="s">
        <v>68</v>
      </c>
      <c r="O44" s="23">
        <f>SUMIF(Table3[MaKH],I44,Table3[TongTien])</f>
        <v>600000</v>
      </c>
    </row>
    <row r="45" spans="9:15">
      <c r="I45" s="18" t="s">
        <v>395</v>
      </c>
      <c r="J45" s="19" t="s">
        <v>70</v>
      </c>
      <c r="K45" s="19" t="s">
        <v>9</v>
      </c>
      <c r="L45" s="21" t="s">
        <v>71</v>
      </c>
      <c r="M45" s="21" t="s">
        <v>72</v>
      </c>
      <c r="N45" s="84" t="s">
        <v>73</v>
      </c>
      <c r="O45" s="23">
        <f>SUMIF(Table3[MaKH],I45,Table3[TongTien])</f>
        <v>1300000</v>
      </c>
    </row>
    <row r="46" spans="9:15">
      <c r="I46" s="18" t="s">
        <v>396</v>
      </c>
      <c r="J46" s="19" t="s">
        <v>75</v>
      </c>
      <c r="K46" s="19" t="s">
        <v>9</v>
      </c>
      <c r="L46" s="82" t="s">
        <v>76</v>
      </c>
      <c r="M46" s="21" t="s">
        <v>77</v>
      </c>
      <c r="N46" s="84" t="s">
        <v>78</v>
      </c>
      <c r="O46" s="23">
        <f>SUMIF(Table3[MaKH],I46,Table3[TongTien])</f>
        <v>1050000</v>
      </c>
    </row>
    <row r="47" spans="9:15">
      <c r="I47" s="18" t="s">
        <v>397</v>
      </c>
      <c r="J47" s="19" t="s">
        <v>80</v>
      </c>
      <c r="K47" s="19" t="s">
        <v>15</v>
      </c>
      <c r="L47" s="82" t="s">
        <v>81</v>
      </c>
      <c r="M47" s="21" t="s">
        <v>82</v>
      </c>
      <c r="N47" s="84" t="s">
        <v>83</v>
      </c>
      <c r="O47" s="23">
        <f>SUMIF(Table3[MaKH],I47,Table3[TongTien])</f>
        <v>1550000</v>
      </c>
    </row>
    <row r="48" spans="9:15">
      <c r="I48" s="18" t="s">
        <v>398</v>
      </c>
      <c r="J48" s="19" t="s">
        <v>85</v>
      </c>
      <c r="K48" s="19" t="s">
        <v>15</v>
      </c>
      <c r="L48" s="82" t="s">
        <v>86</v>
      </c>
      <c r="M48" s="21" t="s">
        <v>87</v>
      </c>
      <c r="N48" s="84" t="s">
        <v>88</v>
      </c>
      <c r="O48" s="23">
        <f>SUMIF(Table3[MaKH],I48,Table3[TongTien])</f>
        <v>900000</v>
      </c>
    </row>
    <row r="49" spans="9:15">
      <c r="I49" s="18" t="s">
        <v>399</v>
      </c>
      <c r="J49" s="19" t="s">
        <v>90</v>
      </c>
      <c r="K49" s="19" t="s">
        <v>15</v>
      </c>
      <c r="L49" s="82" t="s">
        <v>91</v>
      </c>
      <c r="M49" s="21" t="s">
        <v>92</v>
      </c>
      <c r="N49" s="84" t="s">
        <v>93</v>
      </c>
      <c r="O49" s="23">
        <f>SUMIF(Table3[MaKH],I49,Table3[TongTien])</f>
        <v>210000</v>
      </c>
    </row>
    <row r="50" spans="9:15">
      <c r="I50" s="18" t="s">
        <v>400</v>
      </c>
      <c r="J50" s="19" t="s">
        <v>95</v>
      </c>
      <c r="K50" s="19" t="s">
        <v>15</v>
      </c>
      <c r="L50" s="83" t="s">
        <v>96</v>
      </c>
      <c r="M50" s="21" t="s">
        <v>97</v>
      </c>
      <c r="N50" s="84" t="s">
        <v>98</v>
      </c>
      <c r="O50" s="23">
        <f>SUMIF(Table3[MaKH],I50,Table3[TongTien])</f>
        <v>1200000</v>
      </c>
    </row>
    <row r="51" spans="9:15">
      <c r="I51" s="18" t="s">
        <v>401</v>
      </c>
      <c r="J51" s="19" t="s">
        <v>100</v>
      </c>
      <c r="K51" s="19" t="s">
        <v>15</v>
      </c>
      <c r="L51" s="21" t="s">
        <v>101</v>
      </c>
      <c r="M51" s="21" t="s">
        <v>102</v>
      </c>
      <c r="N51" s="84" t="s">
        <v>103</v>
      </c>
      <c r="O51" s="23">
        <f>SUMIF(Table3[MaKH],I51,Table3[TongTien])</f>
        <v>900000</v>
      </c>
    </row>
    <row r="52" spans="9:15">
      <c r="I52" s="26" t="s">
        <v>402</v>
      </c>
      <c r="J52" s="27" t="s">
        <v>105</v>
      </c>
      <c r="K52" s="27" t="s">
        <v>9</v>
      </c>
      <c r="L52" s="28" t="s">
        <v>106</v>
      </c>
      <c r="M52" s="28" t="s">
        <v>107</v>
      </c>
      <c r="N52" s="95" t="s">
        <v>108</v>
      </c>
      <c r="O52" s="30">
        <f>SUMIF(Table3[MaKH],I52,Table3[TongTien])</f>
        <v>795000</v>
      </c>
    </row>
    <row r="56" spans="1:32">
      <c r="A56" s="4" t="s">
        <v>231</v>
      </c>
      <c r="B56" s="4" t="s">
        <v>327</v>
      </c>
      <c r="C56" s="4" t="s">
        <v>328</v>
      </c>
      <c r="D56" s="4" t="s">
        <v>329</v>
      </c>
      <c r="E56" s="5" t="s">
        <v>330</v>
      </c>
      <c r="I56" s="31" t="s">
        <v>231</v>
      </c>
      <c r="J56" s="32" t="s">
        <v>232</v>
      </c>
      <c r="K56" s="32" t="s">
        <v>233</v>
      </c>
      <c r="L56" s="32" t="s">
        <v>234</v>
      </c>
      <c r="M56" s="32" t="s">
        <v>235</v>
      </c>
      <c r="N56" s="32" t="s">
        <v>236</v>
      </c>
      <c r="O56" s="32" t="s">
        <v>237</v>
      </c>
      <c r="P56" s="32" t="s">
        <v>238</v>
      </c>
      <c r="Q56" s="32" t="s">
        <v>239</v>
      </c>
      <c r="R56" s="32" t="s">
        <v>0</v>
      </c>
      <c r="S56" s="32" t="s">
        <v>109</v>
      </c>
      <c r="U56" s="37" t="s">
        <v>427</v>
      </c>
      <c r="V56" s="37" t="s">
        <v>232</v>
      </c>
      <c r="W56" s="37" t="s">
        <v>428</v>
      </c>
      <c r="X56" s="37" t="s">
        <v>238</v>
      </c>
      <c r="Y56" s="37" t="s">
        <v>231</v>
      </c>
      <c r="AA56" t="s">
        <v>427</v>
      </c>
      <c r="AB56" t="s">
        <v>370</v>
      </c>
      <c r="AC56" t="s">
        <v>329</v>
      </c>
      <c r="AD56" t="s">
        <v>489</v>
      </c>
      <c r="AE56" t="s">
        <v>238</v>
      </c>
      <c r="AF56" t="s">
        <v>436</v>
      </c>
    </row>
    <row r="57" spans="1:32">
      <c r="A57" s="3">
        <v>5001</v>
      </c>
      <c r="B57" s="3">
        <v>4001</v>
      </c>
      <c r="C57" s="3">
        <v>4</v>
      </c>
      <c r="D57" s="3">
        <v>500000</v>
      </c>
      <c r="E57">
        <v>7001</v>
      </c>
      <c r="I57" s="33">
        <v>5001</v>
      </c>
      <c r="J57" s="3" t="s">
        <v>240</v>
      </c>
      <c r="K57" s="3">
        <v>1200000</v>
      </c>
      <c r="L57" s="3" t="s">
        <v>241</v>
      </c>
      <c r="M57" s="3" t="s">
        <v>242</v>
      </c>
      <c r="N57" s="34">
        <v>20000000</v>
      </c>
      <c r="O57" s="3" t="str">
        <f>M57</f>
        <v>01-01-2024 13:00</v>
      </c>
      <c r="P57" s="3" t="s">
        <v>243</v>
      </c>
      <c r="Q57" s="3" t="s">
        <v>122</v>
      </c>
      <c r="R57" s="96" t="s">
        <v>7</v>
      </c>
      <c r="S57">
        <v>2001</v>
      </c>
      <c r="U57" s="38">
        <v>9001</v>
      </c>
      <c r="V57" s="89" t="s">
        <v>429</v>
      </c>
      <c r="W57" s="38">
        <v>1000000</v>
      </c>
      <c r="X57" s="38" t="s">
        <v>430</v>
      </c>
      <c r="Y57" s="38">
        <v>5002</v>
      </c>
      <c r="AA57" t="s">
        <v>490</v>
      </c>
      <c r="AB57" s="92" t="s">
        <v>429</v>
      </c>
      <c r="AC57">
        <v>1000000</v>
      </c>
      <c r="AD57" t="s">
        <v>437</v>
      </c>
      <c r="AE57" t="s">
        <v>430</v>
      </c>
      <c r="AF57" t="s">
        <v>447</v>
      </c>
    </row>
    <row r="58" spans="1:32">
      <c r="A58" s="3">
        <v>5001</v>
      </c>
      <c r="B58" s="3">
        <v>4011</v>
      </c>
      <c r="C58" s="3">
        <v>4</v>
      </c>
      <c r="D58" s="3">
        <v>700000</v>
      </c>
      <c r="E58" s="6">
        <v>7002</v>
      </c>
      <c r="I58" s="33">
        <v>5002</v>
      </c>
      <c r="J58" s="3" t="s">
        <v>244</v>
      </c>
      <c r="K58" s="3">
        <v>1050000</v>
      </c>
      <c r="L58" s="3" t="s">
        <v>245</v>
      </c>
      <c r="M58" s="3" t="s">
        <v>246</v>
      </c>
      <c r="N58" s="35">
        <v>10000000</v>
      </c>
      <c r="O58" s="3" t="str">
        <f>M58</f>
        <v>21-01-2024 8:00</v>
      </c>
      <c r="P58" s="3" t="s">
        <v>243</v>
      </c>
      <c r="Q58" s="3" t="s">
        <v>122</v>
      </c>
      <c r="R58" s="96" t="s">
        <v>13</v>
      </c>
      <c r="S58">
        <v>2003</v>
      </c>
      <c r="U58" s="38">
        <v>9002</v>
      </c>
      <c r="V58" s="38" t="s">
        <v>431</v>
      </c>
      <c r="W58" s="38">
        <v>3000000</v>
      </c>
      <c r="X58" s="38" t="s">
        <v>430</v>
      </c>
      <c r="Y58" s="38">
        <v>5004</v>
      </c>
      <c r="AA58" t="s">
        <v>491</v>
      </c>
      <c r="AB58" t="s">
        <v>431</v>
      </c>
      <c r="AC58">
        <v>3000000</v>
      </c>
      <c r="AD58" t="s">
        <v>439</v>
      </c>
      <c r="AE58" t="s">
        <v>430</v>
      </c>
      <c r="AF58" t="s">
        <v>447</v>
      </c>
    </row>
    <row r="59" spans="1:32">
      <c r="A59" s="7">
        <v>5002</v>
      </c>
      <c r="B59" s="7">
        <v>4016</v>
      </c>
      <c r="C59" s="7">
        <v>24</v>
      </c>
      <c r="D59" s="7">
        <v>1050000</v>
      </c>
      <c r="E59" s="8">
        <v>7003</v>
      </c>
      <c r="I59" s="33">
        <v>5003</v>
      </c>
      <c r="J59" s="3" t="s">
        <v>247</v>
      </c>
      <c r="K59" s="3">
        <v>660000</v>
      </c>
      <c r="L59" s="3" t="s">
        <v>248</v>
      </c>
      <c r="M59" s="3" t="s">
        <v>249</v>
      </c>
      <c r="N59" s="35">
        <v>10000000</v>
      </c>
      <c r="O59" s="3" t="str">
        <f t="shared" ref="O59:O84" si="8">M59</f>
        <v>10-02-2024  18:30</v>
      </c>
      <c r="P59" s="3" t="s">
        <v>243</v>
      </c>
      <c r="Q59" s="3" t="s">
        <v>122</v>
      </c>
      <c r="R59" s="96" t="s">
        <v>19</v>
      </c>
      <c r="S59">
        <v>2004</v>
      </c>
      <c r="U59" s="38">
        <v>9003</v>
      </c>
      <c r="V59" s="87" t="s">
        <v>432</v>
      </c>
      <c r="W59" s="38">
        <v>5000000</v>
      </c>
      <c r="X59" s="38" t="s">
        <v>430</v>
      </c>
      <c r="Y59" s="38">
        <v>5009</v>
      </c>
      <c r="AA59" t="s">
        <v>492</v>
      </c>
      <c r="AB59" s="92" t="s">
        <v>433</v>
      </c>
      <c r="AC59">
        <v>7000000</v>
      </c>
      <c r="AD59" t="s">
        <v>441</v>
      </c>
      <c r="AE59" t="s">
        <v>430</v>
      </c>
      <c r="AF59" t="s">
        <v>447</v>
      </c>
    </row>
    <row r="60" spans="1:32">
      <c r="A60" s="3">
        <v>5003</v>
      </c>
      <c r="B60" s="3">
        <v>4002</v>
      </c>
      <c r="C60" s="3">
        <v>8</v>
      </c>
      <c r="D60" s="3">
        <v>660000</v>
      </c>
      <c r="E60" s="6">
        <v>7004</v>
      </c>
      <c r="I60" s="33">
        <v>5004</v>
      </c>
      <c r="J60" s="3" t="s">
        <v>250</v>
      </c>
      <c r="K60" s="3">
        <v>840000</v>
      </c>
      <c r="L60" s="3" t="s">
        <v>251</v>
      </c>
      <c r="M60" s="3" t="s">
        <v>252</v>
      </c>
      <c r="N60" s="35">
        <v>0</v>
      </c>
      <c r="O60" s="3" t="str">
        <f t="shared" si="8"/>
        <v>16-02-2024 10:00</v>
      </c>
      <c r="P60" s="3" t="s">
        <v>243</v>
      </c>
      <c r="Q60" s="3" t="s">
        <v>122</v>
      </c>
      <c r="R60" s="96" t="s">
        <v>24</v>
      </c>
      <c r="S60">
        <v>2003</v>
      </c>
      <c r="U60" s="38">
        <v>9004</v>
      </c>
      <c r="V60" s="89" t="s">
        <v>433</v>
      </c>
      <c r="W60" s="38">
        <v>7000000</v>
      </c>
      <c r="X60" s="38" t="s">
        <v>430</v>
      </c>
      <c r="Y60" s="38">
        <v>5008</v>
      </c>
      <c r="AA60" t="s">
        <v>493</v>
      </c>
      <c r="AB60" s="90" t="s">
        <v>432</v>
      </c>
      <c r="AC60">
        <v>5000000</v>
      </c>
      <c r="AD60" t="s">
        <v>443</v>
      </c>
      <c r="AE60" t="s">
        <v>430</v>
      </c>
      <c r="AF60" t="s">
        <v>447</v>
      </c>
    </row>
    <row r="61" spans="1:32">
      <c r="A61" s="7">
        <v>5004</v>
      </c>
      <c r="B61" s="7">
        <v>4017</v>
      </c>
      <c r="C61" s="7">
        <v>24</v>
      </c>
      <c r="D61" s="7">
        <v>210000</v>
      </c>
      <c r="E61" s="8">
        <v>7005</v>
      </c>
      <c r="I61" s="33">
        <v>5005</v>
      </c>
      <c r="J61" s="3" t="s">
        <v>253</v>
      </c>
      <c r="K61" s="3">
        <v>825000</v>
      </c>
      <c r="L61" s="3" t="s">
        <v>254</v>
      </c>
      <c r="M61" s="3" t="s">
        <v>255</v>
      </c>
      <c r="N61" s="35">
        <v>10000000</v>
      </c>
      <c r="O61" s="3" t="str">
        <f t="shared" si="8"/>
        <v>18-02-2024 4:20</v>
      </c>
      <c r="P61" s="3" t="s">
        <v>243</v>
      </c>
      <c r="Q61" s="3" t="s">
        <v>122</v>
      </c>
      <c r="R61" s="96" t="s">
        <v>29</v>
      </c>
      <c r="S61">
        <v>2003</v>
      </c>
      <c r="U61" s="38">
        <v>9005</v>
      </c>
      <c r="V61" s="89" t="s">
        <v>275</v>
      </c>
      <c r="W61" s="38">
        <v>2500000</v>
      </c>
      <c r="X61" s="38" t="s">
        <v>430</v>
      </c>
      <c r="Y61" s="38">
        <v>5011</v>
      </c>
      <c r="AA61" t="s">
        <v>494</v>
      </c>
      <c r="AB61" s="92" t="s">
        <v>495</v>
      </c>
      <c r="AC61">
        <v>2000000</v>
      </c>
      <c r="AD61" t="s">
        <v>437</v>
      </c>
      <c r="AE61" t="s">
        <v>430</v>
      </c>
      <c r="AF61" t="s">
        <v>447</v>
      </c>
    </row>
    <row r="62" spans="1:32">
      <c r="A62" s="7">
        <v>5004</v>
      </c>
      <c r="B62" s="7">
        <v>4018</v>
      </c>
      <c r="C62" s="7">
        <v>24</v>
      </c>
      <c r="D62" s="7">
        <v>273000</v>
      </c>
      <c r="E62" s="9">
        <v>7006</v>
      </c>
      <c r="I62" s="33">
        <v>5006</v>
      </c>
      <c r="J62" s="3" t="s">
        <v>256</v>
      </c>
      <c r="K62" s="3">
        <v>600000</v>
      </c>
      <c r="L62" s="3" t="s">
        <v>257</v>
      </c>
      <c r="M62" s="3" t="s">
        <v>258</v>
      </c>
      <c r="N62" s="35">
        <v>10000000</v>
      </c>
      <c r="O62" s="3" t="str">
        <f t="shared" si="8"/>
        <v>20-02-2024 22:20</v>
      </c>
      <c r="P62" s="3" t="s">
        <v>243</v>
      </c>
      <c r="Q62" s="3" t="s">
        <v>122</v>
      </c>
      <c r="R62" s="96" t="s">
        <v>34</v>
      </c>
      <c r="S62">
        <v>2006</v>
      </c>
      <c r="U62" s="38">
        <v>9006</v>
      </c>
      <c r="V62" s="87" t="s">
        <v>434</v>
      </c>
      <c r="W62" s="38">
        <v>7000000</v>
      </c>
      <c r="X62" s="38" t="s">
        <v>430</v>
      </c>
      <c r="Y62" s="38">
        <v>5015</v>
      </c>
      <c r="AA62" t="s">
        <v>496</v>
      </c>
      <c r="AB62" s="90" t="s">
        <v>434</v>
      </c>
      <c r="AC62">
        <v>7000000</v>
      </c>
      <c r="AD62" t="s">
        <v>441</v>
      </c>
      <c r="AE62" t="s">
        <v>430</v>
      </c>
      <c r="AF62" t="s">
        <v>447</v>
      </c>
    </row>
    <row r="63" spans="1:32">
      <c r="A63" s="7">
        <v>5004</v>
      </c>
      <c r="B63" s="7">
        <v>4019</v>
      </c>
      <c r="C63" s="7">
        <v>24</v>
      </c>
      <c r="D63" s="7">
        <v>357000</v>
      </c>
      <c r="E63" s="8">
        <v>7007</v>
      </c>
      <c r="I63" s="33">
        <v>5007</v>
      </c>
      <c r="J63" s="3" t="s">
        <v>259</v>
      </c>
      <c r="K63" s="3">
        <v>2520000</v>
      </c>
      <c r="L63" s="3" t="s">
        <v>260</v>
      </c>
      <c r="M63" s="3" t="s">
        <v>261</v>
      </c>
      <c r="N63" s="35">
        <v>10000000</v>
      </c>
      <c r="O63" s="3" t="str">
        <f t="shared" si="8"/>
        <v>22-02-2024 23:45</v>
      </c>
      <c r="P63" s="3" t="s">
        <v>243</v>
      </c>
      <c r="Q63" s="3" t="s">
        <v>122</v>
      </c>
      <c r="R63" s="96" t="s">
        <v>39</v>
      </c>
      <c r="S63">
        <v>2002</v>
      </c>
      <c r="U63" s="38">
        <v>9007</v>
      </c>
      <c r="V63" s="87" t="s">
        <v>291</v>
      </c>
      <c r="W63" s="38">
        <v>500000</v>
      </c>
      <c r="X63" s="38" t="s">
        <v>430</v>
      </c>
      <c r="Y63" s="38">
        <v>5016</v>
      </c>
      <c r="AA63" t="s">
        <v>497</v>
      </c>
      <c r="AB63" s="90" t="s">
        <v>291</v>
      </c>
      <c r="AC63">
        <v>500000</v>
      </c>
      <c r="AD63" t="s">
        <v>498</v>
      </c>
      <c r="AE63" t="s">
        <v>430</v>
      </c>
      <c r="AF63" t="s">
        <v>447</v>
      </c>
    </row>
    <row r="64" spans="1:19">
      <c r="A64" s="3">
        <v>5005</v>
      </c>
      <c r="B64" s="3">
        <v>4002</v>
      </c>
      <c r="C64" s="3">
        <v>12</v>
      </c>
      <c r="D64" s="3">
        <v>825000</v>
      </c>
      <c r="E64" s="6">
        <v>7008</v>
      </c>
      <c r="I64" s="33">
        <v>5008</v>
      </c>
      <c r="J64" s="96" t="s">
        <v>262</v>
      </c>
      <c r="K64" s="3">
        <v>240000</v>
      </c>
      <c r="L64" s="3" t="s">
        <v>263</v>
      </c>
      <c r="M64" s="3" t="s">
        <v>264</v>
      </c>
      <c r="N64" s="35">
        <v>0</v>
      </c>
      <c r="O64" s="3" t="str">
        <f t="shared" si="8"/>
        <v>02-03-2024 16:00 </v>
      </c>
      <c r="P64" s="3" t="s">
        <v>243</v>
      </c>
      <c r="Q64" s="3" t="s">
        <v>122</v>
      </c>
      <c r="R64" s="96" t="s">
        <v>44</v>
      </c>
      <c r="S64">
        <v>2005</v>
      </c>
    </row>
    <row r="65" spans="1:19">
      <c r="A65" s="3">
        <v>5006</v>
      </c>
      <c r="B65" s="3">
        <v>4003</v>
      </c>
      <c r="C65" s="3">
        <v>4</v>
      </c>
      <c r="D65" s="3">
        <v>600000</v>
      </c>
      <c r="E65">
        <v>7009</v>
      </c>
      <c r="I65" s="33">
        <v>5009</v>
      </c>
      <c r="J65" s="3" t="s">
        <v>265</v>
      </c>
      <c r="K65" s="3">
        <v>1800000</v>
      </c>
      <c r="L65" s="3" t="s">
        <v>266</v>
      </c>
      <c r="M65" s="3" t="s">
        <v>267</v>
      </c>
      <c r="N65" s="35">
        <v>30000000</v>
      </c>
      <c r="O65" s="3" t="str">
        <f t="shared" si="8"/>
        <v>02-03-2024 14:00</v>
      </c>
      <c r="P65" s="3" t="s">
        <v>243</v>
      </c>
      <c r="Q65" s="3" t="s">
        <v>122</v>
      </c>
      <c r="R65" s="96" t="s">
        <v>49</v>
      </c>
      <c r="S65">
        <v>2007</v>
      </c>
    </row>
    <row r="66" spans="1:19">
      <c r="A66" s="3">
        <v>5007</v>
      </c>
      <c r="B66" s="3">
        <v>4003</v>
      </c>
      <c r="C66" s="3">
        <v>48</v>
      </c>
      <c r="D66" s="3">
        <v>2520000</v>
      </c>
      <c r="E66" s="6">
        <v>7010</v>
      </c>
      <c r="I66" s="33">
        <v>5010</v>
      </c>
      <c r="J66" s="3" t="s">
        <v>268</v>
      </c>
      <c r="K66" s="3">
        <v>600000</v>
      </c>
      <c r="L66" s="3" t="s">
        <v>269</v>
      </c>
      <c r="M66" s="3" t="s">
        <v>270</v>
      </c>
      <c r="N66" s="35">
        <v>10000000</v>
      </c>
      <c r="O66" s="3" t="str">
        <f t="shared" si="8"/>
        <v>10-03-2024 12:12</v>
      </c>
      <c r="P66" s="3" t="s">
        <v>243</v>
      </c>
      <c r="Q66" s="3" t="s">
        <v>122</v>
      </c>
      <c r="R66" s="96" t="s">
        <v>49</v>
      </c>
      <c r="S66">
        <v>2008</v>
      </c>
    </row>
    <row r="67" spans="1:26">
      <c r="A67" s="7">
        <v>5008</v>
      </c>
      <c r="B67" s="7">
        <v>4020</v>
      </c>
      <c r="C67" s="7">
        <v>8</v>
      </c>
      <c r="D67" s="7">
        <v>240000</v>
      </c>
      <c r="E67" s="8">
        <v>7011</v>
      </c>
      <c r="I67" s="40">
        <v>5011</v>
      </c>
      <c r="J67" s="7" t="s">
        <v>272</v>
      </c>
      <c r="K67" s="7">
        <v>800000</v>
      </c>
      <c r="L67" s="7" t="s">
        <v>273</v>
      </c>
      <c r="M67" s="7" t="s">
        <v>274</v>
      </c>
      <c r="N67" s="41">
        <v>10000000</v>
      </c>
      <c r="O67" s="42" t="str">
        <f>V61</f>
        <v>15-03-2024 22:45</v>
      </c>
      <c r="P67" s="7" t="s">
        <v>243</v>
      </c>
      <c r="Q67" s="7" t="s">
        <v>122</v>
      </c>
      <c r="R67" s="97" t="s">
        <v>7</v>
      </c>
      <c r="S67" s="8">
        <v>2009</v>
      </c>
      <c r="U67" t="s">
        <v>427</v>
      </c>
      <c r="V67" t="s">
        <v>327</v>
      </c>
      <c r="W67" t="s">
        <v>435</v>
      </c>
      <c r="X67" t="s">
        <v>329</v>
      </c>
      <c r="Y67" t="s">
        <v>436</v>
      </c>
      <c r="Z67" t="s">
        <v>239</v>
      </c>
    </row>
    <row r="68" spans="1:26">
      <c r="A68" s="7">
        <v>5009</v>
      </c>
      <c r="B68" s="7">
        <v>4004</v>
      </c>
      <c r="C68" s="7">
        <v>8</v>
      </c>
      <c r="D68" s="7">
        <v>540000</v>
      </c>
      <c r="E68" s="9">
        <v>7012</v>
      </c>
      <c r="I68" s="33">
        <v>5012</v>
      </c>
      <c r="J68" s="3" t="s">
        <v>276</v>
      </c>
      <c r="K68" s="3">
        <v>120000</v>
      </c>
      <c r="L68" s="3" t="s">
        <v>277</v>
      </c>
      <c r="M68" s="3" t="s">
        <v>278</v>
      </c>
      <c r="N68" s="35">
        <v>0</v>
      </c>
      <c r="O68" s="3" t="str">
        <f t="shared" si="8"/>
        <v>23-03-2024 15:15</v>
      </c>
      <c r="P68" s="3" t="s">
        <v>243</v>
      </c>
      <c r="Q68" s="3" t="s">
        <v>122</v>
      </c>
      <c r="R68" s="96" t="s">
        <v>54</v>
      </c>
      <c r="S68">
        <v>2010</v>
      </c>
      <c r="U68">
        <v>9001</v>
      </c>
      <c r="V68">
        <v>4016</v>
      </c>
      <c r="W68" t="s">
        <v>437</v>
      </c>
      <c r="X68">
        <v>1000000</v>
      </c>
      <c r="Y68" t="s">
        <v>438</v>
      </c>
      <c r="Z68" t="s">
        <v>122</v>
      </c>
    </row>
    <row r="69" spans="1:26">
      <c r="A69" s="7">
        <v>5009</v>
      </c>
      <c r="B69" s="7">
        <v>4005</v>
      </c>
      <c r="C69" s="7">
        <v>8</v>
      </c>
      <c r="D69" s="7">
        <v>660000</v>
      </c>
      <c r="E69" s="8">
        <v>7013</v>
      </c>
      <c r="I69" s="33">
        <v>5013</v>
      </c>
      <c r="J69" s="3" t="s">
        <v>279</v>
      </c>
      <c r="K69" s="3">
        <v>1680000</v>
      </c>
      <c r="L69" s="3" t="s">
        <v>280</v>
      </c>
      <c r="M69" s="3" t="s">
        <v>281</v>
      </c>
      <c r="N69" s="35">
        <v>20000000</v>
      </c>
      <c r="O69" s="3" t="str">
        <f t="shared" si="8"/>
        <v>03-04-2024 13:15</v>
      </c>
      <c r="P69" s="3" t="s">
        <v>243</v>
      </c>
      <c r="Q69" s="3" t="s">
        <v>122</v>
      </c>
      <c r="R69" s="96" t="s">
        <v>59</v>
      </c>
      <c r="S69">
        <v>2008</v>
      </c>
      <c r="U69">
        <v>9002</v>
      </c>
      <c r="V69">
        <v>4017</v>
      </c>
      <c r="W69" t="s">
        <v>439</v>
      </c>
      <c r="X69">
        <v>3000000</v>
      </c>
      <c r="Y69" t="s">
        <v>440</v>
      </c>
      <c r="Z69" t="s">
        <v>122</v>
      </c>
    </row>
    <row r="70" spans="1:26">
      <c r="A70" s="7">
        <v>5009</v>
      </c>
      <c r="B70" s="7">
        <v>4006</v>
      </c>
      <c r="C70" s="7">
        <v>8</v>
      </c>
      <c r="D70" s="7">
        <v>600000</v>
      </c>
      <c r="E70" s="9">
        <v>7014</v>
      </c>
      <c r="I70" s="33">
        <v>5014</v>
      </c>
      <c r="J70" s="3" t="s">
        <v>282</v>
      </c>
      <c r="K70" s="3">
        <v>600000</v>
      </c>
      <c r="L70" s="3" t="s">
        <v>283</v>
      </c>
      <c r="M70" s="3" t="s">
        <v>284</v>
      </c>
      <c r="N70" s="35">
        <v>10000000</v>
      </c>
      <c r="O70" s="3" t="str">
        <f t="shared" si="8"/>
        <v>08-04-2024 21:30</v>
      </c>
      <c r="P70" s="3" t="s">
        <v>243</v>
      </c>
      <c r="Q70" s="3" t="s">
        <v>122</v>
      </c>
      <c r="R70" s="96" t="s">
        <v>64</v>
      </c>
      <c r="S70">
        <v>2003</v>
      </c>
      <c r="U70">
        <v>9003</v>
      </c>
      <c r="V70">
        <v>4005</v>
      </c>
      <c r="W70" t="s">
        <v>441</v>
      </c>
      <c r="X70">
        <v>7000000</v>
      </c>
      <c r="Y70" t="s">
        <v>442</v>
      </c>
      <c r="Z70" t="s">
        <v>122</v>
      </c>
    </row>
    <row r="71" spans="1:26">
      <c r="A71" s="3">
        <v>5010</v>
      </c>
      <c r="B71" s="3">
        <v>4007</v>
      </c>
      <c r="C71" s="3">
        <v>4</v>
      </c>
      <c r="D71" s="3">
        <v>600000</v>
      </c>
      <c r="E71">
        <v>7015</v>
      </c>
      <c r="I71" s="33">
        <v>5015</v>
      </c>
      <c r="J71" s="3" t="s">
        <v>285</v>
      </c>
      <c r="K71" s="3">
        <v>750000</v>
      </c>
      <c r="L71" s="3" t="s">
        <v>286</v>
      </c>
      <c r="M71" s="3" t="s">
        <v>287</v>
      </c>
      <c r="N71" s="35">
        <v>10000000</v>
      </c>
      <c r="O71" s="3" t="str">
        <f t="shared" si="8"/>
        <v>15-04-2024 17:30</v>
      </c>
      <c r="P71" s="3" t="s">
        <v>243</v>
      </c>
      <c r="Q71" s="3" t="s">
        <v>122</v>
      </c>
      <c r="R71" s="96" t="s">
        <v>69</v>
      </c>
      <c r="S71">
        <v>2005</v>
      </c>
      <c r="U71">
        <v>9004</v>
      </c>
      <c r="V71">
        <v>4020</v>
      </c>
      <c r="W71" t="s">
        <v>443</v>
      </c>
      <c r="X71">
        <v>5000000</v>
      </c>
      <c r="Y71" t="s">
        <v>444</v>
      </c>
      <c r="Z71" t="s">
        <v>122</v>
      </c>
    </row>
    <row r="72" spans="1:26">
      <c r="A72" s="7">
        <v>5011</v>
      </c>
      <c r="B72" s="7">
        <v>4009</v>
      </c>
      <c r="C72" s="7">
        <v>4</v>
      </c>
      <c r="D72" s="7">
        <v>800000</v>
      </c>
      <c r="E72" s="9">
        <v>7016</v>
      </c>
      <c r="I72" s="40">
        <v>5016</v>
      </c>
      <c r="J72" s="7" t="s">
        <v>288</v>
      </c>
      <c r="K72" s="7">
        <v>1050000</v>
      </c>
      <c r="L72" s="7" t="s">
        <v>289</v>
      </c>
      <c r="M72" s="7" t="s">
        <v>290</v>
      </c>
      <c r="N72" s="41">
        <v>10000000</v>
      </c>
      <c r="O72" s="3" t="str">
        <f>V63</f>
        <v>16-04-2024 9:35</v>
      </c>
      <c r="P72" s="7" t="s">
        <v>243</v>
      </c>
      <c r="Q72" s="7" t="s">
        <v>122</v>
      </c>
      <c r="R72" s="97" t="s">
        <v>74</v>
      </c>
      <c r="S72" s="8">
        <v>2002</v>
      </c>
      <c r="U72">
        <v>9005</v>
      </c>
      <c r="V72">
        <v>4009</v>
      </c>
      <c r="W72" t="s">
        <v>437</v>
      </c>
      <c r="X72">
        <v>2000000</v>
      </c>
      <c r="Y72" t="s">
        <v>445</v>
      </c>
      <c r="Z72" t="s">
        <v>122</v>
      </c>
    </row>
    <row r="73" spans="1:26">
      <c r="A73" s="3">
        <v>5012</v>
      </c>
      <c r="B73" s="3">
        <v>4017</v>
      </c>
      <c r="C73" s="3">
        <v>8</v>
      </c>
      <c r="D73" s="3">
        <v>120000</v>
      </c>
      <c r="E73">
        <v>7017</v>
      </c>
      <c r="I73" s="33">
        <v>5017</v>
      </c>
      <c r="J73" s="3" t="s">
        <v>292</v>
      </c>
      <c r="K73" s="3">
        <v>1550000</v>
      </c>
      <c r="L73" s="3" t="s">
        <v>293</v>
      </c>
      <c r="M73" s="3" t="s">
        <v>294</v>
      </c>
      <c r="N73" s="35">
        <v>20000000</v>
      </c>
      <c r="O73" s="3" t="str">
        <f t="shared" si="8"/>
        <v>16-04-2024 13:25</v>
      </c>
      <c r="P73" s="3" t="s">
        <v>243</v>
      </c>
      <c r="Q73" s="3" t="s">
        <v>122</v>
      </c>
      <c r="R73" s="96" t="s">
        <v>79</v>
      </c>
      <c r="S73">
        <v>2003</v>
      </c>
      <c r="U73">
        <v>9005</v>
      </c>
      <c r="V73">
        <v>4009</v>
      </c>
      <c r="W73" t="s">
        <v>446</v>
      </c>
      <c r="X73">
        <v>500000</v>
      </c>
      <c r="Y73" t="s">
        <v>447</v>
      </c>
      <c r="Z73" t="s">
        <v>122</v>
      </c>
    </row>
    <row r="74" spans="1:26">
      <c r="A74" s="3">
        <v>5013</v>
      </c>
      <c r="B74" s="3">
        <v>4009</v>
      </c>
      <c r="C74" s="3">
        <v>8</v>
      </c>
      <c r="D74" s="3">
        <v>960000</v>
      </c>
      <c r="E74" s="6">
        <v>7018</v>
      </c>
      <c r="I74" s="33">
        <v>5018</v>
      </c>
      <c r="J74" s="3" t="s">
        <v>295</v>
      </c>
      <c r="K74" s="3">
        <v>900000</v>
      </c>
      <c r="L74" s="3" t="s">
        <v>296</v>
      </c>
      <c r="M74" s="3" t="s">
        <v>297</v>
      </c>
      <c r="N74" s="35">
        <v>10000000</v>
      </c>
      <c r="O74" s="3" t="str">
        <f t="shared" si="8"/>
        <v>16-04-2024 22:45</v>
      </c>
      <c r="P74" s="3" t="s">
        <v>243</v>
      </c>
      <c r="Q74" s="3" t="s">
        <v>122</v>
      </c>
      <c r="R74" s="96" t="s">
        <v>84</v>
      </c>
      <c r="S74">
        <v>2010</v>
      </c>
      <c r="U74">
        <v>9006</v>
      </c>
      <c r="V74">
        <v>4006</v>
      </c>
      <c r="W74" t="s">
        <v>448</v>
      </c>
      <c r="X74">
        <v>7000000</v>
      </c>
      <c r="Y74" t="s">
        <v>449</v>
      </c>
      <c r="Z74" t="s">
        <v>122</v>
      </c>
    </row>
    <row r="75" spans="1:26">
      <c r="A75" s="3">
        <v>5013</v>
      </c>
      <c r="B75" s="3">
        <v>4012</v>
      </c>
      <c r="C75" s="3">
        <v>8</v>
      </c>
      <c r="D75" s="3">
        <v>720000</v>
      </c>
      <c r="E75">
        <v>7019</v>
      </c>
      <c r="I75" s="33">
        <v>5019</v>
      </c>
      <c r="J75" s="3" t="s">
        <v>298</v>
      </c>
      <c r="K75" s="3">
        <v>210000</v>
      </c>
      <c r="L75" s="3" t="s">
        <v>299</v>
      </c>
      <c r="M75" s="3" t="s">
        <v>300</v>
      </c>
      <c r="N75" s="35">
        <v>0</v>
      </c>
      <c r="O75" s="3" t="str">
        <f t="shared" si="8"/>
        <v>18-04-2024 6:45</v>
      </c>
      <c r="P75" s="3" t="s">
        <v>301</v>
      </c>
      <c r="Q75" s="3" t="s">
        <v>122</v>
      </c>
      <c r="R75" s="96" t="s">
        <v>89</v>
      </c>
      <c r="S75">
        <v>2004</v>
      </c>
      <c r="U75">
        <v>9007</v>
      </c>
      <c r="V75">
        <v>4016</v>
      </c>
      <c r="W75" t="s">
        <v>446</v>
      </c>
      <c r="X75">
        <v>500000</v>
      </c>
      <c r="Y75" t="s">
        <v>447</v>
      </c>
      <c r="Z75" t="s">
        <v>122</v>
      </c>
    </row>
    <row r="76" spans="1:19">
      <c r="A76" s="3">
        <v>5014</v>
      </c>
      <c r="B76" s="3">
        <v>4013</v>
      </c>
      <c r="C76" s="3">
        <v>4</v>
      </c>
      <c r="D76" s="3">
        <v>600000</v>
      </c>
      <c r="E76" s="6">
        <v>7020</v>
      </c>
      <c r="I76" s="33">
        <v>5020</v>
      </c>
      <c r="J76" s="3" t="s">
        <v>302</v>
      </c>
      <c r="K76" s="3">
        <v>1200000</v>
      </c>
      <c r="L76" s="3" t="s">
        <v>303</v>
      </c>
      <c r="M76" s="3" t="s">
        <v>304</v>
      </c>
      <c r="N76" s="35">
        <v>20000000</v>
      </c>
      <c r="O76" s="3" t="str">
        <f t="shared" si="8"/>
        <v>18-04-2024 13:00</v>
      </c>
      <c r="P76" s="3" t="s">
        <v>305</v>
      </c>
      <c r="Q76" s="3" t="s">
        <v>122</v>
      </c>
      <c r="R76" s="96" t="s">
        <v>94</v>
      </c>
      <c r="S76">
        <v>2006</v>
      </c>
    </row>
    <row r="77" spans="1:19">
      <c r="A77" s="7">
        <v>5015</v>
      </c>
      <c r="B77" s="7">
        <v>4006</v>
      </c>
      <c r="C77" s="7">
        <v>12</v>
      </c>
      <c r="D77" s="7">
        <v>750000</v>
      </c>
      <c r="E77" s="8">
        <v>7021</v>
      </c>
      <c r="I77" s="33">
        <v>5021</v>
      </c>
      <c r="J77" s="3" t="s">
        <v>306</v>
      </c>
      <c r="K77" s="3">
        <v>900000</v>
      </c>
      <c r="L77" s="3" t="s">
        <v>307</v>
      </c>
      <c r="M77" s="3" t="s">
        <v>308</v>
      </c>
      <c r="N77" s="35">
        <v>10000000</v>
      </c>
      <c r="O77" s="3" t="str">
        <f t="shared" si="8"/>
        <v>17-04-2024 23:40</v>
      </c>
      <c r="P77" s="3" t="s">
        <v>301</v>
      </c>
      <c r="Q77" s="3" t="s">
        <v>122</v>
      </c>
      <c r="R77" s="96" t="s">
        <v>99</v>
      </c>
      <c r="S77">
        <v>2005</v>
      </c>
    </row>
    <row r="78" spans="1:19">
      <c r="A78" s="7">
        <v>5016</v>
      </c>
      <c r="B78" s="7">
        <v>4016</v>
      </c>
      <c r="C78" s="7">
        <v>24</v>
      </c>
      <c r="D78" s="7">
        <v>1050000</v>
      </c>
      <c r="E78" s="9">
        <v>7022</v>
      </c>
      <c r="I78" s="33">
        <v>5022</v>
      </c>
      <c r="J78" s="3" t="s">
        <v>309</v>
      </c>
      <c r="K78" s="3">
        <v>195000</v>
      </c>
      <c r="L78" s="3" t="s">
        <v>310</v>
      </c>
      <c r="M78" s="3" t="s">
        <v>311</v>
      </c>
      <c r="N78" s="35">
        <v>0</v>
      </c>
      <c r="O78" s="3" t="str">
        <f t="shared" si="8"/>
        <v>18-04-2024 19:45</v>
      </c>
      <c r="P78" s="3" t="s">
        <v>305</v>
      </c>
      <c r="Q78" s="3" t="s">
        <v>122</v>
      </c>
      <c r="R78" s="96" t="s">
        <v>104</v>
      </c>
      <c r="S78">
        <v>2003</v>
      </c>
    </row>
    <row r="79" spans="1:19">
      <c r="A79" s="3">
        <v>5017</v>
      </c>
      <c r="B79" s="3">
        <v>4008</v>
      </c>
      <c r="C79" s="3">
        <v>4</v>
      </c>
      <c r="D79" s="3">
        <v>750000</v>
      </c>
      <c r="E79">
        <v>7023</v>
      </c>
      <c r="I79" s="33">
        <v>5023</v>
      </c>
      <c r="J79" s="3" t="s">
        <v>312</v>
      </c>
      <c r="K79" s="3">
        <v>600000</v>
      </c>
      <c r="L79" s="3" t="s">
        <v>313</v>
      </c>
      <c r="M79" s="3" t="s">
        <v>314</v>
      </c>
      <c r="N79" s="35">
        <v>10000000</v>
      </c>
      <c r="O79" s="3" t="str">
        <f t="shared" si="8"/>
        <v>19-04-2024 9:15</v>
      </c>
      <c r="P79" s="3" t="s">
        <v>305</v>
      </c>
      <c r="Q79" s="3" t="s">
        <v>122</v>
      </c>
      <c r="R79" s="96" t="s">
        <v>104</v>
      </c>
      <c r="S79">
        <v>2003</v>
      </c>
    </row>
    <row r="80" spans="1:19">
      <c r="A80" s="3">
        <v>5017</v>
      </c>
      <c r="B80" s="3">
        <v>4009</v>
      </c>
      <c r="C80" s="3">
        <v>4</v>
      </c>
      <c r="D80" s="3">
        <v>800000</v>
      </c>
      <c r="E80" s="6">
        <v>7024</v>
      </c>
      <c r="I80" s="33">
        <v>5024</v>
      </c>
      <c r="J80" s="3" t="s">
        <v>315</v>
      </c>
      <c r="K80" s="3">
        <v>900000</v>
      </c>
      <c r="L80" s="3" t="s">
        <v>304</v>
      </c>
      <c r="M80" s="3" t="s">
        <v>316</v>
      </c>
      <c r="N80" s="35">
        <v>10000000</v>
      </c>
      <c r="O80" s="3" t="str">
        <f t="shared" si="8"/>
        <v>18-04-2024  1:00</v>
      </c>
      <c r="P80" s="3" t="s">
        <v>305</v>
      </c>
      <c r="Q80" s="3" t="s">
        <v>122</v>
      </c>
      <c r="R80" s="96" t="s">
        <v>19</v>
      </c>
      <c r="S80">
        <v>2004</v>
      </c>
    </row>
    <row r="81" spans="1:19">
      <c r="A81" s="3">
        <v>5018</v>
      </c>
      <c r="B81" s="3">
        <v>4008</v>
      </c>
      <c r="C81" s="3">
        <v>8</v>
      </c>
      <c r="D81" s="3">
        <v>900000</v>
      </c>
      <c r="E81">
        <v>7025</v>
      </c>
      <c r="I81" s="33">
        <v>5025</v>
      </c>
      <c r="J81" s="3" t="s">
        <v>317</v>
      </c>
      <c r="K81" s="3">
        <v>1800000</v>
      </c>
      <c r="L81" s="3" t="s">
        <v>303</v>
      </c>
      <c r="M81" s="3" t="s">
        <v>304</v>
      </c>
      <c r="N81" s="35">
        <v>20000000</v>
      </c>
      <c r="O81" s="3" t="str">
        <f t="shared" si="8"/>
        <v>18-04-2024 13:00</v>
      </c>
      <c r="P81" s="3" t="s">
        <v>305</v>
      </c>
      <c r="Q81" s="3" t="s">
        <v>122</v>
      </c>
      <c r="R81" s="96" t="s">
        <v>13</v>
      </c>
      <c r="S81">
        <v>2005</v>
      </c>
    </row>
    <row r="82" spans="1:19">
      <c r="A82" s="3">
        <v>5019</v>
      </c>
      <c r="B82" s="3">
        <v>4017</v>
      </c>
      <c r="C82" s="3">
        <v>24</v>
      </c>
      <c r="D82" s="3">
        <v>210000</v>
      </c>
      <c r="E82" s="6">
        <v>7026</v>
      </c>
      <c r="I82" s="33">
        <v>5026</v>
      </c>
      <c r="J82" s="3" t="s">
        <v>318</v>
      </c>
      <c r="K82" s="3">
        <v>6090000</v>
      </c>
      <c r="L82" s="3" t="s">
        <v>319</v>
      </c>
      <c r="M82" s="3" t="s">
        <v>320</v>
      </c>
      <c r="N82" s="35">
        <v>20000000</v>
      </c>
      <c r="O82" s="3" t="str">
        <f t="shared" si="8"/>
        <v>19-04-2024 15:15</v>
      </c>
      <c r="P82" s="3" t="s">
        <v>301</v>
      </c>
      <c r="Q82" s="3" t="s">
        <v>122</v>
      </c>
      <c r="R82" s="96" t="s">
        <v>24</v>
      </c>
      <c r="S82">
        <v>2006</v>
      </c>
    </row>
    <row r="83" spans="1:19">
      <c r="A83" s="3">
        <v>5020</v>
      </c>
      <c r="B83" s="3">
        <v>4004</v>
      </c>
      <c r="C83" s="3">
        <v>8</v>
      </c>
      <c r="D83" s="3">
        <v>540000</v>
      </c>
      <c r="E83">
        <v>7027</v>
      </c>
      <c r="I83" s="33">
        <v>5027</v>
      </c>
      <c r="J83" s="3" t="s">
        <v>321</v>
      </c>
      <c r="K83" s="3">
        <v>420000</v>
      </c>
      <c r="L83" s="3" t="s">
        <v>322</v>
      </c>
      <c r="M83" s="3" t="s">
        <v>323</v>
      </c>
      <c r="N83" s="35">
        <v>0</v>
      </c>
      <c r="O83" s="3" t="str">
        <f t="shared" si="8"/>
        <v>19-04-2024 8:00</v>
      </c>
      <c r="P83" s="3" t="s">
        <v>305</v>
      </c>
      <c r="Q83" s="3" t="s">
        <v>122</v>
      </c>
      <c r="R83" s="96" t="s">
        <v>49</v>
      </c>
      <c r="S83">
        <v>2003</v>
      </c>
    </row>
    <row r="84" spans="1:19">
      <c r="A84" s="3">
        <v>5020</v>
      </c>
      <c r="B84" s="3">
        <v>4005</v>
      </c>
      <c r="C84" s="3">
        <v>8</v>
      </c>
      <c r="D84" s="3">
        <v>660000</v>
      </c>
      <c r="E84" s="6">
        <v>7028</v>
      </c>
      <c r="I84" s="33">
        <v>5028</v>
      </c>
      <c r="J84" s="3" t="s">
        <v>324</v>
      </c>
      <c r="K84" s="3">
        <v>550000</v>
      </c>
      <c r="L84" s="3" t="s">
        <v>325</v>
      </c>
      <c r="M84" s="3" t="s">
        <v>326</v>
      </c>
      <c r="N84" s="43">
        <v>10000000</v>
      </c>
      <c r="O84" s="3" t="str">
        <f t="shared" si="8"/>
        <v>17-04-2024 19:45</v>
      </c>
      <c r="P84" s="3" t="s">
        <v>301</v>
      </c>
      <c r="Q84" s="3" t="s">
        <v>122</v>
      </c>
      <c r="R84" s="96" t="s">
        <v>69</v>
      </c>
      <c r="S84">
        <v>2007</v>
      </c>
    </row>
    <row r="85" spans="1:5">
      <c r="A85" s="3">
        <v>5021</v>
      </c>
      <c r="B85" s="3">
        <v>4007</v>
      </c>
      <c r="C85" s="3">
        <v>12</v>
      </c>
      <c r="D85" s="3">
        <v>900000</v>
      </c>
      <c r="E85">
        <v>7029</v>
      </c>
    </row>
    <row r="86" spans="1:5">
      <c r="A86" s="3">
        <v>5022</v>
      </c>
      <c r="B86" s="3">
        <v>4018</v>
      </c>
      <c r="C86" s="3">
        <v>12</v>
      </c>
      <c r="D86" s="3">
        <v>195000</v>
      </c>
      <c r="E86" s="6">
        <v>7030</v>
      </c>
    </row>
    <row r="87" spans="1:5">
      <c r="A87" s="3">
        <v>5023</v>
      </c>
      <c r="B87" s="3">
        <v>4012</v>
      </c>
      <c r="C87" s="3">
        <v>4</v>
      </c>
      <c r="D87" s="3">
        <v>600000</v>
      </c>
      <c r="E87">
        <v>7031</v>
      </c>
    </row>
    <row r="88" spans="1:5">
      <c r="A88" s="3">
        <v>5024</v>
      </c>
      <c r="B88" s="3">
        <v>4012</v>
      </c>
      <c r="C88" s="3">
        <v>12</v>
      </c>
      <c r="D88" s="3">
        <v>900000</v>
      </c>
      <c r="E88" s="6">
        <v>7032</v>
      </c>
    </row>
    <row r="89" spans="1:5">
      <c r="A89" s="3">
        <v>5025</v>
      </c>
      <c r="B89" s="3">
        <v>4015</v>
      </c>
      <c r="C89" s="3">
        <v>8</v>
      </c>
      <c r="D89" s="3">
        <v>900000</v>
      </c>
      <c r="E89">
        <v>7033</v>
      </c>
    </row>
    <row r="90" spans="1:5">
      <c r="A90" s="3">
        <v>5025</v>
      </c>
      <c r="B90" s="3">
        <v>4014</v>
      </c>
      <c r="C90" s="3">
        <v>8</v>
      </c>
      <c r="D90" s="3">
        <v>900000</v>
      </c>
      <c r="E90" s="6">
        <v>7034</v>
      </c>
    </row>
    <row r="91" spans="1:5">
      <c r="A91" s="3">
        <v>5026</v>
      </c>
      <c r="B91" s="3">
        <v>4008</v>
      </c>
      <c r="C91" s="3">
        <v>48</v>
      </c>
      <c r="D91" s="3">
        <v>3150000</v>
      </c>
      <c r="E91">
        <v>7035</v>
      </c>
    </row>
    <row r="92" spans="1:5">
      <c r="A92" s="3">
        <v>5026</v>
      </c>
      <c r="B92" s="3">
        <v>4010</v>
      </c>
      <c r="C92" s="3">
        <v>48</v>
      </c>
      <c r="D92" s="3">
        <v>2940000</v>
      </c>
      <c r="E92" s="6">
        <v>7036</v>
      </c>
    </row>
    <row r="93" spans="1:5">
      <c r="A93" s="3">
        <v>5027</v>
      </c>
      <c r="B93" s="3">
        <v>4020</v>
      </c>
      <c r="C93" s="3">
        <v>24</v>
      </c>
      <c r="D93" s="3">
        <v>420000</v>
      </c>
      <c r="E93">
        <v>7037</v>
      </c>
    </row>
    <row r="94" spans="1:5">
      <c r="A94" s="3">
        <v>5028</v>
      </c>
      <c r="B94" s="3">
        <v>4005</v>
      </c>
      <c r="C94" s="3">
        <v>4</v>
      </c>
      <c r="D94" s="3">
        <v>550000</v>
      </c>
      <c r="E94" s="6">
        <v>7038</v>
      </c>
    </row>
  </sheetData>
  <pageMargins left="0.7" right="0.7" top="0.75" bottom="0.75" header="0.3" footer="0.3"/>
  <pageSetup paperSize="1" orientation="portrait"/>
  <headerFooter/>
  <ignoredErrors>
    <ignoredError sqref="J16" calculatedColumn="1"/>
  </ignoredErrors>
  <tableParts count="5">
    <tablePart r:id="rId1"/>
    <tablePart r:id="rId2"/>
    <tablePart r:id="rId3"/>
    <tablePart r:id="rId4"/>
    <tablePart r:id="rId5"/>
  </tableParts>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9"/>
  <sheetViews>
    <sheetView zoomScale="87" zoomScaleNormal="87" workbookViewId="0">
      <selection activeCell="F2" sqref="F2:F29"/>
    </sheetView>
  </sheetViews>
  <sheetFormatPr defaultColWidth="9" defaultRowHeight="13.5" outlineLevelCol="5"/>
  <cols>
    <col min="1" max="1" width="12.3982300884956" style="1" customWidth="1"/>
    <col min="2" max="3" width="15.2035398230088" style="1" customWidth="1"/>
    <col min="4" max="4" width="12.929203539823" style="1" customWidth="1"/>
    <col min="5" max="5" width="7.53097345132743" style="1" customWidth="1"/>
    <col min="6" max="6" width="83.929203539823" style="1" customWidth="1"/>
    <col min="7" max="16384" width="9.07079646017699" style="1"/>
  </cols>
  <sheetData>
    <row r="1" spans="1:5">
      <c r="A1" s="2" t="s">
        <v>330</v>
      </c>
      <c r="B1" s="2" t="s">
        <v>403</v>
      </c>
      <c r="C1" s="2" t="s">
        <v>404</v>
      </c>
      <c r="D1" s="2" t="s">
        <v>236</v>
      </c>
      <c r="E1" s="2" t="s">
        <v>231</v>
      </c>
    </row>
    <row r="2" spans="1:6">
      <c r="A2" s="3" t="s">
        <v>405</v>
      </c>
      <c r="B2" s="3" t="s">
        <v>241</v>
      </c>
      <c r="C2" s="3" t="s">
        <v>242</v>
      </c>
      <c r="D2" s="3">
        <v>20000000</v>
      </c>
      <c r="E2" s="3" t="s">
        <v>331</v>
      </c>
      <c r="F2" s="1" t="str">
        <f>"INSERT INTO HOPDONG VALUES ('"&amp;A2&amp;"', '"&amp;B2&amp;"', '"&amp;C2&amp;"', "&amp;D2&amp;", '"&amp;E2&amp;"');"</f>
        <v>INSERT INTO HOPDONG VALUES ('C0001', '01-01-2024  9:00', '01-01-2024 13:00', 20000000, 'B0001');</v>
      </c>
    </row>
    <row r="3" spans="1:6">
      <c r="A3" s="3" t="s">
        <v>406</v>
      </c>
      <c r="B3" s="3" t="s">
        <v>245</v>
      </c>
      <c r="C3" s="3" t="s">
        <v>246</v>
      </c>
      <c r="D3" s="3">
        <v>10000000</v>
      </c>
      <c r="E3" s="3" t="s">
        <v>334</v>
      </c>
      <c r="F3" s="1" t="str">
        <f t="shared" ref="F3:F29" si="0">"INSERT INTO HOPDONG VALUES ('"&amp;A3&amp;"', '"&amp;B3&amp;"', '"&amp;C3&amp;"', "&amp;D3&amp;", '"&amp;E3&amp;"');"</f>
        <v>INSERT INTO HOPDONG VALUES ('C0002', '20-01-2024 8:00', '21-01-2024 8:00', 10000000, 'B0002');</v>
      </c>
    </row>
    <row r="4" spans="1:6">
      <c r="A4" s="3" t="s">
        <v>407</v>
      </c>
      <c r="B4" s="3" t="s">
        <v>248</v>
      </c>
      <c r="C4" s="3" t="s">
        <v>249</v>
      </c>
      <c r="D4" s="3">
        <v>10000000</v>
      </c>
      <c r="E4" s="3" t="s">
        <v>336</v>
      </c>
      <c r="F4" s="1" t="str">
        <f t="shared" si="0"/>
        <v>INSERT INTO HOPDONG VALUES ('C0003', '10-02-2024  10:30', '10-02-2024  18:30', 10000000, 'B0003');</v>
      </c>
    </row>
    <row r="5" spans="1:6">
      <c r="A5" s="3" t="s">
        <v>408</v>
      </c>
      <c r="B5" s="3" t="s">
        <v>251</v>
      </c>
      <c r="C5" s="3" t="s">
        <v>252</v>
      </c>
      <c r="D5" s="3">
        <v>0</v>
      </c>
      <c r="E5" s="3" t="s">
        <v>338</v>
      </c>
      <c r="F5" s="1" t="str">
        <f t="shared" si="0"/>
        <v>INSERT INTO HOPDONG VALUES ('C0004', '15-02-2024 10:00', '16-02-2024 10:00', 0, 'B0004');</v>
      </c>
    </row>
    <row r="6" spans="1:6">
      <c r="A6" s="3" t="s">
        <v>409</v>
      </c>
      <c r="B6" s="3" t="s">
        <v>254</v>
      </c>
      <c r="C6" s="3" t="s">
        <v>255</v>
      </c>
      <c r="D6" s="3">
        <v>10000000</v>
      </c>
      <c r="E6" s="3" t="s">
        <v>342</v>
      </c>
      <c r="F6" s="1" t="str">
        <f t="shared" si="0"/>
        <v>INSERT INTO HOPDONG VALUES ('C0005', '17-02-2024 16:20', '18-02-2024 4:20', 10000000, 'B0005');</v>
      </c>
    </row>
    <row r="7" spans="1:6">
      <c r="A7" s="3" t="s">
        <v>410</v>
      </c>
      <c r="B7" s="3" t="s">
        <v>257</v>
      </c>
      <c r="C7" s="3" t="s">
        <v>258</v>
      </c>
      <c r="D7" s="3">
        <v>10000000</v>
      </c>
      <c r="E7" s="3" t="s">
        <v>343</v>
      </c>
      <c r="F7" s="1" t="str">
        <f t="shared" si="0"/>
        <v>INSERT INTO HOPDONG VALUES ('C0006', '20-02-2024 18:20', '20-02-2024 22:20', 10000000, 'B0006');</v>
      </c>
    </row>
    <row r="8" spans="1:6">
      <c r="A8" s="3" t="s">
        <v>411</v>
      </c>
      <c r="B8" s="3" t="s">
        <v>260</v>
      </c>
      <c r="C8" s="3" t="s">
        <v>261</v>
      </c>
      <c r="D8" s="3">
        <v>10000000</v>
      </c>
      <c r="E8" s="3" t="s">
        <v>345</v>
      </c>
      <c r="F8" s="1" t="str">
        <f t="shared" si="0"/>
        <v>INSERT INTO HOPDONG VALUES ('C0007', '20-02-2024 23:45', '22-02-2024 23:45', 10000000, 'B0007');</v>
      </c>
    </row>
    <row r="9" spans="1:6">
      <c r="A9" s="3" t="s">
        <v>412</v>
      </c>
      <c r="B9" s="3" t="s">
        <v>263</v>
      </c>
      <c r="C9" s="3" t="s">
        <v>264</v>
      </c>
      <c r="D9" s="3">
        <v>0</v>
      </c>
      <c r="E9" s="3" t="s">
        <v>346</v>
      </c>
      <c r="F9" s="1" t="str">
        <f t="shared" si="0"/>
        <v>INSERT INTO HOPDONG VALUES ('C0008', '02-03-2024 8:00', '02-03-2024 16:00 ', 0, 'B0008');</v>
      </c>
    </row>
    <row r="10" spans="1:6">
      <c r="A10" s="3" t="s">
        <v>413</v>
      </c>
      <c r="B10" s="3" t="s">
        <v>266</v>
      </c>
      <c r="C10" s="3" t="s">
        <v>267</v>
      </c>
      <c r="D10" s="3">
        <v>30000000</v>
      </c>
      <c r="E10" s="3" t="s">
        <v>348</v>
      </c>
      <c r="F10" s="1" t="str">
        <f t="shared" si="0"/>
        <v>INSERT INTO HOPDONG VALUES ('C0009', '02-03-2024 6:00', '02-03-2024 14:00', 30000000, 'B0009');</v>
      </c>
    </row>
    <row r="11" spans="1:6">
      <c r="A11" s="3" t="s">
        <v>414</v>
      </c>
      <c r="B11" s="3" t="s">
        <v>269</v>
      </c>
      <c r="C11" s="3" t="s">
        <v>270</v>
      </c>
      <c r="D11" s="3">
        <v>10000000</v>
      </c>
      <c r="E11" s="3" t="s">
        <v>352</v>
      </c>
      <c r="F11" s="1" t="str">
        <f t="shared" si="0"/>
        <v>INSERT INTO HOPDONG VALUES ('C0010', '10-03-2024 8:20', '10-03-2024 12:12', 10000000, 'B0010');</v>
      </c>
    </row>
    <row r="12" spans="1:6">
      <c r="A12" s="3" t="s">
        <v>415</v>
      </c>
      <c r="B12" s="3" t="s">
        <v>273</v>
      </c>
      <c r="C12" s="3" t="s">
        <v>274</v>
      </c>
      <c r="D12" s="3">
        <v>10000000</v>
      </c>
      <c r="E12" s="3" t="s">
        <v>354</v>
      </c>
      <c r="F12" s="1" t="str">
        <f t="shared" si="0"/>
        <v>INSERT INTO HOPDONG VALUES ('C0011', '15-03-2024 18:00', '15-03-2024 22:00', 10000000, 'B0011');</v>
      </c>
    </row>
    <row r="13" spans="1:6">
      <c r="A13" s="3" t="s">
        <v>416</v>
      </c>
      <c r="B13" s="3" t="s">
        <v>277</v>
      </c>
      <c r="C13" s="3" t="s">
        <v>278</v>
      </c>
      <c r="D13" s="3">
        <v>0</v>
      </c>
      <c r="E13" s="3" t="s">
        <v>356</v>
      </c>
      <c r="F13" s="1" t="str">
        <f t="shared" si="0"/>
        <v>INSERT INTO HOPDONG VALUES ('C0012', '23-03-2024 7:15', '23-03-2024 15:15', 0, 'B0012');</v>
      </c>
    </row>
    <row r="14" spans="1:6">
      <c r="A14" s="3" t="s">
        <v>417</v>
      </c>
      <c r="B14" s="3" t="s">
        <v>280</v>
      </c>
      <c r="C14" s="3" t="s">
        <v>281</v>
      </c>
      <c r="D14" s="3">
        <v>20000000</v>
      </c>
      <c r="E14" s="3" t="s">
        <v>357</v>
      </c>
      <c r="F14" s="1" t="str">
        <f t="shared" si="0"/>
        <v>INSERT INTO HOPDONG VALUES ('C0013', '03-04-2024 5:15', '03-04-2024 13:15', 20000000, 'B0013');</v>
      </c>
    </row>
    <row r="15" spans="1:6">
      <c r="A15" s="3" t="s">
        <v>418</v>
      </c>
      <c r="B15" s="3" t="s">
        <v>283</v>
      </c>
      <c r="C15" s="3" t="s">
        <v>284</v>
      </c>
      <c r="D15" s="3">
        <v>10000000</v>
      </c>
      <c r="E15" s="3" t="s">
        <v>359</v>
      </c>
      <c r="F15" s="1" t="str">
        <f t="shared" si="0"/>
        <v>INSERT INTO HOPDONG VALUES ('C0014', '08-04-2024 17:30', '08-04-2024 21:30', 10000000, 'B0014');</v>
      </c>
    </row>
    <row r="16" spans="1:6">
      <c r="A16" s="3" t="s">
        <v>419</v>
      </c>
      <c r="B16" s="3" t="s">
        <v>286</v>
      </c>
      <c r="C16" s="3" t="s">
        <v>287</v>
      </c>
      <c r="D16" s="3">
        <v>10000000</v>
      </c>
      <c r="E16" s="3" t="s">
        <v>394</v>
      </c>
      <c r="F16" s="1" t="str">
        <f t="shared" si="0"/>
        <v>INSERT INTO HOPDONG VALUES ('C0015', '15-04-2024 5:30', '15-04-2024 17:30', 10000000, 'B0015');</v>
      </c>
    </row>
    <row r="17" spans="1:6">
      <c r="A17" s="3" t="s">
        <v>420</v>
      </c>
      <c r="B17" s="3" t="s">
        <v>289</v>
      </c>
      <c r="C17" s="3" t="s">
        <v>290</v>
      </c>
      <c r="D17" s="3">
        <v>10000000</v>
      </c>
      <c r="E17" s="3" t="s">
        <v>362</v>
      </c>
      <c r="F17" s="1" t="str">
        <f t="shared" si="0"/>
        <v>INSERT INTO HOPDONG VALUES ('C0016', '15-04-2024 7:30', '16-04-2024 7:30', 10000000, 'B0016');</v>
      </c>
    </row>
    <row r="18" spans="1:6">
      <c r="A18" s="3" t="s">
        <v>421</v>
      </c>
      <c r="B18" s="3" t="s">
        <v>293</v>
      </c>
      <c r="C18" s="3" t="s">
        <v>294</v>
      </c>
      <c r="D18" s="3">
        <v>20000000</v>
      </c>
      <c r="E18" s="3" t="s">
        <v>363</v>
      </c>
      <c r="F18" s="1" t="str">
        <f t="shared" si="0"/>
        <v>INSERT INTO HOPDONG VALUES ('C0017', '16-04-2024 9:25', '16-04-2024 13:25', 20000000, 'B0017');</v>
      </c>
    </row>
    <row r="19" spans="1:6">
      <c r="A19" s="3" t="s">
        <v>422</v>
      </c>
      <c r="B19" s="3" t="s">
        <v>296</v>
      </c>
      <c r="C19" s="3" t="s">
        <v>297</v>
      </c>
      <c r="D19" s="3">
        <v>10000000</v>
      </c>
      <c r="E19" s="3" t="s">
        <v>365</v>
      </c>
      <c r="F19" s="1" t="str">
        <f t="shared" si="0"/>
        <v>INSERT INTO HOPDONG VALUES ('C0018', '16-04-2024 14:45', '16-04-2024 22:45', 10000000, 'B0018');</v>
      </c>
    </row>
    <row r="20" spans="1:6">
      <c r="A20" s="3" t="s">
        <v>423</v>
      </c>
      <c r="B20" s="3" t="s">
        <v>299</v>
      </c>
      <c r="C20" s="3" t="s">
        <v>300</v>
      </c>
      <c r="D20" s="3">
        <v>0</v>
      </c>
      <c r="E20" s="3" t="s">
        <v>366</v>
      </c>
      <c r="F20" s="1" t="str">
        <f t="shared" si="0"/>
        <v>INSERT INTO HOPDONG VALUES ('C0019', '17-04-2024 6:45', '18-04-2024 6:45', 0, 'B0019');</v>
      </c>
    </row>
    <row r="21" spans="1:6">
      <c r="A21" s="3" t="s">
        <v>424</v>
      </c>
      <c r="B21" s="3" t="s">
        <v>303</v>
      </c>
      <c r="C21" s="3" t="s">
        <v>304</v>
      </c>
      <c r="D21" s="3">
        <v>20000000</v>
      </c>
      <c r="E21" s="3" t="s">
        <v>367</v>
      </c>
      <c r="F21" s="1" t="str">
        <f t="shared" si="0"/>
        <v>INSERT INTO HOPDONG VALUES ('C0020', '18-04-2024 5:00', '18-04-2024 13:00', 20000000, 'B0020');</v>
      </c>
    </row>
    <row r="22" spans="1:6">
      <c r="A22" s="3" t="s">
        <v>425</v>
      </c>
      <c r="B22" s="3" t="s">
        <v>307</v>
      </c>
      <c r="C22" s="3" t="s">
        <v>308</v>
      </c>
      <c r="D22" s="3">
        <v>10000000</v>
      </c>
      <c r="E22" s="3" t="s">
        <v>368</v>
      </c>
      <c r="F22" s="1" t="str">
        <f t="shared" si="0"/>
        <v>INSERT INTO HOPDONG VALUES ('C0021', '17-04-2024 11:40', '17-04-2024 23:40', 10000000, 'B0021');</v>
      </c>
    </row>
    <row r="23" spans="1:6">
      <c r="A23" s="3" t="s">
        <v>426</v>
      </c>
      <c r="B23" s="3" t="s">
        <v>310</v>
      </c>
      <c r="C23" s="3" t="s">
        <v>311</v>
      </c>
      <c r="D23" s="3">
        <v>0</v>
      </c>
      <c r="E23" s="3" t="s">
        <v>369</v>
      </c>
      <c r="F23" s="1" t="str">
        <f t="shared" si="0"/>
        <v>INSERT INTO HOPDONG VALUES ('C0022', '18-04-2024 7:45', '18-04-2024 19:45', 0, 'B0022');</v>
      </c>
    </row>
    <row r="24" spans="1:6">
      <c r="A24" s="3" t="s">
        <v>482</v>
      </c>
      <c r="B24" s="3" t="s">
        <v>313</v>
      </c>
      <c r="C24" s="3" t="s">
        <v>314</v>
      </c>
      <c r="D24" s="3">
        <v>10000000</v>
      </c>
      <c r="E24" s="3" t="s">
        <v>473</v>
      </c>
      <c r="F24" s="1" t="str">
        <f t="shared" si="0"/>
        <v>INSERT INTO HOPDONG VALUES ('C0023', '19-04-2024 5:15', '19-04-2024 9:15', 10000000, 'B0023');</v>
      </c>
    </row>
    <row r="25" spans="1:6">
      <c r="A25" s="3" t="s">
        <v>483</v>
      </c>
      <c r="B25" s="3" t="s">
        <v>304</v>
      </c>
      <c r="C25" s="3" t="s">
        <v>316</v>
      </c>
      <c r="D25" s="3">
        <v>10000000</v>
      </c>
      <c r="E25" s="3" t="s">
        <v>474</v>
      </c>
      <c r="F25" s="1" t="str">
        <f t="shared" si="0"/>
        <v>INSERT INTO HOPDONG VALUES ('C0024', '18-04-2024 13:00', '18-04-2024  1:00', 10000000, 'B0024');</v>
      </c>
    </row>
    <row r="26" spans="1:6">
      <c r="A26" s="3" t="s">
        <v>484</v>
      </c>
      <c r="B26" s="3" t="s">
        <v>303</v>
      </c>
      <c r="C26" s="3" t="s">
        <v>304</v>
      </c>
      <c r="D26" s="3">
        <v>20000000</v>
      </c>
      <c r="E26" s="3" t="s">
        <v>475</v>
      </c>
      <c r="F26" s="1" t="str">
        <f t="shared" si="0"/>
        <v>INSERT INTO HOPDONG VALUES ('C0025', '18-04-2024 5:00', '18-04-2024 13:00', 20000000, 'B0025');</v>
      </c>
    </row>
    <row r="27" spans="1:6">
      <c r="A27" s="3" t="s">
        <v>485</v>
      </c>
      <c r="B27" s="3" t="s">
        <v>319</v>
      </c>
      <c r="C27" s="3" t="s">
        <v>320</v>
      </c>
      <c r="D27" s="3">
        <v>20000000</v>
      </c>
      <c r="E27" s="3" t="s">
        <v>478</v>
      </c>
      <c r="F27" s="1" t="str">
        <f t="shared" si="0"/>
        <v>INSERT INTO HOPDONG VALUES ('C0026', '17-04-2024 15:15', '19-04-2024 15:15', 20000000, 'B0026');</v>
      </c>
    </row>
    <row r="28" spans="1:6">
      <c r="A28" s="3" t="s">
        <v>486</v>
      </c>
      <c r="B28" s="3" t="s">
        <v>322</v>
      </c>
      <c r="C28" s="3" t="s">
        <v>323</v>
      </c>
      <c r="D28" s="3">
        <v>0</v>
      </c>
      <c r="E28" s="3" t="s">
        <v>480</v>
      </c>
      <c r="F28" s="1" t="str">
        <f t="shared" si="0"/>
        <v>INSERT INTO HOPDONG VALUES ('C0027', '18-04-2024 8:00', '19-04-2024 8:00', 0, 'B0027');</v>
      </c>
    </row>
    <row r="29" spans="1:6">
      <c r="A29" s="3" t="s">
        <v>487</v>
      </c>
      <c r="B29" s="3" t="s">
        <v>325</v>
      </c>
      <c r="C29" s="3" t="s">
        <v>326</v>
      </c>
      <c r="D29" s="3">
        <v>10000000</v>
      </c>
      <c r="E29" s="3" t="s">
        <v>481</v>
      </c>
      <c r="F29" s="1" t="str">
        <f t="shared" si="0"/>
        <v>INSERT INTO HOPDONG VALUES ('C0028', '17-04-2024 15:45', '17-04-2024 19:45', 10000000, 'B0028');</v>
      </c>
    </row>
  </sheetData>
  <pageMargins left="0.7" right="0.7" top="0.75" bottom="0.75" header="0.3" footer="0.3"/>
  <pageSetup paperSize="1" orientation="portrait"/>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1"/>
  <sheetViews>
    <sheetView zoomScale="76" zoomScaleNormal="76" workbookViewId="0">
      <selection activeCell="K23" sqref="K23"/>
    </sheetView>
  </sheetViews>
  <sheetFormatPr defaultColWidth="9" defaultRowHeight="13.5"/>
  <cols>
    <col min="1" max="1" width="7.13274336283186" style="59" customWidth="1"/>
    <col min="2" max="2" width="11.3982300884956" style="59" customWidth="1"/>
    <col min="3" max="3" width="16" style="59" customWidth="1"/>
    <col min="4" max="4" width="20.4690265486726" style="59" customWidth="1"/>
    <col min="5" max="5" width="9.26548672566372" style="59" customWidth="1"/>
    <col min="6" max="6" width="12.3362831858407" style="59" customWidth="1"/>
    <col min="7" max="7" width="10.6017699115044" style="59" customWidth="1"/>
    <col min="8" max="8" width="11" style="59" customWidth="1"/>
    <col min="9" max="9" width="13.1327433628319" style="59" customWidth="1"/>
    <col min="10" max="10" width="6.92920353982301" style="59" customWidth="1"/>
    <col min="11" max="11" width="140.867256637168" style="59" customWidth="1"/>
    <col min="12" max="16384" width="9.07079646017699" style="59"/>
  </cols>
  <sheetData>
    <row r="1" spans="1:10">
      <c r="A1" s="68" t="s">
        <v>109</v>
      </c>
      <c r="B1" s="68" t="s">
        <v>110</v>
      </c>
      <c r="C1" s="68" t="s">
        <v>111</v>
      </c>
      <c r="D1" s="68" t="s">
        <v>112</v>
      </c>
      <c r="E1" s="68" t="s">
        <v>2</v>
      </c>
      <c r="F1" s="68" t="s">
        <v>3</v>
      </c>
      <c r="G1" s="68" t="s">
        <v>113</v>
      </c>
      <c r="H1" s="68" t="s">
        <v>114</v>
      </c>
      <c r="I1" s="68" t="s">
        <v>115</v>
      </c>
      <c r="J1" s="68" t="s">
        <v>116</v>
      </c>
    </row>
    <row r="2" spans="1:11">
      <c r="A2" s="69">
        <v>2001</v>
      </c>
      <c r="B2" s="69" t="s">
        <v>117</v>
      </c>
      <c r="C2" s="69">
        <v>123456</v>
      </c>
      <c r="D2" s="69" t="s">
        <v>118</v>
      </c>
      <c r="E2" s="69" t="s">
        <v>9</v>
      </c>
      <c r="F2" s="69" t="s">
        <v>119</v>
      </c>
      <c r="G2" s="69" t="s">
        <v>120</v>
      </c>
      <c r="H2" s="70">
        <v>8000000</v>
      </c>
      <c r="I2" s="69" t="s">
        <v>121</v>
      </c>
      <c r="J2" s="69" t="s">
        <v>122</v>
      </c>
      <c r="K2" s="59" t="str">
        <f>"INSERT INTO TAIKHOAN  VALUES ("&amp;A2&amp;", '"&amp;B2&amp;"', '"&amp;C2&amp;"', '"&amp;D2&amp;"', '"&amp;E2&amp;"',"&amp;F2&amp;"', '"&amp;G2&amp;"', "&amp;H2&amp;", '"&amp;I2&amp;"', "&amp;J2&amp;");"</f>
        <v>INSERT INTO TAIKHOAN  VALUES (2001, 'admin', '123456', 'Phạm Ngọc Tài', 'Nam',24-06-2000', 'Admin', 8000000, '13-12-2023', NULL);</v>
      </c>
    </row>
    <row r="3" spans="1:11">
      <c r="A3" s="69">
        <v>2002</v>
      </c>
      <c r="B3" s="69" t="s">
        <v>123</v>
      </c>
      <c r="C3" s="69">
        <v>123456</v>
      </c>
      <c r="D3" s="69" t="s">
        <v>124</v>
      </c>
      <c r="E3" s="69" t="s">
        <v>15</v>
      </c>
      <c r="F3" s="69" t="s">
        <v>125</v>
      </c>
      <c r="G3" s="69" t="s">
        <v>126</v>
      </c>
      <c r="H3" s="70">
        <f>8000000*0.1*9+8000000</f>
        <v>15200000</v>
      </c>
      <c r="I3" s="69" t="s">
        <v>127</v>
      </c>
      <c r="J3" s="69" t="s">
        <v>122</v>
      </c>
      <c r="K3" s="59" t="str">
        <f t="shared" ref="K3:K11" si="0">"INSERT INTO TAIKHOAN  VALUES ("&amp;A3&amp;", '"&amp;B3&amp;"', '"&amp;C3&amp;"', '"&amp;D3&amp;"', '"&amp;E3&amp;"',"&amp;F3&amp;"', '"&amp;G3&amp;"', "&amp;H3&amp;", '"&amp;I3&amp;"', "&amp;J3&amp;");"</f>
        <v>INSERT INTO TAIKHOAN  VALUES (2002, 'quanly', '123456', 'Bùi Xuân Thường', 'Nữ',13-07-1990', 'Quản lý', 15200000, '21-11-2023', NULL);</v>
      </c>
    </row>
    <row r="4" spans="1:11">
      <c r="A4" s="69">
        <v>2003</v>
      </c>
      <c r="B4" s="69" t="s">
        <v>128</v>
      </c>
      <c r="C4" s="69">
        <v>123456</v>
      </c>
      <c r="D4" s="69" t="s">
        <v>129</v>
      </c>
      <c r="E4" s="69" t="s">
        <v>15</v>
      </c>
      <c r="F4" s="85" t="s">
        <v>130</v>
      </c>
      <c r="G4" s="69" t="s">
        <v>131</v>
      </c>
      <c r="H4" s="70">
        <v>6100000</v>
      </c>
      <c r="I4" s="69" t="s">
        <v>132</v>
      </c>
      <c r="J4" s="69" t="s">
        <v>133</v>
      </c>
      <c r="K4" s="59" t="str">
        <f t="shared" si="0"/>
        <v>INSERT INTO TAIKHOAN  VALUES (2003, 'nhanvien', '123456', 'Trần Thị Như  Ý', 'Nữ',04-05-2002', 'Nhân viên', 6100000, '21-12-2023', NV02);</v>
      </c>
    </row>
    <row r="5" spans="1:11">
      <c r="A5" s="69">
        <v>2004</v>
      </c>
      <c r="B5" s="69" t="s">
        <v>134</v>
      </c>
      <c r="C5" s="69" t="s">
        <v>135</v>
      </c>
      <c r="D5" s="69" t="s">
        <v>136</v>
      </c>
      <c r="E5" s="69" t="s">
        <v>9</v>
      </c>
      <c r="F5" s="69" t="s">
        <v>137</v>
      </c>
      <c r="G5" s="69" t="s">
        <v>131</v>
      </c>
      <c r="H5" s="70">
        <v>6100000</v>
      </c>
      <c r="I5" s="69" t="s">
        <v>132</v>
      </c>
      <c r="J5" s="69" t="s">
        <v>133</v>
      </c>
      <c r="K5" s="59" t="str">
        <f t="shared" si="0"/>
        <v>INSERT INTO TAIKHOAN  VALUES (2004, 'linhnvl', 'linhnvl1234', 'Nguyễn Văn Linh', 'Nam',14-01-2002', 'Nhân viên', 6100000, '21-12-2023', NV02);</v>
      </c>
    </row>
    <row r="6" spans="1:11">
      <c r="A6" s="69">
        <v>2005</v>
      </c>
      <c r="B6" s="69" t="s">
        <v>138</v>
      </c>
      <c r="C6" s="69" t="s">
        <v>139</v>
      </c>
      <c r="D6" s="69" t="s">
        <v>140</v>
      </c>
      <c r="E6" s="69" t="s">
        <v>15</v>
      </c>
      <c r="F6" s="86" t="s">
        <v>141</v>
      </c>
      <c r="G6" s="69" t="s">
        <v>131</v>
      </c>
      <c r="H6" s="70">
        <v>8000000</v>
      </c>
      <c r="I6" s="69" t="s">
        <v>132</v>
      </c>
      <c r="J6" s="69" t="s">
        <v>133</v>
      </c>
      <c r="K6" s="59" t="str">
        <f t="shared" si="0"/>
        <v>INSERT INTO TAIKHOAN  VALUES (2005, 'phuongntp', 'phuongntp1234', 'Nguyễn Thị Phương', 'Nữ',03-09-1998', 'Nhân viên', 8000000, '21-12-2023', NV02);</v>
      </c>
    </row>
    <row r="7" spans="1:11">
      <c r="A7" s="69">
        <v>2006</v>
      </c>
      <c r="B7" s="69" t="s">
        <v>142</v>
      </c>
      <c r="C7" s="69" t="s">
        <v>143</v>
      </c>
      <c r="D7" s="69" t="s">
        <v>144</v>
      </c>
      <c r="E7" s="69" t="s">
        <v>9</v>
      </c>
      <c r="F7" s="69" t="s">
        <v>145</v>
      </c>
      <c r="G7" s="69" t="s">
        <v>131</v>
      </c>
      <c r="H7" s="70">
        <v>8000000</v>
      </c>
      <c r="I7" s="69" t="s">
        <v>146</v>
      </c>
      <c r="J7" s="69" t="s">
        <v>133</v>
      </c>
      <c r="K7" s="59" t="str">
        <f t="shared" si="0"/>
        <v>INSERT INTO TAIKHOAN  VALUES (2006, 'binhptb', 'binhptb1234', 'Phạm Thanh Bình', 'Nam',24-01-1989', 'Nhân viên', 8000000, '27-12-2023', NV02);</v>
      </c>
    </row>
    <row r="8" spans="1:11">
      <c r="A8" s="69">
        <v>2007</v>
      </c>
      <c r="B8" s="69" t="s">
        <v>147</v>
      </c>
      <c r="C8" s="69" t="s">
        <v>148</v>
      </c>
      <c r="D8" s="69" t="s">
        <v>149</v>
      </c>
      <c r="E8" s="69" t="s">
        <v>9</v>
      </c>
      <c r="F8" s="69" t="s">
        <v>150</v>
      </c>
      <c r="G8" s="69" t="s">
        <v>131</v>
      </c>
      <c r="H8" s="70">
        <v>8000000</v>
      </c>
      <c r="I8" s="69" t="s">
        <v>146</v>
      </c>
      <c r="J8" s="69" t="s">
        <v>133</v>
      </c>
      <c r="K8" s="59" t="str">
        <f t="shared" si="0"/>
        <v>INSERT INTO TAIKHOAN  VALUES (2007, 'phongntp', 'phongntp1234', 'Nguyễn Thanh Phong', 'Nam',31-02-2000', 'Nhân viên', 8000000, '27-12-2023', NV02);</v>
      </c>
    </row>
    <row r="9" spans="1:11">
      <c r="A9" s="69">
        <v>2008</v>
      </c>
      <c r="B9" s="69" t="s">
        <v>151</v>
      </c>
      <c r="C9" s="69" t="s">
        <v>152</v>
      </c>
      <c r="D9" s="69" t="s">
        <v>153</v>
      </c>
      <c r="E9" s="69" t="s">
        <v>15</v>
      </c>
      <c r="F9" s="86" t="s">
        <v>154</v>
      </c>
      <c r="G9" s="69" t="s">
        <v>131</v>
      </c>
      <c r="H9" s="70">
        <v>8000000</v>
      </c>
      <c r="I9" s="69" t="s">
        <v>146</v>
      </c>
      <c r="J9" s="69" t="s">
        <v>133</v>
      </c>
      <c r="K9" s="59" t="str">
        <f t="shared" si="0"/>
        <v>INSERT INTO TAIKHOAN  VALUES (2008, 'tuyetctt', 'tuyetctt1234', 'Cao Thị Tuyết', 'Nữ',02-05-2001', 'Nhân viên', 8000000, '27-12-2023', NV02);</v>
      </c>
    </row>
    <row r="10" spans="1:11">
      <c r="A10" s="69">
        <v>2009</v>
      </c>
      <c r="B10" s="69" t="s">
        <v>155</v>
      </c>
      <c r="C10" s="69" t="s">
        <v>156</v>
      </c>
      <c r="D10" s="69" t="s">
        <v>157</v>
      </c>
      <c r="E10" s="69" t="s">
        <v>9</v>
      </c>
      <c r="F10" s="86" t="s">
        <v>158</v>
      </c>
      <c r="G10" s="69" t="s">
        <v>131</v>
      </c>
      <c r="H10" s="70">
        <v>8000000</v>
      </c>
      <c r="I10" s="69" t="s">
        <v>146</v>
      </c>
      <c r="J10" s="69" t="s">
        <v>133</v>
      </c>
      <c r="K10" s="59" t="str">
        <f t="shared" si="0"/>
        <v>INSERT INTO TAIKHOAN  VALUES (2009, 'hienndh', 'hienndh1234', 'Nguyễn Đức Hiền', 'Nam',12-06-1998', 'Nhân viên', 8000000, '27-12-2023', NV02);</v>
      </c>
    </row>
    <row r="11" spans="1:11">
      <c r="A11" s="69">
        <v>2010</v>
      </c>
      <c r="B11" s="69" t="s">
        <v>159</v>
      </c>
      <c r="C11" s="69" t="s">
        <v>160</v>
      </c>
      <c r="D11" s="69" t="s">
        <v>161</v>
      </c>
      <c r="E11" s="69" t="s">
        <v>9</v>
      </c>
      <c r="F11" s="69" t="s">
        <v>162</v>
      </c>
      <c r="G11" s="69" t="s">
        <v>131</v>
      </c>
      <c r="H11" s="70">
        <v>8000000</v>
      </c>
      <c r="I11" s="69" t="s">
        <v>163</v>
      </c>
      <c r="J11" s="69" t="s">
        <v>133</v>
      </c>
      <c r="K11" s="59" t="str">
        <f t="shared" si="0"/>
        <v>INSERT INTO TAIKHOAN  VALUES (2010, 'tuanhat', 'tuanhat1234', 'Hoàng  Anh Tuấn', 'Nam',16-01-2001', 'Nhân viên', 8000000, '15-02-2024', NV02);</v>
      </c>
    </row>
  </sheetData>
  <pageMargins left="0.7" right="0.7" top="0.75" bottom="0.75" header="0.3" footer="0.3"/>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
  <sheetViews>
    <sheetView zoomScale="74" zoomScaleNormal="74" workbookViewId="0">
      <selection activeCell="J12" sqref="J12"/>
    </sheetView>
  </sheetViews>
  <sheetFormatPr defaultColWidth="8.39823008849558" defaultRowHeight="13.5" outlineLevelRow="3" outlineLevelCol="4"/>
  <cols>
    <col min="1" max="1" width="6.13274336283186" style="67" customWidth="1"/>
    <col min="2" max="2" width="10.7964601769912" style="67" customWidth="1"/>
    <col min="3" max="3" width="8.53097345132743" style="67" customWidth="1"/>
    <col min="4" max="4" width="7" style="67" customWidth="1"/>
    <col min="5" max="5" width="46.929203539823" style="67" customWidth="1"/>
    <col min="6" max="16384" width="8.39823008849558" style="67"/>
  </cols>
  <sheetData>
    <row r="1" spans="1:4">
      <c r="A1" s="37" t="s">
        <v>164</v>
      </c>
      <c r="B1" s="37" t="s">
        <v>165</v>
      </c>
      <c r="C1" s="37" t="s">
        <v>166</v>
      </c>
      <c r="D1" s="37" t="s">
        <v>167</v>
      </c>
    </row>
    <row r="2" spans="1:5">
      <c r="A2" s="38">
        <v>3001</v>
      </c>
      <c r="B2" s="38" t="s">
        <v>168</v>
      </c>
      <c r="C2" s="38">
        <v>10</v>
      </c>
      <c r="D2" s="38">
        <v>4</v>
      </c>
      <c r="E2" s="67" t="str">
        <f>"INSERT INTO LOAIXE VALUES ("&amp;A2&amp;", '"&amp;B2&amp;"', "&amp;C2&amp;", "&amp;D2&amp;");"</f>
        <v>INSERT INTO LOAIXE VALUES (3001, 'Xe bốn chỗ ', 10, 4);</v>
      </c>
    </row>
    <row r="3" spans="1:5">
      <c r="A3" s="38">
        <v>3002</v>
      </c>
      <c r="B3" s="38" t="s">
        <v>169</v>
      </c>
      <c r="C3" s="38">
        <v>6</v>
      </c>
      <c r="D3" s="38">
        <v>7</v>
      </c>
      <c r="E3" s="67" t="str">
        <f t="shared" ref="E3:E4" si="0">"INSERT INTO LOAIXE VALUES ("&amp;A3&amp;", '"&amp;B3&amp;"', "&amp;C3&amp;", "&amp;D3&amp;");"</f>
        <v>INSERT INTO LOAIXE VALUES (3002, 'Xe bảy chỗ ', 6, 7);</v>
      </c>
    </row>
    <row r="4" spans="1:5">
      <c r="A4" s="38">
        <v>3003</v>
      </c>
      <c r="B4" s="38" t="s">
        <v>170</v>
      </c>
      <c r="C4" s="38">
        <v>4</v>
      </c>
      <c r="D4" s="38">
        <v>2</v>
      </c>
      <c r="E4" s="67" t="str">
        <f t="shared" si="0"/>
        <v>INSERT INTO LOAIXE VALUES (3003, 'Xe máy', 4, 2);</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1"/>
  <sheetViews>
    <sheetView zoomScale="60" zoomScaleNormal="60" workbookViewId="0">
      <selection activeCell="J34" sqref="J34"/>
    </sheetView>
  </sheetViews>
  <sheetFormatPr defaultColWidth="9" defaultRowHeight="13.5"/>
  <cols>
    <col min="1" max="1" width="7.53097345132743" customWidth="1"/>
    <col min="2" max="2" width="29.1327433628319" customWidth="1"/>
    <col min="3" max="3" width="13.2035398230088" customWidth="1"/>
    <col min="4" max="4" width="16.5309734513274" customWidth="1"/>
    <col min="5" max="5" width="14.1327433628319" customWidth="1"/>
    <col min="6" max="6" width="12.8672566371681" customWidth="1"/>
    <col min="7" max="7" width="12.7964601769912" customWidth="1"/>
    <col min="8" max="8" width="17.5309734513274" customWidth="1"/>
    <col min="9" max="9" width="21.2035398230088" customWidth="1"/>
    <col min="10" max="10" width="112.469026548673" customWidth="1"/>
  </cols>
  <sheetData>
    <row r="1" spans="1:10">
      <c r="A1" s="37" t="s">
        <v>171</v>
      </c>
      <c r="B1" s="37" t="s">
        <v>172</v>
      </c>
      <c r="C1" s="37" t="s">
        <v>173</v>
      </c>
      <c r="D1" s="37" t="s">
        <v>174</v>
      </c>
      <c r="E1" s="37" t="s">
        <v>175</v>
      </c>
      <c r="F1" s="37" t="s">
        <v>176</v>
      </c>
      <c r="G1" s="37" t="s">
        <v>177</v>
      </c>
      <c r="H1" s="37" t="s">
        <v>178</v>
      </c>
      <c r="I1" s="37" t="s">
        <v>164</v>
      </c>
      <c r="J1" s="38"/>
    </row>
    <row r="2" spans="1:10">
      <c r="A2" s="38">
        <v>4001</v>
      </c>
      <c r="B2" s="87" t="s">
        <v>179</v>
      </c>
      <c r="C2" s="87" t="s">
        <v>180</v>
      </c>
      <c r="D2" s="87" t="s">
        <v>181</v>
      </c>
      <c r="E2" s="38">
        <v>5</v>
      </c>
      <c r="F2" s="38">
        <v>500000</v>
      </c>
      <c r="G2" s="38" t="s">
        <v>182</v>
      </c>
      <c r="H2" s="38">
        <v>10000000</v>
      </c>
      <c r="I2" s="38">
        <v>3001</v>
      </c>
      <c r="J2" s="38" t="str">
        <f>"INSERT INTO XE VALUES ("&amp;A2&amp;", '"&amp;B2&amp;"', '"&amp;C2&amp;"', '"&amp;D2&amp;"', "&amp;E2&amp;", "&amp;F2&amp;", '"&amp;G2&amp;"', "&amp;H2&amp;", "&amp;I2&amp;");"</f>
        <v>INSERT INTO XE VALUES (4001, 'HUYNDAI I10 SEDAN 2020', '51B - 22654', 'Không hư', 5, 500000, 'HUYNDAI', 10000000, 3001);</v>
      </c>
    </row>
    <row r="3" spans="1:10">
      <c r="A3" s="38">
        <v>4002</v>
      </c>
      <c r="B3" s="38" t="s">
        <v>183</v>
      </c>
      <c r="C3" s="87" t="s">
        <v>184</v>
      </c>
      <c r="D3" s="87" t="s">
        <v>181</v>
      </c>
      <c r="E3" s="38">
        <v>3</v>
      </c>
      <c r="F3" s="38">
        <v>550000</v>
      </c>
      <c r="G3" s="38" t="s">
        <v>185</v>
      </c>
      <c r="H3" s="38">
        <v>10000000</v>
      </c>
      <c r="I3" s="38">
        <v>3001</v>
      </c>
      <c r="J3" s="38" t="str">
        <f t="shared" ref="J3:J21" si="0">"INSERT INTO XE VALUES ("&amp;A3&amp;", '"&amp;B3&amp;"', '"&amp;C3&amp;"', '"&amp;D3&amp;"', "&amp;E3&amp;", "&amp;F3&amp;", '"&amp;G3&amp;"', "&amp;H3&amp;", "&amp;I3&amp;");"</f>
        <v>INSERT INTO XE VALUES (4002, 'TOYOTA VIOS 2018', '51B - 22655', 'Không hư', 3, 550000, 'TOYOTA', 10000000, 3001);</v>
      </c>
    </row>
    <row r="4" spans="1:10">
      <c r="A4" s="38">
        <v>4003</v>
      </c>
      <c r="B4" s="38" t="s">
        <v>186</v>
      </c>
      <c r="C4" s="87" t="s">
        <v>187</v>
      </c>
      <c r="D4" s="87" t="s">
        <v>181</v>
      </c>
      <c r="E4" s="38">
        <v>4</v>
      </c>
      <c r="F4" s="38">
        <v>600000</v>
      </c>
      <c r="G4" s="38" t="s">
        <v>188</v>
      </c>
      <c r="H4" s="38">
        <v>10000000</v>
      </c>
      <c r="I4" s="38">
        <v>3001</v>
      </c>
      <c r="J4" s="38" t="str">
        <f t="shared" si="0"/>
        <v>INSERT INTO XE VALUES (4003, 'MITSUBISHI ATTRAGE 2023', '51B - 22656', 'Không hư', 4, 600000, 'MITSUBISHI', 10000000, 3001);</v>
      </c>
    </row>
    <row r="5" spans="1:10">
      <c r="A5" s="38">
        <v>4004</v>
      </c>
      <c r="B5" s="38" t="s">
        <v>189</v>
      </c>
      <c r="C5" s="87" t="s">
        <v>190</v>
      </c>
      <c r="D5" s="87" t="s">
        <v>181</v>
      </c>
      <c r="E5" s="38">
        <v>5</v>
      </c>
      <c r="F5" s="38">
        <v>450000</v>
      </c>
      <c r="G5" s="38" t="s">
        <v>191</v>
      </c>
      <c r="H5" s="38">
        <v>10000000</v>
      </c>
      <c r="I5" s="38">
        <v>3001</v>
      </c>
      <c r="J5" s="38" t="str">
        <f t="shared" si="0"/>
        <v>INSERT INTO XE VALUES (4004, 'KIA SOLUTO 2020', '51B - 22657', 'Không hư', 5, 450000, 'KIA MORNING', 10000000, 3001);</v>
      </c>
    </row>
    <row r="6" spans="1:10">
      <c r="A6" s="38">
        <v>4005</v>
      </c>
      <c r="B6" s="38" t="s">
        <v>192</v>
      </c>
      <c r="C6" s="87" t="s">
        <v>193</v>
      </c>
      <c r="D6" s="87" t="s">
        <v>181</v>
      </c>
      <c r="E6" s="38">
        <v>3</v>
      </c>
      <c r="F6" s="38">
        <v>550000</v>
      </c>
      <c r="G6" s="38" t="s">
        <v>194</v>
      </c>
      <c r="H6" s="38">
        <v>10000000</v>
      </c>
      <c r="I6" s="38">
        <v>3001</v>
      </c>
      <c r="J6" s="38" t="str">
        <f t="shared" si="0"/>
        <v>INSERT INTO XE VALUES (4005, 'HONDA CITY 2017', '51B - 22658', 'Không hư', 3, 550000, 'HONDA', 10000000, 3001);</v>
      </c>
    </row>
    <row r="7" spans="1:10">
      <c r="A7" s="38">
        <v>4006</v>
      </c>
      <c r="B7" s="38" t="s">
        <v>195</v>
      </c>
      <c r="C7" s="87" t="s">
        <v>196</v>
      </c>
      <c r="D7" s="87" t="s">
        <v>197</v>
      </c>
      <c r="E7" s="38">
        <v>2</v>
      </c>
      <c r="F7" s="38">
        <v>500000</v>
      </c>
      <c r="G7" s="38" t="s">
        <v>182</v>
      </c>
      <c r="H7" s="38">
        <v>10000000</v>
      </c>
      <c r="I7" s="38">
        <v>3001</v>
      </c>
      <c r="J7" s="38" t="str">
        <f t="shared" si="0"/>
        <v>INSERT INTO XE VALUES (4006, 'HUYNDAI ACCENT 2021', '51B - 22659', 'Hư', 2, 500000, 'HUYNDAI', 10000000, 3001);</v>
      </c>
    </row>
    <row r="8" spans="1:10">
      <c r="A8" s="38">
        <v>4007</v>
      </c>
      <c r="B8" s="38" t="s">
        <v>198</v>
      </c>
      <c r="C8" s="87" t="s">
        <v>199</v>
      </c>
      <c r="D8" s="87" t="s">
        <v>181</v>
      </c>
      <c r="E8" s="38">
        <v>5</v>
      </c>
      <c r="F8" s="38">
        <v>600000</v>
      </c>
      <c r="G8" s="38" t="s">
        <v>191</v>
      </c>
      <c r="H8" s="38">
        <v>10000000</v>
      </c>
      <c r="I8" s="38">
        <v>3001</v>
      </c>
      <c r="J8" s="38" t="str">
        <f t="shared" si="0"/>
        <v>INSERT INTO XE VALUES (4007, 'KIA K3 LUXURY 2022', '51B - 22660', 'Không hư', 5, 600000, 'KIA MORNING', 10000000, 3001);</v>
      </c>
    </row>
    <row r="9" spans="1:10">
      <c r="A9" s="38">
        <v>4008</v>
      </c>
      <c r="B9" s="38" t="s">
        <v>200</v>
      </c>
      <c r="C9" s="87" t="s">
        <v>201</v>
      </c>
      <c r="D9" s="87" t="s">
        <v>181</v>
      </c>
      <c r="E9" s="38">
        <v>6</v>
      </c>
      <c r="F9" s="38">
        <v>750000</v>
      </c>
      <c r="G9" s="38" t="s">
        <v>202</v>
      </c>
      <c r="H9" s="38">
        <v>10000000</v>
      </c>
      <c r="I9" s="38">
        <v>3001</v>
      </c>
      <c r="J9" s="38" t="str">
        <f t="shared" si="0"/>
        <v>INSERT INTO XE VALUES (4008, 'MERCERDES C200 2016', '51B - 22661', 'Không hư', 6, 750000, 'MERCEDES', 10000000, 3001);</v>
      </c>
    </row>
    <row r="10" spans="1:10">
      <c r="A10" s="38">
        <v>4009</v>
      </c>
      <c r="B10" s="38" t="s">
        <v>203</v>
      </c>
      <c r="C10" s="87" t="s">
        <v>204</v>
      </c>
      <c r="D10" s="87" t="s">
        <v>181</v>
      </c>
      <c r="E10" s="38">
        <v>7</v>
      </c>
      <c r="F10" s="38">
        <v>800000</v>
      </c>
      <c r="G10" s="38" t="s">
        <v>202</v>
      </c>
      <c r="H10" s="38">
        <v>10000000</v>
      </c>
      <c r="I10" s="38">
        <v>3001</v>
      </c>
      <c r="J10" s="38" t="str">
        <f t="shared" si="0"/>
        <v>INSERT INTO XE VALUES (4009, 'MERCERDES C300 AMG 2017', '51B - 22662', 'Không hư', 7, 800000, 'MERCEDES', 10000000, 3001);</v>
      </c>
    </row>
    <row r="11" spans="1:10">
      <c r="A11" s="38">
        <v>4010</v>
      </c>
      <c r="B11" s="38" t="s">
        <v>205</v>
      </c>
      <c r="C11" s="87" t="s">
        <v>206</v>
      </c>
      <c r="D11" s="87" t="s">
        <v>181</v>
      </c>
      <c r="E11" s="38">
        <v>3</v>
      </c>
      <c r="F11" s="38">
        <v>700000</v>
      </c>
      <c r="G11" s="38" t="s">
        <v>207</v>
      </c>
      <c r="H11" s="38">
        <v>10000000</v>
      </c>
      <c r="I11" s="38">
        <v>3001</v>
      </c>
      <c r="J11" s="38" t="str">
        <f t="shared" si="0"/>
        <v>INSERT INTO XE VALUES (4010, 'LEXUS IS 300 2021', '51B - 22663', 'Không hư', 3, 700000, 'LEXUS', 10000000, 3001);</v>
      </c>
    </row>
    <row r="12" spans="1:10">
      <c r="A12" s="38">
        <v>4011</v>
      </c>
      <c r="B12" s="38" t="s">
        <v>208</v>
      </c>
      <c r="C12" s="87" t="s">
        <v>209</v>
      </c>
      <c r="D12" s="87" t="s">
        <v>181</v>
      </c>
      <c r="E12" s="38">
        <v>3</v>
      </c>
      <c r="F12" s="38">
        <v>700000</v>
      </c>
      <c r="G12" s="38" t="s">
        <v>188</v>
      </c>
      <c r="H12" s="38">
        <v>10000000</v>
      </c>
      <c r="I12" s="38">
        <v>3002</v>
      </c>
      <c r="J12" s="38" t="str">
        <f t="shared" si="0"/>
        <v>INSERT INTO XE VALUES (4011, 'TOYOTA FORTURN 2016', '51B - 22664', 'Không hư', 3, 700000, 'MITSUBISHI', 10000000, 3002);</v>
      </c>
    </row>
    <row r="13" spans="1:10">
      <c r="A13" s="38">
        <v>4012</v>
      </c>
      <c r="B13" s="38" t="s">
        <v>210</v>
      </c>
      <c r="C13" s="87" t="s">
        <v>211</v>
      </c>
      <c r="D13" s="87" t="s">
        <v>181</v>
      </c>
      <c r="E13" s="38">
        <v>3</v>
      </c>
      <c r="F13" s="38">
        <v>600000</v>
      </c>
      <c r="G13" s="38" t="s">
        <v>185</v>
      </c>
      <c r="H13" s="38">
        <v>10000000</v>
      </c>
      <c r="I13" s="38">
        <v>3002</v>
      </c>
      <c r="J13" s="38" t="str">
        <f t="shared" si="0"/>
        <v>INSERT INTO XE VALUES (4012, 'MITSUBISHI XPANDER 2023', '51B - 22665', 'Không hư', 3, 600000, 'TOYOTA', 10000000, 3002);</v>
      </c>
    </row>
    <row r="14" spans="1:10">
      <c r="A14" s="38">
        <v>4013</v>
      </c>
      <c r="B14" s="38" t="s">
        <v>212</v>
      </c>
      <c r="C14" s="87" t="s">
        <v>213</v>
      </c>
      <c r="D14" s="87" t="s">
        <v>181</v>
      </c>
      <c r="E14" s="38">
        <v>4</v>
      </c>
      <c r="F14" s="38">
        <v>600000</v>
      </c>
      <c r="G14" s="38" t="s">
        <v>185</v>
      </c>
      <c r="H14" s="38">
        <v>10000000</v>
      </c>
      <c r="I14" s="38">
        <v>3002</v>
      </c>
      <c r="J14" s="38" t="str">
        <f t="shared" si="0"/>
        <v>INSERT INTO XE VALUES (4013, 'TOYOTA AVANZA 2023', '51B - 22666', 'Không hư', 4, 600000, 'TOYOTA', 10000000, 3002);</v>
      </c>
    </row>
    <row r="15" spans="1:10">
      <c r="A15" s="38">
        <v>4014</v>
      </c>
      <c r="B15" s="38" t="s">
        <v>214</v>
      </c>
      <c r="C15" s="87" t="s">
        <v>215</v>
      </c>
      <c r="D15" s="87" t="s">
        <v>181</v>
      </c>
      <c r="E15" s="38">
        <v>5</v>
      </c>
      <c r="F15" s="38">
        <v>750000</v>
      </c>
      <c r="G15" s="38" t="s">
        <v>216</v>
      </c>
      <c r="H15" s="38">
        <v>10000000</v>
      </c>
      <c r="I15" s="38">
        <v>3002</v>
      </c>
      <c r="J15" s="38" t="str">
        <f t="shared" si="0"/>
        <v>INSERT INTO XE VALUES (4014, 'MAZDA CX8 2021', '51B - 22667', 'Không hư', 5, 750000, 'MAZDA', 10000000, 3002);</v>
      </c>
    </row>
    <row r="16" spans="1:10">
      <c r="A16" s="38">
        <v>4015</v>
      </c>
      <c r="B16" s="38" t="s">
        <v>217</v>
      </c>
      <c r="C16" s="87" t="s">
        <v>218</v>
      </c>
      <c r="D16" s="87" t="s">
        <v>181</v>
      </c>
      <c r="E16" s="38">
        <v>6</v>
      </c>
      <c r="F16" s="38">
        <v>750000</v>
      </c>
      <c r="G16" s="38" t="s">
        <v>194</v>
      </c>
      <c r="H16" s="38">
        <v>10000000</v>
      </c>
      <c r="I16" s="38">
        <v>3002</v>
      </c>
      <c r="J16" s="38" t="str">
        <f t="shared" si="0"/>
        <v>INSERT INTO XE VALUES (4015, 'HONDA CRV 2022', '51B - 22668', 'Không hư', 6, 750000, 'HONDA', 10000000, 3002);</v>
      </c>
    </row>
    <row r="17" spans="1:10">
      <c r="A17" s="38">
        <v>4016</v>
      </c>
      <c r="B17" s="38" t="s">
        <v>219</v>
      </c>
      <c r="C17" s="87" t="s">
        <v>220</v>
      </c>
      <c r="D17" s="87" t="s">
        <v>181</v>
      </c>
      <c r="E17" s="38">
        <v>4</v>
      </c>
      <c r="F17" s="38">
        <v>800000</v>
      </c>
      <c r="G17" s="38" t="s">
        <v>202</v>
      </c>
      <c r="H17" s="38">
        <v>10000000</v>
      </c>
      <c r="I17" s="38">
        <v>3002</v>
      </c>
      <c r="J17" s="38" t="str">
        <f t="shared" si="0"/>
        <v>INSERT INTO XE VALUES (4016, 'MERCEDES GLB 200 AMG 2020', '51B - 22669', 'Không hư', 4, 800000, 'MERCEDES', 10000000, 3002);</v>
      </c>
    </row>
    <row r="18" spans="1:10">
      <c r="A18" s="38">
        <v>4017</v>
      </c>
      <c r="B18" s="38" t="s">
        <v>221</v>
      </c>
      <c r="C18" s="87" t="s">
        <v>222</v>
      </c>
      <c r="D18" s="87" t="s">
        <v>181</v>
      </c>
      <c r="E18" s="38">
        <v>4</v>
      </c>
      <c r="F18" s="38">
        <v>100000</v>
      </c>
      <c r="G18" s="38" t="s">
        <v>223</v>
      </c>
      <c r="H18" s="38">
        <v>0</v>
      </c>
      <c r="I18" s="38">
        <v>3003</v>
      </c>
      <c r="J18" s="38" t="str">
        <f t="shared" si="0"/>
        <v>INSERT INTO XE VALUES (4017, 'YAMAHA SIRIUS 110cc', '51B - 22670', 'Không hư', 4, 100000, 'YAMAHA', 0, 3003);</v>
      </c>
    </row>
    <row r="19" spans="1:10">
      <c r="A19" s="38">
        <v>4018</v>
      </c>
      <c r="B19" s="38" t="s">
        <v>224</v>
      </c>
      <c r="C19" s="87" t="s">
        <v>225</v>
      </c>
      <c r="D19" s="87" t="s">
        <v>181</v>
      </c>
      <c r="E19" s="38">
        <v>3</v>
      </c>
      <c r="F19" s="38">
        <v>130000</v>
      </c>
      <c r="G19" s="38" t="s">
        <v>194</v>
      </c>
      <c r="H19" s="38">
        <v>0</v>
      </c>
      <c r="I19" s="38">
        <v>3003</v>
      </c>
      <c r="J19" s="38" t="str">
        <f t="shared" si="0"/>
        <v>INSERT INTO XE VALUES (4018, 'HONDA VISION 110cc', '51B - 22671', 'Không hư', 3, 130000, 'HONDA', 0, 3003);</v>
      </c>
    </row>
    <row r="20" spans="1:12">
      <c r="A20" s="38">
        <v>4019</v>
      </c>
      <c r="B20" s="38" t="s">
        <v>226</v>
      </c>
      <c r="C20" s="87" t="s">
        <v>227</v>
      </c>
      <c r="D20" s="87" t="s">
        <v>181</v>
      </c>
      <c r="E20" s="38">
        <v>4</v>
      </c>
      <c r="F20" s="38">
        <v>170000</v>
      </c>
      <c r="G20" s="38" t="s">
        <v>194</v>
      </c>
      <c r="H20" s="38">
        <v>0</v>
      </c>
      <c r="I20" s="38">
        <v>3003</v>
      </c>
      <c r="J20" s="38" t="str">
        <f t="shared" si="0"/>
        <v>INSERT INTO XE VALUES (4019, 'HONDA AIR BLADE 125cc', '51B - 22672', 'Không hư', 4, 170000, 'HONDA', 0, 3003);</v>
      </c>
      <c r="L20" t="s">
        <v>228</v>
      </c>
    </row>
    <row r="21" spans="1:10">
      <c r="A21" s="38">
        <v>4020</v>
      </c>
      <c r="B21" s="38" t="s">
        <v>229</v>
      </c>
      <c r="C21" s="87" t="s">
        <v>230</v>
      </c>
      <c r="D21" s="87" t="s">
        <v>181</v>
      </c>
      <c r="E21" s="38">
        <v>3</v>
      </c>
      <c r="F21" s="38">
        <v>200000</v>
      </c>
      <c r="G21" s="38" t="s">
        <v>194</v>
      </c>
      <c r="H21" s="38">
        <v>0</v>
      </c>
      <c r="I21" s="38">
        <v>3003</v>
      </c>
      <c r="J21" s="38" t="str">
        <f t="shared" si="0"/>
        <v>INSERT INTO XE VALUES (4020, 'HONDA WINNERX 150cc', '51B - 22673', 'Không hư', 3, 200000, 'HONDA', 0, 3003);</v>
      </c>
    </row>
  </sheetData>
  <pageMargins left="0.7" right="0.7" top="0.75" bottom="0.75" header="0.3" footer="0.3"/>
  <pageSetup paperSize="1"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52"/>
  <sheetViews>
    <sheetView tabSelected="1" zoomScale="73" zoomScaleNormal="73" topLeftCell="C1" workbookViewId="0">
      <selection activeCell="G1" sqref="G1"/>
    </sheetView>
  </sheetViews>
  <sheetFormatPr defaultColWidth="9" defaultRowHeight="13.5"/>
  <cols>
    <col min="1" max="1" width="7.60176991150442" style="59" customWidth="1"/>
    <col min="2" max="2" width="17.7345132743363" style="59" customWidth="1"/>
    <col min="3" max="3" width="10" style="59" customWidth="1"/>
    <col min="4" max="7" width="18.2035398230088" style="59" customWidth="1"/>
    <col min="8" max="8" width="11.2035398230088" style="59" customWidth="1"/>
    <col min="9" max="9" width="10.070796460177" style="59" customWidth="1"/>
    <col min="10" max="10" width="7.86725663716814" style="59" customWidth="1"/>
    <col min="11" max="11" width="7.07079646017699" style="59" customWidth="1"/>
    <col min="12" max="12" width="126.929203539823" style="59" customWidth="1"/>
    <col min="13" max="14" width="9.07079646017699" style="59"/>
    <col min="15" max="15" width="10.5309734513274" style="59" customWidth="1"/>
    <col min="16" max="17" width="9.92920353982301" style="59" customWidth="1"/>
    <col min="18" max="18" width="3.60176991150442" style="59" customWidth="1"/>
    <col min="19" max="19" width="17.7964601769912" style="59" customWidth="1"/>
    <col min="20" max="20" width="17.5309734513274" style="59" customWidth="1"/>
    <col min="21" max="21" width="5.79646017699115" style="59" customWidth="1"/>
    <col min="22" max="22" width="6.33628318584071" style="59" customWidth="1"/>
    <col min="23" max="16384" width="9.07079646017699" style="59"/>
  </cols>
  <sheetData>
    <row r="1" spans="1:11">
      <c r="A1" s="4" t="s">
        <v>231</v>
      </c>
      <c r="B1" s="4" t="s">
        <v>232</v>
      </c>
      <c r="C1" s="4" t="s">
        <v>233</v>
      </c>
      <c r="D1" s="4" t="s">
        <v>234</v>
      </c>
      <c r="E1" s="4" t="s">
        <v>235</v>
      </c>
      <c r="F1" s="4" t="s">
        <v>236</v>
      </c>
      <c r="G1" s="4" t="s">
        <v>237</v>
      </c>
      <c r="H1" s="4" t="s">
        <v>238</v>
      </c>
      <c r="I1" s="4" t="s">
        <v>239</v>
      </c>
      <c r="J1" s="4" t="s">
        <v>0</v>
      </c>
      <c r="K1" s="4" t="s">
        <v>109</v>
      </c>
    </row>
    <row r="2" spans="1:19">
      <c r="A2" s="60">
        <v>5001</v>
      </c>
      <c r="B2" s="61" t="s">
        <v>240</v>
      </c>
      <c r="C2" s="60">
        <v>1200000</v>
      </c>
      <c r="D2" s="61" t="s">
        <v>241</v>
      </c>
      <c r="E2" s="61" t="s">
        <v>242</v>
      </c>
      <c r="F2" s="60">
        <v>20000000</v>
      </c>
      <c r="G2" s="61" t="s">
        <v>242</v>
      </c>
      <c r="H2" s="61" t="s">
        <v>243</v>
      </c>
      <c r="I2" s="61" t="s">
        <v>122</v>
      </c>
      <c r="J2" s="88" t="s">
        <v>7</v>
      </c>
      <c r="K2" s="60">
        <v>2001</v>
      </c>
      <c r="L2" s="59" t="str">
        <f>"INSERT INTO HOADON VALUES ("&amp;A2&amp;", '"&amp;B2&amp;"', "&amp;C2&amp;", '"&amp;D2&amp;"', '"&amp;E2&amp;"', "&amp;F2&amp;", '"&amp;G2&amp;"',  '"&amp;H2&amp;"', "&amp;I2&amp;", "&amp;J2&amp;", "&amp;K2&amp;");"</f>
        <v>INSERT INTO HOADON VALUES (5001, '01-01-2024 9:35', 1200000, '01-01-2024  9:00', '01-01-2024 13:00', 20000000, '01-01-2024 13:00',  'Đã trả xe', NULL, 0001, 2001);</v>
      </c>
      <c r="P2" s="63"/>
      <c r="Q2" s="63"/>
      <c r="S2" s="66"/>
    </row>
    <row r="3" spans="1:19">
      <c r="A3" s="60">
        <v>5002</v>
      </c>
      <c r="B3" s="61" t="s">
        <v>244</v>
      </c>
      <c r="C3" s="60">
        <v>1050000</v>
      </c>
      <c r="D3" s="61" t="s">
        <v>245</v>
      </c>
      <c r="E3" s="61" t="s">
        <v>246</v>
      </c>
      <c r="F3" s="60">
        <v>10000000</v>
      </c>
      <c r="G3" s="61" t="s">
        <v>246</v>
      </c>
      <c r="H3" s="61" t="s">
        <v>243</v>
      </c>
      <c r="I3" s="61" t="s">
        <v>122</v>
      </c>
      <c r="J3" s="88" t="s">
        <v>13</v>
      </c>
      <c r="K3" s="60">
        <v>2003</v>
      </c>
      <c r="L3" s="59" t="str">
        <f t="shared" ref="L3:L29" si="0">"INSERT INTO HOADON VALUES ("&amp;A3&amp;", '"&amp;B3&amp;"', "&amp;C3&amp;", '"&amp;D3&amp;"', '"&amp;E3&amp;"', "&amp;F3&amp;", '"&amp;G3&amp;"',  '"&amp;H3&amp;"', "&amp;I3&amp;", "&amp;J3&amp;", "&amp;K3&amp;");"</f>
        <v>INSERT INTO HOADON VALUES (5002, '18-01-2024 13:45', 1050000, '20-01-2024 8:00', '21-01-2024 8:00', 10000000, '21-01-2024 8:00',  'Đã trả xe', NULL, 0002, 2003);</v>
      </c>
      <c r="P3" s="63"/>
      <c r="S3" s="66"/>
    </row>
    <row r="4" spans="1:19">
      <c r="A4" s="60">
        <v>5003</v>
      </c>
      <c r="B4" s="61" t="s">
        <v>247</v>
      </c>
      <c r="C4" s="60">
        <v>660000</v>
      </c>
      <c r="D4" s="61" t="s">
        <v>248</v>
      </c>
      <c r="E4" s="61" t="s">
        <v>249</v>
      </c>
      <c r="F4" s="60">
        <v>10000000</v>
      </c>
      <c r="G4" s="61" t="s">
        <v>249</v>
      </c>
      <c r="H4" s="61" t="s">
        <v>243</v>
      </c>
      <c r="I4" s="61" t="s">
        <v>122</v>
      </c>
      <c r="J4" s="88" t="s">
        <v>19</v>
      </c>
      <c r="K4" s="60">
        <v>2004</v>
      </c>
      <c r="L4" s="59" t="str">
        <f t="shared" si="0"/>
        <v>INSERT INTO HOADON VALUES (5003, '10-02-2024 10:23', 660000, '10-02-2024  10:30', '10-02-2024  18:30', 10000000, '10-02-2024  18:30',  'Đã trả xe', NULL, 0003, 2004);</v>
      </c>
      <c r="P4" s="63"/>
      <c r="Q4" s="63"/>
      <c r="S4" s="66"/>
    </row>
    <row r="5" spans="1:19">
      <c r="A5" s="60">
        <v>5004</v>
      </c>
      <c r="B5" s="61" t="s">
        <v>250</v>
      </c>
      <c r="C5" s="60">
        <v>840000</v>
      </c>
      <c r="D5" s="61" t="s">
        <v>251</v>
      </c>
      <c r="E5" s="61" t="s">
        <v>252</v>
      </c>
      <c r="F5" s="60">
        <v>0</v>
      </c>
      <c r="G5" s="61" t="s">
        <v>252</v>
      </c>
      <c r="H5" s="61" t="s">
        <v>243</v>
      </c>
      <c r="I5" s="61" t="s">
        <v>122</v>
      </c>
      <c r="J5" s="88" t="s">
        <v>24</v>
      </c>
      <c r="K5" s="60">
        <v>2003</v>
      </c>
      <c r="L5" s="59" t="str">
        <f t="shared" si="0"/>
        <v>INSERT INTO HOADON VALUES (5004, '14-02-2024 15:12', 840000, '15-02-2024 10:00', '16-02-2024 10:00', 0, '16-02-2024 10:00',  'Đã trả xe', NULL, 0004, 2003);</v>
      </c>
      <c r="P5" s="63"/>
      <c r="S5" s="66"/>
    </row>
    <row r="6" spans="1:19">
      <c r="A6" s="60">
        <v>5005</v>
      </c>
      <c r="B6" s="61" t="s">
        <v>253</v>
      </c>
      <c r="C6" s="60">
        <v>825000</v>
      </c>
      <c r="D6" s="61" t="s">
        <v>254</v>
      </c>
      <c r="E6" s="61" t="s">
        <v>255</v>
      </c>
      <c r="F6" s="60">
        <v>10000000</v>
      </c>
      <c r="G6" s="61" t="s">
        <v>255</v>
      </c>
      <c r="H6" s="61" t="s">
        <v>243</v>
      </c>
      <c r="I6" s="61" t="s">
        <v>122</v>
      </c>
      <c r="J6" s="88" t="s">
        <v>29</v>
      </c>
      <c r="K6" s="60">
        <v>2003</v>
      </c>
      <c r="L6" s="59" t="str">
        <f t="shared" si="0"/>
        <v>INSERT INTO HOADON VALUES (5005, '17-02-2024 16:00', 825000, '17-02-2024 16:20', '18-02-2024 4:20', 10000000, '18-02-2024 4:20',  'Đã trả xe', NULL, 0005, 2003);</v>
      </c>
      <c r="P6" s="63"/>
      <c r="S6" s="66"/>
    </row>
    <row r="7" spans="1:19">
      <c r="A7" s="60">
        <v>5006</v>
      </c>
      <c r="B7" s="61" t="s">
        <v>256</v>
      </c>
      <c r="C7" s="60">
        <v>600000</v>
      </c>
      <c r="D7" s="61" t="s">
        <v>257</v>
      </c>
      <c r="E7" s="61" t="s">
        <v>258</v>
      </c>
      <c r="F7" s="60">
        <v>10000000</v>
      </c>
      <c r="G7" s="61" t="s">
        <v>258</v>
      </c>
      <c r="H7" s="61" t="s">
        <v>243</v>
      </c>
      <c r="I7" s="61" t="s">
        <v>122</v>
      </c>
      <c r="J7" s="88" t="s">
        <v>34</v>
      </c>
      <c r="K7" s="60">
        <v>2006</v>
      </c>
      <c r="L7" s="59" t="str">
        <f t="shared" si="0"/>
        <v>INSERT INTO HOADON VALUES (5006, '19-02-2024 20:00', 600000, '20-02-2024 18:20', '20-02-2024 22:20', 10000000, '20-02-2024 22:20',  'Đã trả xe', NULL, 0006, 2006);</v>
      </c>
      <c r="P7" s="63"/>
      <c r="Q7" s="63"/>
      <c r="S7" s="66"/>
    </row>
    <row r="8" spans="1:19">
      <c r="A8" s="60">
        <v>5007</v>
      </c>
      <c r="B8" s="61" t="s">
        <v>259</v>
      </c>
      <c r="C8" s="60">
        <v>2520000</v>
      </c>
      <c r="D8" s="61" t="s">
        <v>260</v>
      </c>
      <c r="E8" s="61" t="s">
        <v>261</v>
      </c>
      <c r="F8" s="60">
        <v>10000000</v>
      </c>
      <c r="G8" s="61" t="s">
        <v>261</v>
      </c>
      <c r="H8" s="61" t="s">
        <v>243</v>
      </c>
      <c r="I8" s="61" t="s">
        <v>122</v>
      </c>
      <c r="J8" s="88" t="s">
        <v>39</v>
      </c>
      <c r="K8" s="60">
        <v>2002</v>
      </c>
      <c r="L8" s="59" t="str">
        <f t="shared" si="0"/>
        <v>INSERT INTO HOADON VALUES (5007, '20-02-2024 19:02', 2520000, '20-02-2024 23:45', '22-02-2024 23:45', 10000000, '22-02-2024 23:45',  'Đã trả xe', NULL, 0007, 2002);</v>
      </c>
      <c r="P8" s="63"/>
      <c r="S8" s="66"/>
    </row>
    <row r="9" spans="1:19">
      <c r="A9" s="60">
        <v>5008</v>
      </c>
      <c r="B9" s="61" t="s">
        <v>262</v>
      </c>
      <c r="C9" s="60">
        <v>240000</v>
      </c>
      <c r="D9" s="61" t="s">
        <v>263</v>
      </c>
      <c r="E9" s="61" t="s">
        <v>264</v>
      </c>
      <c r="F9" s="60">
        <v>0</v>
      </c>
      <c r="G9" s="61" t="s">
        <v>264</v>
      </c>
      <c r="H9" s="61" t="s">
        <v>243</v>
      </c>
      <c r="I9" s="61" t="s">
        <v>122</v>
      </c>
      <c r="J9" s="88" t="s">
        <v>44</v>
      </c>
      <c r="K9" s="60">
        <v>2005</v>
      </c>
      <c r="L9" s="59" t="str">
        <f t="shared" si="0"/>
        <v>INSERT INTO HOADON VALUES (5008, '01-03-2024  7:28', 240000, '02-03-2024 8:00', '02-03-2024 16:00 ', 0, '02-03-2024 16:00 ',  'Đã trả xe', NULL, 0008, 2005);</v>
      </c>
      <c r="P9" s="63"/>
      <c r="S9" s="66"/>
    </row>
    <row r="10" spans="1:19">
      <c r="A10" s="60">
        <v>5009</v>
      </c>
      <c r="B10" s="61" t="s">
        <v>265</v>
      </c>
      <c r="C10" s="60">
        <v>1800000</v>
      </c>
      <c r="D10" s="61" t="s">
        <v>266</v>
      </c>
      <c r="E10" s="61" t="s">
        <v>267</v>
      </c>
      <c r="F10" s="60">
        <v>30000000</v>
      </c>
      <c r="G10" s="61" t="s">
        <v>267</v>
      </c>
      <c r="H10" s="61" t="s">
        <v>243</v>
      </c>
      <c r="I10" s="61" t="s">
        <v>122</v>
      </c>
      <c r="J10" s="88" t="s">
        <v>49</v>
      </c>
      <c r="K10" s="60">
        <v>2007</v>
      </c>
      <c r="L10" s="59" t="str">
        <f t="shared" si="0"/>
        <v>INSERT INTO HOADON VALUES (5009, '01-03-2024  7:30', 1800000, '02-03-2024 6:00', '02-03-2024 14:00', 30000000, '02-03-2024 14:00',  'Đã trả xe', NULL, 0009, 2007);</v>
      </c>
      <c r="P10" s="63"/>
      <c r="S10" s="66"/>
    </row>
    <row r="11" spans="1:19">
      <c r="A11" s="60">
        <v>5010</v>
      </c>
      <c r="B11" s="61" t="s">
        <v>268</v>
      </c>
      <c r="C11" s="60">
        <v>600000</v>
      </c>
      <c r="D11" s="61" t="s">
        <v>269</v>
      </c>
      <c r="E11" s="61" t="s">
        <v>270</v>
      </c>
      <c r="F11" s="60">
        <v>10000000</v>
      </c>
      <c r="G11" s="61" t="s">
        <v>270</v>
      </c>
      <c r="H11" s="61" t="s">
        <v>243</v>
      </c>
      <c r="I11" s="61" t="s">
        <v>122</v>
      </c>
      <c r="J11" s="60" t="s">
        <v>271</v>
      </c>
      <c r="K11" s="60">
        <v>2008</v>
      </c>
      <c r="L11" s="59" t="str">
        <f t="shared" si="0"/>
        <v>INSERT INTO HOADON VALUES (5010, '10-03-2024 8:12', 600000, '10-03-2024 8:20', '10-03-2024 12:12', 10000000, '10-03-2024 12:12',  'Đã trả xe', NULL, '0009, 2008);</v>
      </c>
      <c r="P11" s="63"/>
      <c r="S11" s="66"/>
    </row>
    <row r="12" spans="1:19">
      <c r="A12" s="60">
        <v>5011</v>
      </c>
      <c r="B12" s="61" t="s">
        <v>272</v>
      </c>
      <c r="C12" s="60">
        <v>800000</v>
      </c>
      <c r="D12" s="61" t="s">
        <v>273</v>
      </c>
      <c r="E12" s="61" t="s">
        <v>274</v>
      </c>
      <c r="F12" s="60">
        <v>10000000</v>
      </c>
      <c r="G12" s="61" t="s">
        <v>275</v>
      </c>
      <c r="H12" s="61" t="s">
        <v>243</v>
      </c>
      <c r="I12" s="61" t="s">
        <v>122</v>
      </c>
      <c r="J12" s="88" t="s">
        <v>7</v>
      </c>
      <c r="K12" s="60">
        <v>2009</v>
      </c>
      <c r="L12" s="59" t="str">
        <f t="shared" si="0"/>
        <v>INSERT INTO HOADON VALUES (5011, '15-03-2024 17:45', 800000, '15-03-2024 18:00', '15-03-2024 22:00', 10000000, '15-03-2024 22:45',  'Đã trả xe', NULL, 0001, 2009);</v>
      </c>
      <c r="P12" s="63"/>
      <c r="S12" s="66"/>
    </row>
    <row r="13" spans="1:19">
      <c r="A13" s="60">
        <v>5012</v>
      </c>
      <c r="B13" s="61" t="s">
        <v>276</v>
      </c>
      <c r="C13" s="60">
        <v>120000</v>
      </c>
      <c r="D13" s="61" t="s">
        <v>277</v>
      </c>
      <c r="E13" s="61" t="s">
        <v>278</v>
      </c>
      <c r="F13" s="60">
        <v>0</v>
      </c>
      <c r="G13" s="61" t="s">
        <v>278</v>
      </c>
      <c r="H13" s="61" t="s">
        <v>243</v>
      </c>
      <c r="I13" s="61" t="s">
        <v>122</v>
      </c>
      <c r="J13" s="88" t="s">
        <v>54</v>
      </c>
      <c r="K13" s="60">
        <v>2010</v>
      </c>
      <c r="L13" s="59" t="str">
        <f t="shared" si="0"/>
        <v>INSERT INTO HOADON VALUES (5012, '23-03-2024 7:00', 120000, '23-03-2024 7:15', '23-03-2024 15:15', 0, '23-03-2024 15:15',  'Đã trả xe', NULL, 0010, 2010);</v>
      </c>
      <c r="P13" s="63"/>
      <c r="S13" s="66"/>
    </row>
    <row r="14" spans="1:19">
      <c r="A14" s="60">
        <v>5013</v>
      </c>
      <c r="B14" s="61" t="s">
        <v>279</v>
      </c>
      <c r="C14" s="60">
        <v>1680000</v>
      </c>
      <c r="D14" s="61" t="s">
        <v>280</v>
      </c>
      <c r="E14" s="61" t="s">
        <v>281</v>
      </c>
      <c r="F14" s="60">
        <v>20000000</v>
      </c>
      <c r="G14" s="61" t="s">
        <v>281</v>
      </c>
      <c r="H14" s="61" t="s">
        <v>243</v>
      </c>
      <c r="I14" s="61" t="s">
        <v>122</v>
      </c>
      <c r="J14" s="88" t="s">
        <v>59</v>
      </c>
      <c r="K14" s="60">
        <v>2008</v>
      </c>
      <c r="L14" s="59" t="str">
        <f t="shared" si="0"/>
        <v>INSERT INTO HOADON VALUES (5013, '03-04-2024 5:00', 1680000, '03-04-2024 5:15', '03-04-2024 13:15', 20000000, '03-04-2024 13:15',  'Đã trả xe', NULL, 0011, 2008);</v>
      </c>
      <c r="P14" s="63"/>
      <c r="S14" s="66"/>
    </row>
    <row r="15" spans="1:19">
      <c r="A15" s="60">
        <v>5014</v>
      </c>
      <c r="B15" s="61" t="s">
        <v>282</v>
      </c>
      <c r="C15" s="60">
        <v>600000</v>
      </c>
      <c r="D15" s="61" t="s">
        <v>283</v>
      </c>
      <c r="E15" s="61" t="s">
        <v>284</v>
      </c>
      <c r="F15" s="60">
        <v>10000000</v>
      </c>
      <c r="G15" s="61" t="s">
        <v>284</v>
      </c>
      <c r="H15" s="61" t="s">
        <v>243</v>
      </c>
      <c r="I15" s="61" t="s">
        <v>122</v>
      </c>
      <c r="J15" s="88" t="s">
        <v>64</v>
      </c>
      <c r="K15" s="60">
        <v>2003</v>
      </c>
      <c r="L15" s="59" t="str">
        <f t="shared" si="0"/>
        <v>INSERT INTO HOADON VALUES (5014, '07-04-2024 15:34', 600000, '08-04-2024 17:30', '08-04-2024 21:30', 10000000, '08-04-2024 21:30',  'Đã trả xe', NULL, 0012, 2003);</v>
      </c>
      <c r="P15" s="63"/>
      <c r="S15" s="66"/>
    </row>
    <row r="16" spans="1:19">
      <c r="A16" s="60">
        <v>5015</v>
      </c>
      <c r="B16" s="61" t="s">
        <v>285</v>
      </c>
      <c r="C16" s="60">
        <v>750000</v>
      </c>
      <c r="D16" s="61" t="s">
        <v>286</v>
      </c>
      <c r="E16" s="61" t="s">
        <v>287</v>
      </c>
      <c r="F16" s="60">
        <v>10000000</v>
      </c>
      <c r="G16" s="61" t="s">
        <v>287</v>
      </c>
      <c r="H16" s="61" t="s">
        <v>243</v>
      </c>
      <c r="I16" s="61" t="s">
        <v>122</v>
      </c>
      <c r="J16" s="88" t="s">
        <v>69</v>
      </c>
      <c r="K16" s="60">
        <v>2005</v>
      </c>
      <c r="L16" s="59" t="str">
        <f t="shared" si="0"/>
        <v>INSERT INTO HOADON VALUES (5015, '13-04-2024 10:25', 750000, '15-04-2024 5:30', '15-04-2024 17:30', 10000000, '15-04-2024 17:30',  'Đã trả xe', NULL, 0013, 2005);</v>
      </c>
      <c r="P16" s="63"/>
      <c r="S16" s="66"/>
    </row>
    <row r="17" spans="1:19">
      <c r="A17" s="60">
        <v>5016</v>
      </c>
      <c r="B17" s="61" t="s">
        <v>288</v>
      </c>
      <c r="C17" s="60">
        <v>1050000</v>
      </c>
      <c r="D17" s="61" t="s">
        <v>289</v>
      </c>
      <c r="E17" s="61" t="s">
        <v>290</v>
      </c>
      <c r="F17" s="60">
        <v>10000000</v>
      </c>
      <c r="G17" s="61" t="s">
        <v>291</v>
      </c>
      <c r="H17" s="61" t="s">
        <v>243</v>
      </c>
      <c r="I17" s="61" t="s">
        <v>122</v>
      </c>
      <c r="J17" s="88" t="s">
        <v>74</v>
      </c>
      <c r="K17" s="60">
        <v>2002</v>
      </c>
      <c r="L17" s="59" t="str">
        <f t="shared" si="0"/>
        <v>INSERT INTO HOADON VALUES (5016, '14-04-2024 9:23', 1050000, '15-04-2024 7:30', '16-04-2024 7:30', 10000000, '16-04-2024 9:35',  'Đã trả xe', NULL, 0014, 2002);</v>
      </c>
      <c r="P17" s="63"/>
      <c r="S17" s="66"/>
    </row>
    <row r="18" spans="1:19">
      <c r="A18" s="60">
        <v>5017</v>
      </c>
      <c r="B18" s="61" t="s">
        <v>292</v>
      </c>
      <c r="C18" s="60">
        <v>1550000</v>
      </c>
      <c r="D18" s="61" t="s">
        <v>293</v>
      </c>
      <c r="E18" s="61" t="s">
        <v>294</v>
      </c>
      <c r="F18" s="60">
        <v>20000000</v>
      </c>
      <c r="G18" s="61" t="s">
        <v>294</v>
      </c>
      <c r="H18" s="61" t="s">
        <v>243</v>
      </c>
      <c r="I18" s="61" t="s">
        <v>122</v>
      </c>
      <c r="J18" s="88" t="s">
        <v>79</v>
      </c>
      <c r="K18" s="60">
        <v>2003</v>
      </c>
      <c r="L18" s="59" t="str">
        <f t="shared" si="0"/>
        <v>INSERT INTO HOADON VALUES (5017, '16-04-2024 9:20', 1550000, '16-04-2024 9:25', '16-04-2024 13:25', 20000000, '16-04-2024 13:25',  'Đã trả xe', NULL, 0015, 2003);</v>
      </c>
      <c r="P18" s="63"/>
      <c r="S18" s="66"/>
    </row>
    <row r="19" spans="1:19">
      <c r="A19" s="60">
        <v>5018</v>
      </c>
      <c r="B19" s="61" t="s">
        <v>295</v>
      </c>
      <c r="C19" s="60">
        <v>900000</v>
      </c>
      <c r="D19" s="61" t="s">
        <v>296</v>
      </c>
      <c r="E19" s="61" t="s">
        <v>297</v>
      </c>
      <c r="F19" s="60">
        <v>10000000</v>
      </c>
      <c r="G19" s="61" t="s">
        <v>297</v>
      </c>
      <c r="H19" s="61" t="s">
        <v>243</v>
      </c>
      <c r="I19" s="61" t="s">
        <v>122</v>
      </c>
      <c r="J19" s="88" t="s">
        <v>84</v>
      </c>
      <c r="K19" s="60">
        <v>2010</v>
      </c>
      <c r="L19" s="59" t="str">
        <f t="shared" si="0"/>
        <v>INSERT INTO HOADON VALUES (5018, '16-04-2024 10:12', 900000, '16-04-2024 14:45', '16-04-2024 22:45', 10000000, '16-04-2024 22:45',  'Đã trả xe', NULL, 0016, 2010);</v>
      </c>
      <c r="P19" s="63"/>
      <c r="S19" s="66"/>
    </row>
    <row r="20" spans="1:19">
      <c r="A20" s="60">
        <v>5019</v>
      </c>
      <c r="B20" s="61" t="s">
        <v>298</v>
      </c>
      <c r="C20" s="60">
        <v>210000</v>
      </c>
      <c r="D20" s="61" t="s">
        <v>299</v>
      </c>
      <c r="E20" s="61" t="s">
        <v>300</v>
      </c>
      <c r="F20" s="60">
        <v>0</v>
      </c>
      <c r="G20" s="61" t="s">
        <v>300</v>
      </c>
      <c r="H20" s="61" t="s">
        <v>301</v>
      </c>
      <c r="I20" s="61" t="s">
        <v>122</v>
      </c>
      <c r="J20" s="88" t="s">
        <v>89</v>
      </c>
      <c r="K20" s="60">
        <v>2004</v>
      </c>
      <c r="L20" s="59" t="str">
        <f t="shared" si="0"/>
        <v>INSERT INTO HOADON VALUES (5019, '17-04-2024 6:30', 210000, '17-04-2024 6:45', '18-04-2024 6:45', 0, '18-04-2024 6:45',  'Đã nhận xe', NULL, 0017, 2004);</v>
      </c>
      <c r="P20" s="63"/>
      <c r="S20" s="66"/>
    </row>
    <row r="21" spans="1:19">
      <c r="A21" s="60">
        <v>5020</v>
      </c>
      <c r="B21" s="61" t="s">
        <v>302</v>
      </c>
      <c r="C21" s="60">
        <v>1200000</v>
      </c>
      <c r="D21" s="61" t="s">
        <v>303</v>
      </c>
      <c r="E21" s="61" t="s">
        <v>304</v>
      </c>
      <c r="F21" s="60">
        <v>20000000</v>
      </c>
      <c r="G21" s="61" t="s">
        <v>304</v>
      </c>
      <c r="H21" s="61" t="s">
        <v>305</v>
      </c>
      <c r="I21" s="61" t="s">
        <v>122</v>
      </c>
      <c r="J21" s="88" t="s">
        <v>94</v>
      </c>
      <c r="K21" s="60">
        <v>2006</v>
      </c>
      <c r="L21" s="59" t="str">
        <f t="shared" si="0"/>
        <v>INSERT INTO HOADON VALUES (5020, '17-04-2024 11:10', 1200000, '18-04-2024 5:00', '18-04-2024 13:00', 20000000, '18-04-2024 13:00',  'Đã đặt xe', NULL, 0018, 2006);</v>
      </c>
      <c r="P21" s="63"/>
      <c r="S21" s="66"/>
    </row>
    <row r="22" spans="1:12">
      <c r="A22" s="60">
        <v>5021</v>
      </c>
      <c r="B22" s="61" t="s">
        <v>306</v>
      </c>
      <c r="C22" s="60">
        <v>900000</v>
      </c>
      <c r="D22" s="61" t="s">
        <v>307</v>
      </c>
      <c r="E22" s="61" t="s">
        <v>308</v>
      </c>
      <c r="F22" s="60">
        <v>10000000</v>
      </c>
      <c r="G22" s="61" t="s">
        <v>308</v>
      </c>
      <c r="H22" s="61" t="s">
        <v>301</v>
      </c>
      <c r="I22" s="61" t="s">
        <v>122</v>
      </c>
      <c r="J22" s="88" t="s">
        <v>99</v>
      </c>
      <c r="K22" s="60">
        <v>2005</v>
      </c>
      <c r="L22" s="59" t="str">
        <f t="shared" si="0"/>
        <v>INSERT INTO HOADON VALUES (5021, '17-04-2024 11:30', 900000, '17-04-2024 11:40', '17-04-2024 23:40', 10000000, '17-04-2024 23:40',  'Đã nhận xe', NULL, 0019, 2005);</v>
      </c>
    </row>
    <row r="23" spans="1:12">
      <c r="A23" s="60">
        <v>5022</v>
      </c>
      <c r="B23" s="61" t="s">
        <v>309</v>
      </c>
      <c r="C23" s="60">
        <v>195000</v>
      </c>
      <c r="D23" s="61" t="s">
        <v>310</v>
      </c>
      <c r="E23" s="61" t="s">
        <v>311</v>
      </c>
      <c r="F23" s="60">
        <v>0</v>
      </c>
      <c r="G23" s="61" t="s">
        <v>311</v>
      </c>
      <c r="H23" s="61" t="s">
        <v>305</v>
      </c>
      <c r="I23" s="61" t="s">
        <v>122</v>
      </c>
      <c r="J23" s="88" t="s">
        <v>104</v>
      </c>
      <c r="K23" s="60">
        <v>2003</v>
      </c>
      <c r="L23" s="59" t="str">
        <f t="shared" si="0"/>
        <v>INSERT INTO HOADON VALUES (5022, '17-04-2024 13:15', 195000, '18-04-2024 7:45', '18-04-2024 19:45', 0, '18-04-2024 19:45',  'Đã đặt xe', NULL, 0020, 2003);</v>
      </c>
    </row>
    <row r="24" spans="1:12">
      <c r="A24" s="60">
        <v>5023</v>
      </c>
      <c r="B24" s="61" t="s">
        <v>312</v>
      </c>
      <c r="C24" s="60">
        <v>600000</v>
      </c>
      <c r="D24" s="61" t="s">
        <v>313</v>
      </c>
      <c r="E24" s="61" t="s">
        <v>314</v>
      </c>
      <c r="F24" s="60">
        <v>10000000</v>
      </c>
      <c r="G24" s="61" t="s">
        <v>314</v>
      </c>
      <c r="H24" s="61" t="s">
        <v>305</v>
      </c>
      <c r="I24" s="61" t="s">
        <v>122</v>
      </c>
      <c r="J24" s="88" t="s">
        <v>104</v>
      </c>
      <c r="K24" s="60">
        <v>2003</v>
      </c>
      <c r="L24" s="59" t="str">
        <f t="shared" si="0"/>
        <v>INSERT INTO HOADON VALUES (5023, '17-02-2024 13:20', 600000, '19-04-2024 5:15', '19-04-2024 9:15', 10000000, '19-04-2024 9:15',  'Đã đặt xe', NULL, 0020, 2003);</v>
      </c>
    </row>
    <row r="25" spans="1:12">
      <c r="A25" s="60">
        <v>5024</v>
      </c>
      <c r="B25" s="61" t="s">
        <v>315</v>
      </c>
      <c r="C25" s="60">
        <v>900000</v>
      </c>
      <c r="D25" s="61" t="s">
        <v>304</v>
      </c>
      <c r="E25" s="61" t="s">
        <v>316</v>
      </c>
      <c r="F25" s="60">
        <v>10000000</v>
      </c>
      <c r="G25" s="61" t="s">
        <v>316</v>
      </c>
      <c r="H25" s="61" t="s">
        <v>305</v>
      </c>
      <c r="I25" s="61" t="s">
        <v>122</v>
      </c>
      <c r="J25" s="88" t="s">
        <v>19</v>
      </c>
      <c r="K25" s="60">
        <v>2004</v>
      </c>
      <c r="L25" s="59" t="str">
        <f t="shared" si="0"/>
        <v>INSERT INTO HOADON VALUES (5024, '17-02-2024 14:12', 900000, '18-04-2024 13:00', '18-04-2024  1:00', 10000000, '18-04-2024  1:00',  'Đã đặt xe', NULL, 0003, 2004);</v>
      </c>
    </row>
    <row r="26" spans="1:12">
      <c r="A26" s="60">
        <v>5025</v>
      </c>
      <c r="B26" s="61" t="s">
        <v>317</v>
      </c>
      <c r="C26" s="60">
        <v>1800000</v>
      </c>
      <c r="D26" s="61" t="s">
        <v>303</v>
      </c>
      <c r="E26" s="61" t="s">
        <v>304</v>
      </c>
      <c r="F26" s="60">
        <v>20000000</v>
      </c>
      <c r="G26" s="61" t="s">
        <v>304</v>
      </c>
      <c r="H26" s="61" t="s">
        <v>305</v>
      </c>
      <c r="I26" s="61" t="s">
        <v>122</v>
      </c>
      <c r="J26" s="88" t="s">
        <v>13</v>
      </c>
      <c r="K26" s="60">
        <v>2005</v>
      </c>
      <c r="L26" s="59" t="str">
        <f t="shared" si="0"/>
        <v>INSERT INTO HOADON VALUES (5025, '17-02-2024 14:13', 1800000, '18-04-2024 5:00', '18-04-2024 13:00', 20000000, '18-04-2024 13:00',  'Đã đặt xe', NULL, 0002, 2005);</v>
      </c>
    </row>
    <row r="27" spans="1:12">
      <c r="A27" s="60">
        <v>5026</v>
      </c>
      <c r="B27" s="61" t="s">
        <v>318</v>
      </c>
      <c r="C27" s="60">
        <v>6090000</v>
      </c>
      <c r="D27" s="61" t="s">
        <v>319</v>
      </c>
      <c r="E27" s="61" t="s">
        <v>320</v>
      </c>
      <c r="F27" s="60">
        <v>20000000</v>
      </c>
      <c r="G27" s="61" t="s">
        <v>320</v>
      </c>
      <c r="H27" s="61" t="s">
        <v>301</v>
      </c>
      <c r="I27" s="61" t="s">
        <v>122</v>
      </c>
      <c r="J27" s="88" t="s">
        <v>24</v>
      </c>
      <c r="K27" s="60">
        <v>2006</v>
      </c>
      <c r="L27" s="59" t="str">
        <f t="shared" si="0"/>
        <v>INSERT INTO HOADON VALUES (5026, '17-02-2024 15:00', 6090000, '17-04-2024 15:15', '19-04-2024 15:15', 20000000, '19-04-2024 15:15',  'Đã nhận xe', NULL, 0004, 2006);</v>
      </c>
    </row>
    <row r="28" spans="1:12">
      <c r="A28" s="60">
        <v>5027</v>
      </c>
      <c r="B28" s="61" t="s">
        <v>321</v>
      </c>
      <c r="C28" s="60">
        <v>420000</v>
      </c>
      <c r="D28" s="61" t="s">
        <v>322</v>
      </c>
      <c r="E28" s="61" t="s">
        <v>323</v>
      </c>
      <c r="F28" s="60">
        <v>0</v>
      </c>
      <c r="G28" s="61" t="s">
        <v>323</v>
      </c>
      <c r="H28" s="61" t="s">
        <v>305</v>
      </c>
      <c r="I28" s="61" t="s">
        <v>122</v>
      </c>
      <c r="J28" s="88" t="s">
        <v>49</v>
      </c>
      <c r="K28" s="60">
        <v>2003</v>
      </c>
      <c r="L28" s="59" t="str">
        <f t="shared" si="0"/>
        <v>INSERT INTO HOADON VALUES (5027, '17-02-2024 15:27', 420000, '18-04-2024 8:00', '19-04-2024 8:00', 0, '19-04-2024 8:00',  'Đã đặt xe', NULL, 0009, 2003);</v>
      </c>
    </row>
    <row r="29" spans="1:12">
      <c r="A29" s="60">
        <v>5028</v>
      </c>
      <c r="B29" s="61" t="s">
        <v>324</v>
      </c>
      <c r="C29" s="60">
        <v>550000</v>
      </c>
      <c r="D29" s="61" t="s">
        <v>325</v>
      </c>
      <c r="E29" s="61" t="s">
        <v>326</v>
      </c>
      <c r="F29" s="60">
        <v>10000000</v>
      </c>
      <c r="G29" s="61" t="s">
        <v>326</v>
      </c>
      <c r="H29" s="61" t="s">
        <v>301</v>
      </c>
      <c r="I29" s="61" t="s">
        <v>122</v>
      </c>
      <c r="J29" s="88" t="s">
        <v>69</v>
      </c>
      <c r="K29" s="60">
        <v>2007</v>
      </c>
      <c r="L29" s="59" t="str">
        <f t="shared" si="0"/>
        <v>INSERT INTO HOADON VALUES (5028, '17-02-2024 15:34', 550000, '17-04-2024 15:45', '17-04-2024 19:45', 10000000, '17-04-2024 19:45',  'Đã nhận xe', NULL, 0013, 2007);</v>
      </c>
    </row>
    <row r="30" spans="8:16">
      <c r="H30" s="62"/>
      <c r="I30" s="62"/>
      <c r="J30" s="62"/>
      <c r="K30" s="62"/>
      <c r="L30" s="62"/>
      <c r="M30" s="62"/>
      <c r="N30" s="62"/>
      <c r="O30" s="62"/>
      <c r="P30" s="62"/>
    </row>
    <row r="31" spans="8:16">
      <c r="H31" s="62"/>
      <c r="I31" s="64"/>
      <c r="J31" s="62"/>
      <c r="K31" s="64"/>
      <c r="L31" s="62"/>
      <c r="M31" s="62"/>
      <c r="N31" s="62"/>
      <c r="O31" s="62"/>
      <c r="P31" s="62"/>
    </row>
    <row r="32" spans="8:16">
      <c r="H32" s="62"/>
      <c r="I32" s="62"/>
      <c r="J32" s="62"/>
      <c r="K32" s="62"/>
      <c r="L32" s="62"/>
      <c r="M32" s="62"/>
      <c r="N32" s="62"/>
      <c r="O32" s="62"/>
      <c r="P32" s="62"/>
    </row>
    <row r="33" spans="8:16">
      <c r="H33" s="62"/>
      <c r="I33" s="64"/>
      <c r="J33" s="62"/>
      <c r="K33" s="62"/>
      <c r="L33" s="62"/>
      <c r="M33" s="62"/>
      <c r="N33" s="62"/>
      <c r="O33" s="62"/>
      <c r="P33" s="62"/>
    </row>
    <row r="34" spans="8:16">
      <c r="H34" s="62"/>
      <c r="J34" s="62"/>
      <c r="M34" s="62"/>
      <c r="N34" s="62"/>
      <c r="O34" s="62"/>
      <c r="P34" s="62"/>
    </row>
    <row r="35" spans="8:16">
      <c r="H35" s="62"/>
      <c r="I35" s="62"/>
      <c r="J35" s="62"/>
      <c r="K35" s="62"/>
      <c r="L35" s="62"/>
      <c r="M35" s="62"/>
      <c r="N35" s="62"/>
      <c r="O35" s="62"/>
      <c r="P35" s="62"/>
    </row>
    <row r="36" spans="8:16">
      <c r="H36" s="62"/>
      <c r="I36" s="62"/>
      <c r="J36" s="62"/>
      <c r="K36" s="62"/>
      <c r="L36" s="62"/>
      <c r="M36" s="62"/>
      <c r="N36" s="62"/>
      <c r="O36" s="62"/>
      <c r="P36" s="62"/>
    </row>
    <row r="37" spans="8:16">
      <c r="H37" s="62"/>
      <c r="I37" s="62"/>
      <c r="J37" s="62"/>
      <c r="K37" s="62"/>
      <c r="L37" s="62"/>
      <c r="M37" s="62"/>
      <c r="N37" s="62"/>
      <c r="O37" s="62"/>
      <c r="P37" s="62"/>
    </row>
    <row r="38" spans="8:16">
      <c r="H38" s="62"/>
      <c r="I38" s="65"/>
      <c r="J38" s="62"/>
      <c r="K38" s="62"/>
      <c r="L38" s="62"/>
      <c r="M38" s="62"/>
      <c r="N38" s="62"/>
      <c r="O38" s="62"/>
      <c r="P38" s="62"/>
    </row>
    <row r="39" spans="8:16">
      <c r="H39" s="62"/>
      <c r="I39" s="65"/>
      <c r="J39" s="62"/>
      <c r="K39" s="65"/>
      <c r="L39" s="62"/>
      <c r="M39" s="62"/>
      <c r="N39" s="62"/>
      <c r="O39" s="62"/>
      <c r="P39" s="62"/>
    </row>
    <row r="40" spans="8:16">
      <c r="H40" s="62"/>
      <c r="I40" s="62"/>
      <c r="J40" s="62"/>
      <c r="K40" s="62"/>
      <c r="L40" s="62"/>
      <c r="M40" s="62"/>
      <c r="N40" s="62"/>
      <c r="O40" s="62"/>
      <c r="P40" s="62"/>
    </row>
    <row r="41" spans="8:16">
      <c r="H41" s="62"/>
      <c r="I41" s="62"/>
      <c r="J41" s="62"/>
      <c r="K41" s="62"/>
      <c r="L41" s="62"/>
      <c r="M41" s="62"/>
      <c r="N41" s="62"/>
      <c r="O41" s="62"/>
      <c r="P41" s="62"/>
    </row>
    <row r="42" spans="8:16">
      <c r="H42" s="62"/>
      <c r="I42" s="62"/>
      <c r="J42" s="62"/>
      <c r="K42" s="62"/>
      <c r="L42" s="62"/>
      <c r="M42" s="62"/>
      <c r="N42" s="62"/>
      <c r="O42" s="62"/>
      <c r="P42" s="62"/>
    </row>
    <row r="43" spans="8:16">
      <c r="H43" s="62"/>
      <c r="I43" s="62"/>
      <c r="J43" s="62"/>
      <c r="K43" s="62"/>
      <c r="L43" s="62"/>
      <c r="M43" s="62"/>
      <c r="N43" s="62"/>
      <c r="O43" s="62"/>
      <c r="P43" s="62"/>
    </row>
    <row r="44" spans="8:16">
      <c r="H44" s="62"/>
      <c r="I44" s="62"/>
      <c r="J44" s="62"/>
      <c r="K44" s="62"/>
      <c r="L44" s="62"/>
      <c r="M44" s="62"/>
      <c r="N44" s="62"/>
      <c r="O44" s="62"/>
      <c r="P44" s="62"/>
    </row>
    <row r="45" spans="8:16">
      <c r="H45" s="62"/>
      <c r="I45" s="62"/>
      <c r="J45" s="62"/>
      <c r="K45" s="62"/>
      <c r="L45" s="62"/>
      <c r="M45" s="62"/>
      <c r="N45" s="62"/>
      <c r="O45" s="62"/>
      <c r="P45" s="62"/>
    </row>
    <row r="46" spans="8:16">
      <c r="H46" s="62"/>
      <c r="I46" s="62"/>
      <c r="J46" s="62"/>
      <c r="K46" s="62"/>
      <c r="L46" s="62"/>
      <c r="M46" s="62"/>
      <c r="N46" s="62"/>
      <c r="O46" s="62"/>
      <c r="P46" s="62"/>
    </row>
    <row r="47" spans="8:16">
      <c r="H47" s="62"/>
      <c r="I47" s="62"/>
      <c r="J47" s="62"/>
      <c r="K47" s="62"/>
      <c r="L47" s="62"/>
      <c r="M47" s="62"/>
      <c r="N47" s="62"/>
      <c r="O47" s="62"/>
      <c r="P47" s="62"/>
    </row>
    <row r="48" spans="8:16">
      <c r="H48" s="62"/>
      <c r="I48" s="62"/>
      <c r="J48" s="62"/>
      <c r="K48" s="62"/>
      <c r="L48" s="62"/>
      <c r="M48" s="62"/>
      <c r="N48" s="62"/>
      <c r="O48" s="62"/>
      <c r="P48" s="62"/>
    </row>
    <row r="49" spans="8:16">
      <c r="H49" s="62"/>
      <c r="I49" s="62"/>
      <c r="J49" s="62"/>
      <c r="K49" s="62"/>
      <c r="L49" s="62"/>
      <c r="M49" s="62"/>
      <c r="N49" s="62"/>
      <c r="O49" s="62"/>
      <c r="P49" s="62"/>
    </row>
    <row r="50" spans="8:16">
      <c r="H50" s="62"/>
      <c r="I50" s="62"/>
      <c r="J50" s="62"/>
      <c r="K50" s="62"/>
      <c r="L50" s="62"/>
      <c r="M50" s="62"/>
      <c r="N50" s="62"/>
      <c r="O50" s="62"/>
      <c r="P50" s="62"/>
    </row>
    <row r="51" spans="8:16">
      <c r="H51" s="62"/>
      <c r="I51" s="62"/>
      <c r="J51" s="62"/>
      <c r="K51" s="62"/>
      <c r="M51" s="62"/>
      <c r="O51" s="62"/>
      <c r="P51" s="62"/>
    </row>
    <row r="52" spans="8:16">
      <c r="H52" s="62"/>
      <c r="I52" s="62"/>
      <c r="J52" s="62"/>
      <c r="K52" s="62"/>
      <c r="L52" s="62"/>
      <c r="M52" s="62"/>
      <c r="O52" s="62"/>
      <c r="P52" s="62"/>
    </row>
  </sheetData>
  <pageMargins left="0.7" right="0.7" top="0.75" bottom="0.75" header="0.3" footer="0.3"/>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9"/>
  <sheetViews>
    <sheetView zoomScale="83" zoomScaleNormal="83" workbookViewId="0">
      <selection activeCell="L20" sqref="L20"/>
    </sheetView>
  </sheetViews>
  <sheetFormatPr defaultColWidth="9" defaultRowHeight="13.5" outlineLevelCol="5"/>
  <cols>
    <col min="1" max="1" width="7" style="47" customWidth="1"/>
    <col min="2" max="2" width="6.86725663716814" style="47" customWidth="1"/>
    <col min="3" max="3" width="6.66371681415929" style="47" customWidth="1"/>
    <col min="4" max="4" width="7.73451327433628" style="47" customWidth="1"/>
    <col min="5" max="5" width="12.1327433628319" style="47" customWidth="1"/>
    <col min="6" max="6" width="56.4690265486726" style="47" customWidth="1"/>
    <col min="7" max="16384" width="9.07079646017699" style="47"/>
  </cols>
  <sheetData>
    <row r="1" spans="1:5">
      <c r="A1" s="48" t="s">
        <v>231</v>
      </c>
      <c r="B1" s="49" t="s">
        <v>327</v>
      </c>
      <c r="C1" s="49" t="s">
        <v>328</v>
      </c>
      <c r="D1" s="49" t="s">
        <v>329</v>
      </c>
      <c r="E1" s="50" t="s">
        <v>330</v>
      </c>
    </row>
    <row r="2" spans="1:6">
      <c r="A2" s="51">
        <v>5001</v>
      </c>
      <c r="B2" s="52">
        <v>4001</v>
      </c>
      <c r="C2" s="52">
        <v>4</v>
      </c>
      <c r="D2" s="52">
        <v>500000</v>
      </c>
      <c r="E2" s="53">
        <v>7001</v>
      </c>
      <c r="F2" s="47" t="str">
        <f>"INSERT INTO HDPHAT VALUES ("&amp;A2&amp;", "&amp;B2&amp;", "&amp;C2&amp;", "&amp;D2&amp;", "&amp;E2&amp;");"</f>
        <v>INSERT INTO HDPHAT VALUES (5001, 4001, 4, 500000, 7001);</v>
      </c>
    </row>
    <row r="3" spans="1:6">
      <c r="A3" s="51">
        <v>5001</v>
      </c>
      <c r="B3" s="52">
        <v>4011</v>
      </c>
      <c r="C3" s="52">
        <v>4</v>
      </c>
      <c r="D3" s="52">
        <v>700000</v>
      </c>
      <c r="E3" s="54">
        <v>7002</v>
      </c>
      <c r="F3" s="47" t="str">
        <f t="shared" ref="F3:F39" si="0">"INSERT INTO HDPHAT VALUES ("&amp;A3&amp;", "&amp;B3&amp;", "&amp;C3&amp;", "&amp;D3&amp;", "&amp;E3&amp;");"</f>
        <v>INSERT INTO HDPHAT VALUES (5001, 4011, 4, 700000, 7002);</v>
      </c>
    </row>
    <row r="4" spans="1:6">
      <c r="A4" s="55">
        <v>5002</v>
      </c>
      <c r="B4" s="56">
        <v>4016</v>
      </c>
      <c r="C4" s="56">
        <v>24</v>
      </c>
      <c r="D4" s="56">
        <v>1050000</v>
      </c>
      <c r="E4" s="57">
        <v>7003</v>
      </c>
      <c r="F4" s="47" t="str">
        <f t="shared" si="0"/>
        <v>INSERT INTO HDPHAT VALUES (5002, 4016, 24, 1050000, 7003);</v>
      </c>
    </row>
    <row r="5" spans="1:6">
      <c r="A5" s="55">
        <v>5003</v>
      </c>
      <c r="B5" s="56">
        <v>4002</v>
      </c>
      <c r="C5" s="56">
        <v>8</v>
      </c>
      <c r="D5" s="56">
        <v>660000</v>
      </c>
      <c r="E5" s="58">
        <v>7004</v>
      </c>
      <c r="F5" s="47" t="str">
        <f t="shared" si="0"/>
        <v>INSERT INTO HDPHAT VALUES (5003, 4002, 8, 660000, 7004);</v>
      </c>
    </row>
    <row r="6" spans="1:6">
      <c r="A6" s="55">
        <v>5004</v>
      </c>
      <c r="B6" s="56">
        <v>4017</v>
      </c>
      <c r="C6" s="56">
        <v>24</v>
      </c>
      <c r="D6" s="56">
        <v>210000</v>
      </c>
      <c r="E6" s="57">
        <v>7005</v>
      </c>
      <c r="F6" s="47" t="str">
        <f t="shared" si="0"/>
        <v>INSERT INTO HDPHAT VALUES (5004, 4017, 24, 210000, 7005);</v>
      </c>
    </row>
    <row r="7" spans="1:6">
      <c r="A7" s="55">
        <v>5004</v>
      </c>
      <c r="B7" s="56">
        <v>4018</v>
      </c>
      <c r="C7" s="56">
        <v>24</v>
      </c>
      <c r="D7" s="56">
        <v>273000</v>
      </c>
      <c r="E7" s="58">
        <v>7006</v>
      </c>
      <c r="F7" s="47" t="str">
        <f t="shared" si="0"/>
        <v>INSERT INTO HDPHAT VALUES (5004, 4018, 24, 273000, 7006);</v>
      </c>
    </row>
    <row r="8" spans="1:6">
      <c r="A8" s="55">
        <v>5004</v>
      </c>
      <c r="B8" s="56">
        <v>4019</v>
      </c>
      <c r="C8" s="56">
        <v>24</v>
      </c>
      <c r="D8" s="56">
        <v>357000</v>
      </c>
      <c r="E8" s="57">
        <v>7007</v>
      </c>
      <c r="F8" s="47" t="str">
        <f t="shared" si="0"/>
        <v>INSERT INTO HDPHAT VALUES (5004, 4019, 24, 357000, 7007);</v>
      </c>
    </row>
    <row r="9" spans="1:6">
      <c r="A9" s="55">
        <v>5005</v>
      </c>
      <c r="B9" s="56">
        <v>4002</v>
      </c>
      <c r="C9" s="56">
        <v>12</v>
      </c>
      <c r="D9" s="56">
        <v>825000</v>
      </c>
      <c r="E9" s="58">
        <v>7008</v>
      </c>
      <c r="F9" s="47" t="str">
        <f t="shared" si="0"/>
        <v>INSERT INTO HDPHAT VALUES (5005, 4002, 12, 825000, 7008);</v>
      </c>
    </row>
    <row r="10" spans="1:6">
      <c r="A10" s="55">
        <v>5006</v>
      </c>
      <c r="B10" s="56">
        <v>4003</v>
      </c>
      <c r="C10" s="56">
        <v>4</v>
      </c>
      <c r="D10" s="56">
        <v>600000</v>
      </c>
      <c r="E10" s="57">
        <v>7009</v>
      </c>
      <c r="F10" s="47" t="str">
        <f t="shared" si="0"/>
        <v>INSERT INTO HDPHAT VALUES (5006, 4003, 4, 600000, 7009);</v>
      </c>
    </row>
    <row r="11" spans="1:6">
      <c r="A11" s="55">
        <v>5007</v>
      </c>
      <c r="B11" s="56">
        <v>4003</v>
      </c>
      <c r="C11" s="56">
        <v>48</v>
      </c>
      <c r="D11" s="56">
        <v>2520000</v>
      </c>
      <c r="E11" s="58">
        <v>7010</v>
      </c>
      <c r="F11" s="47" t="str">
        <f t="shared" si="0"/>
        <v>INSERT INTO HDPHAT VALUES (5007, 4003, 48, 2520000, 7010);</v>
      </c>
    </row>
    <row r="12" spans="1:6">
      <c r="A12" s="55">
        <v>5008</v>
      </c>
      <c r="B12" s="56">
        <v>4020</v>
      </c>
      <c r="C12" s="56">
        <v>8</v>
      </c>
      <c r="D12" s="56">
        <v>240000</v>
      </c>
      <c r="E12" s="57">
        <v>7011</v>
      </c>
      <c r="F12" s="47" t="str">
        <f t="shared" si="0"/>
        <v>INSERT INTO HDPHAT VALUES (5008, 4020, 8, 240000, 7011);</v>
      </c>
    </row>
    <row r="13" spans="1:6">
      <c r="A13" s="55">
        <v>5009</v>
      </c>
      <c r="B13" s="56">
        <v>4004</v>
      </c>
      <c r="C13" s="56">
        <v>8</v>
      </c>
      <c r="D13" s="56">
        <v>540000</v>
      </c>
      <c r="E13" s="58">
        <v>7012</v>
      </c>
      <c r="F13" s="47" t="str">
        <f t="shared" si="0"/>
        <v>INSERT INTO HDPHAT VALUES (5009, 4004, 8, 540000, 7012);</v>
      </c>
    </row>
    <row r="14" spans="1:6">
      <c r="A14" s="55">
        <v>5009</v>
      </c>
      <c r="B14" s="56">
        <v>4005</v>
      </c>
      <c r="C14" s="56">
        <v>8</v>
      </c>
      <c r="D14" s="56">
        <v>660000</v>
      </c>
      <c r="E14" s="57">
        <v>7013</v>
      </c>
      <c r="F14" s="47" t="str">
        <f t="shared" si="0"/>
        <v>INSERT INTO HDPHAT VALUES (5009, 4005, 8, 660000, 7013);</v>
      </c>
    </row>
    <row r="15" spans="1:6">
      <c r="A15" s="55">
        <v>5009</v>
      </c>
      <c r="B15" s="56">
        <v>4006</v>
      </c>
      <c r="C15" s="56">
        <v>8</v>
      </c>
      <c r="D15" s="56">
        <v>600000</v>
      </c>
      <c r="E15" s="58">
        <v>7014</v>
      </c>
      <c r="F15" s="47" t="str">
        <f t="shared" si="0"/>
        <v>INSERT INTO HDPHAT VALUES (5009, 4006, 8, 600000, 7014);</v>
      </c>
    </row>
    <row r="16" spans="1:6">
      <c r="A16" s="55">
        <v>5010</v>
      </c>
      <c r="B16" s="56">
        <v>4007</v>
      </c>
      <c r="C16" s="56">
        <v>4</v>
      </c>
      <c r="D16" s="56">
        <v>600000</v>
      </c>
      <c r="E16" s="57">
        <v>7015</v>
      </c>
      <c r="F16" s="47" t="str">
        <f t="shared" si="0"/>
        <v>INSERT INTO HDPHAT VALUES (5010, 4007, 4, 600000, 7015);</v>
      </c>
    </row>
    <row r="17" spans="1:6">
      <c r="A17" s="55">
        <v>5011</v>
      </c>
      <c r="B17" s="56">
        <v>4009</v>
      </c>
      <c r="C17" s="56">
        <v>4</v>
      </c>
      <c r="D17" s="56">
        <v>800000</v>
      </c>
      <c r="E17" s="58">
        <v>7016</v>
      </c>
      <c r="F17" s="47" t="str">
        <f t="shared" si="0"/>
        <v>INSERT INTO HDPHAT VALUES (5011, 4009, 4, 800000, 7016);</v>
      </c>
    </row>
    <row r="18" spans="1:6">
      <c r="A18" s="55">
        <v>5012</v>
      </c>
      <c r="B18" s="56">
        <v>4017</v>
      </c>
      <c r="C18" s="56">
        <v>8</v>
      </c>
      <c r="D18" s="56">
        <v>120000</v>
      </c>
      <c r="E18" s="57">
        <v>7017</v>
      </c>
      <c r="F18" s="47" t="str">
        <f t="shared" si="0"/>
        <v>INSERT INTO HDPHAT VALUES (5012, 4017, 8, 120000, 7017);</v>
      </c>
    </row>
    <row r="19" spans="1:6">
      <c r="A19" s="55">
        <v>5013</v>
      </c>
      <c r="B19" s="56">
        <v>4009</v>
      </c>
      <c r="C19" s="56">
        <v>8</v>
      </c>
      <c r="D19" s="56">
        <v>960000</v>
      </c>
      <c r="E19" s="58">
        <v>7018</v>
      </c>
      <c r="F19" s="47" t="str">
        <f t="shared" si="0"/>
        <v>INSERT INTO HDPHAT VALUES (5013, 4009, 8, 960000, 7018);</v>
      </c>
    </row>
    <row r="20" spans="1:6">
      <c r="A20" s="55">
        <v>5013</v>
      </c>
      <c r="B20" s="56">
        <v>4012</v>
      </c>
      <c r="C20" s="56">
        <v>8</v>
      </c>
      <c r="D20" s="56">
        <v>720000</v>
      </c>
      <c r="E20" s="57">
        <v>7019</v>
      </c>
      <c r="F20" s="47" t="str">
        <f t="shared" si="0"/>
        <v>INSERT INTO HDPHAT VALUES (5013, 4012, 8, 720000, 7019);</v>
      </c>
    </row>
    <row r="21" spans="1:6">
      <c r="A21" s="55">
        <v>5014</v>
      </c>
      <c r="B21" s="56">
        <v>4013</v>
      </c>
      <c r="C21" s="56">
        <v>4</v>
      </c>
      <c r="D21" s="56">
        <v>600000</v>
      </c>
      <c r="E21" s="58">
        <v>7020</v>
      </c>
      <c r="F21" s="47" t="str">
        <f t="shared" si="0"/>
        <v>INSERT INTO HDPHAT VALUES (5014, 4013, 4, 600000, 7020);</v>
      </c>
    </row>
    <row r="22" spans="1:6">
      <c r="A22" s="55">
        <v>5015</v>
      </c>
      <c r="B22" s="56">
        <v>4006</v>
      </c>
      <c r="C22" s="56">
        <v>12</v>
      </c>
      <c r="D22" s="56">
        <v>750000</v>
      </c>
      <c r="E22" s="57">
        <v>7021</v>
      </c>
      <c r="F22" s="47" t="str">
        <f t="shared" si="0"/>
        <v>INSERT INTO HDPHAT VALUES (5015, 4006, 12, 750000, 7021);</v>
      </c>
    </row>
    <row r="23" s="46" customFormat="1" spans="1:6">
      <c r="A23" s="55">
        <v>5016</v>
      </c>
      <c r="B23" s="56">
        <v>4016</v>
      </c>
      <c r="C23" s="56">
        <v>24</v>
      </c>
      <c r="D23" s="56">
        <v>1050000</v>
      </c>
      <c r="E23" s="58">
        <v>7022</v>
      </c>
      <c r="F23" s="46" t="str">
        <f t="shared" si="0"/>
        <v>INSERT INTO HDPHAT VALUES (5016, 4016, 24, 1050000, 7022);</v>
      </c>
    </row>
    <row r="24" spans="1:6">
      <c r="A24" s="51">
        <v>5017</v>
      </c>
      <c r="B24" s="52">
        <v>4008</v>
      </c>
      <c r="C24" s="52">
        <v>4</v>
      </c>
      <c r="D24" s="52">
        <v>750000</v>
      </c>
      <c r="E24" s="53">
        <v>7023</v>
      </c>
      <c r="F24" s="47" t="str">
        <f t="shared" si="0"/>
        <v>INSERT INTO HDPHAT VALUES (5017, 4008, 4, 750000, 7023);</v>
      </c>
    </row>
    <row r="25" spans="1:6">
      <c r="A25" s="51">
        <v>5017</v>
      </c>
      <c r="B25" s="52">
        <v>4009</v>
      </c>
      <c r="C25" s="52">
        <v>4</v>
      </c>
      <c r="D25" s="52">
        <v>800000</v>
      </c>
      <c r="E25" s="54">
        <v>7024</v>
      </c>
      <c r="F25" s="47" t="str">
        <f t="shared" si="0"/>
        <v>INSERT INTO HDPHAT VALUES (5017, 4009, 4, 800000, 7024);</v>
      </c>
    </row>
    <row r="26" spans="1:6">
      <c r="A26" s="51">
        <v>5018</v>
      </c>
      <c r="B26" s="52">
        <v>4008</v>
      </c>
      <c r="C26" s="52">
        <v>8</v>
      </c>
      <c r="D26" s="52">
        <v>900000</v>
      </c>
      <c r="E26" s="53">
        <v>7025</v>
      </c>
      <c r="F26" s="47" t="str">
        <f t="shared" si="0"/>
        <v>INSERT INTO HDPHAT VALUES (5018, 4008, 8, 900000, 7025);</v>
      </c>
    </row>
    <row r="27" spans="1:6">
      <c r="A27" s="51">
        <v>5019</v>
      </c>
      <c r="B27" s="52">
        <v>4017</v>
      </c>
      <c r="C27" s="52">
        <v>24</v>
      </c>
      <c r="D27" s="52">
        <v>210000</v>
      </c>
      <c r="E27" s="54">
        <v>7026</v>
      </c>
      <c r="F27" s="47" t="str">
        <f t="shared" si="0"/>
        <v>INSERT INTO HDPHAT VALUES (5019, 4017, 24, 210000, 7026);</v>
      </c>
    </row>
    <row r="28" spans="1:6">
      <c r="A28" s="51">
        <v>5020</v>
      </c>
      <c r="B28" s="52">
        <v>4004</v>
      </c>
      <c r="C28" s="52">
        <v>8</v>
      </c>
      <c r="D28" s="52">
        <v>540000</v>
      </c>
      <c r="E28" s="53">
        <v>7027</v>
      </c>
      <c r="F28" s="47" t="str">
        <f t="shared" si="0"/>
        <v>INSERT INTO HDPHAT VALUES (5020, 4004, 8, 540000, 7027);</v>
      </c>
    </row>
    <row r="29" spans="1:6">
      <c r="A29" s="51">
        <v>5020</v>
      </c>
      <c r="B29" s="52">
        <v>4005</v>
      </c>
      <c r="C29" s="52">
        <v>8</v>
      </c>
      <c r="D29" s="52">
        <v>660000</v>
      </c>
      <c r="E29" s="54">
        <v>7028</v>
      </c>
      <c r="F29" s="47" t="str">
        <f t="shared" si="0"/>
        <v>INSERT INTO HDPHAT VALUES (5020, 4005, 8, 660000, 7028);</v>
      </c>
    </row>
    <row r="30" spans="1:6">
      <c r="A30" s="51">
        <v>5021</v>
      </c>
      <c r="B30" s="52">
        <v>4007</v>
      </c>
      <c r="C30" s="52">
        <v>12</v>
      </c>
      <c r="D30" s="52">
        <v>900000</v>
      </c>
      <c r="E30" s="53">
        <v>7029</v>
      </c>
      <c r="F30" s="47" t="str">
        <f t="shared" si="0"/>
        <v>INSERT INTO HDPHAT VALUES (5021, 4007, 12, 900000, 7029);</v>
      </c>
    </row>
    <row r="31" spans="1:6">
      <c r="A31" s="51">
        <v>5022</v>
      </c>
      <c r="B31" s="52">
        <v>4018</v>
      </c>
      <c r="C31" s="52">
        <v>12</v>
      </c>
      <c r="D31" s="52">
        <v>195000</v>
      </c>
      <c r="E31" s="54">
        <v>7030</v>
      </c>
      <c r="F31" s="47" t="str">
        <f t="shared" si="0"/>
        <v>INSERT INTO HDPHAT VALUES (5022, 4018, 12, 195000, 7030);</v>
      </c>
    </row>
    <row r="32" spans="1:6">
      <c r="A32" s="51">
        <v>5023</v>
      </c>
      <c r="B32" s="52">
        <v>4012</v>
      </c>
      <c r="C32" s="52">
        <v>4</v>
      </c>
      <c r="D32" s="52">
        <v>600000</v>
      </c>
      <c r="E32" s="53">
        <v>7031</v>
      </c>
      <c r="F32" s="47" t="str">
        <f t="shared" si="0"/>
        <v>INSERT INTO HDPHAT VALUES (5023, 4012, 4, 600000, 7031);</v>
      </c>
    </row>
    <row r="33" spans="1:6">
      <c r="A33" s="51">
        <v>5024</v>
      </c>
      <c r="B33" s="52">
        <v>4012</v>
      </c>
      <c r="C33" s="52">
        <v>12</v>
      </c>
      <c r="D33" s="52">
        <v>900000</v>
      </c>
      <c r="E33" s="54">
        <v>7032</v>
      </c>
      <c r="F33" s="47" t="str">
        <f t="shared" si="0"/>
        <v>INSERT INTO HDPHAT VALUES (5024, 4012, 12, 900000, 7032);</v>
      </c>
    </row>
    <row r="34" spans="1:6">
      <c r="A34" s="51">
        <v>5025</v>
      </c>
      <c r="B34" s="52">
        <v>4015</v>
      </c>
      <c r="C34" s="52">
        <v>8</v>
      </c>
      <c r="D34" s="52">
        <v>900000</v>
      </c>
      <c r="E34" s="53">
        <v>7033</v>
      </c>
      <c r="F34" s="47" t="str">
        <f t="shared" si="0"/>
        <v>INSERT INTO HDPHAT VALUES (5025, 4015, 8, 900000, 7033);</v>
      </c>
    </row>
    <row r="35" spans="1:6">
      <c r="A35" s="51">
        <v>5025</v>
      </c>
      <c r="B35" s="52">
        <v>4014</v>
      </c>
      <c r="C35" s="52">
        <v>8</v>
      </c>
      <c r="D35" s="52">
        <v>900000</v>
      </c>
      <c r="E35" s="54">
        <v>7034</v>
      </c>
      <c r="F35" s="47" t="str">
        <f t="shared" si="0"/>
        <v>INSERT INTO HDPHAT VALUES (5025, 4014, 8, 900000, 7034);</v>
      </c>
    </row>
    <row r="36" spans="1:6">
      <c r="A36" s="51">
        <v>5026</v>
      </c>
      <c r="B36" s="52">
        <v>4008</v>
      </c>
      <c r="C36" s="52">
        <v>48</v>
      </c>
      <c r="D36" s="52">
        <v>3150000</v>
      </c>
      <c r="E36" s="53">
        <v>7035</v>
      </c>
      <c r="F36" s="47" t="str">
        <f t="shared" si="0"/>
        <v>INSERT INTO HDPHAT VALUES (5026, 4008, 48, 3150000, 7035);</v>
      </c>
    </row>
    <row r="37" spans="1:6">
      <c r="A37" s="51">
        <v>5026</v>
      </c>
      <c r="B37" s="52">
        <v>4010</v>
      </c>
      <c r="C37" s="52">
        <v>48</v>
      </c>
      <c r="D37" s="52">
        <v>2940000</v>
      </c>
      <c r="E37" s="54">
        <v>7036</v>
      </c>
      <c r="F37" s="47" t="str">
        <f t="shared" si="0"/>
        <v>INSERT INTO HDPHAT VALUES (5026, 4010, 48, 2940000, 7036);</v>
      </c>
    </row>
    <row r="38" spans="1:6">
      <c r="A38" s="51">
        <v>5027</v>
      </c>
      <c r="B38" s="52">
        <v>4020</v>
      </c>
      <c r="C38" s="52">
        <v>24</v>
      </c>
      <c r="D38" s="52">
        <v>420000</v>
      </c>
      <c r="E38" s="53">
        <v>7037</v>
      </c>
      <c r="F38" s="47" t="str">
        <f t="shared" si="0"/>
        <v>INSERT INTO HDPHAT VALUES (5027, 4020, 24, 420000, 7037);</v>
      </c>
    </row>
    <row r="39" spans="1:6">
      <c r="A39" s="51">
        <v>5028</v>
      </c>
      <c r="B39" s="52">
        <v>4005</v>
      </c>
      <c r="C39" s="52">
        <v>4</v>
      </c>
      <c r="D39" s="52">
        <v>550000</v>
      </c>
      <c r="E39" s="54">
        <v>7038</v>
      </c>
      <c r="F39" s="47" t="str">
        <f t="shared" si="0"/>
        <v>INSERT INTO HDPHAT VALUES (5028, 4005, 4, 550000, 7038);</v>
      </c>
    </row>
  </sheetData>
  <pageMargins left="0.7" right="0.7" top="0.75" bottom="0.75" header="0.3" footer="0.3"/>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1"/>
  <sheetViews>
    <sheetView topLeftCell="A4" workbookViewId="0">
      <selection activeCell="A2" sqref="A2:D31"/>
    </sheetView>
  </sheetViews>
  <sheetFormatPr defaultColWidth="9" defaultRowHeight="13.5" outlineLevelCol="3"/>
  <cols>
    <col min="1" max="1" width="7.73451327433628" customWidth="1"/>
    <col min="2" max="2" width="7.33628318584071" customWidth="1"/>
    <col min="3" max="3" width="7.73451327433628" customWidth="1"/>
    <col min="4" max="4" width="8.33628318584071" customWidth="1"/>
  </cols>
  <sheetData>
    <row r="1" spans="1:4">
      <c r="A1" t="s">
        <v>231</v>
      </c>
      <c r="B1" t="s">
        <v>171</v>
      </c>
      <c r="C1" t="s">
        <v>328</v>
      </c>
      <c r="D1" t="s">
        <v>329</v>
      </c>
    </row>
    <row r="2" spans="1:4">
      <c r="A2" t="s">
        <v>331</v>
      </c>
      <c r="B2" t="s">
        <v>332</v>
      </c>
      <c r="C2">
        <v>4</v>
      </c>
      <c r="D2">
        <v>500000</v>
      </c>
    </row>
    <row r="3" spans="1:4">
      <c r="A3" t="s">
        <v>331</v>
      </c>
      <c r="B3" t="s">
        <v>333</v>
      </c>
      <c r="C3">
        <v>4</v>
      </c>
      <c r="D3">
        <v>700000</v>
      </c>
    </row>
    <row r="4" spans="1:4">
      <c r="A4" t="s">
        <v>334</v>
      </c>
      <c r="B4" t="s">
        <v>335</v>
      </c>
      <c r="C4">
        <v>24</v>
      </c>
      <c r="D4">
        <v>1050000</v>
      </c>
    </row>
    <row r="5" spans="1:4">
      <c r="A5" t="s">
        <v>336</v>
      </c>
      <c r="B5" t="s">
        <v>337</v>
      </c>
      <c r="C5">
        <v>8</v>
      </c>
      <c r="D5">
        <v>660000</v>
      </c>
    </row>
    <row r="6" spans="1:4">
      <c r="A6" t="s">
        <v>338</v>
      </c>
      <c r="B6" t="s">
        <v>339</v>
      </c>
      <c r="C6">
        <v>24</v>
      </c>
      <c r="D6">
        <v>210000</v>
      </c>
    </row>
    <row r="7" spans="1:4">
      <c r="A7" t="s">
        <v>338</v>
      </c>
      <c r="B7" t="s">
        <v>340</v>
      </c>
      <c r="C7">
        <v>24</v>
      </c>
      <c r="D7">
        <v>273000</v>
      </c>
    </row>
    <row r="8" spans="1:4">
      <c r="A8" t="s">
        <v>338</v>
      </c>
      <c r="B8" t="s">
        <v>341</v>
      </c>
      <c r="C8">
        <v>24</v>
      </c>
      <c r="D8">
        <v>357000</v>
      </c>
    </row>
    <row r="9" spans="1:4">
      <c r="A9" t="s">
        <v>342</v>
      </c>
      <c r="B9" t="s">
        <v>337</v>
      </c>
      <c r="C9">
        <v>12</v>
      </c>
      <c r="D9">
        <v>825000</v>
      </c>
    </row>
    <row r="10" spans="1:4">
      <c r="A10" t="s">
        <v>343</v>
      </c>
      <c r="B10" t="s">
        <v>344</v>
      </c>
      <c r="C10">
        <v>4</v>
      </c>
      <c r="D10">
        <v>600000</v>
      </c>
    </row>
    <row r="11" spans="1:4">
      <c r="A11" t="s">
        <v>345</v>
      </c>
      <c r="B11" t="s">
        <v>344</v>
      </c>
      <c r="C11">
        <v>48</v>
      </c>
      <c r="D11">
        <v>2520000</v>
      </c>
    </row>
    <row r="12" spans="1:4">
      <c r="A12" t="s">
        <v>346</v>
      </c>
      <c r="B12" t="s">
        <v>347</v>
      </c>
      <c r="C12">
        <v>8</v>
      </c>
      <c r="D12">
        <v>240000</v>
      </c>
    </row>
    <row r="13" spans="1:4">
      <c r="A13" t="s">
        <v>348</v>
      </c>
      <c r="B13" t="s">
        <v>349</v>
      </c>
      <c r="C13">
        <v>8</v>
      </c>
      <c r="D13">
        <v>540000</v>
      </c>
    </row>
    <row r="14" spans="1:4">
      <c r="A14" t="s">
        <v>348</v>
      </c>
      <c r="B14" t="s">
        <v>350</v>
      </c>
      <c r="C14">
        <v>8</v>
      </c>
      <c r="D14">
        <v>660000</v>
      </c>
    </row>
    <row r="15" spans="1:4">
      <c r="A15" t="s">
        <v>348</v>
      </c>
      <c r="B15" t="s">
        <v>351</v>
      </c>
      <c r="C15">
        <v>8</v>
      </c>
      <c r="D15">
        <v>600000</v>
      </c>
    </row>
    <row r="16" spans="1:4">
      <c r="A16" t="s">
        <v>352</v>
      </c>
      <c r="B16" t="s">
        <v>353</v>
      </c>
      <c r="C16">
        <v>4</v>
      </c>
      <c r="D16">
        <v>600000</v>
      </c>
    </row>
    <row r="17" spans="1:4">
      <c r="A17" t="s">
        <v>354</v>
      </c>
      <c r="B17" t="s">
        <v>355</v>
      </c>
      <c r="C17">
        <v>4</v>
      </c>
      <c r="D17">
        <v>800000</v>
      </c>
    </row>
    <row r="18" spans="1:4">
      <c r="A18" t="s">
        <v>356</v>
      </c>
      <c r="B18" t="s">
        <v>339</v>
      </c>
      <c r="C18">
        <v>8</v>
      </c>
      <c r="D18">
        <v>120000</v>
      </c>
    </row>
    <row r="19" spans="1:4">
      <c r="A19" t="s">
        <v>357</v>
      </c>
      <c r="B19" t="s">
        <v>355</v>
      </c>
      <c r="C19">
        <v>8</v>
      </c>
      <c r="D19">
        <v>960000</v>
      </c>
    </row>
    <row r="20" spans="1:4">
      <c r="A20" t="s">
        <v>357</v>
      </c>
      <c r="B20" t="s">
        <v>358</v>
      </c>
      <c r="C20">
        <v>8</v>
      </c>
      <c r="D20">
        <v>720000</v>
      </c>
    </row>
    <row r="21" spans="1:4">
      <c r="A21" t="s">
        <v>359</v>
      </c>
      <c r="B21" t="s">
        <v>360</v>
      </c>
      <c r="C21">
        <v>4</v>
      </c>
      <c r="D21">
        <v>600000</v>
      </c>
    </row>
    <row r="22" spans="1:4">
      <c r="A22" t="s">
        <v>361</v>
      </c>
      <c r="B22" t="s">
        <v>351</v>
      </c>
      <c r="C22">
        <v>12</v>
      </c>
      <c r="D22">
        <v>750000</v>
      </c>
    </row>
    <row r="23" spans="1:4">
      <c r="A23" t="s">
        <v>362</v>
      </c>
      <c r="B23" t="s">
        <v>335</v>
      </c>
      <c r="C23">
        <v>24</v>
      </c>
      <c r="D23">
        <v>1050000</v>
      </c>
    </row>
    <row r="24" spans="1:4">
      <c r="A24" t="s">
        <v>363</v>
      </c>
      <c r="B24" t="s">
        <v>364</v>
      </c>
      <c r="C24">
        <v>4</v>
      </c>
      <c r="D24">
        <v>750000</v>
      </c>
    </row>
    <row r="25" spans="1:4">
      <c r="A25" t="s">
        <v>363</v>
      </c>
      <c r="B25" t="s">
        <v>355</v>
      </c>
      <c r="C25">
        <v>4</v>
      </c>
      <c r="D25">
        <v>800000</v>
      </c>
    </row>
    <row r="26" spans="1:4">
      <c r="A26" t="s">
        <v>365</v>
      </c>
      <c r="B26" t="s">
        <v>364</v>
      </c>
      <c r="C26">
        <v>8</v>
      </c>
      <c r="D26">
        <v>900000</v>
      </c>
    </row>
    <row r="27" spans="1:4">
      <c r="A27" t="s">
        <v>366</v>
      </c>
      <c r="B27" t="s">
        <v>339</v>
      </c>
      <c r="C27">
        <v>24</v>
      </c>
      <c r="D27">
        <v>210000</v>
      </c>
    </row>
    <row r="28" spans="1:4">
      <c r="A28" t="s">
        <v>367</v>
      </c>
      <c r="B28" t="s">
        <v>349</v>
      </c>
      <c r="C28">
        <v>8</v>
      </c>
      <c r="D28">
        <v>540000</v>
      </c>
    </row>
    <row r="29" spans="1:4">
      <c r="A29" t="s">
        <v>367</v>
      </c>
      <c r="B29" t="s">
        <v>350</v>
      </c>
      <c r="C29">
        <v>8</v>
      </c>
      <c r="D29">
        <v>660000</v>
      </c>
    </row>
    <row r="30" spans="1:4">
      <c r="A30" t="s">
        <v>368</v>
      </c>
      <c r="B30" t="s">
        <v>353</v>
      </c>
      <c r="C30">
        <v>12</v>
      </c>
      <c r="D30">
        <v>900000</v>
      </c>
    </row>
    <row r="31" spans="1:4">
      <c r="A31" t="s">
        <v>369</v>
      </c>
      <c r="B31" t="s">
        <v>340</v>
      </c>
      <c r="C31">
        <v>12</v>
      </c>
      <c r="D31">
        <v>195000</v>
      </c>
    </row>
  </sheetData>
  <pageMargins left="0.7" right="0.7" top="0.75" bottom="0.75" header="0.3" footer="0.3"/>
  <headerFooter/>
  <tableParts count="1">
    <tablePart r:id="rId1"/>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3"/>
  <sheetViews>
    <sheetView workbookViewId="0">
      <selection activeCell="J2" sqref="J2"/>
    </sheetView>
  </sheetViews>
  <sheetFormatPr defaultColWidth="9" defaultRowHeight="13.5"/>
  <cols>
    <col min="1" max="1" width="7.73451327433628" customWidth="1"/>
    <col min="2" max="2" width="14.8672566371681" customWidth="1"/>
    <col min="3" max="3" width="10" customWidth="1"/>
    <col min="4" max="5" width="15.2035398230088" customWidth="1"/>
    <col min="6" max="6" width="10.6017699115044" customWidth="1"/>
    <col min="7" max="7" width="10.3982300884956" customWidth="1"/>
    <col min="8" max="9" width="7.60176991150442" customWidth="1"/>
  </cols>
  <sheetData>
    <row r="1" spans="1:9">
      <c r="A1" t="s">
        <v>231</v>
      </c>
      <c r="B1" t="s">
        <v>370</v>
      </c>
      <c r="C1" t="s">
        <v>371</v>
      </c>
      <c r="D1" t="s">
        <v>234</v>
      </c>
      <c r="E1" t="s">
        <v>235</v>
      </c>
      <c r="F1" t="s">
        <v>238</v>
      </c>
      <c r="G1" t="s">
        <v>239</v>
      </c>
      <c r="H1" t="s">
        <v>0</v>
      </c>
      <c r="I1" t="s">
        <v>109</v>
      </c>
    </row>
    <row r="2" spans="1:9">
      <c r="A2" t="s">
        <v>331</v>
      </c>
      <c r="B2" t="s">
        <v>240</v>
      </c>
      <c r="C2">
        <v>1200000</v>
      </c>
      <c r="D2" t="s">
        <v>241</v>
      </c>
      <c r="E2" t="s">
        <v>242</v>
      </c>
      <c r="F2" t="s">
        <v>243</v>
      </c>
      <c r="H2" t="s">
        <v>372</v>
      </c>
      <c r="I2" t="s">
        <v>373</v>
      </c>
    </row>
    <row r="3" spans="1:9">
      <c r="A3" t="s">
        <v>334</v>
      </c>
      <c r="B3" t="s">
        <v>244</v>
      </c>
      <c r="C3">
        <v>1050000</v>
      </c>
      <c r="D3" t="s">
        <v>245</v>
      </c>
      <c r="E3" t="s">
        <v>246</v>
      </c>
      <c r="F3" t="s">
        <v>243</v>
      </c>
      <c r="H3" t="s">
        <v>374</v>
      </c>
      <c r="I3" t="s">
        <v>375</v>
      </c>
    </row>
    <row r="4" spans="1:9">
      <c r="A4" t="s">
        <v>336</v>
      </c>
      <c r="B4" t="s">
        <v>247</v>
      </c>
      <c r="C4">
        <v>660000</v>
      </c>
      <c r="D4" t="s">
        <v>248</v>
      </c>
      <c r="E4" t="s">
        <v>249</v>
      </c>
      <c r="F4" t="s">
        <v>243</v>
      </c>
      <c r="H4" t="s">
        <v>376</v>
      </c>
      <c r="I4" t="s">
        <v>377</v>
      </c>
    </row>
    <row r="5" spans="1:9">
      <c r="A5" t="s">
        <v>338</v>
      </c>
      <c r="B5" t="s">
        <v>250</v>
      </c>
      <c r="C5">
        <v>840000</v>
      </c>
      <c r="D5" t="s">
        <v>251</v>
      </c>
      <c r="E5" t="s">
        <v>252</v>
      </c>
      <c r="F5" t="s">
        <v>243</v>
      </c>
      <c r="H5" t="s">
        <v>378</v>
      </c>
      <c r="I5" t="s">
        <v>375</v>
      </c>
    </row>
    <row r="6" spans="1:9">
      <c r="A6" t="s">
        <v>342</v>
      </c>
      <c r="B6" t="s">
        <v>253</v>
      </c>
      <c r="C6">
        <v>825000</v>
      </c>
      <c r="D6" t="s">
        <v>254</v>
      </c>
      <c r="E6" t="s">
        <v>255</v>
      </c>
      <c r="F6" t="s">
        <v>243</v>
      </c>
      <c r="H6" t="s">
        <v>379</v>
      </c>
      <c r="I6" t="s">
        <v>375</v>
      </c>
    </row>
    <row r="7" spans="1:9">
      <c r="A7" t="s">
        <v>343</v>
      </c>
      <c r="B7" t="s">
        <v>256</v>
      </c>
      <c r="C7">
        <v>600000</v>
      </c>
      <c r="D7" t="s">
        <v>257</v>
      </c>
      <c r="E7" t="s">
        <v>258</v>
      </c>
      <c r="F7" t="s">
        <v>243</v>
      </c>
      <c r="H7" t="s">
        <v>380</v>
      </c>
      <c r="I7" t="s">
        <v>381</v>
      </c>
    </row>
    <row r="8" spans="1:9">
      <c r="A8" t="s">
        <v>345</v>
      </c>
      <c r="B8" t="s">
        <v>259</v>
      </c>
      <c r="C8">
        <v>2520000</v>
      </c>
      <c r="D8" t="s">
        <v>260</v>
      </c>
      <c r="E8" t="s">
        <v>382</v>
      </c>
      <c r="F8" t="s">
        <v>243</v>
      </c>
      <c r="H8" t="s">
        <v>383</v>
      </c>
      <c r="I8" t="s">
        <v>133</v>
      </c>
    </row>
    <row r="9" spans="1:9">
      <c r="A9" t="s">
        <v>346</v>
      </c>
      <c r="B9" t="s">
        <v>265</v>
      </c>
      <c r="C9">
        <v>240000</v>
      </c>
      <c r="D9" t="s">
        <v>263</v>
      </c>
      <c r="E9" t="s">
        <v>264</v>
      </c>
      <c r="F9" t="s">
        <v>243</v>
      </c>
      <c r="H9" t="s">
        <v>384</v>
      </c>
      <c r="I9" t="s">
        <v>385</v>
      </c>
    </row>
    <row r="10" spans="1:9">
      <c r="A10" t="s">
        <v>348</v>
      </c>
      <c r="B10" t="s">
        <v>265</v>
      </c>
      <c r="C10">
        <v>1800000</v>
      </c>
      <c r="D10" t="s">
        <v>266</v>
      </c>
      <c r="E10" t="s">
        <v>267</v>
      </c>
      <c r="F10" t="s">
        <v>243</v>
      </c>
      <c r="H10" t="s">
        <v>386</v>
      </c>
      <c r="I10" t="s">
        <v>387</v>
      </c>
    </row>
    <row r="11" spans="1:9">
      <c r="A11" t="s">
        <v>352</v>
      </c>
      <c r="B11" t="s">
        <v>268</v>
      </c>
      <c r="C11">
        <v>600000</v>
      </c>
      <c r="D11" t="s">
        <v>269</v>
      </c>
      <c r="E11" t="s">
        <v>270</v>
      </c>
      <c r="F11" t="s">
        <v>243</v>
      </c>
      <c r="H11" t="s">
        <v>386</v>
      </c>
      <c r="I11" t="s">
        <v>388</v>
      </c>
    </row>
    <row r="12" spans="1:9">
      <c r="A12" t="s">
        <v>354</v>
      </c>
      <c r="B12" t="s">
        <v>272</v>
      </c>
      <c r="C12">
        <v>800000</v>
      </c>
      <c r="D12" t="s">
        <v>273</v>
      </c>
      <c r="E12" t="s">
        <v>274</v>
      </c>
      <c r="F12" t="s">
        <v>243</v>
      </c>
      <c r="H12" t="s">
        <v>372</v>
      </c>
      <c r="I12" t="s">
        <v>389</v>
      </c>
    </row>
    <row r="13" spans="1:9">
      <c r="A13" t="s">
        <v>356</v>
      </c>
      <c r="B13" t="s">
        <v>276</v>
      </c>
      <c r="C13">
        <v>120000</v>
      </c>
      <c r="D13" t="s">
        <v>277</v>
      </c>
      <c r="E13" t="s">
        <v>278</v>
      </c>
      <c r="F13" t="s">
        <v>243</v>
      </c>
      <c r="H13" t="s">
        <v>390</v>
      </c>
      <c r="I13" t="s">
        <v>391</v>
      </c>
    </row>
    <row r="14" spans="1:9">
      <c r="A14" t="s">
        <v>357</v>
      </c>
      <c r="B14" t="s">
        <v>279</v>
      </c>
      <c r="C14">
        <v>1680000</v>
      </c>
      <c r="D14" t="s">
        <v>280</v>
      </c>
      <c r="E14" t="s">
        <v>281</v>
      </c>
      <c r="F14" t="s">
        <v>243</v>
      </c>
      <c r="H14" t="s">
        <v>392</v>
      </c>
      <c r="I14" t="s">
        <v>388</v>
      </c>
    </row>
    <row r="15" spans="1:9">
      <c r="A15" t="s">
        <v>359</v>
      </c>
      <c r="B15" t="s">
        <v>282</v>
      </c>
      <c r="C15">
        <v>600000</v>
      </c>
      <c r="D15" t="s">
        <v>283</v>
      </c>
      <c r="E15" t="s">
        <v>284</v>
      </c>
      <c r="F15" t="s">
        <v>243</v>
      </c>
      <c r="H15" t="s">
        <v>393</v>
      </c>
      <c r="I15" t="s">
        <v>375</v>
      </c>
    </row>
    <row r="16" spans="1:9">
      <c r="A16" t="s">
        <v>394</v>
      </c>
      <c r="B16" t="s">
        <v>285</v>
      </c>
      <c r="C16">
        <v>750000</v>
      </c>
      <c r="D16" t="s">
        <v>286</v>
      </c>
      <c r="E16" t="s">
        <v>287</v>
      </c>
      <c r="F16" t="s">
        <v>243</v>
      </c>
      <c r="H16" t="s">
        <v>395</v>
      </c>
      <c r="I16" t="s">
        <v>385</v>
      </c>
    </row>
    <row r="17" spans="1:9">
      <c r="A17" t="s">
        <v>362</v>
      </c>
      <c r="B17" t="s">
        <v>288</v>
      </c>
      <c r="C17">
        <v>1050000</v>
      </c>
      <c r="D17" t="s">
        <v>289</v>
      </c>
      <c r="E17" t="s">
        <v>290</v>
      </c>
      <c r="F17" t="s">
        <v>243</v>
      </c>
      <c r="H17" t="s">
        <v>396</v>
      </c>
      <c r="I17" t="s">
        <v>133</v>
      </c>
    </row>
    <row r="18" spans="1:9">
      <c r="A18" t="s">
        <v>363</v>
      </c>
      <c r="B18" t="s">
        <v>292</v>
      </c>
      <c r="C18">
        <v>1550000</v>
      </c>
      <c r="D18" t="s">
        <v>293</v>
      </c>
      <c r="E18" t="s">
        <v>294</v>
      </c>
      <c r="F18" t="s">
        <v>243</v>
      </c>
      <c r="H18" t="s">
        <v>397</v>
      </c>
      <c r="I18" t="s">
        <v>375</v>
      </c>
    </row>
    <row r="19" spans="1:9">
      <c r="A19" t="s">
        <v>365</v>
      </c>
      <c r="B19" t="s">
        <v>295</v>
      </c>
      <c r="C19">
        <v>900000</v>
      </c>
      <c r="D19" t="s">
        <v>296</v>
      </c>
      <c r="E19" t="s">
        <v>297</v>
      </c>
      <c r="F19" t="s">
        <v>243</v>
      </c>
      <c r="H19" t="s">
        <v>398</v>
      </c>
      <c r="I19" t="s">
        <v>391</v>
      </c>
    </row>
    <row r="20" spans="1:9">
      <c r="A20" t="s">
        <v>366</v>
      </c>
      <c r="B20" t="s">
        <v>298</v>
      </c>
      <c r="C20">
        <v>210000</v>
      </c>
      <c r="D20" t="s">
        <v>299</v>
      </c>
      <c r="E20" t="s">
        <v>300</v>
      </c>
      <c r="F20" t="s">
        <v>301</v>
      </c>
      <c r="H20" t="s">
        <v>399</v>
      </c>
      <c r="I20" t="s">
        <v>377</v>
      </c>
    </row>
    <row r="21" spans="1:9">
      <c r="A21" t="s">
        <v>367</v>
      </c>
      <c r="B21" t="s">
        <v>302</v>
      </c>
      <c r="C21">
        <v>1200000</v>
      </c>
      <c r="D21" t="s">
        <v>303</v>
      </c>
      <c r="E21" t="s">
        <v>304</v>
      </c>
      <c r="F21" t="s">
        <v>305</v>
      </c>
      <c r="H21" t="s">
        <v>400</v>
      </c>
      <c r="I21" t="s">
        <v>381</v>
      </c>
    </row>
    <row r="22" spans="1:9">
      <c r="A22" t="s">
        <v>368</v>
      </c>
      <c r="B22" t="s">
        <v>306</v>
      </c>
      <c r="C22">
        <v>900000</v>
      </c>
      <c r="D22" t="s">
        <v>307</v>
      </c>
      <c r="E22" t="s">
        <v>308</v>
      </c>
      <c r="F22" t="s">
        <v>301</v>
      </c>
      <c r="H22" t="s">
        <v>401</v>
      </c>
      <c r="I22" t="s">
        <v>385</v>
      </c>
    </row>
    <row r="23" spans="1:9">
      <c r="A23" t="s">
        <v>369</v>
      </c>
      <c r="B23" t="s">
        <v>309</v>
      </c>
      <c r="C23">
        <v>195000</v>
      </c>
      <c r="D23" t="s">
        <v>310</v>
      </c>
      <c r="E23" t="s">
        <v>311</v>
      </c>
      <c r="F23" t="s">
        <v>305</v>
      </c>
      <c r="H23" t="s">
        <v>402</v>
      </c>
      <c r="I23" t="s">
        <v>375</v>
      </c>
    </row>
  </sheetData>
  <pageMargins left="0.7" right="0.7" top="0.75" bottom="0.75" header="0.3" footer="0.3"/>
  <headerFooter/>
  <tableParts count="1">
    <tablePart r:id="rId1"/>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3"/>
  <sheetViews>
    <sheetView workbookViewId="0">
      <selection activeCell="A2" sqref="A2:E23"/>
    </sheetView>
  </sheetViews>
  <sheetFormatPr defaultColWidth="9" defaultRowHeight="13.5" outlineLevelCol="4"/>
  <cols>
    <col min="1" max="1" width="12.6017699115044" customWidth="1"/>
    <col min="2" max="3" width="15.2035398230088" customWidth="1"/>
    <col min="4" max="4" width="13.1327433628319" customWidth="1"/>
    <col min="5" max="5" width="7.73451327433628" customWidth="1"/>
  </cols>
  <sheetData>
    <row r="1" spans="1:5">
      <c r="A1" t="s">
        <v>330</v>
      </c>
      <c r="B1" t="s">
        <v>403</v>
      </c>
      <c r="C1" t="s">
        <v>404</v>
      </c>
      <c r="D1" t="s">
        <v>236</v>
      </c>
      <c r="E1" t="s">
        <v>231</v>
      </c>
    </row>
    <row r="2" spans="1:5">
      <c r="A2" t="s">
        <v>405</v>
      </c>
      <c r="B2" t="s">
        <v>241</v>
      </c>
      <c r="C2" t="s">
        <v>242</v>
      </c>
      <c r="D2">
        <v>20000000</v>
      </c>
      <c r="E2" t="s">
        <v>331</v>
      </c>
    </row>
    <row r="3" spans="1:5">
      <c r="A3" t="s">
        <v>406</v>
      </c>
      <c r="B3" t="s">
        <v>245</v>
      </c>
      <c r="C3" t="s">
        <v>246</v>
      </c>
      <c r="D3">
        <v>10000000</v>
      </c>
      <c r="E3" t="s">
        <v>334</v>
      </c>
    </row>
    <row r="4" spans="1:5">
      <c r="A4" t="s">
        <v>407</v>
      </c>
      <c r="B4" t="s">
        <v>248</v>
      </c>
      <c r="C4" t="s">
        <v>249</v>
      </c>
      <c r="D4">
        <v>10000000</v>
      </c>
      <c r="E4" t="s">
        <v>336</v>
      </c>
    </row>
    <row r="5" spans="1:5">
      <c r="A5" t="s">
        <v>408</v>
      </c>
      <c r="B5" t="s">
        <v>251</v>
      </c>
      <c r="C5" t="s">
        <v>252</v>
      </c>
      <c r="D5">
        <v>0</v>
      </c>
      <c r="E5" t="s">
        <v>338</v>
      </c>
    </row>
    <row r="6" spans="1:5">
      <c r="A6" t="s">
        <v>409</v>
      </c>
      <c r="B6" t="s">
        <v>254</v>
      </c>
      <c r="C6" t="s">
        <v>255</v>
      </c>
      <c r="D6">
        <v>10000000</v>
      </c>
      <c r="E6" t="s">
        <v>342</v>
      </c>
    </row>
    <row r="7" spans="1:5">
      <c r="A7" t="s">
        <v>410</v>
      </c>
      <c r="B7" t="s">
        <v>257</v>
      </c>
      <c r="C7" t="s">
        <v>258</v>
      </c>
      <c r="D7">
        <v>10000000</v>
      </c>
      <c r="E7" t="s">
        <v>343</v>
      </c>
    </row>
    <row r="8" spans="1:5">
      <c r="A8" t="s">
        <v>411</v>
      </c>
      <c r="B8" t="s">
        <v>260</v>
      </c>
      <c r="C8" t="s">
        <v>382</v>
      </c>
      <c r="D8">
        <v>10000000</v>
      </c>
      <c r="E8" t="s">
        <v>345</v>
      </c>
    </row>
    <row r="9" spans="1:5">
      <c r="A9" t="s">
        <v>412</v>
      </c>
      <c r="B9" t="s">
        <v>263</v>
      </c>
      <c r="C9" t="s">
        <v>264</v>
      </c>
      <c r="D9">
        <v>0</v>
      </c>
      <c r="E9" t="s">
        <v>346</v>
      </c>
    </row>
    <row r="10" spans="1:5">
      <c r="A10" t="s">
        <v>413</v>
      </c>
      <c r="B10" t="s">
        <v>266</v>
      </c>
      <c r="C10" t="s">
        <v>267</v>
      </c>
      <c r="D10">
        <v>30000000</v>
      </c>
      <c r="E10" t="s">
        <v>348</v>
      </c>
    </row>
    <row r="11" spans="1:5">
      <c r="A11" t="s">
        <v>414</v>
      </c>
      <c r="B11" t="s">
        <v>269</v>
      </c>
      <c r="C11" t="s">
        <v>270</v>
      </c>
      <c r="D11">
        <v>10000000</v>
      </c>
      <c r="E11" t="s">
        <v>352</v>
      </c>
    </row>
    <row r="12" spans="1:5">
      <c r="A12" t="s">
        <v>415</v>
      </c>
      <c r="B12" t="s">
        <v>273</v>
      </c>
      <c r="C12" t="s">
        <v>274</v>
      </c>
      <c r="D12">
        <v>10000000</v>
      </c>
      <c r="E12" t="s">
        <v>354</v>
      </c>
    </row>
    <row r="13" spans="1:5">
      <c r="A13" t="s">
        <v>416</v>
      </c>
      <c r="B13" t="s">
        <v>277</v>
      </c>
      <c r="C13" t="s">
        <v>278</v>
      </c>
      <c r="D13">
        <v>0</v>
      </c>
      <c r="E13" t="s">
        <v>356</v>
      </c>
    </row>
    <row r="14" spans="1:5">
      <c r="A14" t="s">
        <v>417</v>
      </c>
      <c r="B14" t="s">
        <v>280</v>
      </c>
      <c r="C14" t="s">
        <v>281</v>
      </c>
      <c r="D14">
        <v>20000000</v>
      </c>
      <c r="E14" t="s">
        <v>357</v>
      </c>
    </row>
    <row r="15" spans="1:5">
      <c r="A15" t="s">
        <v>418</v>
      </c>
      <c r="B15" t="s">
        <v>283</v>
      </c>
      <c r="C15" t="s">
        <v>284</v>
      </c>
      <c r="D15">
        <v>10000000</v>
      </c>
      <c r="E15" t="s">
        <v>359</v>
      </c>
    </row>
    <row r="16" spans="1:5">
      <c r="A16" t="s">
        <v>419</v>
      </c>
      <c r="B16" t="s">
        <v>286</v>
      </c>
      <c r="C16" t="s">
        <v>287</v>
      </c>
      <c r="D16">
        <v>10000000</v>
      </c>
      <c r="E16" t="s">
        <v>394</v>
      </c>
    </row>
    <row r="17" spans="1:5">
      <c r="A17" t="s">
        <v>420</v>
      </c>
      <c r="B17" t="s">
        <v>289</v>
      </c>
      <c r="C17" t="s">
        <v>290</v>
      </c>
      <c r="D17">
        <v>10000000</v>
      </c>
      <c r="E17" t="s">
        <v>362</v>
      </c>
    </row>
    <row r="18" spans="1:5">
      <c r="A18" t="s">
        <v>421</v>
      </c>
      <c r="B18" t="s">
        <v>293</v>
      </c>
      <c r="C18" t="s">
        <v>294</v>
      </c>
      <c r="D18">
        <v>20000000</v>
      </c>
      <c r="E18" t="s">
        <v>363</v>
      </c>
    </row>
    <row r="19" spans="1:5">
      <c r="A19" t="s">
        <v>422</v>
      </c>
      <c r="B19" t="s">
        <v>296</v>
      </c>
      <c r="C19" t="s">
        <v>297</v>
      </c>
      <c r="D19">
        <v>10000000</v>
      </c>
      <c r="E19" t="s">
        <v>365</v>
      </c>
    </row>
    <row r="20" spans="1:5">
      <c r="A20" t="s">
        <v>423</v>
      </c>
      <c r="B20" t="s">
        <v>299</v>
      </c>
      <c r="C20" t="s">
        <v>300</v>
      </c>
      <c r="D20">
        <v>0</v>
      </c>
      <c r="E20" t="s">
        <v>366</v>
      </c>
    </row>
    <row r="21" spans="1:5">
      <c r="A21" t="s">
        <v>424</v>
      </c>
      <c r="B21" t="s">
        <v>303</v>
      </c>
      <c r="C21" t="s">
        <v>304</v>
      </c>
      <c r="D21">
        <v>20000000</v>
      </c>
      <c r="E21" t="s">
        <v>367</v>
      </c>
    </row>
    <row r="22" spans="1:5">
      <c r="A22" t="s">
        <v>425</v>
      </c>
      <c r="B22" t="s">
        <v>307</v>
      </c>
      <c r="C22" t="s">
        <v>308</v>
      </c>
      <c r="D22">
        <v>10000000</v>
      </c>
      <c r="E22" t="s">
        <v>368</v>
      </c>
    </row>
    <row r="23" spans="1:5">
      <c r="A23" t="s">
        <v>426</v>
      </c>
      <c r="B23" t="s">
        <v>310</v>
      </c>
      <c r="C23" t="s">
        <v>311</v>
      </c>
      <c r="E23" t="s">
        <v>369</v>
      </c>
    </row>
  </sheetData>
  <pageMargins left="0.7" right="0.7" top="0.75" bottom="0.75" header="0.3" footer="0.3"/>
  <headerFooter/>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w E A A B Q S w M E F A A C A A g A J 6 6 o W D 7 K 3 O i k A A A A 9 g A A A B I A H A B D b 2 5 m a W c v U G F j a 2 F n Z S 5 4 b W w g o h g A K K A U A A A A A A A A A A A A A A A A A A A A A A A A A A A A h Y 9 B D o I w F E S v Q r q n L T U m h H z K w q 0 k J k T j t o G K j f A x t F j u 5 s I j e Q U x i r p z O W / e Y u Z + v U E 2 t k 1 w 0 b 0 1 H a Y k o p w E G s u u M l i n Z H C H M C a Z h I 0 q T 6 r W w S S j T U Z b p e T o 3 D l h z H t P / Y J 2 f c 0 E 5 x H b 5 + u i P O p W k Y 9 s / s u h Q e s U l p p I 2 L 3 G S E E j E V O x F J Q D m y H k B r + C m P Y + 2 x 8 I q 6 F x Q 6 + l x n B b A J s j s P c H + Q B Q S w M E F A A C A A g A J 6 6 o 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e u q F j b l v l 8 p g E A A J M K A A A T A B w A R m 9 y b X V s Y X M v U 2 V j d G l v b j E u b S C i G A A o o B Q A A A A A A A A A A A A A A A A A A A A A A A A A A A D t V c 9 r g z A Y v R f 8 H 4 K 9 t C C l P 9 Z d R i + L w 4 4 y L 4 Z t U H p I X a a h m h S N 0 F L 8 3 x d / F L o l K 5 t 2 p 8 6 L 8 L 7 4 J X n v e 8 + U + I J y B r z q P b o z O k Y n D X F C 3 g D C 6 4 i M w A x E R B g d I B + P Z 4 l P J P K w 8 0 k 0 g F m S E C Z e e L J Z c 7 7 p 9 Q 9 L F 8 d k Z l Z f m q t 8 C T k T c s n K q h p 0 T R h i F h T N 9 1 t i y k 7 l 0 g F K M E v f e R J D H m U x K 4 p p r 9 r N O h z M J z y 3 T Q s I C Q N B d i K 3 Q A G + E g X 0 u E O 5 R B + Z u L 0 Z F H 1 q G F H C j q t Z F q 9 J k u d 9 o 0 O Z 9 m A K D Z P G N E z + m A Y 3 w H u E u Y I j z g L N p c u S 4 8 r t 1 S 8 c u b + K U h Y W 5 w q U C g w z F F I / P B Y w 2 9 f C L O Y a t d z n T + B v 2 J 8 2 Z n 9 6 U f b 5 1 u Y a I g o J 7 v X K L N C 3 w k D u q 4 O q S P x D m r q 1 5 0 B v 3 D e v 3 r I 1 G 5 N 2 b P w 7 t 5 V z a x G m 7 U S 4 F g N X / h s 2 t + 7 w k k R p x g A R p k G l d W k x Z 1 r u P F k A S s W m G I Z U j Q E b q W w W V N s c y z k O s x Z / 7 9 G 4 O a / j i 6 f A 1 z s 6 5 0 J A X p y 0 D o J z A 4 s c i L e y m W i R H y d Z U c 6 I 4 o k y Q U 7 Q c + J 9 A F B L A Q I t A B Q A A g A I A C e u q F g + y t z o p A A A A P Y A A A A S A A A A A A A A A A A A A A A A A A A A A A B D b 2 5 m a W c v U G F j a 2 F n Z S 5 4 b W x Q S w E C L Q A U A A I A C A A n r q h Y D 8 r p q 6 Q A A A D p A A A A E w A A A A A A A A A A A A A A A A D w A A A A W 0 N v b n R l b n R f V H l w Z X N d L n h t b F B L A Q I t A B Q A A g A I A C e u q F j b l v l 8 p g E A A J M K A A A T A A A A A A A A A A A A A A A A A O E B A A B G b 3 J t d W x h c y 9 T Z W N 0 a W 9 u M S 5 t U E s F B g A A A A A D A A M A w g A A A N Q 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J R A A A A A A A A s F 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T w v S X R l b V B h d G g + P C 9 J d G V t T G 9 j Y X R p b 2 4 + P F N 0 Y W J s Z U V u d H J p Z X M + P E V u d H J 5 I F R 5 c G U 9 I k Z p b G x l Z E N v b X B s Z X R l U m V z d W x 0 V G 9 X b 3 J r c 2 h l Z X Q i I F Z h b H V l P S J s M S I g L z 4 8 R W 5 0 c n k g V H l w Z T 0 i R m l s b E V u Y W J s Z W Q i I F Z h b H V l P S J s M S I g L z 4 8 R W 5 0 c n k g V H l w Z T 0 i R m l s b E 9 i a m V j d F R 5 c G U i I F Z h b H V l P S J z V G F i b G U i I C 8 + P E V u d H J 5 I F R 5 c G U 9 I k Z p b G x U b 0 R h d G F N b 2 R l b E V u Y W J s Z W Q i I F Z h b H V l P S J s M C I g L z 4 8 R W 5 0 c n k g V H l w Z T 0 i S X N Q c m l 2 Y X R l I i B W Y W x 1 Z T 0 i b D A i I C 8 + P E V u d H J 5 I F R 5 c G U 9 I k Z p b G x D b 3 V u d C I g V m F s d W U 9 I m w z M C I g L z 4 8 R W 5 0 c n k g V H l w Z T 0 i Q W R k Z W R U b 0 R h d G F N b 2 R l b C I g V m F s d W U 9 I m w w I i A v P j x F b n R y e S B U e X B l P S J G a W x s V G F y Z 2 V 0 I i B W Y W x 1 Z T 0 i c 1 R h Y m x l M V 8 x I i A v P j x F b n R y e S B U e X B l P S J R d W V y e U l E I i B W Y W x 1 Z T 0 i c z R l Z m U 0 Z j M w L W Q w Y W Q t N D R j Z i 1 i N T g 4 L T J m N T h k O G M 2 Y T E w Z i I g L z 4 8 R W 5 0 c n k g V H l w Z T 0 i R m l s b E V y c m 9 y Q 2 9 k Z S I g V m F s d W U 9 I n N V b m t u b 3 d u I i A v P j x F b n R y e S B U e X B l P S J G a W x s R X J y b 3 J D b 3 V u d C I g V m F s d W U 9 I m w w I i A v P j x F b n R y e S B U e X B l P S J G a W x s T G F z d F V w Z G F 0 Z W Q i I F Z h b H V l P S J k M j A y N C 0 w N C 0 y O F Q w N j o y N j o x N S 4 0 N D Q 0 M z I z W i I g L z 4 8 R W 5 0 c n k g V H l w Z T 0 i R m l s b E N v b H V t b l R 5 c G V z I i B W Y W x 1 Z T 0 i c 0 J n W U R C U T 0 9 I i A v P j x F b n R y e S B U e X B l P S J G a W x s Q 2 9 s d W 1 u T m F t Z X M i I F Z h b H V l P S J z W y Z x d W 9 0 O 0 1 h S E Q m c X V v d D s s J n F 1 b 3 Q 7 T W F Y Z S Z x d W 9 0 O y w m c X V v d D t T b 0 d p b y Z x d W 9 0 O y w m c X V v d D t T b 1 R p Z W 4 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U Y W J s Z T E v Q X V 0 b 1 J l b W 9 2 Z W R D b 2 x 1 b W 5 z M S 5 7 T W F I R C w w f S Z x d W 9 0 O y w m c X V v d D t T Z W N 0 a W 9 u M S 9 U Y W J s Z T E v Q X V 0 b 1 J l b W 9 2 Z W R D b 2 x 1 b W 5 z M S 5 7 T W F Y Z S w x f S Z x d W 9 0 O y w m c X V v d D t T Z W N 0 a W 9 u M S 9 U Y W J s Z T E v Q X V 0 b 1 J l b W 9 2 Z W R D b 2 x 1 b W 5 z M S 5 7 U 2 9 H a W 8 s M n 0 m c X V v d D s s J n F 1 b 3 Q 7 U 2 V j d G l v b j E v V G F i b G U x L 0 F 1 d G 9 S Z W 1 v d m V k Q 2 9 s d W 1 u c z E u e 1 N v V G l l b i w z f S Z x d W 9 0 O 1 0 s J n F 1 b 3 Q 7 Q 2 9 s d W 1 u Q 2 9 1 b n Q m c X V v d D s 6 N C w m c X V v d D t L Z X l D b 2 x 1 b W 5 O Y W 1 l c y Z x d W 9 0 O z p b X S w m c X V v d D t D b 2 x 1 b W 5 J Z G V u d G l 0 a W V z J n F 1 b 3 Q 7 O l s m c X V v d D t T Z W N 0 a W 9 u M S 9 U Y W J s Z T E v Q X V 0 b 1 J l b W 9 2 Z W R D b 2 x 1 b W 5 z M S 5 7 T W F I R C w w f S Z x d W 9 0 O y w m c X V v d D t T Z W N 0 a W 9 u M S 9 U Y W J s Z T E v Q X V 0 b 1 J l b W 9 2 Z W R D b 2 x 1 b W 5 z M S 5 7 T W F Y Z S w x f S Z x d W 9 0 O y w m c X V v d D t T Z W N 0 a W 9 u M S 9 U Y W J s Z T E v Q X V 0 b 1 J l b W 9 2 Z W R D b 2 x 1 b W 5 z M S 5 7 U 2 9 H a W 8 s M n 0 m c X V v d D s s J n F 1 b 3 Q 7 U 2 V j d G l v b j E v V G F i b G U x L 0 F 1 d G 9 S Z W 1 v d m V k Q 2 9 s d W 1 u c z E u e 1 N v V G l l b i w z f S Z x d W 9 0 O 1 0 s J n F 1 b 3 Q 7 U m V s Y X R p b 2 5 z a G l w S W 5 m b y Z x d W 9 0 O z p b X X 0 i I C 8 + P E V u d H J 5 I F R 5 c G U 9 I k J 1 Z m Z l c k 5 l e H R S Z W Z y Z X N o I i B W Y W x 1 Z T 0 i b D E i I C 8 + P E V u d H J 5 I F R 5 c G U 9 I l J l c 3 V s d F R 5 c G U i I F Z h b H V l P S J z V G F i b G U i I C 8 + P E V u d H J 5 I F R 5 c G U 9 I k 5 h b W V V c G R h d G V k Q W Z 0 Z X J G a W x s I i B W Y W x 1 Z T 0 i b D A 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d m N G U 0 M G Z m L T c y N W M t N D Y 5 Y y 1 i Y j c y L T U 4 N j c z M T d j Z m Y 0 N 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z X z E i I C 8 + P E V u d H J 5 I F R 5 c G U 9 I k Z p b G x l Z E N v b X B s Z X R l U m V z d W x 0 V G 9 X b 3 J r c 2 h l Z X Q i I F Z h b H V l P S J s M S I g L z 4 8 R W 5 0 c n k g V H l w Z T 0 i Q W R k Z W R U b 0 R h d G F N b 2 R l b C I g V m F s d W U 9 I m w w I i A v P j x F b n R y e S B U e X B l P S J G a W x s Q 2 9 1 b n Q i I F Z h b H V l P S J s M j I i I C 8 + P E V u d H J 5 I F R 5 c G U 9 I k Z p b G x F c n J v c k N v Z G U i I F Z h b H V l P S J z V W 5 r b m 9 3 b i I g L z 4 8 R W 5 0 c n k g V H l w Z T 0 i R m l s b E V y c m 9 y Q 2 9 1 b n Q i I F Z h b H V l P S J s M C I g L z 4 8 R W 5 0 c n k g V H l w Z T 0 i R m l s b E x h c 3 R V c G R h d G V k I i B W Y W x 1 Z T 0 i Z D I w M j Q t M D Q t M j h U M D Y 6 M j k 6 N T M u N D c x M z E 3 M F o i I C 8 + P E V u d H J 5 I F R 5 c G U 9 I k Z p b G x D b 2 x 1 b W 5 U e X B l c y I g V m F s d W U 9 I n N C Z 1 l G Q m d Z R 0 F B W U c i I C 8 + P E V u d H J 5 I F R 5 c G U 9 I k Z p b G x D b 2 x 1 b W 5 O Y W 1 l c y I g V m F s d W U 9 I n N b J n F 1 b 3 Q 7 T W F I R C Z x d W 9 0 O y w m c X V v d D t O Z 2 F 5 V G F v J n F 1 b 3 Q 7 L C Z x d W 9 0 O 1 R v b m d U a W V u J n F 1 b 3 Q 7 L C Z x d W 9 0 O 1 R H T m h h b i Z x d W 9 0 O y w m c X V v d D t U R 1 R y Y S Z x d W 9 0 O y w m c X V v d D t U a W 5 o V H J h b m c m c X V v d D s s J n F 1 b 3 Q 7 Q 2 h 1 V G h p Y 2 g m c X V v d D s s J n F 1 b 3 Q 7 T W F L S C Z x d W 9 0 O y w m c X V v d D t N Y U 5 W 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V G F i b G U z L 0 F 1 d G 9 S Z W 1 v d m V k Q 2 9 s d W 1 u c z E u e 0 1 h S E Q s M H 0 m c X V v d D s s J n F 1 b 3 Q 7 U 2 V j d G l v b j E v V G F i b G U z L 0 F 1 d G 9 S Z W 1 v d m V k Q 2 9 s d W 1 u c z E u e 0 5 n Y X l U Y W 8 s M X 0 m c X V v d D s s J n F 1 b 3 Q 7 U 2 V j d G l v b j E v V G F i b G U z L 0 F 1 d G 9 S Z W 1 v d m V k Q 2 9 s d W 1 u c z E u e 1 R v b m d U a W V u L D J 9 J n F 1 b 3 Q 7 L C Z x d W 9 0 O 1 N l Y 3 R p b 2 4 x L 1 R h Y m x l M y 9 B d X R v U m V t b 3 Z l Z E N v b H V t b n M x L n t U R 0 5 o Y W 4 s M 3 0 m c X V v d D s s J n F 1 b 3 Q 7 U 2 V j d G l v b j E v V G F i b G U z L 0 F 1 d G 9 S Z W 1 v d m V k Q 2 9 s d W 1 u c z E u e 1 R H V H J h L D R 9 J n F 1 b 3 Q 7 L C Z x d W 9 0 O 1 N l Y 3 R p b 2 4 x L 1 R h Y m x l M y 9 B d X R v U m V t b 3 Z l Z E N v b H V t b n M x L n t U a W 5 o V H J h b m c s N X 0 m c X V v d D s s J n F 1 b 3 Q 7 U 2 V j d G l v b j E v V G F i b G U z L 0 F 1 d G 9 S Z W 1 v d m V k Q 2 9 s d W 1 u c z E u e 0 N o d V R o a W N o L D Z 9 J n F 1 b 3 Q 7 L C Z x d W 9 0 O 1 N l Y 3 R p b 2 4 x L 1 R h Y m x l M y 9 B d X R v U m V t b 3 Z l Z E N v b H V t b n M x L n t N Y U t I L D d 9 J n F 1 b 3 Q 7 L C Z x d W 9 0 O 1 N l Y 3 R p b 2 4 x L 1 R h Y m x l M y 9 B d X R v U m V t b 3 Z l Z E N v b H V t b n M x L n t N Y U 5 W L D h 9 J n F 1 b 3 Q 7 X S w m c X V v d D t D b 2 x 1 b W 5 D b 3 V u d C Z x d W 9 0 O z o 5 L C Z x d W 9 0 O 0 t l e U N v b H V t b k 5 h b W V z J n F 1 b 3 Q 7 O l t d L C Z x d W 9 0 O 0 N v b H V t b k l k Z W 5 0 a X R p Z X M m c X V v d D s 6 W y Z x d W 9 0 O 1 N l Y 3 R p b 2 4 x L 1 R h Y m x l M y 9 B d X R v U m V t b 3 Z l Z E N v b H V t b n M x L n t N Y U h E L D B 9 J n F 1 b 3 Q 7 L C Z x d W 9 0 O 1 N l Y 3 R p b 2 4 x L 1 R h Y m x l M y 9 B d X R v U m V t b 3 Z l Z E N v b H V t b n M x L n t O Z 2 F 5 V G F v L D F 9 J n F 1 b 3 Q 7 L C Z x d W 9 0 O 1 N l Y 3 R p b 2 4 x L 1 R h Y m x l M y 9 B d X R v U m V t b 3 Z l Z E N v b H V t b n M x L n t U b 2 5 n V G l l b i w y f S Z x d W 9 0 O y w m c X V v d D t T Z W N 0 a W 9 u M S 9 U Y W J s Z T M v Q X V 0 b 1 J l b W 9 2 Z W R D b 2 x 1 b W 5 z M S 5 7 V E d O a G F u L D N 9 J n F 1 b 3 Q 7 L C Z x d W 9 0 O 1 N l Y 3 R p b 2 4 x L 1 R h Y m x l M y 9 B d X R v U m V t b 3 Z l Z E N v b H V t b n M x L n t U R 1 R y Y S w 0 f S Z x d W 9 0 O y w m c X V v d D t T Z W N 0 a W 9 u M S 9 U Y W J s Z T M v Q X V 0 b 1 J l b W 9 2 Z W R D b 2 x 1 b W 5 z M S 5 7 V G l u a F R y Y W 5 n L D V 9 J n F 1 b 3 Q 7 L C Z x d W 9 0 O 1 N l Y 3 R p b 2 4 x L 1 R h Y m x l M y 9 B d X R v U m V t b 3 Z l Z E N v b H V t b n M x L n t D a H V U a G l j a C w 2 f S Z x d W 9 0 O y w m c X V v d D t T Z W N 0 a W 9 u M S 9 U Y W J s Z T M v Q X V 0 b 1 J l b W 9 2 Z W R D b 2 x 1 b W 5 z M S 5 7 T W F L S C w 3 f S Z x d W 9 0 O y w m c X V v d D t T Z W N 0 a W 9 u M S 9 U Y W J s Z T M v Q X V 0 b 1 J l b W 9 2 Z W R D b 2 x 1 b W 5 z M S 5 7 T W F O V i w 4 f S Z x d W 9 0 O 1 0 s J n F 1 b 3 Q 7 U m V s Y X R p b 2 5 z a G l w S W 5 m b y Z x d W 9 0 O z p b X X 0 i I C 8 + P C 9 T d G F i b G V F b n R y a W V z P j w v S X R l b T 4 8 S X R l b T 4 8 S X R l b U x v Y 2 F 0 a W 9 u P j x J d G V t V H l w Z T 5 G b 3 J t d W x h P C 9 J d G V t V H l w Z T 4 8 S X R l b V B h d G g + U 2 V j d G l v b j E v V G F i b G U z L 1 N v d X J j Z T w v S X R l b V B h d G g + P C 9 J d G V t T G 9 j Y X R p b 2 4 + P F N 0 Y W J s Z U V u d H J p Z X M g L z 4 8 L 0 l 0 Z W 0 + P E l 0 Z W 0 + P E l 0 Z W 1 M b 2 N h d G l v b j 4 8 S X R l b V R 5 c G U + R m 9 y b X V s Y T w v S X R l b V R 5 c G U + P E l 0 Z W 1 Q Y X R o P l N l Y 3 R p b 2 4 x L 1 R h Y m x l M y 9 D a G F u Z 2 V k J T I w V H l w Z T w v S X R l b V B h d G g + P C 9 J d G V t T G 9 j Y X R p b 2 4 + P F N 0 Y W J s Z U V u d H J p Z X M g L z 4 8 L 0 l 0 Z W 0 + P E l 0 Z W 0 + P E l 0 Z W 1 M b 2 N h d G l v b j 4 8 S X R l b V R 5 c G U + R m 9 y b X V s Y T w v S X R l b V R 5 c G U + P E l 0 Z W 1 Q Y X R o P l N l Y 3 R p b 2 4 x L 1 R h Y m x l N 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Z i Z m F h Y j k 2 L T U z Z W Y t N D d l M S 1 i N D U w L T J h Z D Y z N j M w N W R m Y i 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1 X z E i I C 8 + P E V u d H J 5 I F R 5 c G U 9 I k Z p b G x l Z E N v b X B s Z X R l U m V z d W x 0 V G 9 X b 3 J r c 2 h l Z X Q i I F Z h b H V l P S J s M S I g L z 4 8 R W 5 0 c n k g V H l w Z T 0 i Q W R k Z W R U b 0 R h d G F N b 2 R l b C I g V m F s d W U 9 I m w w I i A v P j x F b n R y e S B U e X B l P S J G a W x s Q 2 9 1 b n Q i I F Z h b H V l P S J s M j I i I C 8 + P E V u d H J 5 I F R 5 c G U 9 I k Z p b G x F c n J v c k N v Z G U i I F Z h b H V l P S J z V W 5 r b m 9 3 b i I g L z 4 8 R W 5 0 c n k g V H l w Z T 0 i R m l s b E V y c m 9 y Q 2 9 1 b n Q i I F Z h b H V l P S J s M C I g L z 4 8 R W 5 0 c n k g V H l w Z T 0 i R m l s b E x h c 3 R V c G R h d G V k I i B W Y W x 1 Z T 0 i Z D I w M j Q t M D Q t M j h U M D Y 6 M z I 6 M D Q u N T A z M T Y x N F o i I C 8 + P E V u d H J 5 I F R 5 c G U 9 I k Z p b G x D b 2 x 1 b W 5 U e X B l c y I g V m F s d W U 9 I n N C Z 1 l H Q X d Z P S I g L z 4 8 R W 5 0 c n k g V H l w Z T 0 i R m l s b E N v b H V t b k 5 h b W V z I i B W Y W x 1 Z T 0 i c 1 s m c X V v d D t N Y U h v c E R v b m c m c X V v d D s s J n F 1 b 3 Q 7 T m d h e U J E J n F 1 b 3 Q 7 L C Z x d W 9 0 O 0 5 n Y X l L V C Z x d W 9 0 O y w m c X V v d D t U b 2 5 n V G l l b k N v Y y Z x d W 9 0 O y w m c X V v d D t N Y U h E 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V G F i b G U 1 L 0 F 1 d G 9 S Z W 1 v d m V k Q 2 9 s d W 1 u c z E u e 0 1 h S G 9 w R G 9 u Z y w w f S Z x d W 9 0 O y w m c X V v d D t T Z W N 0 a W 9 u M S 9 U Y W J s Z T U v Q X V 0 b 1 J l b W 9 2 Z W R D b 2 x 1 b W 5 z M S 5 7 T m d h e U J E L D F 9 J n F 1 b 3 Q 7 L C Z x d W 9 0 O 1 N l Y 3 R p b 2 4 x L 1 R h Y m x l N S 9 B d X R v U m V t b 3 Z l Z E N v b H V t b n M x L n t O Z 2 F 5 S 1 Q s M n 0 m c X V v d D s s J n F 1 b 3 Q 7 U 2 V j d G l v b j E v V G F i b G U 1 L 0 F 1 d G 9 S Z W 1 v d m V k Q 2 9 s d W 1 u c z E u e 1 R v b m d U a W V u Q 2 9 j L D N 9 J n F 1 b 3 Q 7 L C Z x d W 9 0 O 1 N l Y 3 R p b 2 4 x L 1 R h Y m x l N S 9 B d X R v U m V t b 3 Z l Z E N v b H V t b n M x L n t N Y U h E L D R 9 J n F 1 b 3 Q 7 X S w m c X V v d D t D b 2 x 1 b W 5 D b 3 V u d C Z x d W 9 0 O z o 1 L C Z x d W 9 0 O 0 t l e U N v b H V t b k 5 h b W V z J n F 1 b 3 Q 7 O l t d L C Z x d W 9 0 O 0 N v b H V t b k l k Z W 5 0 a X R p Z X M m c X V v d D s 6 W y Z x d W 9 0 O 1 N l Y 3 R p b 2 4 x L 1 R h Y m x l N S 9 B d X R v U m V t b 3 Z l Z E N v b H V t b n M x L n t N Y U h v c E R v b m c s M H 0 m c X V v d D s s J n F 1 b 3 Q 7 U 2 V j d G l v b j E v V G F i b G U 1 L 0 F 1 d G 9 S Z W 1 v d m V k Q 2 9 s d W 1 u c z E u e 0 5 n Y X l C R C w x f S Z x d W 9 0 O y w m c X V v d D t T Z W N 0 a W 9 u M S 9 U Y W J s Z T U v Q X V 0 b 1 J l b W 9 2 Z W R D b 2 x 1 b W 5 z M S 5 7 T m d h e U t U L D J 9 J n F 1 b 3 Q 7 L C Z x d W 9 0 O 1 N l Y 3 R p b 2 4 x L 1 R h Y m x l N S 9 B d X R v U m V t b 3 Z l Z E N v b H V t b n M x L n t U b 2 5 n V G l l b k N v Y y w z f S Z x d W 9 0 O y w m c X V v d D t T Z W N 0 a W 9 u M S 9 U Y W J s Z T U v Q X V 0 b 1 J l b W 9 2 Z W R D b 2 x 1 b W 5 z M S 5 7 T W F I R C w 0 f S Z x d W 9 0 O 1 0 s J n F 1 b 3 Q 7 U m V s Y X R p b 2 5 z a G l w S W 5 m b y Z x d W 9 0 O z p b X X 0 i I C 8 + P C 9 T d G F i b G V F b n R y a W V z P j w v S X R l b T 4 8 S X R l b T 4 8 S X R l b U x v Y 2 F 0 a W 9 u P j x J d G V t V H l w Z T 5 G b 3 J t d W x h P C 9 J d G V t V H l w Z T 4 8 S X R l b V B h d G g + U 2 V j d G l v b j E v V G F i b G U 1 L 1 N v d X J j Z T w v S X R l b V B h d G g + P C 9 J d G V t T G 9 j Y X R p b 2 4 + P F N 0 Y W J s Z U V u d H J p Z X M g L z 4 8 L 0 l 0 Z W 0 + P E l 0 Z W 0 + P E l 0 Z W 1 M b 2 N h d G l v b j 4 8 S X R l b V R 5 c G U + R m 9 y b X V s Y T w v S X R l b V R 5 c G U + P E l 0 Z W 1 Q Y X R o P l N l Y 3 R p b 2 4 x L 1 R h Y m x l N S 9 D a G F u Z 2 V k J T I w V H l w Z T w v S X R l b V B h d G g + P C 9 J d G V t T G 9 j Y X R p b 2 4 + P F N 0 Y W J s Z U V u d H J p Z X M g L z 4 8 L 0 l 0 Z W 0 + P E l 0 Z W 0 + P E l 0 Z W 1 M b 2 N h d G l v b j 4 8 S X R l b V R 5 c G U + R m 9 y b X V s Y T w v S X R l b V R 5 c G U + P E l 0 Z W 1 Q Y X R o P l N l Y 3 R p b 2 4 x L 1 R h Y m x l M S 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N j N W V h N T E z L T N k M D c t N G Q z O S 1 h Y z F h L T k x Z T c 5 N m U 5 N z g 1 Y i 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x X 1 8 y I i A v P j x F b n R y e S B U e X B l P S J G a W x s Z W R D b 2 1 w b G V 0 Z V J l c 3 V s d F R v V 2 9 y a 3 N o Z W V 0 I i B W Y W x 1 Z T 0 i b D E i I C 8 + P E V u d H J 5 I F R 5 c G U 9 I k F k Z G V k V G 9 E Y X R h T W 9 k Z W w i I F Z h b H V l P S J s M C I g L z 4 8 R W 5 0 c n k g V H l w Z T 0 i R m l s b E N v d W 5 0 I i B W Y W x 1 Z T 0 i b D M 4 I i A v P j x F b n R y e S B U e X B l P S J G a W x s R X J y b 3 J D b 2 R l I i B W Y W x 1 Z T 0 i c 1 V u a 2 5 v d 2 4 i I C 8 + P E V u d H J 5 I F R 5 c G U 9 I k Z p b G x F c n J v c k N v d W 5 0 I i B W Y W x 1 Z T 0 i b D A i I C 8 + P E V u d H J 5 I F R 5 c G U 9 I k Z p b G x M Y X N 0 V X B k Y X R l Z C I g V m F s d W U 9 I m Q y M D I 0 L T A 0 L T I 4 V D E 0 O j U 1 O j U x L j c z N z M 1 N D B a I i A v P j x F b n R y e S B U e X B l P S J G a W x s Q 2 9 s d W 1 u V H l w Z X M i I F Z h b H V l P S J z Q m d Z R E J R P T 0 i I C 8 + P E V u d H J 5 I F R 5 c G U 9 I k Z p b G x D b 2 x 1 b W 5 O Y W 1 l c y I g V m F s d W U 9 I n N b J n F 1 b 3 Q 7 T W F I R C Z x d W 9 0 O y w m c X V v d D t N Y V h l J n F 1 b 3 Q 7 L C Z x d W 9 0 O 1 N v R 2 l v J n F 1 b 3 Q 7 L C Z x d W 9 0 O 1 N v V G l l b i 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R h Y m x l M S A o M i k v Q X V 0 b 1 J l b W 9 2 Z W R D b 2 x 1 b W 5 z M S 5 7 T W F I R C w w f S Z x d W 9 0 O y w m c X V v d D t T Z W N 0 a W 9 u M S 9 U Y W J s Z T E g K D I p L 0 F 1 d G 9 S Z W 1 v d m V k Q 2 9 s d W 1 u c z E u e 0 1 h W G U s M X 0 m c X V v d D s s J n F 1 b 3 Q 7 U 2 V j d G l v b j E v V G F i b G U x I C g y K S 9 B d X R v U m V t b 3 Z l Z E N v b H V t b n M x L n t T b 0 d p b y w y f S Z x d W 9 0 O y w m c X V v d D t T Z W N 0 a W 9 u M S 9 U Y W J s Z T E g K D I p L 0 F 1 d G 9 S Z W 1 v d m V k Q 2 9 s d W 1 u c z E u e 1 N v V G l l b i w z f S Z x d W 9 0 O 1 0 s J n F 1 b 3 Q 7 Q 2 9 s d W 1 u Q 2 9 1 b n Q m c X V v d D s 6 N C w m c X V v d D t L Z X l D b 2 x 1 b W 5 O Y W 1 l c y Z x d W 9 0 O z p b X S w m c X V v d D t D b 2 x 1 b W 5 J Z G V u d G l 0 a W V z J n F 1 b 3 Q 7 O l s m c X V v d D t T Z W N 0 a W 9 u M S 9 U Y W J s Z T E g K D I p L 0 F 1 d G 9 S Z W 1 v d m V k Q 2 9 s d W 1 u c z E u e 0 1 h S E Q s M H 0 m c X V v d D s s J n F 1 b 3 Q 7 U 2 V j d G l v b j E v V G F i b G U x I C g y K S 9 B d X R v U m V t b 3 Z l Z E N v b H V t b n M x L n t N Y V h l L D F 9 J n F 1 b 3 Q 7 L C Z x d W 9 0 O 1 N l Y 3 R p b 2 4 x L 1 R h Y m x l M S A o M i k v Q X V 0 b 1 J l b W 9 2 Z W R D b 2 x 1 b W 5 z M S 5 7 U 2 9 H a W 8 s M n 0 m c X V v d D s s J n F 1 b 3 Q 7 U 2 V j d G l v b j E v V G F i b G U x I C g y K S 9 B d X R v U m V t b 3 Z l Z E N v b H V t b n M x L n t T b 1 R p Z W 4 s M 3 0 m c X V v d D t d L C Z x d W 9 0 O 1 J l b G F 0 a W 9 u c 2 h p c E l u Z m 8 m c X V v d D s 6 W 1 1 9 I i A v P j w v U 3 R h Y m x l R W 5 0 c m l l c z 4 8 L 0 l 0 Z W 0 + P E l 0 Z W 0 + P E l 0 Z W 1 M b 2 N h d G l v b j 4 8 S X R l b V R 5 c G U + R m 9 y b X V s Y T w v S X R l b V R 5 c G U + P E l 0 Z W 1 Q Y X R o P l N l Y 3 R p b 2 4 x L 1 R h Y m x l M S U y M C g y K S 9 T b 3 V y Y 2 U 8 L 0 l 0 Z W 1 Q Y X R o P j w v S X R l b U x v Y 2 F 0 a W 9 u P j x T d G F i b G V F b n R y a W V z I C 8 + P C 9 J d G V t P j x J d G V t P j x J d G V t T G 9 j Y X R p b 2 4 + P E l 0 Z W 1 U e X B l P k Z v c m 1 1 b G E 8 L 0 l 0 Z W 1 U e X B l P j x J d G V t U G F 0 a D 5 T Z W N 0 a W 9 u M S 9 U Y W J s Z T E l M j A o M i k v Q 2 h h b m d l Z C U y M F R 5 c G U 8 L 0 l 0 Z W 1 Q Y X R o P j w v S X R l b U x v Y 2 F 0 a W 9 u P j x T d G F i b G V F b n R y a W V z I C 8 + P C 9 J d G V t P j x J d G V t P j x J d G V t T G 9 j Y X R p b 2 4 + P E l 0 Z W 1 U e X B l P k Z v c m 1 1 b G E 8 L 0 l 0 Z W 1 U e X B l P j x J d G V t U G F 0 a D 5 T Z W N 0 a W 9 u M S 9 U Y W J s Z T M 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h Y m U w Y z F h Y i 1 m N D I 0 L T Q 2 Y m Y t O T B l Z S 1 i N z V l O D I x Z D N i Y 2 Y 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1 9 f M i I g L z 4 8 R W 5 0 c n k g V H l w Z T 0 i R m l s b G V k Q 2 9 t c G x l d G V S Z X N 1 b H R U b 1 d v c m t z a G V l d C I g V m F s d W U 9 I m w x I i A v P j x F b n R y e S B U e X B l P S J B Z G R l Z F R v R G F 0 Y U 1 v Z G V s I i B W Y W x 1 Z T 0 i b D A i I C 8 + P E V u d H J 5 I F R 5 c G U 9 I k Z p b G x D b 3 V u d C I g V m F s d W U 9 I m w y O C I g L z 4 8 R W 5 0 c n k g V H l w Z T 0 i R m l s b E V y c m 9 y Q 2 9 k Z S I g V m F s d W U 9 I n N V b m t u b 3 d u I i A v P j x F b n R y e S B U e X B l P S J G a W x s R X J y b 3 J D b 3 V u d C I g V m F s d W U 9 I m w w I i A v P j x F b n R y e S B U e X B l P S J G a W x s T G F z d F V w Z G F 0 Z W Q i I F Z h b H V l P S J k M j A y N C 0 w N C 0 y O F Q x N D o 1 N z o w M y 4 w M D I w N D k w W i I g L z 4 8 R W 5 0 c n k g V H l w Z T 0 i R m l s b E N v b H V t b l R 5 c G V z I i B W Y W x 1 Z T 0 i c 0 J n W U Z C Z 1 l H Q U F Z R y I g L z 4 8 R W 5 0 c n k g V H l w Z T 0 i R m l s b E N v b H V t b k 5 h b W V z I i B W Y W x 1 Z T 0 i c 1 s m c X V v d D t N Y U h E J n F 1 b 3 Q 7 L C Z x d W 9 0 O 0 5 n Y X l U Y W 8 m c X V v d D s s J n F 1 b 3 Q 7 V G 9 u Z 1 R p Z W 4 m c X V v d D s s J n F 1 b 3 Q 7 V E d O a G F u J n F 1 b 3 Q 7 L C Z x d W 9 0 O 1 R H V H J h J n F 1 b 3 Q 7 L C Z x d W 9 0 O 1 R p b m h U c m F u Z y Z x d W 9 0 O y w m c X V v d D t D a H V U a G l j a C Z x d W 9 0 O y w m c X V v d D t N Y U t I J n F 1 b 3 Q 7 L C Z x d W 9 0 O 0 1 h T l Y 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U Y W J s Z T M g K D I p L 0 F 1 d G 9 S Z W 1 v d m V k Q 2 9 s d W 1 u c z E u e 0 1 h S E Q s M H 0 m c X V v d D s s J n F 1 b 3 Q 7 U 2 V j d G l v b j E v V G F i b G U z I C g y K S 9 B d X R v U m V t b 3 Z l Z E N v b H V t b n M x L n t O Z 2 F 5 V G F v L D F 9 J n F 1 b 3 Q 7 L C Z x d W 9 0 O 1 N l Y 3 R p b 2 4 x L 1 R h Y m x l M y A o M i k v Q X V 0 b 1 J l b W 9 2 Z W R D b 2 x 1 b W 5 z M S 5 7 V G 9 u Z 1 R p Z W 4 s M n 0 m c X V v d D s s J n F 1 b 3 Q 7 U 2 V j d G l v b j E v V G F i b G U z I C g y K S 9 B d X R v U m V t b 3 Z l Z E N v b H V t b n M x L n t U R 0 5 o Y W 4 s M 3 0 m c X V v d D s s J n F 1 b 3 Q 7 U 2 V j d G l v b j E v V G F i b G U z I C g y K S 9 B d X R v U m V t b 3 Z l Z E N v b H V t b n M x L n t U R 1 R y Y S w 0 f S Z x d W 9 0 O y w m c X V v d D t T Z W N 0 a W 9 u M S 9 U Y W J s Z T M g K D I p L 0 F 1 d G 9 S Z W 1 v d m V k Q 2 9 s d W 1 u c z E u e 1 R p b m h U c m F u Z y w 1 f S Z x d W 9 0 O y w m c X V v d D t T Z W N 0 a W 9 u M S 9 U Y W J s Z T M g K D I p L 0 F 1 d G 9 S Z W 1 v d m V k Q 2 9 s d W 1 u c z E u e 0 N o d V R o a W N o L D Z 9 J n F 1 b 3 Q 7 L C Z x d W 9 0 O 1 N l Y 3 R p b 2 4 x L 1 R h Y m x l M y A o M i k v Q X V 0 b 1 J l b W 9 2 Z W R D b 2 x 1 b W 5 z M S 5 7 T W F L S C w 3 f S Z x d W 9 0 O y w m c X V v d D t T Z W N 0 a W 9 u M S 9 U Y W J s Z T M g K D I p L 0 F 1 d G 9 S Z W 1 v d m V k Q 2 9 s d W 1 u c z E u e 0 1 h T l Y s O H 0 m c X V v d D t d L C Z x d W 9 0 O 0 N v b H V t b k N v d W 5 0 J n F 1 b 3 Q 7 O j k s J n F 1 b 3 Q 7 S 2 V 5 Q 2 9 s d W 1 u T m F t Z X M m c X V v d D s 6 W 1 0 s J n F 1 b 3 Q 7 Q 2 9 s d W 1 u S W R l b n R p d G l l c y Z x d W 9 0 O z p b J n F 1 b 3 Q 7 U 2 V j d G l v b j E v V G F i b G U z I C g y K S 9 B d X R v U m V t b 3 Z l Z E N v b H V t b n M x L n t N Y U h E L D B 9 J n F 1 b 3 Q 7 L C Z x d W 9 0 O 1 N l Y 3 R p b 2 4 x L 1 R h Y m x l M y A o M i k v Q X V 0 b 1 J l b W 9 2 Z W R D b 2 x 1 b W 5 z M S 5 7 T m d h e V R h b y w x f S Z x d W 9 0 O y w m c X V v d D t T Z W N 0 a W 9 u M S 9 U Y W J s Z T M g K D I p L 0 F 1 d G 9 S Z W 1 v d m V k Q 2 9 s d W 1 u c z E u e 1 R v b m d U a W V u L D J 9 J n F 1 b 3 Q 7 L C Z x d W 9 0 O 1 N l Y 3 R p b 2 4 x L 1 R h Y m x l M y A o M i k v Q X V 0 b 1 J l b W 9 2 Z W R D b 2 x 1 b W 5 z M S 5 7 V E d O a G F u L D N 9 J n F 1 b 3 Q 7 L C Z x d W 9 0 O 1 N l Y 3 R p b 2 4 x L 1 R h Y m x l M y A o M i k v Q X V 0 b 1 J l b W 9 2 Z W R D b 2 x 1 b W 5 z M S 5 7 V E d U c m E s N H 0 m c X V v d D s s J n F 1 b 3 Q 7 U 2 V j d G l v b j E v V G F i b G U z I C g y K S 9 B d X R v U m V t b 3 Z l Z E N v b H V t b n M x L n t U a W 5 o V H J h b m c s N X 0 m c X V v d D s s J n F 1 b 3 Q 7 U 2 V j d G l v b j E v V G F i b G U z I C g y K S 9 B d X R v U m V t b 3 Z l Z E N v b H V t b n M x L n t D a H V U a G l j a C w 2 f S Z x d W 9 0 O y w m c X V v d D t T Z W N 0 a W 9 u M S 9 U Y W J s Z T M g K D I p L 0 F 1 d G 9 S Z W 1 v d m V k Q 2 9 s d W 1 u c z E u e 0 1 h S 0 g s N 3 0 m c X V v d D s s J n F 1 b 3 Q 7 U 2 V j d G l v b j E v V G F i b G U z I C g y K S 9 B d X R v U m V t b 3 Z l Z E N v b H V t b n M x L n t N Y U 5 W L D h 9 J n F 1 b 3 Q 7 X S w m c X V v d D t S Z W x h d G l v b n N o a X B J b m Z v J n F 1 b 3 Q 7 O l t d f S I g L z 4 8 L 1 N 0 Y W J s Z U V u d H J p Z X M + P C 9 J d G V t P j x J d G V t P j x J d G V t T G 9 j Y X R p b 2 4 + P E l 0 Z W 1 U e X B l P k Z v c m 1 1 b G E 8 L 0 l 0 Z W 1 U e X B l P j x J d G V t U G F 0 a D 5 T Z W N 0 a W 9 u M S 9 U Y W J s Z T M l M j A o M i k v U 2 9 1 c m N l P C 9 J d G V t U G F 0 a D 4 8 L 0 l 0 Z W 1 M b 2 N h d G l v b j 4 8 U 3 R h Y m x l R W 5 0 c m l l c y A v P j w v S X R l b T 4 8 S X R l b T 4 8 S X R l b U x v Y 2 F 0 a W 9 u P j x J d G V t V H l w Z T 5 G b 3 J t d W x h P C 9 J d G V t V H l w Z T 4 8 S X R l b V B h d G g + U 2 V j d G l v b j E v V G F i b G U z J T I w K D I p L 0 N o Y W 5 n Z W Q l M j B U e X B l P C 9 J d G V t U G F 0 a D 4 8 L 0 l 0 Z W 1 M b 2 N h d G l v b j 4 8 U 3 R h Y m x l R W 5 0 c m l l c y A v P j w v S X R l b T 4 8 S X R l b T 4 8 S X R l b U x v Y 2 F 0 a W 9 u P j x J d G V t V H l w Z T 5 G b 3 J t d W x h P C 9 J d G V t V H l w Z T 4 8 S X R l b V B h d G g + U 2 V j d G l v b j E v V G F i b G U 1 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O T g 3 N m M 2 M G E t Z T k 0 M C 0 0 N j F k L T k 0 O T g t Z D g 1 Y T k 3 O T Q w M z R i 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V f X z I i I C 8 + P E V u d H J 5 I F R 5 c G U 9 I k Z p b G x l Z E N v b X B s Z X R l U m V z d W x 0 V G 9 X b 3 J r c 2 h l Z X Q i I F Z h b H V l P S J s M S I g L z 4 8 R W 5 0 c n k g V H l w Z T 0 i Q W R k Z W R U b 0 R h d G F N b 2 R l b C I g V m F s d W U 9 I m w w I i A v P j x F b n R y e S B U e X B l P S J G a W x s Q 2 9 1 b n Q i I F Z h b H V l P S J s M j g i I C 8 + P E V u d H J 5 I F R 5 c G U 9 I k Z p b G x F c n J v c k N v Z G U i I F Z h b H V l P S J z V W 5 r b m 9 3 b i I g L z 4 8 R W 5 0 c n k g V H l w Z T 0 i R m l s b E V y c m 9 y Q 2 9 1 b n Q i I F Z h b H V l P S J s M C I g L z 4 8 R W 5 0 c n k g V H l w Z T 0 i R m l s b E x h c 3 R V c G R h d G V k I i B W Y W x 1 Z T 0 i Z D I w M j Q t M D Q t M j h U M T Q 6 N T g 6 M T k u M T c w O T A 0 N 1 o i I C 8 + P E V u d H J 5 I F R 5 c G U 9 I k Z p b G x D b 2 x 1 b W 5 U e X B l c y I g V m F s d W U 9 I n N C Z 1 l H Q X d Z P S I g L z 4 8 R W 5 0 c n k g V H l w Z T 0 i R m l s b E N v b H V t b k 5 h b W V z I i B W Y W x 1 Z T 0 i c 1 s m c X V v d D t N Y U h v c E R v b m c m c X V v d D s s J n F 1 b 3 Q 7 T m d h e U J E J n F 1 b 3 Q 7 L C Z x d W 9 0 O 0 5 n Y X l L V C Z x d W 9 0 O y w m c X V v d D t U b 2 5 n V G l l b k N v Y y Z x d W 9 0 O y w m c X V v d D t N Y U h E 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V G F i b G U 1 I C g y K S 9 B d X R v U m V t b 3 Z l Z E N v b H V t b n M x L n t N Y U h v c E R v b m c s M H 0 m c X V v d D s s J n F 1 b 3 Q 7 U 2 V j d G l v b j E v V G F i b G U 1 I C g y K S 9 B d X R v U m V t b 3 Z l Z E N v b H V t b n M x L n t O Z 2 F 5 Q k Q s M X 0 m c X V v d D s s J n F 1 b 3 Q 7 U 2 V j d G l v b j E v V G F i b G U 1 I C g y K S 9 B d X R v U m V t b 3 Z l Z E N v b H V t b n M x L n t O Z 2 F 5 S 1 Q s M n 0 m c X V v d D s s J n F 1 b 3 Q 7 U 2 V j d G l v b j E v V G F i b G U 1 I C g y K S 9 B d X R v U m V t b 3 Z l Z E N v b H V t b n M x L n t U b 2 5 n V G l l b k N v Y y w z f S Z x d W 9 0 O y w m c X V v d D t T Z W N 0 a W 9 u M S 9 U Y W J s Z T U g K D I p L 0 F 1 d G 9 S Z W 1 v d m V k Q 2 9 s d W 1 u c z E u e 0 1 h S E Q s N H 0 m c X V v d D t d L C Z x d W 9 0 O 0 N v b H V t b k N v d W 5 0 J n F 1 b 3 Q 7 O j U s J n F 1 b 3 Q 7 S 2 V 5 Q 2 9 s d W 1 u T m F t Z X M m c X V v d D s 6 W 1 0 s J n F 1 b 3 Q 7 Q 2 9 s d W 1 u S W R l b n R p d G l l c y Z x d W 9 0 O z p b J n F 1 b 3 Q 7 U 2 V j d G l v b j E v V G F i b G U 1 I C g y K S 9 B d X R v U m V t b 3 Z l Z E N v b H V t b n M x L n t N Y U h v c E R v b m c s M H 0 m c X V v d D s s J n F 1 b 3 Q 7 U 2 V j d G l v b j E v V G F i b G U 1 I C g y K S 9 B d X R v U m V t b 3 Z l Z E N v b H V t b n M x L n t O Z 2 F 5 Q k Q s M X 0 m c X V v d D s s J n F 1 b 3 Q 7 U 2 V j d G l v b j E v V G F i b G U 1 I C g y K S 9 B d X R v U m V t b 3 Z l Z E N v b H V t b n M x L n t O Z 2 F 5 S 1 Q s M n 0 m c X V v d D s s J n F 1 b 3 Q 7 U 2 V j d G l v b j E v V G F i b G U 1 I C g y K S 9 B d X R v U m V t b 3 Z l Z E N v b H V t b n M x L n t U b 2 5 n V G l l b k N v Y y w z f S Z x d W 9 0 O y w m c X V v d D t T Z W N 0 a W 9 u M S 9 U Y W J s Z T U g K D I p L 0 F 1 d G 9 S Z W 1 v d m V k Q 2 9 s d W 1 u c z E u e 0 1 h S E Q s N H 0 m c X V v d D t d L C Z x d W 9 0 O 1 J l b G F 0 a W 9 u c 2 h p c E l u Z m 8 m c X V v d D s 6 W 1 1 9 I i A v P j w v U 3 R h Y m x l R W 5 0 c m l l c z 4 8 L 0 l 0 Z W 0 + P E l 0 Z W 0 + P E l 0 Z W 1 M b 2 N h d G l v b j 4 8 S X R l b V R 5 c G U + R m 9 y b X V s Y T w v S X R l b V R 5 c G U + P E l 0 Z W 1 Q Y X R o P l N l Y 3 R p b 2 4 x L 1 R h Y m x l N S U y M C g y K S 9 T b 3 V y Y 2 U 8 L 0 l 0 Z W 1 Q Y X R o P j w v S X R l b U x v Y 2 F 0 a W 9 u P j x T d G F i b G V F b n R y a W V z I C 8 + P C 9 J d G V t P j x J d G V t P j x J d G V t T G 9 j Y X R p b 2 4 + P E l 0 Z W 1 U e X B l P k Z v c m 1 1 b G E 8 L 0 l 0 Z W 1 U e X B l P j x J d G V t U G F 0 a D 5 T Z W N 0 a W 9 u M S 9 U Y W J s Z T U l M j A o M i k v Q 2 h h b m d l Z C U y M F R 5 c G U 8 L 0 l 0 Z W 1 Q Y X R o P j w v S X R l b U x v Y 2 F 0 a W 9 u P j x T d G F i b G V F b n R y a W V z I C 8 + P C 9 J d G V t P j x J d G V t P j x J d G V t T G 9 j Y X R p b 2 4 + P E l 0 Z W 1 U e X B l P k Z v c m 1 1 b G E 8 L 0 l 0 Z W 1 U e X B l P j x J d G V t U G F 0 a D 5 T Z W N 0 a W 9 u M S 9 U Y W J s Z T E w 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D F j O D E 1 Z T E t M 2 J i Y S 0 0 N W M 3 L T h l N W I t M j F j M z A 0 N W V i N j V i 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E w X z E i I C 8 + P E V u d H J 5 I F R 5 c G U 9 I k Z p b G x l Z E N v b X B s Z X R l U m V z d W x 0 V G 9 X b 3 J r c 2 h l Z X Q i I F Z h b H V l P S J s M S I g L z 4 8 R W 5 0 c n k g V H l w Z T 0 i Q W R k Z W R U b 0 R h d G F N b 2 R l b C I g V m F s d W U 9 I m w w I i A v P j x F b n R y e S B U e X B l P S J G a W x s Q 2 9 1 b n Q i I F Z h b H V l P S J s M j A i I C 8 + P E V u d H J 5 I F R 5 c G U 9 I k Z p b G x F c n J v c k N v Z G U i I F Z h b H V l P S J z V W 5 r b m 9 3 b i I g L z 4 8 R W 5 0 c n k g V H l w Z T 0 i R m l s b E V y c m 9 y Q 2 9 1 b n Q i I F Z h b H V l P S J s M C I g L z 4 8 R W 5 0 c n k g V H l w Z T 0 i R m l s b E x h c 3 R V c G R h d G V k I i B W Y W x 1 Z T 0 i Z D I w M j Q t M D Q t M j h U M T Q 6 N T k 6 M T A u M D k 4 O D c w N 1 o i I C 8 + P E V u d H J 5 I F R 5 c G U 9 I k Z p b G x D b 2 x 1 b W 5 U e X B l c y I g V m F s d W U 9 I n N C Z 1 l H Q m d Z R E J R P T 0 i I C 8 + P E V u d H J 5 I F R 5 c G U 9 I k Z p b G x D b 2 x 1 b W 5 O Y W 1 l c y I g V m F s d W U 9 I n N b J n F 1 b 3 Q 7 T W F L S C Z x d W 9 0 O y w m c X V v d D t U Z W 5 L S C Z x d W 9 0 O y w m c X V v d D t H a W 9 p V G l u a C Z x d W 9 0 O y w m c X V v d D t O Z 2 F 5 U 2 l u a C A m c X V v d D s s J n F 1 b 3 Q 7 R G l h Q 2 h p J n F 1 b 3 Q 7 L C Z x d W 9 0 O 1 N E V C Z x d W 9 0 O y w m c X V v d D t U b 2 5 n R G 9 h b m h U a H U 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U Y W J s Z T E w L 0 F 1 d G 9 S Z W 1 v d m V k Q 2 9 s d W 1 u c z E u e 0 1 h S 0 g s M H 0 m c X V v d D s s J n F 1 b 3 Q 7 U 2 V j d G l v b j E v V G F i b G U x M C 9 B d X R v U m V t b 3 Z l Z E N v b H V t b n M x L n t U Z W 5 L S C w x f S Z x d W 9 0 O y w m c X V v d D t T Z W N 0 a W 9 u M S 9 U Y W J s Z T E w L 0 F 1 d G 9 S Z W 1 v d m V k Q 2 9 s d W 1 u c z E u e 0 d p b 2 l U a W 5 o L D J 9 J n F 1 b 3 Q 7 L C Z x d W 9 0 O 1 N l Y 3 R p b 2 4 x L 1 R h Y m x l M T A v Q X V 0 b 1 J l b W 9 2 Z W R D b 2 x 1 b W 5 z M S 5 7 T m d h e V N p b m g g L D N 9 J n F 1 b 3 Q 7 L C Z x d W 9 0 O 1 N l Y 3 R p b 2 4 x L 1 R h Y m x l M T A v Q X V 0 b 1 J l b W 9 2 Z W R D b 2 x 1 b W 5 z M S 5 7 R G l h Q 2 h p L D R 9 J n F 1 b 3 Q 7 L C Z x d W 9 0 O 1 N l Y 3 R p b 2 4 x L 1 R h Y m x l M T A v Q X V 0 b 1 J l b W 9 2 Z W R D b 2 x 1 b W 5 z M S 5 7 U 0 R U L D V 9 J n F 1 b 3 Q 7 L C Z x d W 9 0 O 1 N l Y 3 R p b 2 4 x L 1 R h Y m x l M T A v Q X V 0 b 1 J l b W 9 2 Z W R D b 2 x 1 b W 5 z M S 5 7 V G 9 u Z 0 R v Y W 5 o V G h 1 L D Z 9 J n F 1 b 3 Q 7 X S w m c X V v d D t D b 2 x 1 b W 5 D b 3 V u d C Z x d W 9 0 O z o 3 L C Z x d W 9 0 O 0 t l e U N v b H V t b k 5 h b W V z J n F 1 b 3 Q 7 O l t d L C Z x d W 9 0 O 0 N v b H V t b k l k Z W 5 0 a X R p Z X M m c X V v d D s 6 W y Z x d W 9 0 O 1 N l Y 3 R p b 2 4 x L 1 R h Y m x l M T A v Q X V 0 b 1 J l b W 9 2 Z W R D b 2 x 1 b W 5 z M S 5 7 T W F L S C w w f S Z x d W 9 0 O y w m c X V v d D t T Z W N 0 a W 9 u M S 9 U Y W J s Z T E w L 0 F 1 d G 9 S Z W 1 v d m V k Q 2 9 s d W 1 u c z E u e 1 R l b k t I L D F 9 J n F 1 b 3 Q 7 L C Z x d W 9 0 O 1 N l Y 3 R p b 2 4 x L 1 R h Y m x l M T A v Q X V 0 b 1 J l b W 9 2 Z W R D b 2 x 1 b W 5 z M S 5 7 R 2 l v a V R p b m g s M n 0 m c X V v d D s s J n F 1 b 3 Q 7 U 2 V j d G l v b j E v V G F i b G U x M C 9 B d X R v U m V t b 3 Z l Z E N v b H V t b n M x L n t O Z 2 F 5 U 2 l u a C A s M 3 0 m c X V v d D s s J n F 1 b 3 Q 7 U 2 V j d G l v b j E v V G F i b G U x M C 9 B d X R v U m V t b 3 Z l Z E N v b H V t b n M x L n t E a W F D a G k s N H 0 m c X V v d D s s J n F 1 b 3 Q 7 U 2 V j d G l v b j E v V G F i b G U x M C 9 B d X R v U m V t b 3 Z l Z E N v b H V t b n M x L n t T R F Q s N X 0 m c X V v d D s s J n F 1 b 3 Q 7 U 2 V j d G l v b j E v V G F i b G U x M C 9 B d X R v U m V t b 3 Z l Z E N v b H V t b n M x L n t U b 2 5 n R G 9 h b m h U a H U s N n 0 m c X V v d D t d L C Z x d W 9 0 O 1 J l b G F 0 a W 9 u c 2 h p c E l u Z m 8 m c X V v d D s 6 W 1 1 9 I i A v P j w v U 3 R h Y m x l R W 5 0 c m l l c z 4 8 L 0 l 0 Z W 0 + P E l 0 Z W 0 + P E l 0 Z W 1 M b 2 N h d G l v b j 4 8 S X R l b V R 5 c G U + R m 9 y b X V s Y T w v S X R l b V R 5 c G U + P E l 0 Z W 1 Q Y X R o P l N l Y 3 R p b 2 4 x L 1 R h Y m x l M T A v U 2 9 1 c m N l P C 9 J d G V t U G F 0 a D 4 8 L 0 l 0 Z W 1 M b 2 N h d G l v b j 4 8 U 3 R h Y m x l R W 5 0 c m l l c y A v P j w v S X R l b T 4 8 S X R l b T 4 8 S X R l b U x v Y 2 F 0 a W 9 u P j x J d G V t V H l w Z T 5 G b 3 J t d W x h P C 9 J d G V t V H l w Z T 4 8 S X R l b V B h d G g + U 2 V j d G l v b j E v V G F i b G U x M C 9 D a G F u Z 2 V k J T I w V H l w Z T w v S X R l b V B h d G g + P C 9 J d G V t T G 9 j Y X R p b 2 4 + P F N 0 Y W J s Z U V u d H J p Z X M g L z 4 8 L 0 l 0 Z W 0 + P E l 0 Z W 0 + P E l 0 Z W 1 M b 2 N h d G l v b j 4 8 S X R l b V R 5 c G U + R m 9 y b X V s Y T w v S X R l b V R 5 c G U + P E l 0 Z W 1 Q Y X R o P l N l Y 3 R p b 2 4 x L 1 R h Y m x l M T 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h Z T M 0 Z T A 3 M y 0 4 M W U 4 L T Q y O G E t Y j J k Z i 0 3 O T I w Y m E z Y z I x O D U 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I 4 I i A v P j x F b n R y e S B U e X B l P S J G a W x s R X J y b 3 J D b 2 R l I i B W Y W x 1 Z T 0 i c 1 V u a 2 5 v d 2 4 i I C 8 + P E V u d H J 5 I F R 5 c G U 9 I k Z p b G x F c n J v c k N v d W 5 0 I i B W Y W x 1 Z T 0 i b D A i I C 8 + P E V u d H J 5 I F R 5 c G U 9 I k Z p b G x M Y X N 0 V X B k Y X R l Z C I g V m F s d W U 9 I m Q y M D I 0 L T A 1 L T A 4 V D E 0 O j M z O j Q 3 L j Q w N z Q x N T d a I i A v P j x F b n R y e S B U e X B l P S J G a W x s Q 2 9 s d W 1 u V H l w Z X M i I F Z h b H V l P S J z Q X d Z R k J n W U R C Z 1 l H Q X d N P S I g L z 4 8 R W 5 0 c n k g V H l w Z T 0 i R m l s b E N v b H V t b k 5 h b W V z I i B W Y W x 1 Z T 0 i c 1 s m c X V v d D t N Y U h E J n F 1 b 3 Q 7 L C Z x d W 9 0 O 1 R H V G F v J n F 1 b 3 Q 7 L C Z x d W 9 0 O 1 R v b m d U a W V u V G h 1 Z S Z x d W 9 0 O y w m c X V v d D t U R 0 5 o Y W 4 m c X V v d D s s J n F 1 b 3 Q 7 V E d U c m E m c X V v d D s s J n F 1 b 3 Q 7 V G 9 u Z 1 R p Z W 5 D b 2 M m c X V v d D s s J n F 1 b 3 Q 7 V E d D Y X B O a G F 0 J n F 1 b 3 Q 7 L C Z x d W 9 0 O 1 R p b m h U c m F u Z y Z x d W 9 0 O y w m c X V v d D t D a H V U a G l j a C Z x d W 9 0 O y w m c X V v d D t N Y U t I J n F 1 b 3 Q 7 L C Z x d W 9 0 O 0 1 h T l Y 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V G F i b G U x M i 9 B d X R v U m V t b 3 Z l Z E N v b H V t b n M x L n t N Y U h E L D B 9 J n F 1 b 3 Q 7 L C Z x d W 9 0 O 1 N l Y 3 R p b 2 4 x L 1 R h Y m x l M T I v Q X V 0 b 1 J l b W 9 2 Z W R D b 2 x 1 b W 5 z M S 5 7 V E d U Y W 8 s M X 0 m c X V v d D s s J n F 1 b 3 Q 7 U 2 V j d G l v b j E v V G F i b G U x M i 9 B d X R v U m V t b 3 Z l Z E N v b H V t b n M x L n t U b 2 5 n V G l l b l R o d W U s M n 0 m c X V v d D s s J n F 1 b 3 Q 7 U 2 V j d G l v b j E v V G F i b G U x M i 9 B d X R v U m V t b 3 Z l Z E N v b H V t b n M x L n t U R 0 5 o Y W 4 s M 3 0 m c X V v d D s s J n F 1 b 3 Q 7 U 2 V j d G l v b j E v V G F i b G U x M i 9 B d X R v U m V t b 3 Z l Z E N v b H V t b n M x L n t U R 1 R y Y S w 0 f S Z x d W 9 0 O y w m c X V v d D t T Z W N 0 a W 9 u M S 9 U Y W J s Z T E y L 0 F 1 d G 9 S Z W 1 v d m V k Q 2 9 s d W 1 u c z E u e 1 R v b m d U a W V u Q 2 9 j L D V 9 J n F 1 b 3 Q 7 L C Z x d W 9 0 O 1 N l Y 3 R p b 2 4 x L 1 R h Y m x l M T I v Q X V 0 b 1 J l b W 9 2 Z W R D b 2 x 1 b W 5 z M S 5 7 V E d D Y X B O a G F 0 L D Z 9 J n F 1 b 3 Q 7 L C Z x d W 9 0 O 1 N l Y 3 R p b 2 4 x L 1 R h Y m x l M T I v Q X V 0 b 1 J l b W 9 2 Z W R D b 2 x 1 b W 5 z M S 5 7 V G l u a F R y Y W 5 n L D d 9 J n F 1 b 3 Q 7 L C Z x d W 9 0 O 1 N l Y 3 R p b 2 4 x L 1 R h Y m x l M T I v Q X V 0 b 1 J l b W 9 2 Z W R D b 2 x 1 b W 5 z M S 5 7 Q 2 h 1 V G h p Y 2 g s O H 0 m c X V v d D s s J n F 1 b 3 Q 7 U 2 V j d G l v b j E v V G F i b G U x M i 9 B d X R v U m V t b 3 Z l Z E N v b H V t b n M x L n t N Y U t I L D l 9 J n F 1 b 3 Q 7 L C Z x d W 9 0 O 1 N l Y 3 R p b 2 4 x L 1 R h Y m x l M T I v Q X V 0 b 1 J l b W 9 2 Z W R D b 2 x 1 b W 5 z M S 5 7 T W F O V i w x M H 0 m c X V v d D t d L C Z x d W 9 0 O 0 N v b H V t b k N v d W 5 0 J n F 1 b 3 Q 7 O j E x L C Z x d W 9 0 O 0 t l e U N v b H V t b k 5 h b W V z J n F 1 b 3 Q 7 O l t d L C Z x d W 9 0 O 0 N v b H V t b k l k Z W 5 0 a X R p Z X M m c X V v d D s 6 W y Z x d W 9 0 O 1 N l Y 3 R p b 2 4 x L 1 R h Y m x l M T I v Q X V 0 b 1 J l b W 9 2 Z W R D b 2 x 1 b W 5 z M S 5 7 T W F I R C w w f S Z x d W 9 0 O y w m c X V v d D t T Z W N 0 a W 9 u M S 9 U Y W J s Z T E y L 0 F 1 d G 9 S Z W 1 v d m V k Q 2 9 s d W 1 u c z E u e 1 R H V G F v L D F 9 J n F 1 b 3 Q 7 L C Z x d W 9 0 O 1 N l Y 3 R p b 2 4 x L 1 R h Y m x l M T I v Q X V 0 b 1 J l b W 9 2 Z W R D b 2 x 1 b W 5 z M S 5 7 V G 9 u Z 1 R p Z W 5 U a H V l L D J 9 J n F 1 b 3 Q 7 L C Z x d W 9 0 O 1 N l Y 3 R p b 2 4 x L 1 R h Y m x l M T I v Q X V 0 b 1 J l b W 9 2 Z W R D b 2 x 1 b W 5 z M S 5 7 V E d O a G F u L D N 9 J n F 1 b 3 Q 7 L C Z x d W 9 0 O 1 N l Y 3 R p b 2 4 x L 1 R h Y m x l M T I v Q X V 0 b 1 J l b W 9 2 Z W R D b 2 x 1 b W 5 z M S 5 7 V E d U c m E s N H 0 m c X V v d D s s J n F 1 b 3 Q 7 U 2 V j d G l v b j E v V G F i b G U x M i 9 B d X R v U m V t b 3 Z l Z E N v b H V t b n M x L n t U b 2 5 n V G l l b k N v Y y w 1 f S Z x d W 9 0 O y w m c X V v d D t T Z W N 0 a W 9 u M S 9 U Y W J s Z T E y L 0 F 1 d G 9 S Z W 1 v d m V k Q 2 9 s d W 1 u c z E u e 1 R H Q 2 F w T m h h d C w 2 f S Z x d W 9 0 O y w m c X V v d D t T Z W N 0 a W 9 u M S 9 U Y W J s Z T E y L 0 F 1 d G 9 S Z W 1 v d m V k Q 2 9 s d W 1 u c z E u e 1 R p b m h U c m F u Z y w 3 f S Z x d W 9 0 O y w m c X V v d D t T Z W N 0 a W 9 u M S 9 U Y W J s Z T E y L 0 F 1 d G 9 S Z W 1 v d m V k Q 2 9 s d W 1 u c z E u e 0 N o d V R o a W N o L D h 9 J n F 1 b 3 Q 7 L C Z x d W 9 0 O 1 N l Y 3 R p b 2 4 x L 1 R h Y m x l M T I v Q X V 0 b 1 J l b W 9 2 Z W R D b 2 x 1 b W 5 z M S 5 7 T W F L S C w 5 f S Z x d W 9 0 O y w m c X V v d D t T Z W N 0 a W 9 u M S 9 U Y W J s Z T E y L 0 F 1 d G 9 S Z W 1 v d m V k Q 2 9 s d W 1 u c z E u e 0 1 h T l Y s M T B 9 J n F 1 b 3 Q 7 X S w m c X V v d D t S Z W x h d G l v b n N o a X B J b m Z v J n F 1 b 3 Q 7 O l t d f S I g L z 4 8 L 1 N 0 Y W J s Z U V u d H J p Z X M + P C 9 J d G V t P j x J d G V t P j x J d G V t T G 9 j Y X R p b 2 4 + P E l 0 Z W 1 U e X B l P k Z v c m 1 1 b G E 8 L 0 l 0 Z W 1 U e X B l P j x J d G V t U G F 0 a D 5 T Z W N 0 a W 9 u M S 9 U Y W J s Z T E y L 1 N v d X J j Z T w v S X R l b V B h d G g + P C 9 J d G V t T G 9 j Y X R p b 2 4 + P F N 0 Y W J s Z U V u d H J p Z X M g L z 4 8 L 0 l 0 Z W 0 + P E l 0 Z W 0 + P E l 0 Z W 1 M b 2 N h d G l v b j 4 8 S X R l b V R 5 c G U + R m 9 y b X V s Y T w v S X R l b V R 5 c G U + P E l 0 Z W 1 Q Y X R o P l N l Y 3 R p b 2 4 x L 1 R h Y m x l M T I v Q 2 h h b m d l Z C U y M F R 5 c G U 8 L 0 l 0 Z W 1 Q Y X R o P j w v S X R l b U x v Y 2 F 0 a W 9 u P j x T d G F i b G V F b n R y a W V z I C 8 + P C 9 J d G V t P j w v S X R l b X M + P C 9 M b 2 N h b F B h Y 2 t h Z 2 V N Z X R h Z G F 0 Y U Z p b G U + F g A A A F B L B Q Y A A A A A A A A A A A A A A A A A A A A A A A A m A Q A A A Q A A A N C M n d 8 B F d E R j H o A w E / C l + s B A A A A Z U K q W m V l k U m B I n 1 i 1 Z c J g Q A A A A A C A A A A A A A Q Z g A A A A E A A C A A A A D y 6 v 2 J + 8 q g s Y 3 J 4 J 7 C z f a X k d w C r c M B o c n 1 O E m C A 2 o H 6 A A A A A A O g A A A A A I A A C A A A A C t D 2 s S X K X N L v A 2 c W p z 8 0 o I v a 0 X a b z V 3 G F G 0 d n c r + v A w V A A A A D 3 g u k B G F e C B R d 7 z q E I X g v w T k E D o r y r m L H P g d 4 E i w L 6 l 2 i A / + P H X a M R h f y D T o t y E l R 7 w R M W c x y H A f i V Q J e r 1 T H h H 3 0 T 5 O m D 0 F D 8 R 8 8 P u g c 2 q k A A A A A p f J x m f R s L l A Y v n e q M s O z E n C y C y + N c O z y / d P A j l C g C d K T J f N + X l n A d r j C H b R W N A G s M U o i 9 8 A q q H v W A N f 3 Y 9 P 5 q < / D a t a M a s h u p > 
</file>

<file path=customXml/itemProps1.xml><?xml version="1.0" encoding="utf-8"?>
<ds:datastoreItem xmlns:ds="http://schemas.openxmlformats.org/officeDocument/2006/customXml" ds:itemID="{84C62288-DFB4-4413-8472-7687FCDE8CD3}">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19</vt:i4>
      </vt:variant>
    </vt:vector>
  </HeadingPairs>
  <TitlesOfParts>
    <vt:vector size="19" baseType="lpstr">
      <vt:lpstr>KHACHHANG</vt:lpstr>
      <vt:lpstr>TAIKHOAN</vt:lpstr>
      <vt:lpstr>LOAIXE</vt:lpstr>
      <vt:lpstr>XE</vt:lpstr>
      <vt:lpstr>HOADON</vt:lpstr>
      <vt:lpstr>CHITIETHD</vt:lpstr>
      <vt:lpstr>Table1</vt:lpstr>
      <vt:lpstr>Table3</vt:lpstr>
      <vt:lpstr>Table5</vt:lpstr>
      <vt:lpstr>HDPHAT</vt:lpstr>
      <vt:lpstr>CTHDPHAT</vt:lpstr>
      <vt:lpstr>DANHGIA</vt:lpstr>
      <vt:lpstr>Table1 (2)</vt:lpstr>
      <vt:lpstr>Table3 (2)</vt:lpstr>
      <vt:lpstr>Table5 (2)</vt:lpstr>
      <vt:lpstr>Table10</vt:lpstr>
      <vt:lpstr>Draft</vt:lpstr>
      <vt:lpstr>HOPDONG</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Nguyễn Trung Duy</dc:creator>
  <cp:lastModifiedBy>ASUS</cp:lastModifiedBy>
  <dcterms:created xsi:type="dcterms:W3CDTF">2024-04-26T05:44:00Z</dcterms:created>
  <dcterms:modified xsi:type="dcterms:W3CDTF">2024-05-08T19:03:31Z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4CED91D96D6B49AB9C217F902516E666_12</vt:lpwstr>
  </property>
  <property fmtid="{D5CDD505-2E9C-101B-9397-08002B2CF9AE}" pid="3" name="KSOProductBuildVer">
    <vt:lpwstr>1033-12.2.0.16731</vt:lpwstr>
  </property>
</Properties>
</file>