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uithcm-my.sharepoint.com/personal/22520761_ms_uit_edu_vn/Documents/"/>
    </mc:Choice>
  </mc:AlternateContent>
  <xr:revisionPtr revIDLastSave="0" documentId="8_{F9C94B94-478F-4605-82DA-B20F61CEDF80}" xr6:coauthVersionLast="47" xr6:coauthVersionMax="47" xr10:uidLastSave="{00000000-0000-0000-0000-000000000000}"/>
  <bookViews>
    <workbookView xWindow="-98" yWindow="-98" windowWidth="21795" windowHeight="12975" firstSheet="3" activeTab="8" xr2:uid="{BA0FC1A8-4868-4076-96ED-1D1BDE50257A}"/>
  </bookViews>
  <sheets>
    <sheet name="KHACHHANG" sheetId="6" r:id="rId1"/>
    <sheet name="TAIKHOAN" sheetId="7" r:id="rId2"/>
    <sheet name="HOADON" sheetId="8" r:id="rId3"/>
    <sheet name="CHITIETHD" sheetId="11" r:id="rId4"/>
    <sheet name="Table1" sheetId="10" state="hidden" r:id="rId5"/>
    <sheet name="Table3" sheetId="12" state="hidden" r:id="rId6"/>
    <sheet name="Table5" sheetId="13" state="hidden" r:id="rId7"/>
    <sheet name="LOAIXE" sheetId="2" r:id="rId8"/>
    <sheet name="XE" sheetId="1" r:id="rId9"/>
    <sheet name="HOPDONG" sheetId="3" r:id="rId10"/>
    <sheet name="HDPHAT" sheetId="4" r:id="rId11"/>
    <sheet name="DANHGIA" sheetId="5" r:id="rId12"/>
    <sheet name="Table1 (2)" sheetId="14" state="hidden" r:id="rId13"/>
    <sheet name="Table3 (2)" sheetId="15" state="hidden" r:id="rId14"/>
    <sheet name="Table5 (2)" sheetId="16" state="hidden" r:id="rId15"/>
    <sheet name="Table10" sheetId="17" state="hidden" r:id="rId16"/>
    <sheet name="Draft" sheetId="9" r:id="rId17"/>
  </sheets>
  <definedNames>
    <definedName name="ExternalData_1" localSheetId="4" hidden="1">Table1!$A$1:$D$31</definedName>
    <definedName name="ExternalData_1" localSheetId="12" hidden="1">'Table1 (2)'!$A$1:$D$39</definedName>
    <definedName name="ExternalData_1" localSheetId="15" hidden="1">Table10!$A$1:$G$21</definedName>
    <definedName name="ExternalData_1" localSheetId="5" hidden="1">Table3!$A$1:$I$23</definedName>
    <definedName name="ExternalData_1" localSheetId="13" hidden="1">'Table3 (2)'!$A$1:$I$29</definedName>
    <definedName name="ExternalData_1" localSheetId="6" hidden="1">Table5!$A$1:$E$23</definedName>
    <definedName name="ExternalData_1" localSheetId="14" hidden="1">'Table5 (2)'!$A$1:$E$29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7" l="1"/>
  <c r="K4" i="7"/>
  <c r="K5" i="7"/>
  <c r="K6" i="7"/>
  <c r="K7" i="7"/>
  <c r="K8" i="7"/>
  <c r="K9" i="7"/>
  <c r="K10" i="7"/>
  <c r="K11" i="7"/>
  <c r="K2" i="7"/>
  <c r="J3" i="8"/>
  <c r="J4" i="8"/>
  <c r="J5" i="8"/>
  <c r="J6" i="8"/>
  <c r="J7" i="8"/>
  <c r="J8" i="8"/>
  <c r="J9" i="8"/>
  <c r="J10" i="8"/>
  <c r="J11" i="8"/>
  <c r="J12" i="8"/>
  <c r="J13" i="8"/>
  <c r="J14" i="8"/>
  <c r="J15" i="8"/>
  <c r="J16" i="8"/>
  <c r="J17" i="8"/>
  <c r="J18" i="8"/>
  <c r="J19" i="8"/>
  <c r="J20" i="8"/>
  <c r="J21" i="8"/>
  <c r="J22" i="8"/>
  <c r="J23" i="8"/>
  <c r="J24" i="8"/>
  <c r="J25" i="8"/>
  <c r="J26" i="8"/>
  <c r="J27" i="8"/>
  <c r="J28" i="8"/>
  <c r="J29" i="8"/>
  <c r="J2" i="8"/>
  <c r="F3" i="3"/>
  <c r="F4" i="3"/>
  <c r="F5" i="3"/>
  <c r="F6" i="3"/>
  <c r="F7" i="3"/>
  <c r="F8" i="3"/>
  <c r="F9" i="3"/>
  <c r="F10" i="3"/>
  <c r="F11" i="3"/>
  <c r="F12" i="3"/>
  <c r="F13" i="3"/>
  <c r="F14" i="3"/>
  <c r="F15" i="3"/>
  <c r="F16" i="3"/>
  <c r="F17" i="3"/>
  <c r="F18" i="3"/>
  <c r="F19" i="3"/>
  <c r="F20" i="3"/>
  <c r="F21" i="3"/>
  <c r="F22" i="3"/>
  <c r="F23" i="3"/>
  <c r="F24" i="3"/>
  <c r="F25" i="3"/>
  <c r="F26" i="3"/>
  <c r="F27" i="3"/>
  <c r="F28" i="3"/>
  <c r="F29" i="3"/>
  <c r="F2" i="3"/>
  <c r="H3" i="6"/>
  <c r="H4" i="6"/>
  <c r="H5" i="6"/>
  <c r="H6" i="6"/>
  <c r="H7" i="6"/>
  <c r="H8" i="6"/>
  <c r="H9" i="6"/>
  <c r="H10" i="6"/>
  <c r="H11" i="6"/>
  <c r="H12" i="6"/>
  <c r="H13" i="6"/>
  <c r="H14" i="6"/>
  <c r="H15" i="6"/>
  <c r="H16" i="6"/>
  <c r="H17" i="6"/>
  <c r="H18" i="6"/>
  <c r="H19" i="6"/>
  <c r="H20" i="6"/>
  <c r="H21" i="6"/>
  <c r="H2" i="6"/>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8" i="5"/>
  <c r="K3" i="1"/>
  <c r="K4" i="1"/>
  <c r="K5" i="1"/>
  <c r="K6" i="1"/>
  <c r="K7" i="1"/>
  <c r="K8" i="1"/>
  <c r="K9" i="1"/>
  <c r="K10" i="1"/>
  <c r="K11" i="1"/>
  <c r="K12" i="1"/>
  <c r="K13" i="1"/>
  <c r="K14" i="1"/>
  <c r="K15" i="1"/>
  <c r="K16" i="1"/>
  <c r="K17" i="1"/>
  <c r="K18" i="1"/>
  <c r="K19" i="1"/>
  <c r="K20" i="1"/>
  <c r="K21" i="1"/>
  <c r="K2" i="1"/>
  <c r="E3" i="5"/>
  <c r="E4" i="5"/>
  <c r="E5" i="5"/>
  <c r="E6" i="5"/>
  <c r="E7" i="5"/>
  <c r="E8" i="5"/>
  <c r="E9" i="5"/>
  <c r="E10" i="5"/>
  <c r="E11" i="5"/>
  <c r="E12" i="5"/>
  <c r="E13" i="5"/>
  <c r="E14" i="5"/>
  <c r="E15" i="5"/>
  <c r="E16" i="5"/>
  <c r="E17" i="5"/>
  <c r="E19" i="5"/>
  <c r="E20" i="5"/>
  <c r="E21" i="5"/>
  <c r="E2" i="5"/>
  <c r="S29" i="9"/>
  <c r="T29" i="9"/>
  <c r="J29" i="9"/>
  <c r="D39" i="9"/>
  <c r="S28" i="9"/>
  <c r="T28" i="9"/>
  <c r="S27" i="9"/>
  <c r="T27" i="9"/>
  <c r="D38" i="9"/>
  <c r="J28" i="9" s="1"/>
  <c r="D37" i="9"/>
  <c r="D11" i="9"/>
  <c r="D36" i="9"/>
  <c r="J27" i="9" s="1"/>
  <c r="S26" i="9"/>
  <c r="T26" i="9"/>
  <c r="D35" i="9"/>
  <c r="D34" i="9"/>
  <c r="S25" i="9"/>
  <c r="T25" i="9"/>
  <c r="D33" i="9"/>
  <c r="J25" i="9" s="1"/>
  <c r="S24" i="9"/>
  <c r="T24" i="9"/>
  <c r="J24" i="9"/>
  <c r="D32" i="9"/>
  <c r="O37" i="9"/>
  <c r="O38" i="9"/>
  <c r="O39" i="9"/>
  <c r="O40" i="9"/>
  <c r="O45" i="9"/>
  <c r="O33" i="9"/>
  <c r="H3" i="7"/>
  <c r="T23" i="9"/>
  <c r="S23" i="9"/>
  <c r="D31" i="9"/>
  <c r="J23" i="9" s="1"/>
  <c r="T22" i="9"/>
  <c r="S22" i="9"/>
  <c r="D30" i="9"/>
  <c r="J22" i="9" s="1"/>
  <c r="O51" i="9" s="1"/>
  <c r="T21" i="9"/>
  <c r="S21" i="9"/>
  <c r="D29" i="9"/>
  <c r="D28" i="9"/>
  <c r="J21" i="9" s="1"/>
  <c r="T19" i="9"/>
  <c r="T20" i="9"/>
  <c r="S19" i="9"/>
  <c r="S20" i="9"/>
  <c r="D27" i="9"/>
  <c r="J8" i="9"/>
  <c r="D26" i="9"/>
  <c r="J19" i="9" s="1"/>
  <c r="O48" i="9" s="1"/>
  <c r="S18" i="9"/>
  <c r="T18" i="9"/>
  <c r="T17" i="9"/>
  <c r="S17" i="9"/>
  <c r="D23" i="9"/>
  <c r="T16" i="9"/>
  <c r="S16" i="9"/>
  <c r="D22" i="9"/>
  <c r="J17" i="9"/>
  <c r="O46" i="9" s="1"/>
  <c r="J18" i="9"/>
  <c r="O47" i="9" s="1"/>
  <c r="J20" i="9"/>
  <c r="O49" i="9" s="1"/>
  <c r="J15" i="9"/>
  <c r="T15" i="9"/>
  <c r="S15" i="9"/>
  <c r="T14" i="9"/>
  <c r="S14" i="9"/>
  <c r="D20" i="9"/>
  <c r="D19" i="9"/>
  <c r="T13" i="9"/>
  <c r="S13" i="9"/>
  <c r="D18" i="9"/>
  <c r="J13" i="9" s="1"/>
  <c r="T12" i="9"/>
  <c r="S12" i="9"/>
  <c r="T11" i="9"/>
  <c r="S11" i="9"/>
  <c r="T10" i="9"/>
  <c r="S10" i="9"/>
  <c r="D15" i="9"/>
  <c r="D14" i="9"/>
  <c r="D13" i="9"/>
  <c r="T9" i="9"/>
  <c r="S9" i="9"/>
  <c r="D4" i="9"/>
  <c r="J3" i="9" s="1"/>
  <c r="D9" i="9"/>
  <c r="J6" i="9" s="1"/>
  <c r="D8" i="9"/>
  <c r="D12" i="9"/>
  <c r="J9" i="9"/>
  <c r="S8" i="9"/>
  <c r="T8" i="9"/>
  <c r="T7" i="9"/>
  <c r="S7" i="9"/>
  <c r="T6" i="9"/>
  <c r="S6" i="9"/>
  <c r="T5" i="9"/>
  <c r="S5" i="9"/>
  <c r="D7" i="9"/>
  <c r="D6" i="9"/>
  <c r="T4" i="9"/>
  <c r="S4" i="9"/>
  <c r="D5" i="9"/>
  <c r="J4" i="9" s="1"/>
  <c r="T3" i="9"/>
  <c r="S3" i="9"/>
  <c r="T2" i="9"/>
  <c r="S2" i="9"/>
  <c r="J7" i="9"/>
  <c r="J11" i="9"/>
  <c r="J12" i="9"/>
  <c r="J14" i="9"/>
  <c r="D3" i="9"/>
  <c r="D2" i="9"/>
  <c r="J2" i="9" s="1"/>
  <c r="O50" i="9" l="1"/>
  <c r="J26" i="9"/>
  <c r="O34" i="9"/>
  <c r="O35" i="9"/>
  <c r="O52" i="9"/>
  <c r="O44" i="9"/>
  <c r="O43" i="9"/>
  <c r="O42" i="9"/>
  <c r="J10" i="9"/>
  <c r="J5" i="9"/>
  <c r="O41" i="9" l="1"/>
  <c r="O3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2F97DD-1F4C-4D67-A5C6-7CB9612059D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C2B7F165-C41E-4356-B1E4-344C6F2A68A7}"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4EFCE5DF-CB1D-42DC-9E42-3563F7BABB5B}" keepAlive="1" name="Query - Table10" description="Connection to the 'Table10' query in the workbook." type="5" refreshedVersion="8" background="1" saveData="1">
    <dbPr connection="Provider=Microsoft.Mashup.OleDb.1;Data Source=$Workbook$;Location=Table10;Extended Properties=&quot;&quot;" command="SELECT * FROM [Table10]"/>
  </connection>
  <connection id="4" xr16:uid="{DC2D0F5C-7FB5-43E8-90CE-8F609CEFE756}"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5" xr16:uid="{6BFD5F81-A2C9-4BF1-9D20-BED33F3EAE87}" keepAlive="1" name="Query - Table3 (2)" description="Connection to the 'Table3 (2)' query in the workbook." type="5" refreshedVersion="8" background="1" saveData="1">
    <dbPr connection="Provider=Microsoft.Mashup.OleDb.1;Data Source=$Workbook$;Location=&quot;Table3 (2)&quot;;Extended Properties=&quot;&quot;" command="SELECT * FROM [Table3 (2)]"/>
  </connection>
  <connection id="6" xr16:uid="{92A3DE55-CAA4-4149-ACDF-6B12858133D4}"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7" xr16:uid="{02501469-148F-4E1F-B27B-12EE99383246}" keepAlive="1" name="Query - Table5 (2)" description="Connection to the 'Table5 (2)' query in the workbook." type="5" refreshedVersion="8" background="1" saveData="1">
    <dbPr connection="Provider=Microsoft.Mashup.OleDb.1;Data Source=$Workbook$;Location=&quot;Table5 (2)&quot;;Extended Properties=&quot;&quot;" command="SELECT * FROM [Table5 (2)]"/>
  </connection>
</connections>
</file>

<file path=xl/sharedStrings.xml><?xml version="1.0" encoding="utf-8"?>
<sst xmlns="http://schemas.openxmlformats.org/spreadsheetml/2006/main" count="2303" uniqueCount="507">
  <si>
    <t>MaXe</t>
  </si>
  <si>
    <t>TenXe</t>
  </si>
  <si>
    <t>BienSo</t>
  </si>
  <si>
    <t>TGBaoDuong</t>
  </si>
  <si>
    <t>DonGia</t>
  </si>
  <si>
    <t>ThuongHieu</t>
  </si>
  <si>
    <t>TienCoc</t>
  </si>
  <si>
    <t>MaLX</t>
  </si>
  <si>
    <t>TenLX</t>
  </si>
  <si>
    <t>SoLuong</t>
  </si>
  <si>
    <t>SoCho</t>
  </si>
  <si>
    <t>MaHopDong</t>
  </si>
  <si>
    <t>NgayBD</t>
  </si>
  <si>
    <t>NgayKT</t>
  </si>
  <si>
    <t>MaHD</t>
  </si>
  <si>
    <t>MaHDP</t>
  </si>
  <si>
    <t>NgayTao</t>
  </si>
  <si>
    <t>SoTien</t>
  </si>
  <si>
    <t xml:space="preserve">ChuThich </t>
  </si>
  <si>
    <t>TinhTrang</t>
  </si>
  <si>
    <t>MaDG</t>
  </si>
  <si>
    <t>SoDiem</t>
  </si>
  <si>
    <t>NoiDung</t>
  </si>
  <si>
    <t>X01</t>
  </si>
  <si>
    <t>LX001</t>
  </si>
  <si>
    <t>X02</t>
  </si>
  <si>
    <t>X03</t>
  </si>
  <si>
    <t>X04</t>
  </si>
  <si>
    <t>X05</t>
  </si>
  <si>
    <t>X06</t>
  </si>
  <si>
    <t>X07</t>
  </si>
  <si>
    <t>X08</t>
  </si>
  <si>
    <t>X09</t>
  </si>
  <si>
    <t>X10</t>
  </si>
  <si>
    <t>X11</t>
  </si>
  <si>
    <t>X12</t>
  </si>
  <si>
    <t>X13</t>
  </si>
  <si>
    <t>X14</t>
  </si>
  <si>
    <t>X15</t>
  </si>
  <si>
    <t>TOYOTA VIOS 2018</t>
  </si>
  <si>
    <t>HUYNDAI I10 SEDAN 2020</t>
  </si>
  <si>
    <t>MITSUBISHI ATTRAGE 2023</t>
  </si>
  <si>
    <t>KIA SOLUTO 2020</t>
  </si>
  <si>
    <t>HONDA CITY 2017</t>
  </si>
  <si>
    <t>HUYNDAI ACCENT 2021</t>
  </si>
  <si>
    <t>MITSUBISHI XPANDER 2023</t>
  </si>
  <si>
    <t>TOYOTA FORTURN 2016</t>
  </si>
  <si>
    <t>TOYOTA AVANZA 2023</t>
  </si>
  <si>
    <t>MAZDA CX8 2021</t>
  </si>
  <si>
    <t>HONDA CRV 2022</t>
  </si>
  <si>
    <t>LEXUS IS 300 2021</t>
  </si>
  <si>
    <t>MERCEDES GLB 200 AMG 2020</t>
  </si>
  <si>
    <t>YAMAHA SIRIUS 110cc</t>
  </si>
  <si>
    <t>HONDA VISION 110cc</t>
  </si>
  <si>
    <t>HONDA AIR BLADE 125cc</t>
  </si>
  <si>
    <t>HONDA WINNERX 150cc</t>
  </si>
  <si>
    <t>51B - 22654</t>
  </si>
  <si>
    <t>HUYNDAI</t>
  </si>
  <si>
    <t>HONDA</t>
  </si>
  <si>
    <t>LEXUS</t>
  </si>
  <si>
    <t>MITSUBISHI</t>
  </si>
  <si>
    <t>TOYOTA</t>
  </si>
  <si>
    <t>MAZDA</t>
  </si>
  <si>
    <t>MERCEDES</t>
  </si>
  <si>
    <t>YAMAHA</t>
  </si>
  <si>
    <t>KIA MORNING</t>
  </si>
  <si>
    <t>LX002</t>
  </si>
  <si>
    <t>LX003</t>
  </si>
  <si>
    <t>XM16</t>
  </si>
  <si>
    <t>XM17</t>
  </si>
  <si>
    <t>XM18</t>
  </si>
  <si>
    <t>XM19</t>
  </si>
  <si>
    <t>XM20</t>
  </si>
  <si>
    <t>KIA K3 LUXURY 2022</t>
  </si>
  <si>
    <t>MERCERDES C300 AMG 2017</t>
  </si>
  <si>
    <t>MERCERDES C200 2016</t>
  </si>
  <si>
    <t xml:space="preserve">Xe bốn chỗ </t>
  </si>
  <si>
    <t xml:space="preserve">Xe bảy chỗ </t>
  </si>
  <si>
    <t>Xe máy</t>
  </si>
  <si>
    <t>C0001</t>
  </si>
  <si>
    <t>C0002</t>
  </si>
  <si>
    <t>C0003</t>
  </si>
  <si>
    <t>C0004</t>
  </si>
  <si>
    <t>C0005</t>
  </si>
  <si>
    <t>C0006</t>
  </si>
  <si>
    <t>C0007</t>
  </si>
  <si>
    <t>C0008</t>
  </si>
  <si>
    <t>C0009</t>
  </si>
  <si>
    <t>C0010</t>
  </si>
  <si>
    <t>C0011</t>
  </si>
  <si>
    <t>C0012</t>
  </si>
  <si>
    <t>C0013</t>
  </si>
  <si>
    <t>C0014</t>
  </si>
  <si>
    <t>C0015</t>
  </si>
  <si>
    <t>C0016</t>
  </si>
  <si>
    <t>C0017</t>
  </si>
  <si>
    <t>C0018</t>
  </si>
  <si>
    <t>C0019</t>
  </si>
  <si>
    <t>B0001</t>
  </si>
  <si>
    <t>B0002</t>
  </si>
  <si>
    <t>B0003</t>
  </si>
  <si>
    <t>B0004</t>
  </si>
  <si>
    <t>B0005</t>
  </si>
  <si>
    <t>B0006</t>
  </si>
  <si>
    <t>B0007</t>
  </si>
  <si>
    <t>B0008</t>
  </si>
  <si>
    <t>B0009</t>
  </si>
  <si>
    <t>B0010</t>
  </si>
  <si>
    <t>B0011</t>
  </si>
  <si>
    <t>B0012</t>
  </si>
  <si>
    <t>B0013</t>
  </si>
  <si>
    <t>B0014</t>
  </si>
  <si>
    <t>B0015</t>
  </si>
  <si>
    <t>B0016</t>
  </si>
  <si>
    <t>B0017</t>
  </si>
  <si>
    <t>B0018</t>
  </si>
  <si>
    <t>B0019</t>
  </si>
  <si>
    <t>P0001</t>
  </si>
  <si>
    <t>P0002</t>
  </si>
  <si>
    <t>P0003</t>
  </si>
  <si>
    <t>P0004</t>
  </si>
  <si>
    <t>P0005</t>
  </si>
  <si>
    <t>P0006</t>
  </si>
  <si>
    <t>P0007</t>
  </si>
  <si>
    <t>DG0001</t>
  </si>
  <si>
    <t>DG0002</t>
  </si>
  <si>
    <t>DG0003</t>
  </si>
  <si>
    <t>DG0004</t>
  </si>
  <si>
    <t>DG0005</t>
  </si>
  <si>
    <t>DG0006</t>
  </si>
  <si>
    <t>DG0007</t>
  </si>
  <si>
    <t>DG0008</t>
  </si>
  <si>
    <t>DG0009</t>
  </si>
  <si>
    <t>DG0010</t>
  </si>
  <si>
    <t>DG0011</t>
  </si>
  <si>
    <t>DG0012</t>
  </si>
  <si>
    <t>DG0013</t>
  </si>
  <si>
    <t>DG0014</t>
  </si>
  <si>
    <t>DG0015</t>
  </si>
  <si>
    <t>DG0016</t>
  </si>
  <si>
    <t>DG0017</t>
  </si>
  <si>
    <t>DG0018</t>
  </si>
  <si>
    <t>DG0019</t>
  </si>
  <si>
    <t>DG0020</t>
  </si>
  <si>
    <t>Giá cả phải chăng và dễ dàng đặt xe</t>
  </si>
  <si>
    <t>C0020</t>
  </si>
  <si>
    <t xml:space="preserve">Xe được cung cấp đều mới và sạch sẽ, đảm bảo an toàn và thoải mái </t>
  </si>
  <si>
    <t>Đội ngũ nhân viên thân thiện và chuyên nghiệp, luôn sẵn lòng hỗ trợ và giải đáp mọi thắc mắc của khách hàng.</t>
  </si>
  <si>
    <t>Giá cả hợp lý và minh bạch, không có phí ẩn hay phụ phí bất ngờ khi thuê xe</t>
  </si>
  <si>
    <t>Xe đạt tiêu chuẩn an toàn cao, được trang bị đầy đủ các tính năng an toàn và kiểm soát hiện đại.</t>
  </si>
  <si>
    <t>Quy trình trả xe đơn giản và thuận tiện,tiết kiệm thời gian và không gặp phải bất kỳ rắc rối nào.</t>
  </si>
  <si>
    <t>Xe được trang bị đầy đủ các tính năng hiện đại và tiện nghi, tạo nên một trải nghiệm lái xe thoải mái và tiện lợi.</t>
  </si>
  <si>
    <t>Quy trình thuê xe linh hoạt và tiện lợi, tiết kiệm thời gian và công sức.</t>
  </si>
  <si>
    <t>Quy trình thuê xe được tổ chức rõ ràng và minh bạch, giúp hiểu rõ về các điều khoản và điều kiện thuê xe trước khi đồng ý với đơn hàng</t>
  </si>
  <si>
    <t>Tôi đã thấy rất hài lòng với chất lượng và tính đa dạng của các loại xe được cung cấp bởi công ty, đáp ứng được mọi nhu cầu và sở thích của khách hàng.</t>
  </si>
  <si>
    <t>Dịch vụ khách hàng của công ty là một trong những điểm mạnh, với nhân viên luôn sẵn lòng lắng nghe và giúp đỡ khách hàng trong mọi tình huống.</t>
  </si>
  <si>
    <t>Dịch vụ đặt xe qua ứng dụng di động của công ty hoạt động mượt mà và tiện lợi, cho phép tôi dễ dàng quản lý đơn đặt hàng và nhận thông tin cập nhật về đơn hàng của mình.</t>
  </si>
  <si>
    <t>Tôi đã thấy rất ấn tượng với sự linh hoạt của công ty trong việc đáp ứng nhu cầu đặc biệt của khách hàng, như yêu cầu đặc biệt về loại xe hoặc điều kiện thuê xe.</t>
  </si>
  <si>
    <t>Tôi đã được hướng dẫn chi tiết về các tính năng và trang thiết bị của xe khi nhận xe, giúp tôi cảm thấy tự tin và thoải mái khi lái xe</t>
  </si>
  <si>
    <t>Tôi đã nhận được sự hài lòng tối đa từ dịch vụ thuê xe của công ty, với sự kết hợp hoàn hảo giữa chất lượng, tiện ích và giá trị, làm cho trải nghiệm thuê xe trở nên thú vị và tiện lợi hơn bao giờ hết</t>
  </si>
  <si>
    <t>Tôi đã nhận được một dịch vụ thuê xe linh hoạt và tiện lợi, với các lựa chọn đa dạng cho thuê xe ngắn hạn và dài hạn</t>
  </si>
  <si>
    <t>Tôi đã được hỗ trợ và giải quyết mọi vấn đề kỹ thuật hoặc sự cố với xe một cách nhanh chóng và chuyên nghiệp từ nhân viên kỹ thuật của công ty</t>
  </si>
  <si>
    <t>Công ty cung cấp các chương trình thưởng và điểm thưởng cho khách hàng thân thiết, tạo động lực cho tôi quay lại sử dụng dịch vụ của họ một cách thường xuyên.</t>
  </si>
  <si>
    <t>Tôi đã nhận được sự hỗ trợ tận tình và chuyên nghiệp từ nhân viên khi gặp phải vấn đề hoặc câu hỏi liên quan đến việc thuê xe, giúp tôi cảm thấy an tâm và tin tưởng.</t>
  </si>
  <si>
    <t>Tôi đã được nhận một chiếc xe sạch sẽ và đảm bảo an toàn khi nhận xe, tạo sự yên tâm và tin tưởng trong suốt thời gian thuê xe.</t>
  </si>
  <si>
    <t>HinhAnh</t>
  </si>
  <si>
    <t>empty_blob()</t>
  </si>
  <si>
    <t>x</t>
  </si>
  <si>
    <t>51B - 22655</t>
  </si>
  <si>
    <t>51B - 22656</t>
  </si>
  <si>
    <t>51B - 22657</t>
  </si>
  <si>
    <t>51B - 22658</t>
  </si>
  <si>
    <t>51B - 22659</t>
  </si>
  <si>
    <t>51B - 22660</t>
  </si>
  <si>
    <t>51B - 22661</t>
  </si>
  <si>
    <t>51B - 22662</t>
  </si>
  <si>
    <t>51B - 22663</t>
  </si>
  <si>
    <t>51B - 22664</t>
  </si>
  <si>
    <t>51B - 22665</t>
  </si>
  <si>
    <t>51B - 22666</t>
  </si>
  <si>
    <t>51B - 22667</t>
  </si>
  <si>
    <t>51B - 22668</t>
  </si>
  <si>
    <t>51B - 22669</t>
  </si>
  <si>
    <t>51B - 22670</t>
  </si>
  <si>
    <t>51B - 22671</t>
  </si>
  <si>
    <t>51B - 22672</t>
  </si>
  <si>
    <t>51B - 22673</t>
  </si>
  <si>
    <t>15-02-2024</t>
  </si>
  <si>
    <t>B0020</t>
  </si>
  <si>
    <t>Vết xước lớn</t>
  </si>
  <si>
    <t>Móp xe</t>
  </si>
  <si>
    <t>Bể đèn hậu</t>
  </si>
  <si>
    <t>Bể gương</t>
  </si>
  <si>
    <t xml:space="preserve">Trễ hẹn trả xe không thông báo </t>
  </si>
  <si>
    <t>MaKH</t>
  </si>
  <si>
    <t>TenKH</t>
  </si>
  <si>
    <t>DiaChi</t>
  </si>
  <si>
    <t xml:space="preserve">NgaySinh </t>
  </si>
  <si>
    <t>GioiTinh</t>
  </si>
  <si>
    <t>SDT</t>
  </si>
  <si>
    <t>TongDoanhThu</t>
  </si>
  <si>
    <t>KH001</t>
  </si>
  <si>
    <t>KH002</t>
  </si>
  <si>
    <t>KH003</t>
  </si>
  <si>
    <t>KH004</t>
  </si>
  <si>
    <t>KH005</t>
  </si>
  <si>
    <t>KH006</t>
  </si>
  <si>
    <t>KH007</t>
  </si>
  <si>
    <t>KH008</t>
  </si>
  <si>
    <t>KH009</t>
  </si>
  <si>
    <t>KH010</t>
  </si>
  <si>
    <t>KH011</t>
  </si>
  <si>
    <t>KH012</t>
  </si>
  <si>
    <t>KH013</t>
  </si>
  <si>
    <t>KH014</t>
  </si>
  <si>
    <t>KH015</t>
  </si>
  <si>
    <t>KH016</t>
  </si>
  <si>
    <t>KH017</t>
  </si>
  <si>
    <t>KH018</t>
  </si>
  <si>
    <t>KH019</t>
  </si>
  <si>
    <t>KH020</t>
  </si>
  <si>
    <t>Nguyễn Văn A</t>
  </si>
  <si>
    <t>Trần Ngọc Hân</t>
  </si>
  <si>
    <t>Trần Minh Long</t>
  </si>
  <si>
    <t>Lê Nhật Minh</t>
  </si>
  <si>
    <t>Lê Hoài Thương</t>
  </si>
  <si>
    <t>Lê Gia Hân</t>
  </si>
  <si>
    <t>Lê Đức Thịnh</t>
  </si>
  <si>
    <t>Nguyễn Văn Tâm</t>
  </si>
  <si>
    <t>Phan Thị Thanh</t>
  </si>
  <si>
    <t>Lê Hà Vinh</t>
  </si>
  <si>
    <t>Hà Duy Lập</t>
  </si>
  <si>
    <t>Nguyễn Tuấn Mạnh</t>
  </si>
  <si>
    <t>Trần Văn Kiên</t>
  </si>
  <si>
    <t>Nguyễn Huy Hùng</t>
  </si>
  <si>
    <t>Vũ Thị Anh</t>
  </si>
  <si>
    <t>Trần Ngọc Anh</t>
  </si>
  <si>
    <t>Ngô Thị Kiều Diễm</t>
  </si>
  <si>
    <t>Nguyễn Thị Thuỳ Giang</t>
  </si>
  <si>
    <t>Nguyễn Thị Minh Anh</t>
  </si>
  <si>
    <t>Nam</t>
  </si>
  <si>
    <t>Nữ</t>
  </si>
  <si>
    <t>Trần Khang Ninh</t>
  </si>
  <si>
    <t>731 Trần Hưng Đạo, Quận 5, TP Hồ Chí Minh</t>
  </si>
  <si>
    <t>23/5 Nguyễn Trãi, Quận 5, TP Hồ Chí Minh</t>
  </si>
  <si>
    <t>45 Nguyễn cảnh Chân, Quận 1, TP Hồ Chí Minh</t>
  </si>
  <si>
    <t>50/34 Lê Đại Hành, Quận 10, TP Hồ Chí Minh</t>
  </si>
  <si>
    <t>34 Trương Định, Quận 3, TP Hồ Chí Minh</t>
  </si>
  <si>
    <t>227 Nguyễn Văn Cừ, Quận 5, TP Hồ Chí Minh</t>
  </si>
  <si>
    <t>32/3 Trần Bình Trọng, Quận 5, TP Hồ Chí Minh</t>
  </si>
  <si>
    <t>45/2 An Dương Vương, Quận 5, TP Hồ Chí Minh</t>
  </si>
  <si>
    <t>873 Lê Hồng Phong, Quận 5, TP Hồ Chí Minh</t>
  </si>
  <si>
    <t>34/34B Nguyễn Trãi, Quận 1, TP Hồ Chí Minh</t>
  </si>
  <si>
    <t>197  Nguyễn Văn Thủ, Phường Đa Kao, Quận 1, TP Hồ Chí Minh</t>
  </si>
  <si>
    <t>33/9A Đường số 08, Khu phố 01, Phường Linh Xuân, Thành phố Thủ Đức, TP Hồ Chí Minh</t>
  </si>
  <si>
    <t>58 đường 53, Phường Tân Phong, Quận 7, TP Hồ Chí Minh</t>
  </si>
  <si>
    <t>18 đường Trần Ngọc Diện, Phường Thảo Điền, Thành phố Thủ Đức, TP Hồ Chí Minh</t>
  </si>
  <si>
    <t>12, Đường số 2, Phường Phú Hữu, Thành phố Thủ Đức, TP Hồ Chí Minh</t>
  </si>
  <si>
    <t>1A Nguyễn Văn Đậu, Phường 05, Quận Phú Nhuận, TP Hồ Chí Minh</t>
  </si>
  <si>
    <t>36/38 Quốc Lộ 1A, Khu Phố 3, phường An Phú Đông, Quận 12, TP Hồ Chí Minh</t>
  </si>
  <si>
    <t>13 đường số 22, Phường Bình Trị Đông B, Quận Bình Tân, TP Hồ Chí Minh</t>
  </si>
  <si>
    <t>371 Nguyễn Kiệm, Phường 3, Quận Gò Vấp, TP Hồ Chí Minh</t>
  </si>
  <si>
    <t>256/30 Phan Huy ích, Phường 12, Quận Gò Vấp, TP Hồ Chí Minh</t>
  </si>
  <si>
    <t>0938776266</t>
  </si>
  <si>
    <t>0912300247</t>
  </si>
  <si>
    <t>0915133607</t>
  </si>
  <si>
    <t>0915391312</t>
  </si>
  <si>
    <t>0913602103</t>
  </si>
  <si>
    <t>0905372666</t>
  </si>
  <si>
    <t>0912222798</t>
  </si>
  <si>
    <t>0913295947</t>
  </si>
  <si>
    <t>0979749536</t>
  </si>
  <si>
    <t>0914418539</t>
  </si>
  <si>
    <t>0944747978</t>
  </si>
  <si>
    <t>0949234388</t>
  </si>
  <si>
    <t>0949522905</t>
  </si>
  <si>
    <t>0911375199</t>
  </si>
  <si>
    <t>0919795257</t>
  </si>
  <si>
    <t>0977097698</t>
  </si>
  <si>
    <t>0912980878</t>
  </si>
  <si>
    <t>0854569729</t>
  </si>
  <si>
    <t>0917822121</t>
  </si>
  <si>
    <t>0945951146</t>
  </si>
  <si>
    <t>TenTK</t>
  </si>
  <si>
    <t>MatKhau</t>
  </si>
  <si>
    <t>HoTen</t>
  </si>
  <si>
    <t>ChucVu</t>
  </si>
  <si>
    <t>Luong</t>
  </si>
  <si>
    <t>NgayVaoLam</t>
  </si>
  <si>
    <t>MaQL</t>
  </si>
  <si>
    <t>Phạm Ngọc Tài</t>
  </si>
  <si>
    <t>Bùi Xuân Thường</t>
  </si>
  <si>
    <t>Phạm Thanh Bình</t>
  </si>
  <si>
    <t>Trần Thị Như  Ý</t>
  </si>
  <si>
    <t>Nguyễn Văn Linh</t>
  </si>
  <si>
    <t>Nguyễn Thị Phương</t>
  </si>
  <si>
    <t>Nguyễn Thanh Phong</t>
  </si>
  <si>
    <t>Cao Thị Tuyết</t>
  </si>
  <si>
    <t>Nguyễn Đức Hiền</t>
  </si>
  <si>
    <t>binhptb</t>
  </si>
  <si>
    <t>linhnvl</t>
  </si>
  <si>
    <t>tuanhat</t>
  </si>
  <si>
    <t>phuongntp</t>
  </si>
  <si>
    <t>phongntp</t>
  </si>
  <si>
    <t>tuyetctt</t>
  </si>
  <si>
    <t>hienndh</t>
  </si>
  <si>
    <t>binhptb1234</t>
  </si>
  <si>
    <t>linhnvl1234</t>
  </si>
  <si>
    <t>tuanhat1234</t>
  </si>
  <si>
    <t>phuongntp1234</t>
  </si>
  <si>
    <t>phongntp1234</t>
  </si>
  <si>
    <t>tuyetctt1234</t>
  </si>
  <si>
    <t>hienndh1234</t>
  </si>
  <si>
    <t>Hoàng  Anh Tuấn</t>
  </si>
  <si>
    <t>Nhân viên</t>
  </si>
  <si>
    <t>Quản lý</t>
  </si>
  <si>
    <t>MaNV</t>
  </si>
  <si>
    <t>NV01</t>
  </si>
  <si>
    <t>NV02</t>
  </si>
  <si>
    <t>NV03</t>
  </si>
  <si>
    <t>NV04</t>
  </si>
  <si>
    <t>NV05</t>
  </si>
  <si>
    <t>NV06</t>
  </si>
  <si>
    <t>NV07</t>
  </si>
  <si>
    <t>NV08</t>
  </si>
  <si>
    <t>NV09</t>
  </si>
  <si>
    <t>NV10</t>
  </si>
  <si>
    <t>TongTien</t>
  </si>
  <si>
    <t>TGNhan</t>
  </si>
  <si>
    <t>TGTra</t>
  </si>
  <si>
    <t>ChuThich</t>
  </si>
  <si>
    <t>NULL</t>
  </si>
  <si>
    <t>24-06-2000</t>
  </si>
  <si>
    <t>13-07-1990</t>
  </si>
  <si>
    <t>12-10-1998</t>
  </si>
  <si>
    <t>25-01-2000</t>
  </si>
  <si>
    <t>23-08-1995</t>
  </si>
  <si>
    <t>30-08-2003</t>
  </si>
  <si>
    <t>23-05-2002</t>
  </si>
  <si>
    <t>31-12-1989</t>
  </si>
  <si>
    <t>15-08-1995</t>
  </si>
  <si>
    <t>22-10-1990</t>
  </si>
  <si>
    <t>23-11-1991</t>
  </si>
  <si>
    <t>12-07-2003</t>
  </si>
  <si>
    <t>07-10-2004</t>
  </si>
  <si>
    <t>06-03-2000</t>
  </si>
  <si>
    <t>12-06-1983</t>
  </si>
  <si>
    <t>10-01-1990</t>
  </si>
  <si>
    <t>02-05-1998</t>
  </si>
  <si>
    <t>03-09-2000</t>
  </si>
  <si>
    <t>04-04-2001</t>
  </si>
  <si>
    <t>09-03-2004</t>
  </si>
  <si>
    <t>06-04-1994</t>
  </si>
  <si>
    <t>02-05-2002</t>
  </si>
  <si>
    <t>14-01-2002</t>
  </si>
  <si>
    <t>16-01-2001</t>
  </si>
  <si>
    <t>04-05-2002</t>
  </si>
  <si>
    <t>03-09-1998</t>
  </si>
  <si>
    <t>02-05-2001</t>
  </si>
  <si>
    <t>12-06-1998</t>
  </si>
  <si>
    <t>24-01-1989</t>
  </si>
  <si>
    <t>31-02-2000</t>
  </si>
  <si>
    <t>13-12-2023</t>
  </si>
  <si>
    <t>21-11-2023</t>
  </si>
  <si>
    <t>27-12-2023</t>
  </si>
  <si>
    <t>21-12-2023</t>
  </si>
  <si>
    <t>SoGio</t>
  </si>
  <si>
    <t>Không hư</t>
  </si>
  <si>
    <t>Hư</t>
  </si>
  <si>
    <t>Đã thanh toán</t>
  </si>
  <si>
    <t>TongTienCoc</t>
  </si>
  <si>
    <t>20-01-2024 8:00</t>
  </si>
  <si>
    <t>01-01-2024  9:00</t>
  </si>
  <si>
    <t>01-01-2024 13:00</t>
  </si>
  <si>
    <t>01-01-2024 9:35</t>
  </si>
  <si>
    <t>18-01-2024 13:45</t>
  </si>
  <si>
    <t>10-02-2024 10:23</t>
  </si>
  <si>
    <t>10-02-2024  10:30</t>
  </si>
  <si>
    <t>10-02-2024  18:30</t>
  </si>
  <si>
    <t>Đã trả xe</t>
  </si>
  <si>
    <t>15-02-2024 10:00</t>
  </si>
  <si>
    <t>16-02-2024 10:00</t>
  </si>
  <si>
    <t>14-02-2024 15:12</t>
  </si>
  <si>
    <t>17-02-2024 16:00</t>
  </si>
  <si>
    <t>17-02-2024 16:20</t>
  </si>
  <si>
    <t>18-02-2024 4:20</t>
  </si>
  <si>
    <t>21-01-2024 12:10</t>
  </si>
  <si>
    <t>16-02-2024 10:12</t>
  </si>
  <si>
    <t>19-02-2024 20:00</t>
  </si>
  <si>
    <t>20-02-2024 22:20</t>
  </si>
  <si>
    <t>20-02-2024 18:20</t>
  </si>
  <si>
    <t>20-02-2024 19:02</t>
  </si>
  <si>
    <t>20-02-2024 23:45</t>
  </si>
  <si>
    <t>21-02-2024 7:45</t>
  </si>
  <si>
    <t>02-03-2024 8:00</t>
  </si>
  <si>
    <t xml:space="preserve">02-03-2024 16:00 </t>
  </si>
  <si>
    <t>02-03-2024 6:00</t>
  </si>
  <si>
    <t>02-03-2024 14:00</t>
  </si>
  <si>
    <t>10-03-2024 8:12</t>
  </si>
  <si>
    <t>01-03-2024  7:30</t>
  </si>
  <si>
    <t>10-03-2024 8:20</t>
  </si>
  <si>
    <t>10-03-2024 12:12</t>
  </si>
  <si>
    <t>15-03-2024 17:45</t>
  </si>
  <si>
    <t>15-03-2024 18:00</t>
  </si>
  <si>
    <t>15-03-2024 22:00</t>
  </si>
  <si>
    <t>23-03-2024 7:15</t>
  </si>
  <si>
    <t>23-03-2024 7:00</t>
  </si>
  <si>
    <t>23-03-2024 15:15</t>
  </si>
  <si>
    <t>02-03-2024 16:10</t>
  </si>
  <si>
    <t>03-04-2024 5:00</t>
  </si>
  <si>
    <t>03-04-2024 5:15</t>
  </si>
  <si>
    <t>03-04-2024 13:15</t>
  </si>
  <si>
    <t>02-03-2024 14:12</t>
  </si>
  <si>
    <t>15-03-2024 22:08</t>
  </si>
  <si>
    <t>07-04-2024 15:34</t>
  </si>
  <si>
    <t>08-04-2024 17:30</t>
  </si>
  <si>
    <t>08-04-2024 21:30</t>
  </si>
  <si>
    <t xml:space="preserve">B0015 </t>
  </si>
  <si>
    <t>15-04-2024 5:30</t>
  </si>
  <si>
    <t>15-04-2024 17:30</t>
  </si>
  <si>
    <t>15-04-2024 17:45</t>
  </si>
  <si>
    <t>13-04-2024 10:25</t>
  </si>
  <si>
    <t>14-04-2024 9:23</t>
  </si>
  <si>
    <t>15-04-2024 7:30</t>
  </si>
  <si>
    <t>16-04-2024 7:30</t>
  </si>
  <si>
    <t>21-01-2024 8:00</t>
  </si>
  <si>
    <t>16-04-2024 9:20</t>
  </si>
  <si>
    <t>16-04-2024 9:25</t>
  </si>
  <si>
    <t>16-04-2024 13:25</t>
  </si>
  <si>
    <t>16-04-2024 10:12</t>
  </si>
  <si>
    <t>16-04-2024 14:45</t>
  </si>
  <si>
    <t>16-04-2024 22:45</t>
  </si>
  <si>
    <t>17-04-2024 6:30</t>
  </si>
  <si>
    <t>17-04-2024 6:45</t>
  </si>
  <si>
    <t>18-04-2024 6:45</t>
  </si>
  <si>
    <t>Đã nhận xe</t>
  </si>
  <si>
    <t>17-04-2024 11:10</t>
  </si>
  <si>
    <t>18-04-2024 5:00</t>
  </si>
  <si>
    <t>18-04-2024 13:00</t>
  </si>
  <si>
    <t>16-04-2024 9:35</t>
  </si>
  <si>
    <t>B0021</t>
  </si>
  <si>
    <t>B0022</t>
  </si>
  <si>
    <t>17-04-2024 11:30</t>
  </si>
  <si>
    <t>17-04-2024 11:40</t>
  </si>
  <si>
    <t>17-04-2024 23:40</t>
  </si>
  <si>
    <t>C0021</t>
  </si>
  <si>
    <t>17-04-2024 13:15</t>
  </si>
  <si>
    <t>18-04-2024 7:45</t>
  </si>
  <si>
    <t>18-04-2024 19:45</t>
  </si>
  <si>
    <t>Đã đặt xe</t>
  </si>
  <si>
    <t>C0022</t>
  </si>
  <si>
    <t>X16</t>
  </si>
  <si>
    <t xml:space="preserve">MaXe </t>
  </si>
  <si>
    <t>Admin</t>
  </si>
  <si>
    <t>admin</t>
  </si>
  <si>
    <t>quanly</t>
  </si>
  <si>
    <t>nhanvien</t>
  </si>
  <si>
    <t>B0023</t>
  </si>
  <si>
    <t>17-02-2024 13:20</t>
  </si>
  <si>
    <t>19-04-2024 5:15</t>
  </si>
  <si>
    <t>19-04-2024 9:15</t>
  </si>
  <si>
    <t>B0024</t>
  </si>
  <si>
    <t>C0023</t>
  </si>
  <si>
    <t>17-02-2024 14:12</t>
  </si>
  <si>
    <t>18-04-2024  1:00</t>
  </si>
  <si>
    <t>C0025</t>
  </si>
  <si>
    <t>B0025</t>
  </si>
  <si>
    <t>17-02-2024 14:13</t>
  </si>
  <si>
    <t>C0024</t>
  </si>
  <si>
    <t>B0026</t>
  </si>
  <si>
    <t>B0027</t>
  </si>
  <si>
    <t>17-02-2024 15:00</t>
  </si>
  <si>
    <t>17-04-2024 15:15</t>
  </si>
  <si>
    <t>19-04-2024 15:15</t>
  </si>
  <si>
    <t>22-02-2024 23:45</t>
  </si>
  <si>
    <t>17-02-2024 15:27</t>
  </si>
  <si>
    <t>18-04-2024 8:00</t>
  </si>
  <si>
    <t>19-04-2024 8:00</t>
  </si>
  <si>
    <t>C0026</t>
  </si>
  <si>
    <t>C0027</t>
  </si>
  <si>
    <t>B0028</t>
  </si>
  <si>
    <t>17-02-2024 15:34</t>
  </si>
  <si>
    <t>17-04-2024 15:45</t>
  </si>
  <si>
    <t>17-04-2024 19:45</t>
  </si>
  <si>
    <t>C0028</t>
  </si>
  <si>
    <t>X01.png</t>
  </si>
  <si>
    <t>X02.jpg</t>
  </si>
  <si>
    <t>X03.jpg</t>
  </si>
  <si>
    <t>X04.jpg</t>
  </si>
  <si>
    <t>X05.jpg</t>
  </si>
  <si>
    <t>X06.jpg</t>
  </si>
  <si>
    <t>X07.jpg</t>
  </si>
  <si>
    <t>X08.jpg</t>
  </si>
  <si>
    <t>X09.jpg</t>
  </si>
  <si>
    <t>X10.jpg</t>
  </si>
  <si>
    <t>X11.jpg</t>
  </si>
  <si>
    <t>X12.jpg</t>
  </si>
  <si>
    <t>X13.jpg</t>
  </si>
  <si>
    <t>X14.jpg</t>
  </si>
  <si>
    <t>X15.jpg</t>
  </si>
  <si>
    <t>X16.jpg</t>
  </si>
  <si>
    <t>X17.jpg</t>
  </si>
  <si>
    <t>X18.jpg</t>
  </si>
  <si>
    <t>X20.jpg</t>
  </si>
  <si>
    <t>X19.png</t>
  </si>
  <si>
    <t>TrangThai</t>
  </si>
  <si>
    <t>TO_DATE('21-01-2024 13:00', 'DD-MM-YYYY HH24:MI'),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</si>
</sst>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sz val="10"/>
      <color rgb="FF0D0D0D"/>
      <name val="Segoe UI"/>
      <family val="2"/>
      <charset val="163"/>
    </font>
    <font>
      <sz val="10"/>
      <color theme="1"/>
      <name val="Cambria"/>
      <family val="1"/>
    </font>
    <font>
      <sz val="11"/>
      <color theme="1"/>
      <name val="Cambria"/>
      <family val="1"/>
    </font>
  </fonts>
  <fills count="3">
    <fill>
      <patternFill patternType="none"/>
    </fill>
    <fill>
      <patternFill patternType="gray125"/>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4">
    <xf numFmtId="0" fontId="0" fillId="0" borderId="0" xfId="0"/>
    <xf numFmtId="0" fontId="3" fillId="0" borderId="0" xfId="0" applyFont="1" applyAlignment="1">
      <alignment horizontal="left" indent="1"/>
    </xf>
    <xf numFmtId="14" fontId="3" fillId="0" borderId="0" xfId="0" quotePrefix="1" applyNumberFormat="1" applyFont="1" applyAlignment="1">
      <alignment horizontal="left" indent="1"/>
    </xf>
    <xf numFmtId="14" fontId="3" fillId="0" borderId="0" xfId="0" applyNumberFormat="1" applyFont="1" applyAlignment="1">
      <alignment horizontal="left" indent="1"/>
    </xf>
    <xf numFmtId="0" fontId="3" fillId="0" borderId="0" xfId="0" applyFont="1" applyAlignment="1">
      <alignment horizontal="left"/>
    </xf>
    <xf numFmtId="0" fontId="0" fillId="0" borderId="0" xfId="0" applyAlignment="1">
      <alignment horizontal="left" indent="1"/>
    </xf>
    <xf numFmtId="0" fontId="3" fillId="0" borderId="0" xfId="0" quotePrefix="1" applyFont="1" applyAlignment="1">
      <alignment horizontal="left" indent="1"/>
    </xf>
    <xf numFmtId="14" fontId="3" fillId="0" borderId="0" xfId="0" applyNumberFormat="1" applyFont="1" applyAlignment="1">
      <alignment horizontal="left" indent="2"/>
    </xf>
    <xf numFmtId="49" fontId="3" fillId="0" borderId="0" xfId="0" applyNumberFormat="1" applyFont="1" applyAlignment="1">
      <alignment horizontal="left" indent="1"/>
    </xf>
    <xf numFmtId="14" fontId="3" fillId="0" borderId="0" xfId="0" quotePrefix="1" applyNumberFormat="1" applyFont="1" applyAlignment="1">
      <alignment horizontal="left" indent="2"/>
    </xf>
    <xf numFmtId="0" fontId="0" fillId="2" borderId="1" xfId="0" applyFill="1" applyBorder="1" applyAlignment="1">
      <alignment horizontal="left" vertical="center" indent="1"/>
    </xf>
    <xf numFmtId="0" fontId="0" fillId="0" borderId="1" xfId="0" applyBorder="1" applyAlignment="1">
      <alignment horizontal="left" vertical="center" indent="1"/>
    </xf>
    <xf numFmtId="14" fontId="0" fillId="0" borderId="1" xfId="0" quotePrefix="1" applyNumberFormat="1" applyBorder="1" applyAlignment="1">
      <alignment horizontal="left" vertical="center" indent="1"/>
    </xf>
    <xf numFmtId="0" fontId="0" fillId="0" borderId="1" xfId="0" quotePrefix="1" applyBorder="1" applyAlignment="1">
      <alignment horizontal="left" vertical="center" indent="1"/>
    </xf>
    <xf numFmtId="0" fontId="2" fillId="0" borderId="1" xfId="0" applyFont="1" applyBorder="1" applyAlignment="1">
      <alignment horizontal="left" vertical="center" indent="1"/>
    </xf>
    <xf numFmtId="0" fontId="0" fillId="0" borderId="0" xfId="0" applyAlignment="1">
      <alignment horizontal="left" vertical="center" indent="1"/>
    </xf>
    <xf numFmtId="0" fontId="0" fillId="2" borderId="1" xfId="0" applyFill="1" applyBorder="1" applyAlignment="1">
      <alignment horizontal="left" vertical="center" indent="2"/>
    </xf>
    <xf numFmtId="0" fontId="3" fillId="2" borderId="1" xfId="0" applyFont="1" applyFill="1" applyBorder="1" applyAlignment="1">
      <alignment horizontal="left" indent="2"/>
    </xf>
    <xf numFmtId="14" fontId="3" fillId="2" borderId="1" xfId="0" applyNumberFormat="1" applyFont="1" applyFill="1" applyBorder="1" applyAlignment="1">
      <alignment horizontal="left" indent="2"/>
    </xf>
    <xf numFmtId="0" fontId="3" fillId="2" borderId="1" xfId="0" applyFont="1" applyFill="1" applyBorder="1" applyAlignment="1">
      <alignment horizontal="left" indent="1"/>
    </xf>
    <xf numFmtId="49" fontId="3" fillId="2" borderId="1" xfId="0" applyNumberFormat="1" applyFont="1" applyFill="1" applyBorder="1" applyAlignment="1">
      <alignment horizontal="left" indent="1"/>
    </xf>
    <xf numFmtId="0" fontId="3" fillId="0" borderId="1" xfId="0" applyFont="1" applyBorder="1" applyAlignment="1">
      <alignment horizontal="left" indent="2"/>
    </xf>
    <xf numFmtId="14" fontId="3" fillId="0" borderId="1" xfId="0" quotePrefix="1" applyNumberFormat="1" applyFont="1" applyBorder="1" applyAlignment="1">
      <alignment horizontal="left" indent="1"/>
    </xf>
    <xf numFmtId="0" fontId="3" fillId="0" borderId="1" xfId="0" applyFont="1" applyBorder="1" applyAlignment="1">
      <alignment horizontal="left" indent="1"/>
    </xf>
    <xf numFmtId="49" fontId="3" fillId="0" borderId="1" xfId="0" applyNumberFormat="1" applyFont="1" applyBorder="1" applyAlignment="1">
      <alignment horizontal="left" vertical="center" indent="1"/>
    </xf>
    <xf numFmtId="0" fontId="3" fillId="0" borderId="1" xfId="0" quotePrefix="1" applyFont="1" applyBorder="1" applyAlignment="1">
      <alignment horizontal="left" indent="1"/>
    </xf>
    <xf numFmtId="49" fontId="3" fillId="0" borderId="1" xfId="0" quotePrefix="1" applyNumberFormat="1" applyFont="1" applyBorder="1" applyAlignment="1">
      <alignment horizontal="left" indent="1"/>
    </xf>
    <xf numFmtId="0" fontId="3" fillId="0" borderId="1" xfId="0" applyFont="1" applyBorder="1" applyAlignment="1">
      <alignment horizontal="left" vertical="center" indent="1"/>
    </xf>
    <xf numFmtId="0" fontId="4" fillId="2" borderId="1" xfId="0" applyFont="1" applyFill="1" applyBorder="1" applyAlignment="1">
      <alignment horizontal="left" indent="1"/>
    </xf>
    <xf numFmtId="0" fontId="4" fillId="0" borderId="0" xfId="0" applyFont="1"/>
    <xf numFmtId="0" fontId="4" fillId="0" borderId="1" xfId="0" applyFont="1" applyBorder="1" applyAlignment="1">
      <alignment horizontal="left" indent="1"/>
    </xf>
    <xf numFmtId="14" fontId="4" fillId="0" borderId="1" xfId="0" quotePrefix="1" applyNumberFormat="1" applyFont="1" applyBorder="1" applyAlignment="1">
      <alignment horizontal="left" indent="1"/>
    </xf>
    <xf numFmtId="0" fontId="4" fillId="0" borderId="1" xfId="0" quotePrefix="1" applyFont="1" applyBorder="1" applyAlignment="1">
      <alignment horizontal="left" indent="1"/>
    </xf>
    <xf numFmtId="0" fontId="4" fillId="2" borderId="1" xfId="0" applyFont="1" applyFill="1" applyBorder="1" applyAlignment="1">
      <alignment horizontal="left" vertical="center" indent="1"/>
    </xf>
    <xf numFmtId="0" fontId="4" fillId="0" borderId="1" xfId="0" applyFont="1" applyBorder="1" applyAlignment="1">
      <alignment horizontal="left" vertical="center" indent="1"/>
    </xf>
    <xf numFmtId="14" fontId="4" fillId="0" borderId="0" xfId="0" quotePrefix="1" applyNumberFormat="1" applyFont="1"/>
    <xf numFmtId="2" fontId="4" fillId="0" borderId="0" xfId="0" quotePrefix="1" applyNumberFormat="1" applyFont="1"/>
    <xf numFmtId="0" fontId="4" fillId="0" borderId="0" xfId="0" quotePrefix="1" applyFont="1"/>
    <xf numFmtId="0" fontId="4" fillId="0" borderId="0" xfId="0" applyFont="1" applyAlignment="1">
      <alignment horizontal="left" indent="1"/>
    </xf>
    <xf numFmtId="14" fontId="4" fillId="0" borderId="0" xfId="0" quotePrefix="1" applyNumberFormat="1" applyFont="1" applyAlignment="1">
      <alignment horizontal="left" indent="1"/>
    </xf>
    <xf numFmtId="0" fontId="4" fillId="0" borderId="0" xfId="0" quotePrefix="1" applyFont="1" applyAlignment="1">
      <alignment horizontal="left" indent="1"/>
    </xf>
    <xf numFmtId="22" fontId="4" fillId="0" borderId="0" xfId="0" quotePrefix="1" applyNumberFormat="1" applyFont="1" applyAlignment="1">
      <alignment horizontal="left" indent="1"/>
    </xf>
    <xf numFmtId="0" fontId="4" fillId="0" borderId="0" xfId="0" applyFont="1" applyAlignment="1">
      <alignment horizontal="left" vertical="center" indent="1"/>
    </xf>
    <xf numFmtId="0" fontId="4" fillId="0" borderId="1" xfId="0" applyFont="1" applyBorder="1" applyAlignment="1">
      <alignment horizontal="right" indent="1"/>
    </xf>
    <xf numFmtId="0" fontId="0" fillId="0" borderId="0" xfId="0" quotePrefix="1"/>
    <xf numFmtId="14" fontId="0" fillId="0" borderId="0" xfId="0" quotePrefix="1" applyNumberFormat="1" applyAlignment="1">
      <alignment horizontal="left" indent="1"/>
    </xf>
    <xf numFmtId="14" fontId="0" fillId="0" borderId="0" xfId="0" quotePrefix="1" applyNumberFormat="1"/>
    <xf numFmtId="0" fontId="0" fillId="0" borderId="0" xfId="0" quotePrefix="1" applyAlignment="1">
      <alignment horizontal="left" indent="1"/>
    </xf>
    <xf numFmtId="22" fontId="0" fillId="0" borderId="0" xfId="0" quotePrefix="1" applyNumberFormat="1" applyAlignment="1">
      <alignment horizontal="left" indent="1"/>
    </xf>
    <xf numFmtId="14" fontId="0" fillId="0" borderId="0" xfId="0" applyNumberFormat="1"/>
    <xf numFmtId="0" fontId="0" fillId="0" borderId="1" xfId="0" applyBorder="1"/>
    <xf numFmtId="0" fontId="3" fillId="0" borderId="2" xfId="0" applyFont="1" applyBorder="1" applyAlignment="1">
      <alignment horizontal="left" indent="2"/>
    </xf>
    <xf numFmtId="0" fontId="3" fillId="0" borderId="3" xfId="0" applyFont="1" applyBorder="1" applyAlignment="1">
      <alignment horizontal="left" indent="2"/>
    </xf>
    <xf numFmtId="0" fontId="3" fillId="0" borderId="4" xfId="0" applyFont="1" applyBorder="1" applyAlignment="1">
      <alignment horizontal="left" indent="2"/>
    </xf>
    <xf numFmtId="0" fontId="3" fillId="0" borderId="5" xfId="0" applyFont="1" applyBorder="1" applyAlignment="1">
      <alignment horizontal="left" indent="2"/>
    </xf>
    <xf numFmtId="14" fontId="3" fillId="0" borderId="5" xfId="0" applyNumberFormat="1" applyFont="1" applyBorder="1" applyAlignment="1">
      <alignment horizontal="left" indent="2"/>
    </xf>
    <xf numFmtId="0" fontId="3" fillId="0" borderId="5" xfId="0" applyFont="1" applyBorder="1" applyAlignment="1">
      <alignment horizontal="left" indent="1"/>
    </xf>
    <xf numFmtId="49" fontId="3" fillId="0" borderId="5" xfId="0" applyNumberFormat="1" applyFont="1" applyBorder="1" applyAlignment="1">
      <alignment horizontal="left" indent="1"/>
    </xf>
    <xf numFmtId="0" fontId="3" fillId="0" borderId="6" xfId="0" applyFont="1" applyBorder="1" applyAlignment="1">
      <alignment horizontal="left" indent="2"/>
    </xf>
    <xf numFmtId="0" fontId="3" fillId="0" borderId="7" xfId="0" applyFont="1" applyBorder="1" applyAlignment="1">
      <alignment horizontal="left" indent="2"/>
    </xf>
    <xf numFmtId="0" fontId="3" fillId="0" borderId="8" xfId="0" applyFont="1" applyBorder="1" applyAlignment="1">
      <alignment horizontal="left" indent="2"/>
    </xf>
    <xf numFmtId="0" fontId="3" fillId="0" borderId="8" xfId="0" applyFont="1" applyBorder="1" applyAlignment="1">
      <alignment horizontal="left" indent="1"/>
    </xf>
    <xf numFmtId="49" fontId="3" fillId="0" borderId="8" xfId="0" quotePrefix="1" applyNumberFormat="1" applyFont="1" applyBorder="1" applyAlignment="1">
      <alignment horizontal="left" indent="1"/>
    </xf>
    <xf numFmtId="0" fontId="3" fillId="0" borderId="9" xfId="0" applyFont="1" applyBorder="1" applyAlignment="1">
      <alignment horizontal="left" indent="2"/>
    </xf>
  </cellXfs>
  <cellStyles count="1">
    <cellStyle name="Normal" xfId="0" builtinId="0"/>
  </cellStyles>
  <dxfs count="65">
    <dxf>
      <font>
        <b val="0"/>
        <i val="0"/>
        <strike val="0"/>
        <condense val="0"/>
        <extend val="0"/>
        <outline val="0"/>
        <shadow val="0"/>
        <u val="none"/>
        <vertAlign val="baseline"/>
        <sz val="10"/>
        <color theme="1"/>
        <name val="Cambria"/>
        <family val="1"/>
        <scheme val="none"/>
      </font>
      <fill>
        <patternFill patternType="none">
          <fgColor indexed="64"/>
          <bgColor indexed="65"/>
        </patternFill>
      </fill>
      <alignment horizontal="left" vertical="bottom" textRotation="0" wrapText="0" indent="2"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mbria"/>
        <family val="1"/>
        <scheme val="none"/>
      </font>
      <numFmt numFmtId="30" formatCode="@"/>
      <fill>
        <patternFill patternType="none">
          <fgColor indexed="64"/>
          <bgColor indexed="65"/>
        </patternFill>
      </fill>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mbria"/>
        <family val="1"/>
        <scheme val="none"/>
      </font>
      <fill>
        <patternFill patternType="none">
          <fgColor indexed="64"/>
          <bgColor indexed="65"/>
        </patternFill>
      </fill>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mbria"/>
        <family val="1"/>
        <scheme val="none"/>
      </font>
      <fill>
        <patternFill patternType="none">
          <fgColor indexed="64"/>
          <bgColor indexed="65"/>
        </patternFill>
      </fill>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mbria"/>
        <family val="1"/>
        <scheme val="none"/>
      </font>
      <fill>
        <patternFill patternType="none">
          <fgColor indexed="64"/>
          <bgColor indexed="65"/>
        </patternFill>
      </fill>
      <alignment horizontal="left" vertical="bottom" textRotation="0" wrapText="0" indent="2"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mbria"/>
        <family val="1"/>
        <scheme val="none"/>
      </font>
      <fill>
        <patternFill patternType="none">
          <fgColor indexed="64"/>
          <bgColor indexed="65"/>
        </patternFill>
      </fill>
      <alignment horizontal="left" vertical="bottom" textRotation="0" wrapText="0" indent="2"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mbria"/>
        <family val="1"/>
        <scheme val="none"/>
      </font>
      <fill>
        <patternFill patternType="none">
          <fgColor indexed="64"/>
          <bgColor indexed="65"/>
        </patternFill>
      </fill>
      <alignment horizontal="left" vertical="bottom" textRotation="0" wrapText="0" indent="2"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19"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342E2C-F565-4F16-994B-C32BF6221B57}" autoFormatId="16" applyNumberFormats="0" applyBorderFormats="0" applyFontFormats="0" applyPatternFormats="0" applyAlignmentFormats="0" applyWidthHeightFormats="0">
  <queryTableRefresh nextId="5">
    <queryTableFields count="4">
      <queryTableField id="1" name="MaHD" tableColumnId="1"/>
      <queryTableField id="2" name="MaXe" tableColumnId="2"/>
      <queryTableField id="3" name="SoGio" tableColumnId="3"/>
      <queryTableField id="4" name="SoTien"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5E457828-CE92-455D-BD4F-B7191343C6DE}" autoFormatId="16" applyNumberFormats="0" applyBorderFormats="0" applyFontFormats="0" applyPatternFormats="0" applyAlignmentFormats="0" applyWidthHeightFormats="0">
  <queryTableRefresh nextId="10">
    <queryTableFields count="9">
      <queryTableField id="1" name="MaHD" tableColumnId="1"/>
      <queryTableField id="2" name="NgayTao" tableColumnId="2"/>
      <queryTableField id="3" name="TongTien" tableColumnId="3"/>
      <queryTableField id="4" name="TGNhan" tableColumnId="4"/>
      <queryTableField id="5" name="TGTra" tableColumnId="5"/>
      <queryTableField id="6" name="TinhTrang" tableColumnId="6"/>
      <queryTableField id="7" name="ChuThich" tableColumnId="7"/>
      <queryTableField id="8" name="MaKH" tableColumnId="8"/>
      <queryTableField id="9" name="MaNV"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39BDF674-E26C-4284-86D2-0CA69B0CD007}" autoFormatId="16" applyNumberFormats="0" applyBorderFormats="0" applyFontFormats="0" applyPatternFormats="0" applyAlignmentFormats="0" applyWidthHeightFormats="0">
  <queryTableRefresh nextId="6">
    <queryTableFields count="5">
      <queryTableField id="1" name="MaHopDong" tableColumnId="1"/>
      <queryTableField id="2" name="NgayBD" tableColumnId="2"/>
      <queryTableField id="3" name="NgayKT" tableColumnId="3"/>
      <queryTableField id="4" name="TongTienCoc" tableColumnId="4"/>
      <queryTableField id="5" name="MaHD"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6FA9395D-1744-4CF2-B586-637238DEA89E}" autoFormatId="16" applyNumberFormats="0" applyBorderFormats="0" applyFontFormats="0" applyPatternFormats="0" applyAlignmentFormats="0" applyWidthHeightFormats="0">
  <queryTableRefresh nextId="5">
    <queryTableFields count="4">
      <queryTableField id="1" name="MaHD" tableColumnId="1"/>
      <queryTableField id="2" name="MaXe" tableColumnId="2"/>
      <queryTableField id="3" name="SoGio" tableColumnId="3"/>
      <queryTableField id="4" name="SoTien"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4B518779-94E3-48F8-B354-92229A81736F}" autoFormatId="16" applyNumberFormats="0" applyBorderFormats="0" applyFontFormats="0" applyPatternFormats="0" applyAlignmentFormats="0" applyWidthHeightFormats="0">
  <queryTableRefresh nextId="10">
    <queryTableFields count="9">
      <queryTableField id="1" name="MaHD" tableColumnId="1"/>
      <queryTableField id="2" name="NgayTao" tableColumnId="2"/>
      <queryTableField id="3" name="TongTien" tableColumnId="3"/>
      <queryTableField id="4" name="TGNhan" tableColumnId="4"/>
      <queryTableField id="5" name="TGTra" tableColumnId="5"/>
      <queryTableField id="6" name="TinhTrang" tableColumnId="6"/>
      <queryTableField id="7" name="ChuThich" tableColumnId="7"/>
      <queryTableField id="8" name="MaKH" tableColumnId="8"/>
      <queryTableField id="9" name="MaNV"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E5171977-66B6-4F15-BE09-26A0355DF4B8}" autoFormatId="16" applyNumberFormats="0" applyBorderFormats="0" applyFontFormats="0" applyPatternFormats="0" applyAlignmentFormats="0" applyWidthHeightFormats="0">
  <queryTableRefresh nextId="6">
    <queryTableFields count="5">
      <queryTableField id="1" name="MaHopDong" tableColumnId="1"/>
      <queryTableField id="2" name="NgayBD" tableColumnId="2"/>
      <queryTableField id="3" name="NgayKT" tableColumnId="3"/>
      <queryTableField id="4" name="TongTienCoc" tableColumnId="4"/>
      <queryTableField id="5" name="MaHD"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EE78F5E5-9915-44BA-AA24-2BAEF8446E82}" autoFormatId="16" applyNumberFormats="0" applyBorderFormats="0" applyFontFormats="0" applyPatternFormats="0" applyAlignmentFormats="0" applyWidthHeightFormats="0">
  <queryTableRefresh nextId="8">
    <queryTableFields count="7">
      <queryTableField id="1" name="MaKH" tableColumnId="1"/>
      <queryTableField id="2" name="TenKH" tableColumnId="2"/>
      <queryTableField id="3" name="GioiTinh" tableColumnId="3"/>
      <queryTableField id="4" name="NgaySinh " tableColumnId="4"/>
      <queryTableField id="5" name="DiaChi" tableColumnId="5"/>
      <queryTableField id="6" name="SDT" tableColumnId="6"/>
      <queryTableField id="7" name="TongDoanhThu"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D40EAB-69CF-4794-983D-48905AA806E7}" name="Table1_1" displayName="Table1_1" ref="A1:D31" tableType="queryTable" totalsRowShown="0">
  <autoFilter ref="A1:D31" xr:uid="{49D40EAB-69CF-4794-983D-48905AA806E7}"/>
  <tableColumns count="4">
    <tableColumn id="1" xr3:uid="{06E55B82-64EE-4C65-954E-CBC7D00F4F10}" uniqueName="1" name="MaHD" queryTableFieldId="1" dataDxfId="64"/>
    <tableColumn id="2" xr3:uid="{F4D1B20D-B304-4F64-8084-B2115A239E3F}" uniqueName="2" name="MaXe" queryTableFieldId="2" dataDxfId="63"/>
    <tableColumn id="3" xr3:uid="{A3C22BAF-D056-442F-A3AA-71CDD63DEF19}" uniqueName="3" name="SoGio" queryTableFieldId="3"/>
    <tableColumn id="4" xr3:uid="{FB308F3E-E9E8-4B61-8C39-6DCCE84966C6}" uniqueName="4" name="SoTien" queryTableFieldId="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BA9CD-EE89-40BF-8B5F-2BAB39836D7E}" name="Table5" displayName="Table5" ref="R1:V29" totalsRowShown="0" headerRowDxfId="16" dataDxfId="15">
  <autoFilter ref="R1:V29" xr:uid="{3EEBA9CD-EE89-40BF-8B5F-2BAB39836D7E}"/>
  <tableColumns count="5">
    <tableColumn id="1" xr3:uid="{ADA88714-F049-4019-8B2F-631ECCD97145}" name="MaHopDong" dataDxfId="14"/>
    <tableColumn id="2" xr3:uid="{C438CC95-EBC6-4CF1-88DF-E0E7FA3144A6}" name="NgayBD" dataDxfId="13">
      <calculatedColumnFormula>K2</calculatedColumnFormula>
    </tableColumn>
    <tableColumn id="3" xr3:uid="{93675A1B-F6D9-4F69-AE11-FC3C324AD829}" name="NgayKT" dataDxfId="12">
      <calculatedColumnFormula>L2</calculatedColumnFormula>
    </tableColumn>
    <tableColumn id="4" xr3:uid="{E5DDD88A-998E-4909-AAE9-1E0B2926014F}" name="TongTienCoc" dataDxfId="11"/>
    <tableColumn id="5" xr3:uid="{BD8DAC0B-9548-47F5-B7BB-1548BEA885C9}" name="MaHD" dataDxfId="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C9B0FC5-23AA-42D2-A114-38AA2F49831F}" name="Table10" displayName="Table10" ref="I32:O52" totalsRowShown="0" headerRowBorderDxfId="9" tableBorderDxfId="8" totalsRowBorderDxfId="7">
  <autoFilter ref="I32:O52" xr:uid="{CC9B0FC5-23AA-42D2-A114-38AA2F49831F}"/>
  <tableColumns count="7">
    <tableColumn id="1" xr3:uid="{FB2D650B-08F1-4FE6-A37E-CF0441153E40}" name="MaKH" dataDxfId="6"/>
    <tableColumn id="2" xr3:uid="{36EE3C45-2558-4E14-8355-6600EA423B97}" name="TenKH" dataDxfId="5"/>
    <tableColumn id="3" xr3:uid="{8AEE4372-2C6E-4BC4-ACE8-14481F244881}" name="GioiTinh" dataDxfId="4"/>
    <tableColumn id="4" xr3:uid="{30072210-A922-40DD-8DC8-6189C6CBE6CE}" name="NgaySinh " dataDxfId="3"/>
    <tableColumn id="5" xr3:uid="{384F88C9-C104-4E74-998E-56914472D392}" name="DiaChi" dataDxfId="2"/>
    <tableColumn id="6" xr3:uid="{97D10EF4-CB29-4085-A16E-791CBDEEA7A6}" name="SDT" dataDxfId="1"/>
    <tableColumn id="7" xr3:uid="{4C8447B6-D2A0-40A8-875F-0F5D7208F83E}" name="TongDoanhThu" dataDxfId="0">
      <calculatedColumnFormula>SUMIF(Table3[MaKH], I33, Table3[TongTien])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8B735E-B56E-43DD-8EE7-1BC0C0F97A6E}" name="Table3_1" displayName="Table3_1" ref="A1:I23" tableType="queryTable" totalsRowShown="0">
  <autoFilter ref="A1:I23" xr:uid="{078B735E-B56E-43DD-8EE7-1BC0C0F97A6E}"/>
  <tableColumns count="9">
    <tableColumn id="1" xr3:uid="{A3381047-EBA4-4B7C-A4EC-A778EEE8B3A5}" uniqueName="1" name="MaHD" queryTableFieldId="1" dataDxfId="62"/>
    <tableColumn id="2" xr3:uid="{226573A1-6EB2-49AA-9921-7C3667CE95F6}" uniqueName="2" name="NgayTao" queryTableFieldId="2" dataDxfId="61"/>
    <tableColumn id="3" xr3:uid="{9355BB5A-B088-453C-AB4D-ACBC2A67FD7E}" uniqueName="3" name="TongTien" queryTableFieldId="3"/>
    <tableColumn id="4" xr3:uid="{D81F62AC-0C5A-4C9C-870B-E699DB0669B1}" uniqueName="4" name="TGNhan" queryTableFieldId="4" dataDxfId="60"/>
    <tableColumn id="5" xr3:uid="{C2EC3C72-7EDD-454D-8BA9-40B580E16EC7}" uniqueName="5" name="TGTra" queryTableFieldId="5" dataDxfId="59"/>
    <tableColumn id="6" xr3:uid="{3A179C36-506C-44CC-B55C-A5C7442E1AB9}" uniqueName="6" name="TinhTrang" queryTableFieldId="6" dataDxfId="58"/>
    <tableColumn id="7" xr3:uid="{0EA1800E-BCEE-4B60-A615-5FE455A7E0F9}" uniqueName="7" name="ChuThich" queryTableFieldId="7"/>
    <tableColumn id="8" xr3:uid="{DDBF5797-0B43-416D-8BFD-773FB6091A6A}" uniqueName="8" name="MaKH" queryTableFieldId="8" dataDxfId="57"/>
    <tableColumn id="9" xr3:uid="{FCE04C41-BF53-40A3-A085-33FCCAC27501}" uniqueName="9" name="MaNV" queryTableFieldId="9" dataDxfId="5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358A4A2-E060-46FB-B5CF-9DA67B5CD5F1}" name="Table5_1" displayName="Table5_1" ref="A1:E23" tableType="queryTable" totalsRowShown="0">
  <autoFilter ref="A1:E23" xr:uid="{A358A4A2-E060-46FB-B5CF-9DA67B5CD5F1}"/>
  <tableColumns count="5">
    <tableColumn id="1" xr3:uid="{DFC7FBB3-7DAA-4A5B-892C-1A046BF0DAAE}" uniqueName="1" name="MaHopDong" queryTableFieldId="1" dataDxfId="55"/>
    <tableColumn id="2" xr3:uid="{A1A68996-BE82-4BFF-A6A1-08ABA463342A}" uniqueName="2" name="NgayBD" queryTableFieldId="2" dataDxfId="54"/>
    <tableColumn id="3" xr3:uid="{703DDD16-03D9-4E9C-8F2A-BC7662016DE5}" uniqueName="3" name="NgayKT" queryTableFieldId="3" dataDxfId="53"/>
    <tableColumn id="4" xr3:uid="{18F38F80-7536-4366-A66D-5DCD4FB27FCC}" uniqueName="4" name="TongTienCoc" queryTableFieldId="4"/>
    <tableColumn id="5" xr3:uid="{13A47AF4-592B-4786-A89C-4F71129A4E87}" uniqueName="5" name="MaHD" queryTableFieldId="5" dataDxfId="5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8FFE51-16D1-4CCA-A04F-4F04F846C220}" name="Table1__2" displayName="Table1__2" ref="A1:D39" tableType="queryTable" totalsRowShown="0">
  <autoFilter ref="A1:D39" xr:uid="{758FFE51-16D1-4CCA-A04F-4F04F846C220}"/>
  <tableColumns count="4">
    <tableColumn id="1" xr3:uid="{01884F14-8426-48FF-9532-68E0CB435220}" uniqueName="1" name="MaHD" queryTableFieldId="1" dataDxfId="51"/>
    <tableColumn id="2" xr3:uid="{72AFE2E2-0BB6-4F6C-A966-F14D0EC6E395}" uniqueName="2" name="MaXe" queryTableFieldId="2" dataDxfId="50"/>
    <tableColumn id="3" xr3:uid="{2919E84A-AB27-4165-A3E7-910D945502EE}" uniqueName="3" name="SoGio" queryTableFieldId="3"/>
    <tableColumn id="4" xr3:uid="{0AE0F65A-3E9F-41C3-ACAD-4DF54224D2F8}" uniqueName="4" name="SoTien"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B2F693-2E5D-4981-8139-441BDB3D60BB}" name="Table3__2" displayName="Table3__2" ref="A1:I29" tableType="queryTable" totalsRowShown="0">
  <autoFilter ref="A1:I29" xr:uid="{A1B2F693-2E5D-4981-8139-441BDB3D60BB}"/>
  <tableColumns count="9">
    <tableColumn id="1" xr3:uid="{AA51653C-75F6-4E17-86CB-16E2BC723B2F}" uniqueName="1" name="MaHD" queryTableFieldId="1" dataDxfId="49"/>
    <tableColumn id="2" xr3:uid="{050D603A-C5E4-44D2-9BEB-1507CCD17B80}" uniqueName="2" name="NgayTao" queryTableFieldId="2" dataDxfId="48"/>
    <tableColumn id="3" xr3:uid="{0363EEAA-0305-44BC-86B2-6DFDC897E239}" uniqueName="3" name="TongTien" queryTableFieldId="3"/>
    <tableColumn id="4" xr3:uid="{6F3D699A-1EDA-4E95-8411-5146B20887FC}" uniqueName="4" name="TGNhan" queryTableFieldId="4" dataDxfId="47"/>
    <tableColumn id="5" xr3:uid="{D74909D3-23FB-4B9D-ADB7-E78F07EDA4FE}" uniqueName="5" name="TGTra" queryTableFieldId="5" dataDxfId="46"/>
    <tableColumn id="6" xr3:uid="{ECECDE36-ECDE-4192-87D5-1E9103CAB804}" uniqueName="6" name="TinhTrang" queryTableFieldId="6" dataDxfId="45"/>
    <tableColumn id="7" xr3:uid="{184B6B5C-365D-4DD5-BD8E-16C901457608}" uniqueName="7" name="ChuThich" queryTableFieldId="7"/>
    <tableColumn id="8" xr3:uid="{7461B24F-4F29-4945-87EB-5EE9952AE132}" uniqueName="8" name="MaKH" queryTableFieldId="8" dataDxfId="44"/>
    <tableColumn id="9" xr3:uid="{41BC756D-8162-4C87-8526-267A5F90FA89}" uniqueName="9" name="MaNV" queryTableFieldId="9" dataDxfId="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3B0628-C98B-4793-A4B8-8A74F87ED4AB}" name="Table5__2" displayName="Table5__2" ref="A1:E29" tableType="queryTable" totalsRowShown="0">
  <autoFilter ref="A1:E29" xr:uid="{5D3B0628-C98B-4793-A4B8-8A74F87ED4AB}"/>
  <tableColumns count="5">
    <tableColumn id="1" xr3:uid="{BA290F3D-9622-4DFC-9BE2-053D86D8EFC4}" uniqueName="1" name="MaHopDong" queryTableFieldId="1" dataDxfId="42"/>
    <tableColumn id="2" xr3:uid="{7E61F208-929F-4F08-B3E7-929CA54776EA}" uniqueName="2" name="NgayBD" queryTableFieldId="2" dataDxfId="41"/>
    <tableColumn id="3" xr3:uid="{89282662-5F3D-49DC-A6D3-02616A3AACCA}" uniqueName="3" name="NgayKT" queryTableFieldId="3" dataDxfId="40"/>
    <tableColumn id="4" xr3:uid="{551D73E7-37CB-4A0D-8A19-7E5F78E87692}" uniqueName="4" name="TongTienCoc" queryTableFieldId="4"/>
    <tableColumn id="5" xr3:uid="{30FD682F-69C4-4FC0-99EF-8F13486323C6}" uniqueName="5" name="MaHD" queryTableFieldId="5" dataDxfId="3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1B3F32-AAC2-421C-8FDC-5678512605D2}" name="Table10_1" displayName="Table10_1" ref="A1:G21" tableType="queryTable" totalsRowShown="0">
  <autoFilter ref="A1:G21" xr:uid="{D41B3F32-AAC2-421C-8FDC-5678512605D2}"/>
  <tableColumns count="7">
    <tableColumn id="1" xr3:uid="{B7B36EED-2833-4FDF-8126-4586578196C8}" uniqueName="1" name="MaKH" queryTableFieldId="1" dataDxfId="38"/>
    <tableColumn id="2" xr3:uid="{8A43742C-2D92-45F9-886B-5C62D402E2DB}" uniqueName="2" name="TenKH" queryTableFieldId="2" dataDxfId="37"/>
    <tableColumn id="3" xr3:uid="{0C5942B5-9E2A-4BCA-9810-D6876A57CD51}" uniqueName="3" name="GioiTinh" queryTableFieldId="3" dataDxfId="36"/>
    <tableColumn id="4" xr3:uid="{08F53C38-B147-4DD8-AD34-4858C97D374C}" uniqueName="4" name="NgaySinh " queryTableFieldId="4" dataDxfId="35"/>
    <tableColumn id="5" xr3:uid="{F88862E0-ADF7-4EF5-B612-DAA401289B74}" uniqueName="5" name="DiaChi" queryTableFieldId="5" dataDxfId="34"/>
    <tableColumn id="6" xr3:uid="{2723FCE4-227A-4505-8BCC-AA852F5F48C5}" uniqueName="6" name="SDT" queryTableFieldId="6"/>
    <tableColumn id="7" xr3:uid="{190C6653-BA46-4347-B974-F5DB2886BF0A}" uniqueName="7" name="TongDoanhThu" queryTableField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FEEC52-E1EF-4A3D-8B7A-894ED0170F7E}" name="Table1" displayName="Table1" ref="A1:D39" totalsRowShown="0" headerRowDxfId="33" dataDxfId="32">
  <autoFilter ref="A1:D39" xr:uid="{63FEEC52-E1EF-4A3D-8B7A-894ED0170F7E}"/>
  <tableColumns count="4">
    <tableColumn id="1" xr3:uid="{B4817402-DF9C-49C3-8875-5E0ACB1B1A66}" name="MaHD" dataDxfId="31"/>
    <tableColumn id="2" xr3:uid="{F83B3938-85CA-4E1E-A060-81BA35041A9A}" name="MaXe" dataDxfId="30"/>
    <tableColumn id="3" xr3:uid="{AA940E29-DBE9-4D82-985A-CBFCA92AF3AF}" name="SoGio" dataDxfId="29"/>
    <tableColumn id="4" xr3:uid="{13070A12-F1EC-4557-ADEA-2B7CDDD451FA}" name="SoTien" dataDxfId="2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365A9C-6806-4798-9EBC-33E620E40838}" name="Table3" displayName="Table3" ref="H1:P29" totalsRowShown="0" headerRowDxfId="27" dataDxfId="26">
  <autoFilter ref="H1:P29" xr:uid="{0E365A9C-6806-4798-9EBC-33E620E40838}"/>
  <tableColumns count="9">
    <tableColumn id="1" xr3:uid="{A2675848-EA51-423C-A576-41CF1F14D82A}" name="MaHD" dataDxfId="25"/>
    <tableColumn id="2" xr3:uid="{0A45FD38-E7B2-4D55-BE3B-E7C4B207B560}" name="NgayTao" dataDxfId="24"/>
    <tableColumn id="3" xr3:uid="{27B58DA6-4BED-44A8-BA17-D5C97A13074C}" name="TongTien" dataDxfId="23">
      <calculatedColumnFormula>SUMIF(A2:A21, H2,D2:D21)</calculatedColumnFormula>
    </tableColumn>
    <tableColumn id="4" xr3:uid="{F44030BB-7009-453C-A205-F88A1F3C78A5}" name="TGNhan" dataDxfId="22"/>
    <tableColumn id="5" xr3:uid="{BF5955B2-6891-4C9A-8E9E-818ECF63F0B6}" name="TGTra" dataDxfId="21"/>
    <tableColumn id="6" xr3:uid="{E8C78604-84A9-4BB5-A137-F511F0A89E19}" name="TinhTrang" dataDxfId="20"/>
    <tableColumn id="7" xr3:uid="{5A75371F-0551-4E47-B599-F01429BD67FA}" name="ChuThich" dataDxfId="19"/>
    <tableColumn id="8" xr3:uid="{25DB9DBE-6963-444B-8577-6BA6880C6314}" name="MaKH" dataDxfId="18"/>
    <tableColumn id="9" xr3:uid="{C2F09FAC-B01D-498F-9A23-A9D5C9E22811}" name="MaNV" dataDxf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9.bin"/><Relationship Id="rId5" Type="http://schemas.openxmlformats.org/officeDocument/2006/relationships/table" Target="../tables/table11.xml"/><Relationship Id="rId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B115C-5186-4036-A0CB-F6B5830B1387}">
  <dimension ref="A1:H43"/>
  <sheetViews>
    <sheetView topLeftCell="E1" zoomScale="84" workbookViewId="0">
      <selection activeCell="H2" sqref="H2:H21"/>
    </sheetView>
  </sheetViews>
  <sheetFormatPr defaultRowHeight="12.75" x14ac:dyDescent="0.35"/>
  <cols>
    <col min="1" max="1" width="8.19921875" style="1" bestFit="1" customWidth="1"/>
    <col min="2" max="2" width="21.06640625" style="1" bestFit="1" customWidth="1"/>
    <col min="3" max="3" width="9.53125" style="1" bestFit="1" customWidth="1"/>
    <col min="4" max="4" width="11" style="3" bestFit="1" customWidth="1"/>
    <col min="5" max="5" width="71.46484375" style="1" bestFit="1" customWidth="1"/>
    <col min="6" max="6" width="11.73046875" style="8" bestFit="1" customWidth="1"/>
    <col min="7" max="7" width="14.9296875" style="1" bestFit="1" customWidth="1"/>
    <col min="8" max="8" width="155.9296875" style="1" bestFit="1" customWidth="1"/>
    <col min="9" max="16384" width="9.06640625" style="1"/>
  </cols>
  <sheetData>
    <row r="1" spans="1:8" x14ac:dyDescent="0.35">
      <c r="A1" s="17" t="s">
        <v>194</v>
      </c>
      <c r="B1" s="17" t="s">
        <v>195</v>
      </c>
      <c r="C1" s="17" t="s">
        <v>198</v>
      </c>
      <c r="D1" s="18" t="s">
        <v>197</v>
      </c>
      <c r="E1" s="19" t="s">
        <v>196</v>
      </c>
      <c r="F1" s="20" t="s">
        <v>199</v>
      </c>
      <c r="G1" s="17" t="s">
        <v>200</v>
      </c>
    </row>
    <row r="2" spans="1:8" ht="14.25" x14ac:dyDescent="0.45">
      <c r="A2" s="21" t="s">
        <v>201</v>
      </c>
      <c r="B2" s="21" t="s">
        <v>221</v>
      </c>
      <c r="C2" s="21" t="s">
        <v>240</v>
      </c>
      <c r="D2" s="22" t="s">
        <v>334</v>
      </c>
      <c r="E2" s="23" t="s">
        <v>243</v>
      </c>
      <c r="F2" s="24" t="s">
        <v>263</v>
      </c>
      <c r="G2" s="50">
        <v>2000000</v>
      </c>
      <c r="H2" s="1" t="str">
        <f>"INSERT INTO KHACHHANG  VALUES ('" &amp; A2 &amp; "', '" &amp; B2 &amp;  "', '" &amp; C2 &amp; "', TO_DATE('" &amp; D2 &amp; "', 'DD-MM-YYYY'), '" &amp; E2 &amp; "','" &amp; F2 &amp; "', " &amp; G2 &amp; ");"</f>
        <v>INSERT INTO KHACHHANG  VALUES ('KH001', 'Nguyễn Văn A', 'Nam', TO_DATE('12-10-1998', 'DD-MM-YYYY'), '731 Trần Hưng Đạo, Quận 5, TP Hồ Chí Minh','0938776266', 2000000);</v>
      </c>
    </row>
    <row r="3" spans="1:8" ht="14.25" x14ac:dyDescent="0.45">
      <c r="A3" s="21" t="s">
        <v>202</v>
      </c>
      <c r="B3" s="21" t="s">
        <v>222</v>
      </c>
      <c r="C3" s="21" t="s">
        <v>241</v>
      </c>
      <c r="D3" s="25" t="s">
        <v>335</v>
      </c>
      <c r="E3" s="23" t="s">
        <v>244</v>
      </c>
      <c r="F3" s="26" t="s">
        <v>264</v>
      </c>
      <c r="G3" s="50">
        <v>2850000</v>
      </c>
      <c r="H3" s="1" t="str">
        <f t="shared" ref="H3:H21" si="0">"INSERT INTO KHACHHANG  VALUES ('" &amp; A3 &amp; "', '" &amp; B3 &amp;  "', '" &amp; C3 &amp; "', TO_DATE('" &amp; D3 &amp; "', 'DD-MM-YYYY'), '" &amp; E3 &amp; "','" &amp; F3 &amp; "', " &amp; G3 &amp; ");"</f>
        <v>INSERT INTO KHACHHANG  VALUES ('KH002', 'Trần Ngọc Hân', 'Nữ', TO_DATE('25-01-2000', 'DD-MM-YYYY'), '23/5 Nguyễn Trãi, Quận 5, TP Hồ Chí Minh','0912300247', 2850000);</v>
      </c>
    </row>
    <row r="4" spans="1:8" ht="14.25" x14ac:dyDescent="0.45">
      <c r="A4" s="21" t="s">
        <v>203</v>
      </c>
      <c r="B4" s="21" t="s">
        <v>223</v>
      </c>
      <c r="C4" s="21" t="s">
        <v>240</v>
      </c>
      <c r="D4" s="23" t="s">
        <v>336</v>
      </c>
      <c r="E4" s="23" t="s">
        <v>245</v>
      </c>
      <c r="F4" s="25" t="s">
        <v>265</v>
      </c>
      <c r="G4" s="50">
        <v>1560000</v>
      </c>
      <c r="H4" s="1" t="str">
        <f t="shared" si="0"/>
        <v>INSERT INTO KHACHHANG  VALUES ('KH003', 'Trần Minh Long', 'Nam', TO_DATE('23-08-1995', 'DD-MM-YYYY'), '45 Nguyễn cảnh Chân, Quận 1, TP Hồ Chí Minh','0915133607', 1560000);</v>
      </c>
    </row>
    <row r="5" spans="1:8" ht="14.25" x14ac:dyDescent="0.45">
      <c r="A5" s="21" t="s">
        <v>204</v>
      </c>
      <c r="B5" s="21" t="s">
        <v>224</v>
      </c>
      <c r="C5" s="21" t="s">
        <v>240</v>
      </c>
      <c r="D5" s="23" t="s">
        <v>337</v>
      </c>
      <c r="E5" s="27" t="s">
        <v>246</v>
      </c>
      <c r="F5" s="26" t="s">
        <v>266</v>
      </c>
      <c r="G5" s="50">
        <v>6929999.9999999991</v>
      </c>
      <c r="H5" s="1" t="str">
        <f t="shared" si="0"/>
        <v>INSERT INTO KHACHHANG  VALUES ('KH004', 'Lê Nhật Minh', 'Nam', TO_DATE('30-08-2003', 'DD-MM-YYYY'), '50/34 Lê Đại Hành, Quận 10, TP Hồ Chí Minh','0915391312', 6930000);</v>
      </c>
    </row>
    <row r="6" spans="1:8" ht="14.25" x14ac:dyDescent="0.45">
      <c r="A6" s="21" t="s">
        <v>205</v>
      </c>
      <c r="B6" s="21" t="s">
        <v>225</v>
      </c>
      <c r="C6" s="21" t="s">
        <v>241</v>
      </c>
      <c r="D6" s="22" t="s">
        <v>344</v>
      </c>
      <c r="E6" s="23" t="s">
        <v>247</v>
      </c>
      <c r="F6" s="26" t="s">
        <v>267</v>
      </c>
      <c r="G6" s="50">
        <v>825000</v>
      </c>
      <c r="H6" s="1" t="str">
        <f t="shared" si="0"/>
        <v>INSERT INTO KHACHHANG  VALUES ('KH005', 'Lê Hoài Thương', 'Nữ', TO_DATE('07-10-2004', 'DD-MM-YYYY'), '34 Trương Định, Quận 3, TP Hồ Chí Minh','0913602103', 825000);</v>
      </c>
    </row>
    <row r="7" spans="1:8" ht="14.25" x14ac:dyDescent="0.45">
      <c r="A7" s="21" t="s">
        <v>206</v>
      </c>
      <c r="B7" s="21" t="s">
        <v>226</v>
      </c>
      <c r="C7" s="21" t="s">
        <v>241</v>
      </c>
      <c r="D7" s="22" t="s">
        <v>345</v>
      </c>
      <c r="E7" s="23" t="s">
        <v>248</v>
      </c>
      <c r="F7" s="26" t="s">
        <v>268</v>
      </c>
      <c r="G7" s="50">
        <v>600000</v>
      </c>
      <c r="H7" s="1" t="str">
        <f t="shared" si="0"/>
        <v>INSERT INTO KHACHHANG  VALUES ('KH006', 'Lê Gia Hân', 'Nữ', TO_DATE('06-03-2000', 'DD-MM-YYYY'), '227 Nguyễn Văn Cừ, Quận 5, TP Hồ Chí Minh','0905372666', 600000);</v>
      </c>
    </row>
    <row r="8" spans="1:8" ht="14.25" x14ac:dyDescent="0.45">
      <c r="A8" s="21" t="s">
        <v>207</v>
      </c>
      <c r="B8" s="21" t="s">
        <v>227</v>
      </c>
      <c r="C8" s="21" t="s">
        <v>240</v>
      </c>
      <c r="D8" s="23" t="s">
        <v>338</v>
      </c>
      <c r="E8" s="27" t="s">
        <v>249</v>
      </c>
      <c r="F8" s="26" t="s">
        <v>269</v>
      </c>
      <c r="G8" s="50">
        <v>2519999.9999999995</v>
      </c>
      <c r="H8" s="1" t="str">
        <f t="shared" si="0"/>
        <v>INSERT INTO KHACHHANG  VALUES ('KH007', 'Lê Đức Thịnh', 'Nam', TO_DATE('23-05-2002', 'DD-MM-YYYY'), '32/3 Trần Bình Trọng, Quận 5, TP Hồ Chí Minh','0912222798', 2520000);</v>
      </c>
    </row>
    <row r="9" spans="1:8" ht="14.25" x14ac:dyDescent="0.45">
      <c r="A9" s="21" t="s">
        <v>208</v>
      </c>
      <c r="B9" s="21" t="s">
        <v>228</v>
      </c>
      <c r="C9" s="21" t="s">
        <v>240</v>
      </c>
      <c r="D9" s="22" t="s">
        <v>346</v>
      </c>
      <c r="E9" s="23" t="s">
        <v>250</v>
      </c>
      <c r="F9" s="26" t="s">
        <v>270</v>
      </c>
      <c r="G9" s="50">
        <v>240000</v>
      </c>
      <c r="H9" s="1" t="str">
        <f t="shared" si="0"/>
        <v>INSERT INTO KHACHHANG  VALUES ('KH008', 'Nguyễn Văn Tâm', 'Nam', TO_DATE('12-06-1983', 'DD-MM-YYYY'), '45/2 An Dương Vương, Quận 5, TP Hồ Chí Minh','0913295947', 240000);</v>
      </c>
    </row>
    <row r="10" spans="1:8" ht="14.25" x14ac:dyDescent="0.45">
      <c r="A10" s="21" t="s">
        <v>209</v>
      </c>
      <c r="B10" s="21" t="s">
        <v>229</v>
      </c>
      <c r="C10" s="21" t="s">
        <v>241</v>
      </c>
      <c r="D10" s="23" t="s">
        <v>339</v>
      </c>
      <c r="E10" s="27" t="s">
        <v>251</v>
      </c>
      <c r="F10" s="26" t="s">
        <v>271</v>
      </c>
      <c r="G10" s="50">
        <v>2820000</v>
      </c>
      <c r="H10" s="1" t="str">
        <f t="shared" si="0"/>
        <v>INSERT INTO KHACHHANG  VALUES ('KH009', 'Phan Thị Thanh', 'Nữ', TO_DATE('31-12-1989', 'DD-MM-YYYY'), '873 Lê Hồng Phong, Quận 5, TP Hồ Chí Minh','0979749536', 2820000);</v>
      </c>
    </row>
    <row r="11" spans="1:8" ht="14.25" x14ac:dyDescent="0.45">
      <c r="A11" s="21" t="s">
        <v>210</v>
      </c>
      <c r="B11" s="21" t="s">
        <v>230</v>
      </c>
      <c r="C11" s="21" t="s">
        <v>240</v>
      </c>
      <c r="D11" s="22" t="s">
        <v>347</v>
      </c>
      <c r="E11" s="23" t="s">
        <v>252</v>
      </c>
      <c r="F11" s="26" t="s">
        <v>272</v>
      </c>
      <c r="G11" s="50">
        <v>120000</v>
      </c>
      <c r="H11" s="1" t="str">
        <f t="shared" si="0"/>
        <v>INSERT INTO KHACHHANG  VALUES ('KH010', 'Lê Hà Vinh', 'Nam', TO_DATE('10-01-1990', 'DD-MM-YYYY'), '34/34B Nguyễn Trãi, Quận 1, TP Hồ Chí Minh','0914418539', 120000);</v>
      </c>
    </row>
    <row r="12" spans="1:8" ht="14.25" x14ac:dyDescent="0.45">
      <c r="A12" s="21" t="s">
        <v>211</v>
      </c>
      <c r="B12" s="21" t="s">
        <v>231</v>
      </c>
      <c r="C12" s="21" t="s">
        <v>240</v>
      </c>
      <c r="D12" s="22" t="s">
        <v>348</v>
      </c>
      <c r="E12" s="23" t="s">
        <v>253</v>
      </c>
      <c r="F12" s="26" t="s">
        <v>273</v>
      </c>
      <c r="G12" s="50">
        <v>1680000</v>
      </c>
      <c r="H12" s="1" t="str">
        <f t="shared" si="0"/>
        <v>INSERT INTO KHACHHANG  VALUES ('KH011', 'Hà Duy Lập', 'Nam', TO_DATE('02-05-1998', 'DD-MM-YYYY'), '197  Nguyễn Văn Thủ, Phường Đa Kao, Quận 1, TP Hồ Chí Minh','0944747978', 1680000);</v>
      </c>
    </row>
    <row r="13" spans="1:8" ht="14.25" x14ac:dyDescent="0.45">
      <c r="A13" s="21" t="s">
        <v>212</v>
      </c>
      <c r="B13" s="21" t="s">
        <v>232</v>
      </c>
      <c r="C13" s="21" t="s">
        <v>240</v>
      </c>
      <c r="D13" s="22" t="s">
        <v>349</v>
      </c>
      <c r="E13" s="23" t="s">
        <v>254</v>
      </c>
      <c r="F13" s="26" t="s">
        <v>274</v>
      </c>
      <c r="G13" s="50">
        <v>600000</v>
      </c>
      <c r="H13" s="1" t="str">
        <f t="shared" si="0"/>
        <v>INSERT INTO KHACHHANG  VALUES ('KH012', 'Nguyễn Tuấn Mạnh', 'Nam', TO_DATE('03-09-2000', 'DD-MM-YYYY'), '33/9A Đường số 08, Khu phố 01, Phường Linh Xuân, Thành phố Thủ Đức, TP Hồ Chí Minh','0949234388', 600000);</v>
      </c>
    </row>
    <row r="14" spans="1:8" ht="14.25" x14ac:dyDescent="0.45">
      <c r="A14" s="21" t="s">
        <v>213</v>
      </c>
      <c r="B14" s="21" t="s">
        <v>233</v>
      </c>
      <c r="C14" s="21" t="s">
        <v>240</v>
      </c>
      <c r="D14" s="23" t="s">
        <v>340</v>
      </c>
      <c r="E14" s="23" t="s">
        <v>255</v>
      </c>
      <c r="F14" s="26" t="s">
        <v>275</v>
      </c>
      <c r="G14" s="50">
        <v>1300000</v>
      </c>
      <c r="H14" s="1" t="str">
        <f t="shared" si="0"/>
        <v>INSERT INTO KHACHHANG  VALUES ('KH013', 'Trần Văn Kiên', 'Nam', TO_DATE('15-08-1995', 'DD-MM-YYYY'), '58 đường 53, Phường Tân Phong, Quận 7, TP Hồ Chí Minh','0949522905', 1300000);</v>
      </c>
    </row>
    <row r="15" spans="1:8" ht="14.25" x14ac:dyDescent="0.45">
      <c r="A15" s="21" t="s">
        <v>214</v>
      </c>
      <c r="B15" s="21" t="s">
        <v>234</v>
      </c>
      <c r="C15" s="21" t="s">
        <v>240</v>
      </c>
      <c r="D15" s="22" t="s">
        <v>350</v>
      </c>
      <c r="E15" s="23" t="s">
        <v>256</v>
      </c>
      <c r="F15" s="26" t="s">
        <v>276</v>
      </c>
      <c r="G15" s="50">
        <v>1049999.9999999998</v>
      </c>
      <c r="H15" s="1" t="str">
        <f t="shared" si="0"/>
        <v>INSERT INTO KHACHHANG  VALUES ('KH014', 'Nguyễn Huy Hùng', 'Nam', TO_DATE('04-04-2001', 'DD-MM-YYYY'), '18 đường Trần Ngọc Diện, Phường Thảo Điền, Thành phố Thủ Đức, TP Hồ Chí Minh','0911375199', 1050000);</v>
      </c>
    </row>
    <row r="16" spans="1:8" ht="14.25" x14ac:dyDescent="0.45">
      <c r="A16" s="21" t="s">
        <v>215</v>
      </c>
      <c r="B16" s="21" t="s">
        <v>235</v>
      </c>
      <c r="C16" s="21" t="s">
        <v>241</v>
      </c>
      <c r="D16" s="22" t="s">
        <v>351</v>
      </c>
      <c r="E16" s="23" t="s">
        <v>257</v>
      </c>
      <c r="F16" s="26" t="s">
        <v>277</v>
      </c>
      <c r="G16" s="50">
        <v>1550000</v>
      </c>
      <c r="H16" s="1" t="str">
        <f t="shared" si="0"/>
        <v>INSERT INTO KHACHHANG  VALUES ('KH015', 'Vũ Thị Anh', 'Nữ', TO_DATE('09-03-2004', 'DD-MM-YYYY'), '12, Đường số 2, Phường Phú Hữu, Thành phố Thủ Đức, TP Hồ Chí Minh','0919795257', 1550000);</v>
      </c>
    </row>
    <row r="17" spans="1:8" ht="14.25" x14ac:dyDescent="0.45">
      <c r="A17" s="21" t="s">
        <v>216</v>
      </c>
      <c r="B17" s="21" t="s">
        <v>236</v>
      </c>
      <c r="C17" s="21" t="s">
        <v>241</v>
      </c>
      <c r="D17" s="22" t="s">
        <v>352</v>
      </c>
      <c r="E17" s="23" t="s">
        <v>258</v>
      </c>
      <c r="F17" s="26" t="s">
        <v>278</v>
      </c>
      <c r="G17" s="50">
        <v>900000</v>
      </c>
      <c r="H17" s="1" t="str">
        <f t="shared" si="0"/>
        <v>INSERT INTO KHACHHANG  VALUES ('KH016', 'Trần Ngọc Anh', 'Nữ', TO_DATE('06-04-1994', 'DD-MM-YYYY'), '1A Nguyễn Văn Đậu, Phường 05, Quận Phú Nhuận, TP Hồ Chí Minh','0977097698', 900000);</v>
      </c>
    </row>
    <row r="18" spans="1:8" ht="14.25" x14ac:dyDescent="0.45">
      <c r="A18" s="21" t="s">
        <v>217</v>
      </c>
      <c r="B18" s="21" t="s">
        <v>237</v>
      </c>
      <c r="C18" s="21" t="s">
        <v>241</v>
      </c>
      <c r="D18" s="22" t="s">
        <v>353</v>
      </c>
      <c r="E18" s="23" t="s">
        <v>259</v>
      </c>
      <c r="F18" s="26" t="s">
        <v>279</v>
      </c>
      <c r="G18" s="50">
        <v>209999.99999999997</v>
      </c>
      <c r="H18" s="1" t="str">
        <f t="shared" si="0"/>
        <v>INSERT INTO KHACHHANG  VALUES ('KH017', 'Ngô Thị Kiều Diễm', 'Nữ', TO_DATE('02-05-2002', 'DD-MM-YYYY'), '36/38 Quốc Lộ 1A, Khu Phố 3, phường An Phú Đông, Quận 12, TP Hồ Chí Minh','0912980878', 210000);</v>
      </c>
    </row>
    <row r="19" spans="1:8" ht="14.25" x14ac:dyDescent="0.45">
      <c r="A19" s="21" t="s">
        <v>218</v>
      </c>
      <c r="B19" s="21" t="s">
        <v>238</v>
      </c>
      <c r="C19" s="21" t="s">
        <v>241</v>
      </c>
      <c r="D19" s="25" t="s">
        <v>343</v>
      </c>
      <c r="E19" s="23" t="s">
        <v>260</v>
      </c>
      <c r="F19" s="26" t="s">
        <v>280</v>
      </c>
      <c r="G19" s="50">
        <v>1200000</v>
      </c>
      <c r="H19" s="1" t="str">
        <f t="shared" si="0"/>
        <v>INSERT INTO KHACHHANG  VALUES ('KH018', 'Nguyễn Thị Thuỳ Giang', 'Nữ', TO_DATE('12-07-2003', 'DD-MM-YYYY'), '13 đường số 22, Phường Bình Trị Đông B, Quận Bình Tân, TP Hồ Chí Minh','0854569729', 1200000);</v>
      </c>
    </row>
    <row r="20" spans="1:8" ht="14.25" x14ac:dyDescent="0.45">
      <c r="A20" s="21" t="s">
        <v>219</v>
      </c>
      <c r="B20" s="21" t="s">
        <v>239</v>
      </c>
      <c r="C20" s="21" t="s">
        <v>241</v>
      </c>
      <c r="D20" s="23" t="s">
        <v>341</v>
      </c>
      <c r="E20" s="23" t="s">
        <v>261</v>
      </c>
      <c r="F20" s="26" t="s">
        <v>281</v>
      </c>
      <c r="G20" s="50">
        <v>900000</v>
      </c>
      <c r="H20" s="1" t="str">
        <f t="shared" si="0"/>
        <v>INSERT INTO KHACHHANG  VALUES ('KH019', 'Nguyễn Thị Minh Anh', 'Nữ', TO_DATE('22-10-1990', 'DD-MM-YYYY'), '371 Nguyễn Kiệm, Phường 3, Quận Gò Vấp, TP Hồ Chí Minh','0917822121', 900000);</v>
      </c>
    </row>
    <row r="21" spans="1:8" ht="14.25" x14ac:dyDescent="0.45">
      <c r="A21" s="21" t="s">
        <v>220</v>
      </c>
      <c r="B21" s="21" t="s">
        <v>242</v>
      </c>
      <c r="C21" s="21" t="s">
        <v>240</v>
      </c>
      <c r="D21" s="23" t="s">
        <v>342</v>
      </c>
      <c r="E21" s="23" t="s">
        <v>262</v>
      </c>
      <c r="F21" s="26" t="s">
        <v>282</v>
      </c>
      <c r="G21" s="50">
        <v>795000</v>
      </c>
      <c r="H21" s="1" t="str">
        <f t="shared" si="0"/>
        <v>INSERT INTO KHACHHANG  VALUES ('KH020', 'Trần Khang Ninh', 'Nam', TO_DATE('23-11-1991', 'DD-MM-YYYY'), '256/30 Phan Huy ích, Phường 12, Quận Gò Vấp, TP Hồ Chí Minh','0945951146', 795000);</v>
      </c>
    </row>
    <row r="23" spans="1:8" x14ac:dyDescent="0.35">
      <c r="D23" s="7"/>
    </row>
    <row r="24" spans="1:8" x14ac:dyDescent="0.35">
      <c r="D24" s="9"/>
      <c r="E24" s="2"/>
    </row>
    <row r="25" spans="1:8" x14ac:dyDescent="0.35">
      <c r="D25" s="9"/>
      <c r="E25" s="6"/>
      <c r="G25" s="4"/>
    </row>
    <row r="26" spans="1:8" x14ac:dyDescent="0.35">
      <c r="D26" s="9"/>
    </row>
    <row r="27" spans="1:8" x14ac:dyDescent="0.35">
      <c r="D27" s="7"/>
    </row>
    <row r="28" spans="1:8" x14ac:dyDescent="0.35">
      <c r="D28" s="9"/>
      <c r="E28" s="2"/>
    </row>
    <row r="29" spans="1:8" x14ac:dyDescent="0.35">
      <c r="D29" s="9"/>
      <c r="E29" s="2"/>
    </row>
    <row r="30" spans="1:8" x14ac:dyDescent="0.35">
      <c r="D30" s="9"/>
    </row>
    <row r="31" spans="1:8" x14ac:dyDescent="0.35">
      <c r="D31" s="9"/>
      <c r="E31" s="2"/>
    </row>
    <row r="32" spans="1:8" x14ac:dyDescent="0.35">
      <c r="D32" s="9"/>
    </row>
    <row r="33" spans="4:5" x14ac:dyDescent="0.35">
      <c r="D33" s="9"/>
      <c r="E33" s="2"/>
    </row>
    <row r="34" spans="4:5" x14ac:dyDescent="0.35">
      <c r="D34" s="9"/>
      <c r="E34" s="2"/>
    </row>
    <row r="35" spans="4:5" x14ac:dyDescent="0.35">
      <c r="D35" s="9"/>
      <c r="E35" s="2"/>
    </row>
    <row r="36" spans="4:5" x14ac:dyDescent="0.35">
      <c r="D36" s="9"/>
    </row>
    <row r="37" spans="4:5" x14ac:dyDescent="0.35">
      <c r="D37" s="9"/>
      <c r="E37" s="2"/>
    </row>
    <row r="38" spans="4:5" x14ac:dyDescent="0.35">
      <c r="D38" s="9"/>
      <c r="E38" s="2"/>
    </row>
    <row r="39" spans="4:5" x14ac:dyDescent="0.35">
      <c r="D39" s="9"/>
      <c r="E39" s="2"/>
    </row>
    <row r="40" spans="4:5" x14ac:dyDescent="0.35">
      <c r="D40" s="9"/>
      <c r="E40" s="2"/>
    </row>
    <row r="41" spans="4:5" x14ac:dyDescent="0.35">
      <c r="D41" s="9"/>
      <c r="E41" s="6"/>
    </row>
    <row r="42" spans="4:5" x14ac:dyDescent="0.35">
      <c r="D42" s="9"/>
    </row>
    <row r="43" spans="4:5" x14ac:dyDescent="0.35">
      <c r="D43" s="9"/>
    </row>
  </sheetData>
  <phoneticPr fontId="1"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62B5-0FBF-47E4-ACD2-1CE6533BD416}">
  <dimension ref="A1:F29"/>
  <sheetViews>
    <sheetView zoomScale="87" workbookViewId="0">
      <selection activeCell="F2" sqref="F2:F29"/>
    </sheetView>
  </sheetViews>
  <sheetFormatPr defaultRowHeight="14.25" x14ac:dyDescent="0.45"/>
  <cols>
    <col min="1" max="1" width="12.3984375" style="5" bestFit="1" customWidth="1"/>
    <col min="2" max="3" width="15.19921875" style="5" bestFit="1" customWidth="1"/>
    <col min="4" max="4" width="12.9296875" style="5" bestFit="1" customWidth="1"/>
    <col min="5" max="5" width="7.53125" style="5" bestFit="1" customWidth="1"/>
    <col min="6" max="6" width="83.9296875" style="5" bestFit="1" customWidth="1"/>
    <col min="7" max="16384" width="9.06640625" style="5"/>
  </cols>
  <sheetData>
    <row r="1" spans="1:6" x14ac:dyDescent="0.45">
      <c r="A1" s="16" t="s">
        <v>11</v>
      </c>
      <c r="B1" s="16" t="s">
        <v>12</v>
      </c>
      <c r="C1" s="16" t="s">
        <v>13</v>
      </c>
      <c r="D1" s="16" t="s">
        <v>370</v>
      </c>
      <c r="E1" s="16" t="s">
        <v>14</v>
      </c>
    </row>
    <row r="2" spans="1:6" x14ac:dyDescent="0.45">
      <c r="A2" s="50" t="s">
        <v>79</v>
      </c>
      <c r="B2" s="50" t="s">
        <v>372</v>
      </c>
      <c r="C2" s="50" t="s">
        <v>373</v>
      </c>
      <c r="D2" s="50">
        <v>20000000</v>
      </c>
      <c r="E2" s="50" t="s">
        <v>98</v>
      </c>
      <c r="F2" s="5" t="str">
        <f>"INSERT INTO HOPDONG VALUES ('" &amp; A2 &amp; "', '" &amp; B2 &amp; "', '" &amp; C2 &amp; "', " &amp; D2 &amp; ", '" &amp; E2 &amp; "');"</f>
        <v>INSERT INTO HOPDONG VALUES ('C0001', '01-01-2024  9:00', '01-01-2024 13:00', 20000000, 'B0001');</v>
      </c>
    </row>
    <row r="3" spans="1:6" x14ac:dyDescent="0.45">
      <c r="A3" s="50" t="s">
        <v>80</v>
      </c>
      <c r="B3" s="50" t="s">
        <v>371</v>
      </c>
      <c r="C3" s="50" t="s">
        <v>425</v>
      </c>
      <c r="D3" s="50">
        <v>10000000</v>
      </c>
      <c r="E3" s="50" t="s">
        <v>99</v>
      </c>
      <c r="F3" s="5" t="str">
        <f t="shared" ref="F3:F29" si="0">"INSERT INTO HOPDONG VALUES ('" &amp; A3 &amp; "', '" &amp; B3 &amp; "', '" &amp; C3 &amp; "', " &amp; D3 &amp; ", '" &amp; E3 &amp; "');"</f>
        <v>INSERT INTO HOPDONG VALUES ('C0002', '20-01-2024 8:00', '21-01-2024 8:00', 10000000, 'B0002');</v>
      </c>
    </row>
    <row r="4" spans="1:6" x14ac:dyDescent="0.45">
      <c r="A4" s="50" t="s">
        <v>81</v>
      </c>
      <c r="B4" s="50" t="s">
        <v>377</v>
      </c>
      <c r="C4" s="50" t="s">
        <v>378</v>
      </c>
      <c r="D4" s="50">
        <v>10000000</v>
      </c>
      <c r="E4" s="50" t="s">
        <v>100</v>
      </c>
      <c r="F4" s="5" t="str">
        <f t="shared" si="0"/>
        <v>INSERT INTO HOPDONG VALUES ('C0003', '10-02-2024  10:30', '10-02-2024  18:30', 10000000, 'B0003');</v>
      </c>
    </row>
    <row r="5" spans="1:6" x14ac:dyDescent="0.45">
      <c r="A5" s="50" t="s">
        <v>82</v>
      </c>
      <c r="B5" s="50" t="s">
        <v>380</v>
      </c>
      <c r="C5" s="50" t="s">
        <v>381</v>
      </c>
      <c r="D5" s="50">
        <v>0</v>
      </c>
      <c r="E5" s="50" t="s">
        <v>101</v>
      </c>
      <c r="F5" s="5" t="str">
        <f t="shared" si="0"/>
        <v>INSERT INTO HOPDONG VALUES ('C0004', '15-02-2024 10:00', '16-02-2024 10:00', 0, 'B0004');</v>
      </c>
    </row>
    <row r="6" spans="1:6" x14ac:dyDescent="0.45">
      <c r="A6" s="50" t="s">
        <v>83</v>
      </c>
      <c r="B6" s="50" t="s">
        <v>384</v>
      </c>
      <c r="C6" s="50" t="s">
        <v>385</v>
      </c>
      <c r="D6" s="50">
        <v>10000000</v>
      </c>
      <c r="E6" s="50" t="s">
        <v>102</v>
      </c>
      <c r="F6" s="5" t="str">
        <f t="shared" si="0"/>
        <v>INSERT INTO HOPDONG VALUES ('C0005', '17-02-2024 16:20', '18-02-2024 4:20', 10000000, 'B0005');</v>
      </c>
    </row>
    <row r="7" spans="1:6" x14ac:dyDescent="0.45">
      <c r="A7" s="50" t="s">
        <v>84</v>
      </c>
      <c r="B7" s="50" t="s">
        <v>390</v>
      </c>
      <c r="C7" s="50" t="s">
        <v>389</v>
      </c>
      <c r="D7" s="50">
        <v>10000000</v>
      </c>
      <c r="E7" s="50" t="s">
        <v>103</v>
      </c>
      <c r="F7" s="5" t="str">
        <f t="shared" si="0"/>
        <v>INSERT INTO HOPDONG VALUES ('C0006', '20-02-2024 18:20', '20-02-2024 22:20', 10000000, 'B0006');</v>
      </c>
    </row>
    <row r="8" spans="1:6" x14ac:dyDescent="0.45">
      <c r="A8" s="50" t="s">
        <v>85</v>
      </c>
      <c r="B8" s="50" t="s">
        <v>392</v>
      </c>
      <c r="C8" s="50" t="s">
        <v>474</v>
      </c>
      <c r="D8" s="50">
        <v>10000000</v>
      </c>
      <c r="E8" s="50" t="s">
        <v>104</v>
      </c>
      <c r="F8" s="5" t="str">
        <f t="shared" si="0"/>
        <v>INSERT INTO HOPDONG VALUES ('C0007', '20-02-2024 23:45', '22-02-2024 23:45', 10000000, 'B0007');</v>
      </c>
    </row>
    <row r="9" spans="1:6" x14ac:dyDescent="0.45">
      <c r="A9" s="50" t="s">
        <v>86</v>
      </c>
      <c r="B9" s="50" t="s">
        <v>394</v>
      </c>
      <c r="C9" s="50" t="s">
        <v>395</v>
      </c>
      <c r="D9" s="50">
        <v>0</v>
      </c>
      <c r="E9" s="50" t="s">
        <v>105</v>
      </c>
      <c r="F9" s="5" t="str">
        <f t="shared" si="0"/>
        <v>INSERT INTO HOPDONG VALUES ('C0008', '02-03-2024 8:00', '02-03-2024 16:00 ', 0, 'B0008');</v>
      </c>
    </row>
    <row r="10" spans="1:6" x14ac:dyDescent="0.45">
      <c r="A10" s="50" t="s">
        <v>87</v>
      </c>
      <c r="B10" s="50" t="s">
        <v>396</v>
      </c>
      <c r="C10" s="50" t="s">
        <v>397</v>
      </c>
      <c r="D10" s="50">
        <v>30000000</v>
      </c>
      <c r="E10" s="50" t="s">
        <v>106</v>
      </c>
      <c r="F10" s="5" t="str">
        <f t="shared" si="0"/>
        <v>INSERT INTO HOPDONG VALUES ('C0009', '02-03-2024 6:00', '02-03-2024 14:00', 30000000, 'B0009');</v>
      </c>
    </row>
    <row r="11" spans="1:6" x14ac:dyDescent="0.45">
      <c r="A11" s="50" t="s">
        <v>88</v>
      </c>
      <c r="B11" s="50" t="s">
        <v>400</v>
      </c>
      <c r="C11" s="50" t="s">
        <v>401</v>
      </c>
      <c r="D11" s="50">
        <v>10000000</v>
      </c>
      <c r="E11" s="50" t="s">
        <v>107</v>
      </c>
      <c r="F11" s="5" t="str">
        <f t="shared" si="0"/>
        <v>INSERT INTO HOPDONG VALUES ('C0010', '10-03-2024 8:20', '10-03-2024 12:12', 10000000, 'B0010');</v>
      </c>
    </row>
    <row r="12" spans="1:6" x14ac:dyDescent="0.45">
      <c r="A12" s="50" t="s">
        <v>89</v>
      </c>
      <c r="B12" s="50" t="s">
        <v>403</v>
      </c>
      <c r="C12" s="50" t="s">
        <v>404</v>
      </c>
      <c r="D12" s="50">
        <v>10000000</v>
      </c>
      <c r="E12" s="50" t="s">
        <v>108</v>
      </c>
      <c r="F12" s="5" t="str">
        <f t="shared" si="0"/>
        <v>INSERT INTO HOPDONG VALUES ('C0011', '15-03-2024 18:00', '15-03-2024 22:00', 10000000, 'B0011');</v>
      </c>
    </row>
    <row r="13" spans="1:6" x14ac:dyDescent="0.45">
      <c r="A13" s="50" t="s">
        <v>90</v>
      </c>
      <c r="B13" s="50" t="s">
        <v>405</v>
      </c>
      <c r="C13" s="50" t="s">
        <v>407</v>
      </c>
      <c r="D13" s="50">
        <v>0</v>
      </c>
      <c r="E13" s="50" t="s">
        <v>109</v>
      </c>
      <c r="F13" s="5" t="str">
        <f t="shared" si="0"/>
        <v>INSERT INTO HOPDONG VALUES ('C0012', '23-03-2024 7:15', '23-03-2024 15:15', 0, 'B0012');</v>
      </c>
    </row>
    <row r="14" spans="1:6" x14ac:dyDescent="0.45">
      <c r="A14" s="50" t="s">
        <v>91</v>
      </c>
      <c r="B14" s="50" t="s">
        <v>410</v>
      </c>
      <c r="C14" s="50" t="s">
        <v>411</v>
      </c>
      <c r="D14" s="50">
        <v>20000000</v>
      </c>
      <c r="E14" s="50" t="s">
        <v>110</v>
      </c>
      <c r="F14" s="5" t="str">
        <f t="shared" si="0"/>
        <v>INSERT INTO HOPDONG VALUES ('C0013', '03-04-2024 5:15', '03-04-2024 13:15', 20000000, 'B0013');</v>
      </c>
    </row>
    <row r="15" spans="1:6" x14ac:dyDescent="0.45">
      <c r="A15" s="50" t="s">
        <v>92</v>
      </c>
      <c r="B15" s="50" t="s">
        <v>415</v>
      </c>
      <c r="C15" s="50" t="s">
        <v>416</v>
      </c>
      <c r="D15" s="50">
        <v>10000000</v>
      </c>
      <c r="E15" s="50" t="s">
        <v>111</v>
      </c>
      <c r="F15" s="5" t="str">
        <f t="shared" si="0"/>
        <v>INSERT INTO HOPDONG VALUES ('C0014', '08-04-2024 17:30', '08-04-2024 21:30', 10000000, 'B0014');</v>
      </c>
    </row>
    <row r="16" spans="1:6" x14ac:dyDescent="0.45">
      <c r="A16" s="50" t="s">
        <v>93</v>
      </c>
      <c r="B16" s="50" t="s">
        <v>418</v>
      </c>
      <c r="C16" s="50" t="s">
        <v>419</v>
      </c>
      <c r="D16" s="50">
        <v>10000000</v>
      </c>
      <c r="E16" s="50" t="s">
        <v>112</v>
      </c>
      <c r="F16" s="5" t="str">
        <f t="shared" si="0"/>
        <v>INSERT INTO HOPDONG VALUES ('C0015', '15-04-2024 5:30', '15-04-2024 17:30', 10000000, 'B0015');</v>
      </c>
    </row>
    <row r="17" spans="1:6" x14ac:dyDescent="0.45">
      <c r="A17" s="50" t="s">
        <v>94</v>
      </c>
      <c r="B17" s="50" t="s">
        <v>423</v>
      </c>
      <c r="C17" s="50" t="s">
        <v>424</v>
      </c>
      <c r="D17" s="50">
        <v>10000000</v>
      </c>
      <c r="E17" s="50" t="s">
        <v>113</v>
      </c>
      <c r="F17" s="5" t="str">
        <f t="shared" si="0"/>
        <v>INSERT INTO HOPDONG VALUES ('C0016', '15-04-2024 7:30', '16-04-2024 7:30', 10000000, 'B0016');</v>
      </c>
    </row>
    <row r="18" spans="1:6" x14ac:dyDescent="0.45">
      <c r="A18" s="50" t="s">
        <v>95</v>
      </c>
      <c r="B18" s="50" t="s">
        <v>427</v>
      </c>
      <c r="C18" s="50" t="s">
        <v>428</v>
      </c>
      <c r="D18" s="50">
        <v>20000000</v>
      </c>
      <c r="E18" s="50" t="s">
        <v>114</v>
      </c>
      <c r="F18" s="5" t="str">
        <f t="shared" si="0"/>
        <v>INSERT INTO HOPDONG VALUES ('C0017', '16-04-2024 9:25', '16-04-2024 13:25', 20000000, 'B0017');</v>
      </c>
    </row>
    <row r="19" spans="1:6" x14ac:dyDescent="0.45">
      <c r="A19" s="50" t="s">
        <v>96</v>
      </c>
      <c r="B19" s="50" t="s">
        <v>430</v>
      </c>
      <c r="C19" s="50" t="s">
        <v>431</v>
      </c>
      <c r="D19" s="50">
        <v>10000000</v>
      </c>
      <c r="E19" s="50" t="s">
        <v>115</v>
      </c>
      <c r="F19" s="5" t="str">
        <f t="shared" si="0"/>
        <v>INSERT INTO HOPDONG VALUES ('C0018', '16-04-2024 14:45', '16-04-2024 22:45', 10000000, 'B0018');</v>
      </c>
    </row>
    <row r="20" spans="1:6" x14ac:dyDescent="0.45">
      <c r="A20" s="50" t="s">
        <v>97</v>
      </c>
      <c r="B20" s="50" t="s">
        <v>433</v>
      </c>
      <c r="C20" s="50" t="s">
        <v>434</v>
      </c>
      <c r="D20" s="50">
        <v>0</v>
      </c>
      <c r="E20" s="50" t="s">
        <v>116</v>
      </c>
      <c r="F20" s="5" t="str">
        <f t="shared" si="0"/>
        <v>INSERT INTO HOPDONG VALUES ('C0019', '17-04-2024 6:45', '18-04-2024 6:45', 0, 'B0019');</v>
      </c>
    </row>
    <row r="21" spans="1:6" x14ac:dyDescent="0.45">
      <c r="A21" s="50" t="s">
        <v>145</v>
      </c>
      <c r="B21" s="50" t="s">
        <v>437</v>
      </c>
      <c r="C21" s="50" t="s">
        <v>438</v>
      </c>
      <c r="D21" s="50">
        <v>20000000</v>
      </c>
      <c r="E21" s="50" t="s">
        <v>188</v>
      </c>
      <c r="F21" s="5" t="str">
        <f t="shared" si="0"/>
        <v>INSERT INTO HOPDONG VALUES ('C0020', '18-04-2024 5:00', '18-04-2024 13:00', 20000000, 'B0020');</v>
      </c>
    </row>
    <row r="22" spans="1:6" x14ac:dyDescent="0.45">
      <c r="A22" s="50" t="s">
        <v>445</v>
      </c>
      <c r="B22" s="50" t="s">
        <v>443</v>
      </c>
      <c r="C22" s="50" t="s">
        <v>444</v>
      </c>
      <c r="D22" s="50">
        <v>10000000</v>
      </c>
      <c r="E22" s="50" t="s">
        <v>440</v>
      </c>
      <c r="F22" s="5" t="str">
        <f t="shared" si="0"/>
        <v>INSERT INTO HOPDONG VALUES ('C0021', '17-04-2024 11:40', '17-04-2024 23:40', 10000000, 'B0021');</v>
      </c>
    </row>
    <row r="23" spans="1:6" x14ac:dyDescent="0.45">
      <c r="A23" s="50" t="s">
        <v>450</v>
      </c>
      <c r="B23" s="50" t="s">
        <v>447</v>
      </c>
      <c r="C23" s="50" t="s">
        <v>448</v>
      </c>
      <c r="D23" s="50">
        <v>0</v>
      </c>
      <c r="E23" s="50" t="s">
        <v>441</v>
      </c>
      <c r="F23" s="5" t="str">
        <f t="shared" si="0"/>
        <v>INSERT INTO HOPDONG VALUES ('C0022', '18-04-2024 7:45', '18-04-2024 19:45', 0, 'B0022');</v>
      </c>
    </row>
    <row r="24" spans="1:6" x14ac:dyDescent="0.45">
      <c r="A24" s="50" t="s">
        <v>462</v>
      </c>
      <c r="B24" s="50" t="s">
        <v>459</v>
      </c>
      <c r="C24" s="50" t="s">
        <v>460</v>
      </c>
      <c r="D24" s="50">
        <v>10000000</v>
      </c>
      <c r="E24" s="50" t="s">
        <v>457</v>
      </c>
      <c r="F24" s="5" t="str">
        <f t="shared" si="0"/>
        <v>INSERT INTO HOPDONG VALUES ('C0023', '19-04-2024 5:15', '19-04-2024 9:15', 10000000, 'B0023');</v>
      </c>
    </row>
    <row r="25" spans="1:6" x14ac:dyDescent="0.45">
      <c r="A25" s="50" t="s">
        <v>468</v>
      </c>
      <c r="B25" s="50" t="s">
        <v>438</v>
      </c>
      <c r="C25" s="50" t="s">
        <v>464</v>
      </c>
      <c r="D25" s="50">
        <v>10000000</v>
      </c>
      <c r="E25" s="50" t="s">
        <v>461</v>
      </c>
      <c r="F25" s="5" t="str">
        <f t="shared" si="0"/>
        <v>INSERT INTO HOPDONG VALUES ('C0024', '18-04-2024 13:00', '18-04-2024  1:00', 10000000, 'B0024');</v>
      </c>
    </row>
    <row r="26" spans="1:6" x14ac:dyDescent="0.45">
      <c r="A26" s="50" t="s">
        <v>465</v>
      </c>
      <c r="B26" s="50" t="s">
        <v>437</v>
      </c>
      <c r="C26" s="50" t="s">
        <v>438</v>
      </c>
      <c r="D26" s="50">
        <v>20000000</v>
      </c>
      <c r="E26" s="50" t="s">
        <v>466</v>
      </c>
      <c r="F26" s="5" t="str">
        <f t="shared" si="0"/>
        <v>INSERT INTO HOPDONG VALUES ('C0025', '18-04-2024 5:00', '18-04-2024 13:00', 20000000, 'B0025');</v>
      </c>
    </row>
    <row r="27" spans="1:6" x14ac:dyDescent="0.45">
      <c r="A27" s="50" t="s">
        <v>478</v>
      </c>
      <c r="B27" s="50" t="s">
        <v>472</v>
      </c>
      <c r="C27" s="50" t="s">
        <v>473</v>
      </c>
      <c r="D27" s="50">
        <v>20000000</v>
      </c>
      <c r="E27" s="50" t="s">
        <v>469</v>
      </c>
      <c r="F27" s="5" t="str">
        <f t="shared" si="0"/>
        <v>INSERT INTO HOPDONG VALUES ('C0026', '17-04-2024 15:15', '19-04-2024 15:15', 20000000, 'B0026');</v>
      </c>
    </row>
    <row r="28" spans="1:6" x14ac:dyDescent="0.45">
      <c r="A28" s="50" t="s">
        <v>479</v>
      </c>
      <c r="B28" s="50" t="s">
        <v>476</v>
      </c>
      <c r="C28" s="50" t="s">
        <v>477</v>
      </c>
      <c r="D28" s="50">
        <v>0</v>
      </c>
      <c r="E28" s="50" t="s">
        <v>470</v>
      </c>
      <c r="F28" s="5" t="str">
        <f t="shared" si="0"/>
        <v>INSERT INTO HOPDONG VALUES ('C0027', '18-04-2024 8:00', '19-04-2024 8:00', 0, 'B0027');</v>
      </c>
    </row>
    <row r="29" spans="1:6" x14ac:dyDescent="0.45">
      <c r="A29" s="50" t="s">
        <v>484</v>
      </c>
      <c r="B29" s="50" t="s">
        <v>482</v>
      </c>
      <c r="C29" s="50" t="s">
        <v>483</v>
      </c>
      <c r="D29" s="50">
        <v>10000000</v>
      </c>
      <c r="E29" s="50" t="s">
        <v>480</v>
      </c>
      <c r="F29" s="5" t="str">
        <f t="shared" si="0"/>
        <v>INSERT INTO HOPDONG VALUES ('C0028', '17-04-2024 15:45', '17-04-2024 19:45', 10000000, 'B0028');</v>
      </c>
    </row>
  </sheetData>
  <phoneticPr fontId="1"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8A4D4-C0C8-497B-8415-558B45DC0EE9}">
  <dimension ref="A1:G8"/>
  <sheetViews>
    <sheetView zoomScale="86" workbookViewId="0">
      <selection activeCell="D12" sqref="D12"/>
    </sheetView>
  </sheetViews>
  <sheetFormatPr defaultRowHeight="14.25" x14ac:dyDescent="0.45"/>
  <cols>
    <col min="1" max="1" width="7.73046875" bestFit="1" customWidth="1"/>
    <col min="2" max="2" width="16.19921875" bestFit="1" customWidth="1"/>
    <col min="3" max="3" width="9.1328125" bestFit="1" customWidth="1"/>
    <col min="4" max="4" width="26.06640625" bestFit="1" customWidth="1"/>
    <col min="5" max="5" width="12.86328125" bestFit="1" customWidth="1"/>
    <col min="6" max="6" width="12.1328125" bestFit="1" customWidth="1"/>
    <col min="7" max="7" width="11.73046875" bestFit="1" customWidth="1"/>
  </cols>
  <sheetData>
    <row r="1" spans="1:7" x14ac:dyDescent="0.45">
      <c r="A1" s="10" t="s">
        <v>15</v>
      </c>
      <c r="B1" s="10" t="s">
        <v>16</v>
      </c>
      <c r="C1" s="10" t="s">
        <v>17</v>
      </c>
      <c r="D1" s="10" t="s">
        <v>18</v>
      </c>
      <c r="E1" s="10" t="s">
        <v>19</v>
      </c>
      <c r="F1" s="10" t="s">
        <v>165</v>
      </c>
      <c r="G1" s="10" t="s">
        <v>11</v>
      </c>
    </row>
    <row r="2" spans="1:7" x14ac:dyDescent="0.45">
      <c r="A2" s="11" t="s">
        <v>117</v>
      </c>
      <c r="B2" s="12" t="s">
        <v>386</v>
      </c>
      <c r="C2" s="11">
        <v>1000000</v>
      </c>
      <c r="D2" s="11" t="s">
        <v>189</v>
      </c>
      <c r="E2" s="11" t="s">
        <v>369</v>
      </c>
      <c r="F2" s="11" t="s">
        <v>166</v>
      </c>
      <c r="G2" s="11" t="s">
        <v>80</v>
      </c>
    </row>
    <row r="3" spans="1:7" x14ac:dyDescent="0.45">
      <c r="A3" s="11" t="s">
        <v>118</v>
      </c>
      <c r="B3" s="11" t="s">
        <v>387</v>
      </c>
      <c r="C3" s="11">
        <v>3000000</v>
      </c>
      <c r="D3" s="11" t="s">
        <v>191</v>
      </c>
      <c r="E3" s="11" t="s">
        <v>369</v>
      </c>
      <c r="F3" s="11" t="s">
        <v>166</v>
      </c>
      <c r="G3" s="11" t="s">
        <v>82</v>
      </c>
    </row>
    <row r="4" spans="1:7" x14ac:dyDescent="0.45">
      <c r="A4" s="11" t="s">
        <v>119</v>
      </c>
      <c r="B4" s="13" t="s">
        <v>412</v>
      </c>
      <c r="C4" s="11">
        <v>5000000</v>
      </c>
      <c r="D4" s="11" t="s">
        <v>190</v>
      </c>
      <c r="E4" s="11" t="s">
        <v>369</v>
      </c>
      <c r="F4" s="11" t="s">
        <v>166</v>
      </c>
      <c r="G4" s="11" t="s">
        <v>87</v>
      </c>
    </row>
    <row r="5" spans="1:7" x14ac:dyDescent="0.45">
      <c r="A5" s="11" t="s">
        <v>120</v>
      </c>
      <c r="B5" s="12" t="s">
        <v>408</v>
      </c>
      <c r="C5" s="11">
        <v>7000000</v>
      </c>
      <c r="D5" s="11" t="s">
        <v>192</v>
      </c>
      <c r="E5" s="11" t="s">
        <v>369</v>
      </c>
      <c r="F5" s="11" t="s">
        <v>166</v>
      </c>
      <c r="G5" s="11" t="s">
        <v>86</v>
      </c>
    </row>
    <row r="6" spans="1:7" x14ac:dyDescent="0.45">
      <c r="A6" s="11" t="s">
        <v>121</v>
      </c>
      <c r="B6" s="12" t="s">
        <v>413</v>
      </c>
      <c r="C6" s="11">
        <v>2000000</v>
      </c>
      <c r="D6" s="11" t="s">
        <v>189</v>
      </c>
      <c r="E6" s="11" t="s">
        <v>369</v>
      </c>
      <c r="F6" s="11" t="s">
        <v>166</v>
      </c>
      <c r="G6" s="11" t="s">
        <v>89</v>
      </c>
    </row>
    <row r="7" spans="1:7" x14ac:dyDescent="0.45">
      <c r="A7" s="11" t="s">
        <v>122</v>
      </c>
      <c r="B7" s="13" t="s">
        <v>420</v>
      </c>
      <c r="C7" s="11">
        <v>7000000</v>
      </c>
      <c r="D7" s="11" t="s">
        <v>192</v>
      </c>
      <c r="E7" s="11" t="s">
        <v>369</v>
      </c>
      <c r="F7" s="11" t="s">
        <v>166</v>
      </c>
      <c r="G7" s="11" t="s">
        <v>93</v>
      </c>
    </row>
    <row r="8" spans="1:7" x14ac:dyDescent="0.45">
      <c r="A8" s="11" t="s">
        <v>123</v>
      </c>
      <c r="B8" s="13" t="s">
        <v>439</v>
      </c>
      <c r="C8" s="11">
        <v>500000</v>
      </c>
      <c r="D8" s="11" t="s">
        <v>193</v>
      </c>
      <c r="E8" s="11" t="s">
        <v>369</v>
      </c>
      <c r="F8" s="11" t="s">
        <v>166</v>
      </c>
      <c r="G8" s="11" t="s">
        <v>94</v>
      </c>
    </row>
  </sheetData>
  <phoneticPr fontId="1"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9403-82DE-446F-8DBD-B56FFB9F2AD4}">
  <dimension ref="A1:E21"/>
  <sheetViews>
    <sheetView zoomScale="85" zoomScaleNormal="85" workbookViewId="0">
      <selection activeCell="E2" sqref="E2:E21"/>
    </sheetView>
  </sheetViews>
  <sheetFormatPr defaultRowHeight="14.25" x14ac:dyDescent="0.45"/>
  <cols>
    <col min="1" max="1" width="8.3984375" bestFit="1" customWidth="1"/>
    <col min="2" max="2" width="8.265625" bestFit="1" customWidth="1"/>
    <col min="3" max="3" width="158.19921875" bestFit="1" customWidth="1"/>
    <col min="4" max="4" width="11.73046875" bestFit="1" customWidth="1"/>
    <col min="5" max="5" width="206.46484375" bestFit="1" customWidth="1"/>
  </cols>
  <sheetData>
    <row r="1" spans="1:5" x14ac:dyDescent="0.45">
      <c r="A1" s="10" t="s">
        <v>20</v>
      </c>
      <c r="B1" s="10" t="s">
        <v>21</v>
      </c>
      <c r="C1" s="10" t="s">
        <v>22</v>
      </c>
      <c r="D1" s="10" t="s">
        <v>11</v>
      </c>
    </row>
    <row r="2" spans="1:5" ht="15.4" x14ac:dyDescent="0.45">
      <c r="A2" s="11" t="s">
        <v>124</v>
      </c>
      <c r="B2" s="11">
        <v>9</v>
      </c>
      <c r="C2" s="14" t="s">
        <v>144</v>
      </c>
      <c r="D2" s="11" t="s">
        <v>79</v>
      </c>
      <c r="E2" t="str">
        <f>"INSERT INTO DANHGIA  VALUES ('" &amp; A2 &amp; "', " &amp; B2 &amp;  ", '" &amp; C2 &amp; "', '" &amp; D2 &amp; "');"</f>
        <v>INSERT INTO DANHGIA  VALUES ('DG0001', 9, 'Giá cả phải chăng và dễ dàng đặt xe', 'C0001');</v>
      </c>
    </row>
    <row r="3" spans="1:5" ht="15.4" x14ac:dyDescent="0.45">
      <c r="A3" s="11" t="s">
        <v>125</v>
      </c>
      <c r="B3" s="11">
        <v>9</v>
      </c>
      <c r="C3" s="14" t="s">
        <v>146</v>
      </c>
      <c r="D3" s="11" t="s">
        <v>80</v>
      </c>
      <c r="E3" t="str">
        <f t="shared" ref="E3:E21" si="0">"INSERT INTO DANHGIA  VALUES ('" &amp; A3 &amp; "', " &amp; B3 &amp;  ", '" &amp; C3 &amp; "', '" &amp; D3 &amp; "');"</f>
        <v>INSERT INTO DANHGIA  VALUES ('DG0002', 9, 'Xe được cung cấp đều mới và sạch sẽ, đảm bảo an toàn và thoải mái ', 'C0002');</v>
      </c>
    </row>
    <row r="4" spans="1:5" x14ac:dyDescent="0.45">
      <c r="A4" s="11" t="s">
        <v>126</v>
      </c>
      <c r="B4" s="11">
        <v>10</v>
      </c>
      <c r="C4" s="11" t="s">
        <v>147</v>
      </c>
      <c r="D4" s="11" t="s">
        <v>81</v>
      </c>
      <c r="E4" t="str">
        <f t="shared" si="0"/>
        <v>INSERT INTO DANHGIA  VALUES ('DG0003', 10, 'Đội ngũ nhân viên thân thiện và chuyên nghiệp, luôn sẵn lòng hỗ trợ và giải đáp mọi thắc mắc của khách hàng.', 'C0003');</v>
      </c>
    </row>
    <row r="5" spans="1:5" ht="15.4" x14ac:dyDescent="0.45">
      <c r="A5" s="11" t="s">
        <v>127</v>
      </c>
      <c r="B5" s="11">
        <v>9</v>
      </c>
      <c r="C5" s="14" t="s">
        <v>152</v>
      </c>
      <c r="D5" s="11" t="s">
        <v>82</v>
      </c>
      <c r="E5" t="str">
        <f t="shared" si="0"/>
        <v>INSERT INTO DANHGIA  VALUES ('DG0004', 9, 'Quy trình thuê xe linh hoạt và tiện lợi, tiết kiệm thời gian và công sức.', 'C0004');</v>
      </c>
    </row>
    <row r="6" spans="1:5" ht="15.4" x14ac:dyDescent="0.45">
      <c r="A6" s="11" t="s">
        <v>128</v>
      </c>
      <c r="B6" s="11">
        <v>9</v>
      </c>
      <c r="C6" s="14" t="s">
        <v>148</v>
      </c>
      <c r="D6" s="11" t="s">
        <v>83</v>
      </c>
      <c r="E6" t="str">
        <f t="shared" si="0"/>
        <v>INSERT INTO DANHGIA  VALUES ('DG0005', 9, 'Giá cả hợp lý và minh bạch, không có phí ẩn hay phụ phí bất ngờ khi thuê xe', 'C0005');</v>
      </c>
    </row>
    <row r="7" spans="1:5" ht="15.4" x14ac:dyDescent="0.45">
      <c r="A7" s="11" t="s">
        <v>129</v>
      </c>
      <c r="B7" s="11">
        <v>9</v>
      </c>
      <c r="C7" s="14" t="s">
        <v>149</v>
      </c>
      <c r="D7" s="11" t="s">
        <v>84</v>
      </c>
      <c r="E7" t="str">
        <f t="shared" si="0"/>
        <v>INSERT INTO DANHGIA  VALUES ('DG0006', 9, 'Xe đạt tiêu chuẩn an toàn cao, được trang bị đầy đủ các tính năng an toàn và kiểm soát hiện đại.', 'C0006');</v>
      </c>
    </row>
    <row r="8" spans="1:5" ht="15.4" x14ac:dyDescent="0.45">
      <c r="A8" s="11" t="s">
        <v>130</v>
      </c>
      <c r="B8" s="11">
        <v>10</v>
      </c>
      <c r="C8" s="14" t="s">
        <v>150</v>
      </c>
      <c r="D8" s="11" t="s">
        <v>85</v>
      </c>
      <c r="E8" t="str">
        <f t="shared" si="0"/>
        <v>INSERT INTO DANHGIA  VALUES ('DG0007', 10, 'Quy trình trả xe đơn giản và thuận tiện,tiết kiệm thời gian và không gặp phải bất kỳ rắc rối nào.', 'C0007');</v>
      </c>
    </row>
    <row r="9" spans="1:5" ht="15.4" x14ac:dyDescent="0.45">
      <c r="A9" s="11" t="s">
        <v>131</v>
      </c>
      <c r="B9" s="11">
        <v>9</v>
      </c>
      <c r="C9" s="14" t="s">
        <v>151</v>
      </c>
      <c r="D9" s="11" t="s">
        <v>86</v>
      </c>
      <c r="E9" t="str">
        <f t="shared" si="0"/>
        <v>INSERT INTO DANHGIA  VALUES ('DG0008', 9, 'Xe được trang bị đầy đủ các tính năng hiện đại và tiện nghi, tạo nên một trải nghiệm lái xe thoải mái và tiện lợi.', 'C0008');</v>
      </c>
    </row>
    <row r="10" spans="1:5" ht="15.4" x14ac:dyDescent="0.45">
      <c r="A10" s="11" t="s">
        <v>132</v>
      </c>
      <c r="B10" s="11">
        <v>9</v>
      </c>
      <c r="C10" s="14" t="s">
        <v>153</v>
      </c>
      <c r="D10" s="11" t="s">
        <v>87</v>
      </c>
      <c r="E10" t="str">
        <f t="shared" si="0"/>
        <v>INSERT INTO DANHGIA  VALUES ('DG0009', 9, 'Quy trình thuê xe được tổ chức rõ ràng và minh bạch, giúp hiểu rõ về các điều khoản và điều kiện thuê xe trước khi đồng ý với đơn hàng', 'C0009');</v>
      </c>
    </row>
    <row r="11" spans="1:5" ht="15.4" x14ac:dyDescent="0.45">
      <c r="A11" s="11" t="s">
        <v>133</v>
      </c>
      <c r="B11" s="11">
        <v>9</v>
      </c>
      <c r="C11" s="14" t="s">
        <v>154</v>
      </c>
      <c r="D11" s="11" t="s">
        <v>88</v>
      </c>
      <c r="E11" t="str">
        <f t="shared" si="0"/>
        <v>INSERT INTO DANHGIA  VALUES ('DG0010', 9, 'Tôi đã thấy rất hài lòng với chất lượng và tính đa dạng của các loại xe được cung cấp bởi công ty, đáp ứng được mọi nhu cầu và sở thích của khách hàng.', 'C0010');</v>
      </c>
    </row>
    <row r="12" spans="1:5" ht="15.4" x14ac:dyDescent="0.45">
      <c r="A12" s="11" t="s">
        <v>134</v>
      </c>
      <c r="B12" s="11">
        <v>9</v>
      </c>
      <c r="C12" s="14" t="s">
        <v>155</v>
      </c>
      <c r="D12" s="11" t="s">
        <v>89</v>
      </c>
      <c r="E12" t="str">
        <f t="shared" si="0"/>
        <v>INSERT INTO DANHGIA  VALUES ('DG0011', 9, 'Dịch vụ khách hàng của công ty là một trong những điểm mạnh, với nhân viên luôn sẵn lòng lắng nghe và giúp đỡ khách hàng trong mọi tình huống.', 'C0011');</v>
      </c>
    </row>
    <row r="13" spans="1:5" ht="15.4" x14ac:dyDescent="0.45">
      <c r="A13" s="11" t="s">
        <v>135</v>
      </c>
      <c r="B13" s="11">
        <v>9</v>
      </c>
      <c r="C13" s="14" t="s">
        <v>156</v>
      </c>
      <c r="D13" s="11" t="s">
        <v>90</v>
      </c>
      <c r="E13" t="str">
        <f t="shared" si="0"/>
        <v>INSERT INTO DANHGIA  VALUES ('DG0012', 9, 'Dịch vụ đặt xe qua ứng dụng di động của công ty hoạt động mượt mà và tiện lợi, cho phép tôi dễ dàng quản lý đơn đặt hàng và nhận thông tin cập nhật về đơn hàng của mình.', 'C0012');</v>
      </c>
    </row>
    <row r="14" spans="1:5" ht="15.4" x14ac:dyDescent="0.45">
      <c r="A14" s="11" t="s">
        <v>136</v>
      </c>
      <c r="B14" s="11">
        <v>10</v>
      </c>
      <c r="C14" s="14" t="s">
        <v>157</v>
      </c>
      <c r="D14" s="11" t="s">
        <v>91</v>
      </c>
      <c r="E14" t="str">
        <f t="shared" si="0"/>
        <v>INSERT INTO DANHGIA  VALUES ('DG0013', 10, 'Tôi đã thấy rất ấn tượng với sự linh hoạt của công ty trong việc đáp ứng nhu cầu đặc biệt của khách hàng, như yêu cầu đặc biệt về loại xe hoặc điều kiện thuê xe.', 'C0013');</v>
      </c>
    </row>
    <row r="15" spans="1:5" ht="15.4" x14ac:dyDescent="0.45">
      <c r="A15" s="11" t="s">
        <v>137</v>
      </c>
      <c r="B15" s="11">
        <v>9</v>
      </c>
      <c r="C15" s="14" t="s">
        <v>158</v>
      </c>
      <c r="D15" s="11" t="s">
        <v>92</v>
      </c>
      <c r="E15" t="str">
        <f t="shared" si="0"/>
        <v>INSERT INTO DANHGIA  VALUES ('DG0014', 9, 'Tôi đã được hướng dẫn chi tiết về các tính năng và trang thiết bị của xe khi nhận xe, giúp tôi cảm thấy tự tin và thoải mái khi lái xe', 'C0014');</v>
      </c>
    </row>
    <row r="16" spans="1:5" ht="15.4" x14ac:dyDescent="0.45">
      <c r="A16" s="11" t="s">
        <v>138</v>
      </c>
      <c r="B16" s="11">
        <v>9</v>
      </c>
      <c r="C16" s="14" t="s">
        <v>160</v>
      </c>
      <c r="D16" s="11" t="s">
        <v>93</v>
      </c>
      <c r="E16" t="str">
        <f t="shared" si="0"/>
        <v>INSERT INTO DANHGIA  VALUES ('DG0015', 9, 'Tôi đã nhận được một dịch vụ thuê xe linh hoạt và tiện lợi, với các lựa chọn đa dạng cho thuê xe ngắn hạn và dài hạn', 'C0015');</v>
      </c>
    </row>
    <row r="17" spans="1:5" ht="15.4" x14ac:dyDescent="0.45">
      <c r="A17" s="11" t="s">
        <v>139</v>
      </c>
      <c r="B17" s="11">
        <v>9</v>
      </c>
      <c r="C17" s="14" t="s">
        <v>161</v>
      </c>
      <c r="D17" s="11" t="s">
        <v>94</v>
      </c>
      <c r="E17" t="str">
        <f t="shared" si="0"/>
        <v>INSERT INTO DANHGIA  VALUES ('DG0016', 9, 'Tôi đã được hỗ trợ và giải quyết mọi vấn đề kỹ thuật hoặc sự cố với xe một cách nhanh chóng và chuyên nghiệp từ nhân viên kỹ thuật của công ty', 'C0016');</v>
      </c>
    </row>
    <row r="18" spans="1:5" ht="15.4" x14ac:dyDescent="0.45">
      <c r="A18" s="11" t="s">
        <v>140</v>
      </c>
      <c r="B18" s="11">
        <v>10</v>
      </c>
      <c r="C18" s="14" t="s">
        <v>159</v>
      </c>
      <c r="D18" s="11" t="s">
        <v>95</v>
      </c>
      <c r="E18" t="str">
        <f>"INSERT INTO DANHGIA  VALUES ('" &amp; A18 &amp; "', " &amp; B18 &amp;  ", '" &amp; C18 &amp; "', '" &amp; D18 &amp; "');"</f>
        <v>INSERT INTO DANHGIA  VALUES ('DG0017', 10, 'Tôi đã nhận được sự hài lòng tối đa từ dịch vụ thuê xe của công ty, với sự kết hợp hoàn hảo giữa chất lượng, tiện ích và giá trị, làm cho trải nghiệm thuê xe trở nên thú vị và tiện lợi hơn bao giờ hết', 'C0017');</v>
      </c>
    </row>
    <row r="19" spans="1:5" ht="15.4" x14ac:dyDescent="0.45">
      <c r="A19" s="11" t="s">
        <v>141</v>
      </c>
      <c r="B19" s="11">
        <v>9</v>
      </c>
      <c r="C19" s="14" t="s">
        <v>162</v>
      </c>
      <c r="D19" s="11" t="s">
        <v>96</v>
      </c>
      <c r="E19" t="str">
        <f t="shared" si="0"/>
        <v>INSERT INTO DANHGIA  VALUES ('DG0018', 9, 'Công ty cung cấp các chương trình thưởng và điểm thưởng cho khách hàng thân thiết, tạo động lực cho tôi quay lại sử dụng dịch vụ của họ một cách thường xuyên.', 'C0018');</v>
      </c>
    </row>
    <row r="20" spans="1:5" ht="15.4" x14ac:dyDescent="0.45">
      <c r="A20" s="11" t="s">
        <v>142</v>
      </c>
      <c r="B20" s="11">
        <v>9</v>
      </c>
      <c r="C20" s="14" t="s">
        <v>163</v>
      </c>
      <c r="D20" s="11" t="s">
        <v>97</v>
      </c>
      <c r="E20" t="str">
        <f t="shared" si="0"/>
        <v>INSERT INTO DANHGIA  VALUES ('DG0019', 9, 'Tôi đã nhận được sự hỗ trợ tận tình và chuyên nghiệp từ nhân viên khi gặp phải vấn đề hoặc câu hỏi liên quan đến việc thuê xe, giúp tôi cảm thấy an tâm và tin tưởng.', 'C0019');</v>
      </c>
    </row>
    <row r="21" spans="1:5" ht="15.4" x14ac:dyDescent="0.45">
      <c r="A21" s="11" t="s">
        <v>143</v>
      </c>
      <c r="B21" s="11">
        <v>10</v>
      </c>
      <c r="C21" s="14" t="s">
        <v>164</v>
      </c>
      <c r="D21" s="11" t="s">
        <v>145</v>
      </c>
      <c r="E21" t="str">
        <f t="shared" si="0"/>
        <v>INSERT INTO DANHGIA  VALUES ('DG0020', 10, 'Tôi đã được nhận một chiếc xe sạch sẽ và đảm bảo an toàn khi nhận xe, tạo sự yên tâm và tin tưởng trong suốt thời gian thuê xe.', 'C0020');</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00A47-ACE2-4E2F-AA18-17B23CAC18AE}">
  <dimension ref="A1:D39"/>
  <sheetViews>
    <sheetView topLeftCell="A13" workbookViewId="0">
      <selection activeCell="A2" sqref="A2:D39"/>
    </sheetView>
  </sheetViews>
  <sheetFormatPr defaultRowHeight="14.25" x14ac:dyDescent="0.45"/>
  <cols>
    <col min="1" max="1" width="7.73046875" bestFit="1" customWidth="1"/>
    <col min="2" max="2" width="7.33203125" bestFit="1" customWidth="1"/>
    <col min="3" max="3" width="7.73046875" bestFit="1" customWidth="1"/>
    <col min="4" max="4" width="8.33203125" bestFit="1" customWidth="1"/>
  </cols>
  <sheetData>
    <row r="1" spans="1:4" x14ac:dyDescent="0.45">
      <c r="A1" t="s">
        <v>14</v>
      </c>
      <c r="B1" t="s">
        <v>0</v>
      </c>
      <c r="C1" t="s">
        <v>366</v>
      </c>
      <c r="D1" t="s">
        <v>17</v>
      </c>
    </row>
    <row r="2" spans="1:4" x14ac:dyDescent="0.45">
      <c r="A2" t="s">
        <v>98</v>
      </c>
      <c r="B2" t="s">
        <v>23</v>
      </c>
      <c r="C2">
        <v>4</v>
      </c>
      <c r="D2">
        <v>500000</v>
      </c>
    </row>
    <row r="3" spans="1:4" x14ac:dyDescent="0.45">
      <c r="A3" t="s">
        <v>98</v>
      </c>
      <c r="B3" t="s">
        <v>34</v>
      </c>
      <c r="C3">
        <v>4</v>
      </c>
      <c r="D3">
        <v>700000</v>
      </c>
    </row>
    <row r="4" spans="1:4" x14ac:dyDescent="0.45">
      <c r="A4" t="s">
        <v>99</v>
      </c>
      <c r="B4" t="s">
        <v>451</v>
      </c>
      <c r="C4">
        <v>24</v>
      </c>
      <c r="D4">
        <v>1050000</v>
      </c>
    </row>
    <row r="5" spans="1:4" x14ac:dyDescent="0.45">
      <c r="A5" t="s">
        <v>100</v>
      </c>
      <c r="B5" t="s">
        <v>25</v>
      </c>
      <c r="C5">
        <v>8</v>
      </c>
      <c r="D5">
        <v>660000</v>
      </c>
    </row>
    <row r="6" spans="1:4" x14ac:dyDescent="0.45">
      <c r="A6" t="s">
        <v>101</v>
      </c>
      <c r="B6" t="s">
        <v>69</v>
      </c>
      <c r="C6">
        <v>24</v>
      </c>
      <c r="D6">
        <v>209999.99999999997</v>
      </c>
    </row>
    <row r="7" spans="1:4" x14ac:dyDescent="0.45">
      <c r="A7" t="s">
        <v>101</v>
      </c>
      <c r="B7" t="s">
        <v>70</v>
      </c>
      <c r="C7">
        <v>24</v>
      </c>
      <c r="D7">
        <v>272999.99999999994</v>
      </c>
    </row>
    <row r="8" spans="1:4" x14ac:dyDescent="0.45">
      <c r="A8" t="s">
        <v>101</v>
      </c>
      <c r="B8" t="s">
        <v>71</v>
      </c>
      <c r="C8">
        <v>24</v>
      </c>
      <c r="D8">
        <v>357000</v>
      </c>
    </row>
    <row r="9" spans="1:4" x14ac:dyDescent="0.45">
      <c r="A9" t="s">
        <v>102</v>
      </c>
      <c r="B9" t="s">
        <v>25</v>
      </c>
      <c r="C9">
        <v>12</v>
      </c>
      <c r="D9">
        <v>825000</v>
      </c>
    </row>
    <row r="10" spans="1:4" x14ac:dyDescent="0.45">
      <c r="A10" t="s">
        <v>103</v>
      </c>
      <c r="B10" t="s">
        <v>26</v>
      </c>
      <c r="C10">
        <v>4</v>
      </c>
      <c r="D10">
        <v>600000</v>
      </c>
    </row>
    <row r="11" spans="1:4" x14ac:dyDescent="0.45">
      <c r="A11" t="s">
        <v>104</v>
      </c>
      <c r="B11" t="s">
        <v>26</v>
      </c>
      <c r="C11">
        <v>48</v>
      </c>
      <c r="D11">
        <v>2519999.9999999995</v>
      </c>
    </row>
    <row r="12" spans="1:4" x14ac:dyDescent="0.45">
      <c r="A12" t="s">
        <v>105</v>
      </c>
      <c r="B12" t="s">
        <v>72</v>
      </c>
      <c r="C12">
        <v>8</v>
      </c>
      <c r="D12">
        <v>240000</v>
      </c>
    </row>
    <row r="13" spans="1:4" x14ac:dyDescent="0.45">
      <c r="A13" t="s">
        <v>106</v>
      </c>
      <c r="B13" t="s">
        <v>27</v>
      </c>
      <c r="C13">
        <v>8</v>
      </c>
      <c r="D13">
        <v>540000</v>
      </c>
    </row>
    <row r="14" spans="1:4" x14ac:dyDescent="0.45">
      <c r="A14" t="s">
        <v>106</v>
      </c>
      <c r="B14" t="s">
        <v>28</v>
      </c>
      <c r="C14">
        <v>8</v>
      </c>
      <c r="D14">
        <v>660000</v>
      </c>
    </row>
    <row r="15" spans="1:4" x14ac:dyDescent="0.45">
      <c r="A15" t="s">
        <v>106</v>
      </c>
      <c r="B15" t="s">
        <v>29</v>
      </c>
      <c r="C15">
        <v>8</v>
      </c>
      <c r="D15">
        <v>600000</v>
      </c>
    </row>
    <row r="16" spans="1:4" x14ac:dyDescent="0.45">
      <c r="A16" t="s">
        <v>107</v>
      </c>
      <c r="B16" t="s">
        <v>30</v>
      </c>
      <c r="C16">
        <v>4</v>
      </c>
      <c r="D16">
        <v>600000</v>
      </c>
    </row>
    <row r="17" spans="1:4" x14ac:dyDescent="0.45">
      <c r="A17" t="s">
        <v>108</v>
      </c>
      <c r="B17" t="s">
        <v>32</v>
      </c>
      <c r="C17">
        <v>4</v>
      </c>
      <c r="D17">
        <v>800000</v>
      </c>
    </row>
    <row r="18" spans="1:4" x14ac:dyDescent="0.45">
      <c r="A18" t="s">
        <v>109</v>
      </c>
      <c r="B18" t="s">
        <v>69</v>
      </c>
      <c r="C18">
        <v>8</v>
      </c>
      <c r="D18">
        <v>120000</v>
      </c>
    </row>
    <row r="19" spans="1:4" x14ac:dyDescent="0.45">
      <c r="A19" t="s">
        <v>110</v>
      </c>
      <c r="B19" t="s">
        <v>32</v>
      </c>
      <c r="C19">
        <v>8</v>
      </c>
      <c r="D19">
        <v>960000</v>
      </c>
    </row>
    <row r="20" spans="1:4" x14ac:dyDescent="0.45">
      <c r="A20" t="s">
        <v>110</v>
      </c>
      <c r="B20" t="s">
        <v>35</v>
      </c>
      <c r="C20">
        <v>8</v>
      </c>
      <c r="D20">
        <v>720000</v>
      </c>
    </row>
    <row r="21" spans="1:4" x14ac:dyDescent="0.45">
      <c r="A21" t="s">
        <v>111</v>
      </c>
      <c r="B21" t="s">
        <v>36</v>
      </c>
      <c r="C21">
        <v>4</v>
      </c>
      <c r="D21">
        <v>600000</v>
      </c>
    </row>
    <row r="22" spans="1:4" x14ac:dyDescent="0.45">
      <c r="A22" t="s">
        <v>417</v>
      </c>
      <c r="B22" t="s">
        <v>29</v>
      </c>
      <c r="C22">
        <v>12</v>
      </c>
      <c r="D22">
        <v>750000</v>
      </c>
    </row>
    <row r="23" spans="1:4" x14ac:dyDescent="0.45">
      <c r="A23" t="s">
        <v>113</v>
      </c>
      <c r="B23" t="s">
        <v>451</v>
      </c>
      <c r="C23">
        <v>24</v>
      </c>
      <c r="D23">
        <v>1049999.9999999998</v>
      </c>
    </row>
    <row r="24" spans="1:4" x14ac:dyDescent="0.45">
      <c r="A24" t="s">
        <v>114</v>
      </c>
      <c r="B24" t="s">
        <v>31</v>
      </c>
      <c r="C24">
        <v>4</v>
      </c>
      <c r="D24">
        <v>750000</v>
      </c>
    </row>
    <row r="25" spans="1:4" x14ac:dyDescent="0.45">
      <c r="A25" t="s">
        <v>114</v>
      </c>
      <c r="B25" t="s">
        <v>32</v>
      </c>
      <c r="C25">
        <v>4</v>
      </c>
      <c r="D25">
        <v>800000</v>
      </c>
    </row>
    <row r="26" spans="1:4" x14ac:dyDescent="0.45">
      <c r="A26" t="s">
        <v>115</v>
      </c>
      <c r="B26" t="s">
        <v>31</v>
      </c>
      <c r="C26">
        <v>8</v>
      </c>
      <c r="D26">
        <v>900000</v>
      </c>
    </row>
    <row r="27" spans="1:4" x14ac:dyDescent="0.45">
      <c r="A27" t="s">
        <v>116</v>
      </c>
      <c r="B27" t="s">
        <v>69</v>
      </c>
      <c r="C27">
        <v>24</v>
      </c>
      <c r="D27">
        <v>209999.99999999997</v>
      </c>
    </row>
    <row r="28" spans="1:4" x14ac:dyDescent="0.45">
      <c r="A28" t="s">
        <v>188</v>
      </c>
      <c r="B28" t="s">
        <v>27</v>
      </c>
      <c r="C28">
        <v>8</v>
      </c>
      <c r="D28">
        <v>540000</v>
      </c>
    </row>
    <row r="29" spans="1:4" x14ac:dyDescent="0.45">
      <c r="A29" t="s">
        <v>188</v>
      </c>
      <c r="B29" t="s">
        <v>28</v>
      </c>
      <c r="C29">
        <v>8</v>
      </c>
      <c r="D29">
        <v>660000</v>
      </c>
    </row>
    <row r="30" spans="1:4" x14ac:dyDescent="0.45">
      <c r="A30" t="s">
        <v>440</v>
      </c>
      <c r="B30" t="s">
        <v>30</v>
      </c>
      <c r="C30">
        <v>12</v>
      </c>
      <c r="D30">
        <v>900000</v>
      </c>
    </row>
    <row r="31" spans="1:4" x14ac:dyDescent="0.45">
      <c r="A31" t="s">
        <v>441</v>
      </c>
      <c r="B31" t="s">
        <v>70</v>
      </c>
      <c r="C31">
        <v>12</v>
      </c>
      <c r="D31">
        <v>195000</v>
      </c>
    </row>
    <row r="32" spans="1:4" x14ac:dyDescent="0.45">
      <c r="A32" t="s">
        <v>457</v>
      </c>
      <c r="B32" t="s">
        <v>35</v>
      </c>
      <c r="C32">
        <v>4</v>
      </c>
      <c r="D32">
        <v>600000</v>
      </c>
    </row>
    <row r="33" spans="1:4" x14ac:dyDescent="0.45">
      <c r="A33" t="s">
        <v>461</v>
      </c>
      <c r="B33" t="s">
        <v>35</v>
      </c>
      <c r="C33">
        <v>12</v>
      </c>
      <c r="D33">
        <v>900000</v>
      </c>
    </row>
    <row r="34" spans="1:4" x14ac:dyDescent="0.45">
      <c r="A34" t="s">
        <v>466</v>
      </c>
      <c r="B34" t="s">
        <v>38</v>
      </c>
      <c r="C34">
        <v>8</v>
      </c>
      <c r="D34">
        <v>900000</v>
      </c>
    </row>
    <row r="35" spans="1:4" x14ac:dyDescent="0.45">
      <c r="A35" t="s">
        <v>466</v>
      </c>
      <c r="B35" t="s">
        <v>37</v>
      </c>
      <c r="C35">
        <v>8</v>
      </c>
      <c r="D35">
        <v>900000</v>
      </c>
    </row>
    <row r="36" spans="1:4" x14ac:dyDescent="0.45">
      <c r="A36" t="s">
        <v>469</v>
      </c>
      <c r="B36" t="s">
        <v>31</v>
      </c>
      <c r="C36">
        <v>48</v>
      </c>
      <c r="D36">
        <v>3149999.9999999995</v>
      </c>
    </row>
    <row r="37" spans="1:4" x14ac:dyDescent="0.45">
      <c r="A37" t="s">
        <v>469</v>
      </c>
      <c r="B37" t="s">
        <v>33</v>
      </c>
      <c r="C37">
        <v>48</v>
      </c>
      <c r="D37">
        <v>2939999.9999999995</v>
      </c>
    </row>
    <row r="38" spans="1:4" x14ac:dyDescent="0.45">
      <c r="A38" t="s">
        <v>470</v>
      </c>
      <c r="B38" t="s">
        <v>72</v>
      </c>
      <c r="C38">
        <v>24</v>
      </c>
      <c r="D38">
        <v>419999.99999999994</v>
      </c>
    </row>
    <row r="39" spans="1:4" x14ac:dyDescent="0.45">
      <c r="A39" t="s">
        <v>480</v>
      </c>
      <c r="B39" t="s">
        <v>28</v>
      </c>
      <c r="C39">
        <v>4</v>
      </c>
      <c r="D39">
        <v>550000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D85F-4243-421D-BCEA-E6DDBFE49F00}">
  <dimension ref="A1:I29"/>
  <sheetViews>
    <sheetView topLeftCell="A6" workbookViewId="0">
      <selection activeCell="A2" sqref="A2:I29"/>
    </sheetView>
  </sheetViews>
  <sheetFormatPr defaultRowHeight="14.25" x14ac:dyDescent="0.45"/>
  <cols>
    <col min="1" max="1" width="7.73046875" bestFit="1" customWidth="1"/>
    <col min="2" max="2" width="14.86328125" bestFit="1" customWidth="1"/>
    <col min="3" max="3" width="10" bestFit="1" customWidth="1"/>
    <col min="4" max="5" width="15.19921875" bestFit="1" customWidth="1"/>
    <col min="6" max="6" width="10.59765625" bestFit="1" customWidth="1"/>
    <col min="7" max="7" width="10.3984375" bestFit="1" customWidth="1"/>
    <col min="8" max="9" width="7.59765625" bestFit="1" customWidth="1"/>
  </cols>
  <sheetData>
    <row r="1" spans="1:9" x14ac:dyDescent="0.45">
      <c r="A1" t="s">
        <v>14</v>
      </c>
      <c r="B1" t="s">
        <v>16</v>
      </c>
      <c r="C1" t="s">
        <v>327</v>
      </c>
      <c r="D1" t="s">
        <v>328</v>
      </c>
      <c r="E1" t="s">
        <v>329</v>
      </c>
      <c r="F1" t="s">
        <v>19</v>
      </c>
      <c r="G1" t="s">
        <v>330</v>
      </c>
      <c r="H1" t="s">
        <v>194</v>
      </c>
      <c r="I1" t="s">
        <v>316</v>
      </c>
    </row>
    <row r="2" spans="1:9" x14ac:dyDescent="0.45">
      <c r="A2" t="s">
        <v>98</v>
      </c>
      <c r="B2" t="s">
        <v>374</v>
      </c>
      <c r="C2">
        <v>1200000</v>
      </c>
      <c r="D2" t="s">
        <v>372</v>
      </c>
      <c r="E2" t="s">
        <v>373</v>
      </c>
      <c r="F2" t="s">
        <v>379</v>
      </c>
      <c r="H2" t="s">
        <v>201</v>
      </c>
      <c r="I2" t="s">
        <v>317</v>
      </c>
    </row>
    <row r="3" spans="1:9" x14ac:dyDescent="0.45">
      <c r="A3" t="s">
        <v>99</v>
      </c>
      <c r="B3" t="s">
        <v>375</v>
      </c>
      <c r="C3">
        <v>1050000</v>
      </c>
      <c r="D3" t="s">
        <v>371</v>
      </c>
      <c r="E3" t="s">
        <v>425</v>
      </c>
      <c r="F3" t="s">
        <v>379</v>
      </c>
      <c r="H3" t="s">
        <v>202</v>
      </c>
      <c r="I3" t="s">
        <v>319</v>
      </c>
    </row>
    <row r="4" spans="1:9" x14ac:dyDescent="0.45">
      <c r="A4" t="s">
        <v>100</v>
      </c>
      <c r="B4" t="s">
        <v>376</v>
      </c>
      <c r="C4">
        <v>660000</v>
      </c>
      <c r="D4" t="s">
        <v>377</v>
      </c>
      <c r="E4" t="s">
        <v>378</v>
      </c>
      <c r="F4" t="s">
        <v>379</v>
      </c>
      <c r="H4" t="s">
        <v>203</v>
      </c>
      <c r="I4" t="s">
        <v>320</v>
      </c>
    </row>
    <row r="5" spans="1:9" x14ac:dyDescent="0.45">
      <c r="A5" t="s">
        <v>101</v>
      </c>
      <c r="B5" t="s">
        <v>382</v>
      </c>
      <c r="C5">
        <v>839999.99999999988</v>
      </c>
      <c r="D5" t="s">
        <v>380</v>
      </c>
      <c r="E5" t="s">
        <v>381</v>
      </c>
      <c r="F5" t="s">
        <v>379</v>
      </c>
      <c r="H5" t="s">
        <v>204</v>
      </c>
      <c r="I5" t="s">
        <v>319</v>
      </c>
    </row>
    <row r="6" spans="1:9" x14ac:dyDescent="0.45">
      <c r="A6" t="s">
        <v>102</v>
      </c>
      <c r="B6" t="s">
        <v>383</v>
      </c>
      <c r="C6">
        <v>825000</v>
      </c>
      <c r="D6" t="s">
        <v>384</v>
      </c>
      <c r="E6" t="s">
        <v>385</v>
      </c>
      <c r="F6" t="s">
        <v>379</v>
      </c>
      <c r="H6" t="s">
        <v>205</v>
      </c>
      <c r="I6" t="s">
        <v>319</v>
      </c>
    </row>
    <row r="7" spans="1:9" x14ac:dyDescent="0.45">
      <c r="A7" t="s">
        <v>103</v>
      </c>
      <c r="B7" t="s">
        <v>388</v>
      </c>
      <c r="C7">
        <v>600000</v>
      </c>
      <c r="D7" t="s">
        <v>390</v>
      </c>
      <c r="E7" t="s">
        <v>389</v>
      </c>
      <c r="F7" t="s">
        <v>379</v>
      </c>
      <c r="H7" t="s">
        <v>206</v>
      </c>
      <c r="I7" t="s">
        <v>322</v>
      </c>
    </row>
    <row r="8" spans="1:9" x14ac:dyDescent="0.45">
      <c r="A8" t="s">
        <v>104</v>
      </c>
      <c r="B8" t="s">
        <v>391</v>
      </c>
      <c r="C8">
        <v>2519999.9999999995</v>
      </c>
      <c r="D8" t="s">
        <v>392</v>
      </c>
      <c r="E8" t="s">
        <v>474</v>
      </c>
      <c r="F8" t="s">
        <v>379</v>
      </c>
      <c r="H8" t="s">
        <v>207</v>
      </c>
      <c r="I8" t="s">
        <v>318</v>
      </c>
    </row>
    <row r="9" spans="1:9" x14ac:dyDescent="0.45">
      <c r="A9" t="s">
        <v>105</v>
      </c>
      <c r="B9" t="s">
        <v>399</v>
      </c>
      <c r="C9">
        <v>240000</v>
      </c>
      <c r="D9" t="s">
        <v>394</v>
      </c>
      <c r="E9" t="s">
        <v>395</v>
      </c>
      <c r="F9" t="s">
        <v>379</v>
      </c>
      <c r="H9" t="s">
        <v>208</v>
      </c>
      <c r="I9" t="s">
        <v>321</v>
      </c>
    </row>
    <row r="10" spans="1:9" x14ac:dyDescent="0.45">
      <c r="A10" t="s">
        <v>106</v>
      </c>
      <c r="B10" t="s">
        <v>399</v>
      </c>
      <c r="C10">
        <v>1800000</v>
      </c>
      <c r="D10" t="s">
        <v>396</v>
      </c>
      <c r="E10" t="s">
        <v>397</v>
      </c>
      <c r="F10" t="s">
        <v>379</v>
      </c>
      <c r="H10" t="s">
        <v>209</v>
      </c>
      <c r="I10" t="s">
        <v>323</v>
      </c>
    </row>
    <row r="11" spans="1:9" x14ac:dyDescent="0.45">
      <c r="A11" t="s">
        <v>107</v>
      </c>
      <c r="B11" t="s">
        <v>398</v>
      </c>
      <c r="C11">
        <v>600000</v>
      </c>
      <c r="D11" t="s">
        <v>400</v>
      </c>
      <c r="E11" t="s">
        <v>401</v>
      </c>
      <c r="F11" t="s">
        <v>379</v>
      </c>
      <c r="H11" t="s">
        <v>209</v>
      </c>
      <c r="I11" t="s">
        <v>324</v>
      </c>
    </row>
    <row r="12" spans="1:9" x14ac:dyDescent="0.45">
      <c r="A12" t="s">
        <v>108</v>
      </c>
      <c r="B12" t="s">
        <v>402</v>
      </c>
      <c r="C12">
        <v>800000</v>
      </c>
      <c r="D12" t="s">
        <v>403</v>
      </c>
      <c r="E12" t="s">
        <v>404</v>
      </c>
      <c r="F12" t="s">
        <v>379</v>
      </c>
      <c r="H12" t="s">
        <v>201</v>
      </c>
      <c r="I12" t="s">
        <v>325</v>
      </c>
    </row>
    <row r="13" spans="1:9" x14ac:dyDescent="0.45">
      <c r="A13" t="s">
        <v>109</v>
      </c>
      <c r="B13" t="s">
        <v>406</v>
      </c>
      <c r="C13">
        <v>120000</v>
      </c>
      <c r="D13" t="s">
        <v>405</v>
      </c>
      <c r="E13" t="s">
        <v>407</v>
      </c>
      <c r="F13" t="s">
        <v>379</v>
      </c>
      <c r="H13" t="s">
        <v>210</v>
      </c>
      <c r="I13" t="s">
        <v>326</v>
      </c>
    </row>
    <row r="14" spans="1:9" x14ac:dyDescent="0.45">
      <c r="A14" t="s">
        <v>110</v>
      </c>
      <c r="B14" t="s">
        <v>409</v>
      </c>
      <c r="C14">
        <v>1680000</v>
      </c>
      <c r="D14" t="s">
        <v>410</v>
      </c>
      <c r="E14" t="s">
        <v>411</v>
      </c>
      <c r="F14" t="s">
        <v>379</v>
      </c>
      <c r="H14" t="s">
        <v>211</v>
      </c>
      <c r="I14" t="s">
        <v>324</v>
      </c>
    </row>
    <row r="15" spans="1:9" x14ac:dyDescent="0.45">
      <c r="A15" t="s">
        <v>111</v>
      </c>
      <c r="B15" t="s">
        <v>414</v>
      </c>
      <c r="C15">
        <v>600000</v>
      </c>
      <c r="D15" t="s">
        <v>415</v>
      </c>
      <c r="E15" t="s">
        <v>416</v>
      </c>
      <c r="F15" t="s">
        <v>379</v>
      </c>
      <c r="H15" t="s">
        <v>212</v>
      </c>
      <c r="I15" t="s">
        <v>319</v>
      </c>
    </row>
    <row r="16" spans="1:9" x14ac:dyDescent="0.45">
      <c r="A16" t="s">
        <v>112</v>
      </c>
      <c r="B16" t="s">
        <v>421</v>
      </c>
      <c r="C16">
        <v>750000</v>
      </c>
      <c r="D16" t="s">
        <v>418</v>
      </c>
      <c r="E16" t="s">
        <v>419</v>
      </c>
      <c r="F16" t="s">
        <v>379</v>
      </c>
      <c r="H16" t="s">
        <v>213</v>
      </c>
      <c r="I16" t="s">
        <v>321</v>
      </c>
    </row>
    <row r="17" spans="1:9" x14ac:dyDescent="0.45">
      <c r="A17" t="s">
        <v>113</v>
      </c>
      <c r="B17" t="s">
        <v>422</v>
      </c>
      <c r="C17">
        <v>1049999.9999999998</v>
      </c>
      <c r="D17" t="s">
        <v>423</v>
      </c>
      <c r="E17" t="s">
        <v>424</v>
      </c>
      <c r="F17" t="s">
        <v>379</v>
      </c>
      <c r="H17" t="s">
        <v>214</v>
      </c>
      <c r="I17" t="s">
        <v>318</v>
      </c>
    </row>
    <row r="18" spans="1:9" x14ac:dyDescent="0.45">
      <c r="A18" t="s">
        <v>114</v>
      </c>
      <c r="B18" t="s">
        <v>426</v>
      </c>
      <c r="C18">
        <v>1550000</v>
      </c>
      <c r="D18" t="s">
        <v>427</v>
      </c>
      <c r="E18" t="s">
        <v>428</v>
      </c>
      <c r="F18" t="s">
        <v>379</v>
      </c>
      <c r="H18" t="s">
        <v>215</v>
      </c>
      <c r="I18" t="s">
        <v>319</v>
      </c>
    </row>
    <row r="19" spans="1:9" x14ac:dyDescent="0.45">
      <c r="A19" t="s">
        <v>115</v>
      </c>
      <c r="B19" t="s">
        <v>429</v>
      </c>
      <c r="C19">
        <v>900000</v>
      </c>
      <c r="D19" t="s">
        <v>430</v>
      </c>
      <c r="E19" t="s">
        <v>431</v>
      </c>
      <c r="F19" t="s">
        <v>379</v>
      </c>
      <c r="H19" t="s">
        <v>216</v>
      </c>
      <c r="I19" t="s">
        <v>326</v>
      </c>
    </row>
    <row r="20" spans="1:9" x14ac:dyDescent="0.45">
      <c r="A20" t="s">
        <v>116</v>
      </c>
      <c r="B20" t="s">
        <v>432</v>
      </c>
      <c r="C20">
        <v>209999.99999999997</v>
      </c>
      <c r="D20" t="s">
        <v>433</v>
      </c>
      <c r="E20" t="s">
        <v>434</v>
      </c>
      <c r="F20" t="s">
        <v>435</v>
      </c>
      <c r="H20" t="s">
        <v>217</v>
      </c>
      <c r="I20" t="s">
        <v>320</v>
      </c>
    </row>
    <row r="21" spans="1:9" x14ac:dyDescent="0.45">
      <c r="A21" t="s">
        <v>188</v>
      </c>
      <c r="B21" t="s">
        <v>436</v>
      </c>
      <c r="C21">
        <v>1200000</v>
      </c>
      <c r="D21" t="s">
        <v>437</v>
      </c>
      <c r="E21" t="s">
        <v>438</v>
      </c>
      <c r="F21" t="s">
        <v>449</v>
      </c>
      <c r="H21" t="s">
        <v>218</v>
      </c>
      <c r="I21" t="s">
        <v>322</v>
      </c>
    </row>
    <row r="22" spans="1:9" x14ac:dyDescent="0.45">
      <c r="A22" t="s">
        <v>440</v>
      </c>
      <c r="B22" t="s">
        <v>442</v>
      </c>
      <c r="C22">
        <v>900000</v>
      </c>
      <c r="D22" t="s">
        <v>443</v>
      </c>
      <c r="E22" t="s">
        <v>444</v>
      </c>
      <c r="F22" t="s">
        <v>435</v>
      </c>
      <c r="H22" t="s">
        <v>219</v>
      </c>
      <c r="I22" t="s">
        <v>321</v>
      </c>
    </row>
    <row r="23" spans="1:9" x14ac:dyDescent="0.45">
      <c r="A23" t="s">
        <v>441</v>
      </c>
      <c r="B23" t="s">
        <v>446</v>
      </c>
      <c r="C23">
        <v>195000</v>
      </c>
      <c r="D23" t="s">
        <v>447</v>
      </c>
      <c r="E23" t="s">
        <v>448</v>
      </c>
      <c r="F23" t="s">
        <v>449</v>
      </c>
      <c r="H23" t="s">
        <v>220</v>
      </c>
      <c r="I23" t="s">
        <v>319</v>
      </c>
    </row>
    <row r="24" spans="1:9" x14ac:dyDescent="0.45">
      <c r="A24" t="s">
        <v>457</v>
      </c>
      <c r="B24" t="s">
        <v>458</v>
      </c>
      <c r="C24">
        <v>600000</v>
      </c>
      <c r="D24" t="s">
        <v>459</v>
      </c>
      <c r="E24" t="s">
        <v>460</v>
      </c>
      <c r="F24" t="s">
        <v>449</v>
      </c>
      <c r="H24" t="s">
        <v>220</v>
      </c>
      <c r="I24" t="s">
        <v>319</v>
      </c>
    </row>
    <row r="25" spans="1:9" x14ac:dyDescent="0.45">
      <c r="A25" t="s">
        <v>461</v>
      </c>
      <c r="B25" t="s">
        <v>463</v>
      </c>
      <c r="C25">
        <v>900000</v>
      </c>
      <c r="D25" t="s">
        <v>438</v>
      </c>
      <c r="E25" t="s">
        <v>464</v>
      </c>
      <c r="F25" t="s">
        <v>449</v>
      </c>
      <c r="H25" t="s">
        <v>203</v>
      </c>
      <c r="I25" t="s">
        <v>320</v>
      </c>
    </row>
    <row r="26" spans="1:9" x14ac:dyDescent="0.45">
      <c r="A26" t="s">
        <v>466</v>
      </c>
      <c r="B26" t="s">
        <v>467</v>
      </c>
      <c r="C26">
        <v>1800000</v>
      </c>
      <c r="D26" t="s">
        <v>437</v>
      </c>
      <c r="E26" t="s">
        <v>438</v>
      </c>
      <c r="F26" t="s">
        <v>449</v>
      </c>
      <c r="H26" t="s">
        <v>202</v>
      </c>
      <c r="I26" t="s">
        <v>321</v>
      </c>
    </row>
    <row r="27" spans="1:9" x14ac:dyDescent="0.45">
      <c r="A27" t="s">
        <v>469</v>
      </c>
      <c r="B27" t="s">
        <v>471</v>
      </c>
      <c r="C27">
        <v>6089999.9999999991</v>
      </c>
      <c r="D27" t="s">
        <v>472</v>
      </c>
      <c r="E27" t="s">
        <v>473</v>
      </c>
      <c r="F27" t="s">
        <v>435</v>
      </c>
      <c r="H27" t="s">
        <v>204</v>
      </c>
      <c r="I27" t="s">
        <v>322</v>
      </c>
    </row>
    <row r="28" spans="1:9" x14ac:dyDescent="0.45">
      <c r="A28" t="s">
        <v>470</v>
      </c>
      <c r="B28" t="s">
        <v>475</v>
      </c>
      <c r="C28">
        <v>419999.99999999994</v>
      </c>
      <c r="D28" t="s">
        <v>476</v>
      </c>
      <c r="E28" t="s">
        <v>477</v>
      </c>
      <c r="F28" t="s">
        <v>449</v>
      </c>
      <c r="H28" t="s">
        <v>209</v>
      </c>
      <c r="I28" t="s">
        <v>319</v>
      </c>
    </row>
    <row r="29" spans="1:9" x14ac:dyDescent="0.45">
      <c r="A29" t="s">
        <v>480</v>
      </c>
      <c r="B29" t="s">
        <v>481</v>
      </c>
      <c r="C29">
        <v>550000</v>
      </c>
      <c r="D29" t="s">
        <v>482</v>
      </c>
      <c r="E29" t="s">
        <v>483</v>
      </c>
      <c r="F29" t="s">
        <v>435</v>
      </c>
      <c r="H29" t="s">
        <v>213</v>
      </c>
      <c r="I29" t="s">
        <v>323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7E5E2-0CC5-4A3D-B7D7-EF796160019B}">
  <dimension ref="A1:E29"/>
  <sheetViews>
    <sheetView topLeftCell="A10" workbookViewId="0">
      <selection activeCell="A2" sqref="A2:E29"/>
    </sheetView>
  </sheetViews>
  <sheetFormatPr defaultRowHeight="14.25" x14ac:dyDescent="0.45"/>
  <cols>
    <col min="1" max="1" width="12.59765625" bestFit="1" customWidth="1"/>
    <col min="2" max="3" width="15.19921875" bestFit="1" customWidth="1"/>
    <col min="4" max="4" width="13.1328125" bestFit="1" customWidth="1"/>
    <col min="5" max="5" width="7.73046875" bestFit="1" customWidth="1"/>
  </cols>
  <sheetData>
    <row r="1" spans="1:5" x14ac:dyDescent="0.45">
      <c r="A1" t="s">
        <v>11</v>
      </c>
      <c r="B1" t="s">
        <v>12</v>
      </c>
      <c r="C1" t="s">
        <v>13</v>
      </c>
      <c r="D1" t="s">
        <v>370</v>
      </c>
      <c r="E1" t="s">
        <v>14</v>
      </c>
    </row>
    <row r="2" spans="1:5" x14ac:dyDescent="0.45">
      <c r="A2" t="s">
        <v>79</v>
      </c>
      <c r="B2" t="s">
        <v>372</v>
      </c>
      <c r="C2" t="s">
        <v>373</v>
      </c>
      <c r="D2">
        <v>20000000</v>
      </c>
      <c r="E2" t="s">
        <v>98</v>
      </c>
    </row>
    <row r="3" spans="1:5" x14ac:dyDescent="0.45">
      <c r="A3" t="s">
        <v>80</v>
      </c>
      <c r="B3" t="s">
        <v>371</v>
      </c>
      <c r="C3" t="s">
        <v>425</v>
      </c>
      <c r="D3">
        <v>10000000</v>
      </c>
      <c r="E3" t="s">
        <v>99</v>
      </c>
    </row>
    <row r="4" spans="1:5" x14ac:dyDescent="0.45">
      <c r="A4" t="s">
        <v>81</v>
      </c>
      <c r="B4" t="s">
        <v>377</v>
      </c>
      <c r="C4" t="s">
        <v>378</v>
      </c>
      <c r="D4">
        <v>10000000</v>
      </c>
      <c r="E4" t="s">
        <v>100</v>
      </c>
    </row>
    <row r="5" spans="1:5" x14ac:dyDescent="0.45">
      <c r="A5" t="s">
        <v>82</v>
      </c>
      <c r="B5" t="s">
        <v>380</v>
      </c>
      <c r="C5" t="s">
        <v>381</v>
      </c>
      <c r="D5">
        <v>0</v>
      </c>
      <c r="E5" t="s">
        <v>101</v>
      </c>
    </row>
    <row r="6" spans="1:5" x14ac:dyDescent="0.45">
      <c r="A6" t="s">
        <v>83</v>
      </c>
      <c r="B6" t="s">
        <v>384</v>
      </c>
      <c r="C6" t="s">
        <v>385</v>
      </c>
      <c r="D6">
        <v>10000000</v>
      </c>
      <c r="E6" t="s">
        <v>102</v>
      </c>
    </row>
    <row r="7" spans="1:5" x14ac:dyDescent="0.45">
      <c r="A7" t="s">
        <v>84</v>
      </c>
      <c r="B7" t="s">
        <v>390</v>
      </c>
      <c r="C7" t="s">
        <v>389</v>
      </c>
      <c r="D7">
        <v>10000000</v>
      </c>
      <c r="E7" t="s">
        <v>103</v>
      </c>
    </row>
    <row r="8" spans="1:5" x14ac:dyDescent="0.45">
      <c r="A8" t="s">
        <v>85</v>
      </c>
      <c r="B8" t="s">
        <v>392</v>
      </c>
      <c r="C8" t="s">
        <v>474</v>
      </c>
      <c r="D8">
        <v>10000000</v>
      </c>
      <c r="E8" t="s">
        <v>104</v>
      </c>
    </row>
    <row r="9" spans="1:5" x14ac:dyDescent="0.45">
      <c r="A9" t="s">
        <v>86</v>
      </c>
      <c r="B9" t="s">
        <v>394</v>
      </c>
      <c r="C9" t="s">
        <v>395</v>
      </c>
      <c r="D9">
        <v>0</v>
      </c>
      <c r="E9" t="s">
        <v>105</v>
      </c>
    </row>
    <row r="10" spans="1:5" x14ac:dyDescent="0.45">
      <c r="A10" t="s">
        <v>87</v>
      </c>
      <c r="B10" t="s">
        <v>396</v>
      </c>
      <c r="C10" t="s">
        <v>397</v>
      </c>
      <c r="D10">
        <v>30000000</v>
      </c>
      <c r="E10" t="s">
        <v>106</v>
      </c>
    </row>
    <row r="11" spans="1:5" x14ac:dyDescent="0.45">
      <c r="A11" t="s">
        <v>88</v>
      </c>
      <c r="B11" t="s">
        <v>400</v>
      </c>
      <c r="C11" t="s">
        <v>401</v>
      </c>
      <c r="D11">
        <v>10000000</v>
      </c>
      <c r="E11" t="s">
        <v>107</v>
      </c>
    </row>
    <row r="12" spans="1:5" x14ac:dyDescent="0.45">
      <c r="A12" t="s">
        <v>89</v>
      </c>
      <c r="B12" t="s">
        <v>403</v>
      </c>
      <c r="C12" t="s">
        <v>404</v>
      </c>
      <c r="D12">
        <v>10000000</v>
      </c>
      <c r="E12" t="s">
        <v>108</v>
      </c>
    </row>
    <row r="13" spans="1:5" x14ac:dyDescent="0.45">
      <c r="A13" t="s">
        <v>90</v>
      </c>
      <c r="B13" t="s">
        <v>405</v>
      </c>
      <c r="C13" t="s">
        <v>407</v>
      </c>
      <c r="D13">
        <v>0</v>
      </c>
      <c r="E13" t="s">
        <v>109</v>
      </c>
    </row>
    <row r="14" spans="1:5" x14ac:dyDescent="0.45">
      <c r="A14" t="s">
        <v>91</v>
      </c>
      <c r="B14" t="s">
        <v>410</v>
      </c>
      <c r="C14" t="s">
        <v>411</v>
      </c>
      <c r="D14">
        <v>20000000</v>
      </c>
      <c r="E14" t="s">
        <v>110</v>
      </c>
    </row>
    <row r="15" spans="1:5" x14ac:dyDescent="0.45">
      <c r="A15" t="s">
        <v>92</v>
      </c>
      <c r="B15" t="s">
        <v>415</v>
      </c>
      <c r="C15" t="s">
        <v>416</v>
      </c>
      <c r="D15">
        <v>10000000</v>
      </c>
      <c r="E15" t="s">
        <v>111</v>
      </c>
    </row>
    <row r="16" spans="1:5" x14ac:dyDescent="0.45">
      <c r="A16" t="s">
        <v>93</v>
      </c>
      <c r="B16" t="s">
        <v>418</v>
      </c>
      <c r="C16" t="s">
        <v>419</v>
      </c>
      <c r="D16">
        <v>10000000</v>
      </c>
      <c r="E16" t="s">
        <v>112</v>
      </c>
    </row>
    <row r="17" spans="1:5" x14ac:dyDescent="0.45">
      <c r="A17" t="s">
        <v>94</v>
      </c>
      <c r="B17" t="s">
        <v>423</v>
      </c>
      <c r="C17" t="s">
        <v>424</v>
      </c>
      <c r="D17">
        <v>10000000</v>
      </c>
      <c r="E17" t="s">
        <v>113</v>
      </c>
    </row>
    <row r="18" spans="1:5" x14ac:dyDescent="0.45">
      <c r="A18" t="s">
        <v>95</v>
      </c>
      <c r="B18" t="s">
        <v>427</v>
      </c>
      <c r="C18" t="s">
        <v>428</v>
      </c>
      <c r="D18">
        <v>20000000</v>
      </c>
      <c r="E18" t="s">
        <v>114</v>
      </c>
    </row>
    <row r="19" spans="1:5" x14ac:dyDescent="0.45">
      <c r="A19" t="s">
        <v>96</v>
      </c>
      <c r="B19" t="s">
        <v>430</v>
      </c>
      <c r="C19" t="s">
        <v>431</v>
      </c>
      <c r="D19">
        <v>10000000</v>
      </c>
      <c r="E19" t="s">
        <v>115</v>
      </c>
    </row>
    <row r="20" spans="1:5" x14ac:dyDescent="0.45">
      <c r="A20" t="s">
        <v>97</v>
      </c>
      <c r="B20" t="s">
        <v>433</v>
      </c>
      <c r="C20" t="s">
        <v>434</v>
      </c>
      <c r="D20">
        <v>0</v>
      </c>
      <c r="E20" t="s">
        <v>116</v>
      </c>
    </row>
    <row r="21" spans="1:5" x14ac:dyDescent="0.45">
      <c r="A21" t="s">
        <v>145</v>
      </c>
      <c r="B21" t="s">
        <v>437</v>
      </c>
      <c r="C21" t="s">
        <v>438</v>
      </c>
      <c r="D21">
        <v>20000000</v>
      </c>
      <c r="E21" t="s">
        <v>188</v>
      </c>
    </row>
    <row r="22" spans="1:5" x14ac:dyDescent="0.45">
      <c r="A22" t="s">
        <v>445</v>
      </c>
      <c r="B22" t="s">
        <v>443</v>
      </c>
      <c r="C22" t="s">
        <v>444</v>
      </c>
      <c r="D22">
        <v>10000000</v>
      </c>
      <c r="E22" t="s">
        <v>440</v>
      </c>
    </row>
    <row r="23" spans="1:5" x14ac:dyDescent="0.45">
      <c r="A23" t="s">
        <v>450</v>
      </c>
      <c r="B23" t="s">
        <v>447</v>
      </c>
      <c r="C23" t="s">
        <v>448</v>
      </c>
      <c r="D23">
        <v>0</v>
      </c>
      <c r="E23" t="s">
        <v>441</v>
      </c>
    </row>
    <row r="24" spans="1:5" x14ac:dyDescent="0.45">
      <c r="A24" t="s">
        <v>462</v>
      </c>
      <c r="B24" t="s">
        <v>459</v>
      </c>
      <c r="C24" t="s">
        <v>460</v>
      </c>
      <c r="D24">
        <v>10000000</v>
      </c>
      <c r="E24" t="s">
        <v>457</v>
      </c>
    </row>
    <row r="25" spans="1:5" x14ac:dyDescent="0.45">
      <c r="A25" t="s">
        <v>468</v>
      </c>
      <c r="B25" t="s">
        <v>438</v>
      </c>
      <c r="C25" t="s">
        <v>464</v>
      </c>
      <c r="D25">
        <v>10000000</v>
      </c>
      <c r="E25" t="s">
        <v>461</v>
      </c>
    </row>
    <row r="26" spans="1:5" x14ac:dyDescent="0.45">
      <c r="A26" t="s">
        <v>465</v>
      </c>
      <c r="B26" t="s">
        <v>437</v>
      </c>
      <c r="C26" t="s">
        <v>438</v>
      </c>
      <c r="D26">
        <v>20000000</v>
      </c>
      <c r="E26" t="s">
        <v>466</v>
      </c>
    </row>
    <row r="27" spans="1:5" x14ac:dyDescent="0.45">
      <c r="A27" t="s">
        <v>478</v>
      </c>
      <c r="B27" t="s">
        <v>472</v>
      </c>
      <c r="C27" t="s">
        <v>473</v>
      </c>
      <c r="D27">
        <v>20000000</v>
      </c>
      <c r="E27" t="s">
        <v>469</v>
      </c>
    </row>
    <row r="28" spans="1:5" x14ac:dyDescent="0.45">
      <c r="A28" t="s">
        <v>479</v>
      </c>
      <c r="B28" t="s">
        <v>476</v>
      </c>
      <c r="C28" t="s">
        <v>477</v>
      </c>
      <c r="D28">
        <v>0</v>
      </c>
      <c r="E28" t="s">
        <v>470</v>
      </c>
    </row>
    <row r="29" spans="1:5" x14ac:dyDescent="0.45">
      <c r="A29" t="s">
        <v>484</v>
      </c>
      <c r="B29" t="s">
        <v>482</v>
      </c>
      <c r="C29" t="s">
        <v>483</v>
      </c>
      <c r="D29">
        <v>10000000</v>
      </c>
      <c r="E29" t="s">
        <v>480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E20FB-B23B-4A93-A219-16454E853ED6}">
  <dimension ref="A1:G21"/>
  <sheetViews>
    <sheetView workbookViewId="0">
      <selection activeCell="G2" sqref="G2:G21"/>
    </sheetView>
  </sheetViews>
  <sheetFormatPr defaultRowHeight="14.25" x14ac:dyDescent="0.45"/>
  <cols>
    <col min="1" max="1" width="7.59765625" bestFit="1" customWidth="1"/>
    <col min="2" max="2" width="18.265625" bestFit="1" customWidth="1"/>
    <col min="3" max="3" width="9.46484375" bestFit="1" customWidth="1"/>
    <col min="4" max="4" width="10.73046875" bestFit="1" customWidth="1"/>
    <col min="5" max="5" width="68.796875" bestFit="1" customWidth="1"/>
    <col min="6" max="6" width="9.73046875" bestFit="1" customWidth="1"/>
    <col min="7" max="7" width="14.6640625" bestFit="1" customWidth="1"/>
  </cols>
  <sheetData>
    <row r="1" spans="1:7" x14ac:dyDescent="0.45">
      <c r="A1" t="s">
        <v>194</v>
      </c>
      <c r="B1" t="s">
        <v>195</v>
      </c>
      <c r="C1" t="s">
        <v>198</v>
      </c>
      <c r="D1" t="s">
        <v>197</v>
      </c>
      <c r="E1" t="s">
        <v>196</v>
      </c>
      <c r="F1" t="s">
        <v>199</v>
      </c>
      <c r="G1" t="s">
        <v>200</v>
      </c>
    </row>
    <row r="2" spans="1:7" x14ac:dyDescent="0.45">
      <c r="A2" t="s">
        <v>201</v>
      </c>
      <c r="B2" t="s">
        <v>221</v>
      </c>
      <c r="C2" t="s">
        <v>240</v>
      </c>
      <c r="D2" t="s">
        <v>334</v>
      </c>
      <c r="E2" t="s">
        <v>243</v>
      </c>
      <c r="F2">
        <v>938776266</v>
      </c>
      <c r="G2">
        <v>2000000</v>
      </c>
    </row>
    <row r="3" spans="1:7" x14ac:dyDescent="0.45">
      <c r="A3" t="s">
        <v>202</v>
      </c>
      <c r="B3" t="s">
        <v>222</v>
      </c>
      <c r="C3" t="s">
        <v>241</v>
      </c>
      <c r="D3" t="s">
        <v>335</v>
      </c>
      <c r="E3" t="s">
        <v>244</v>
      </c>
      <c r="F3">
        <v>912300247</v>
      </c>
      <c r="G3">
        <v>2850000</v>
      </c>
    </row>
    <row r="4" spans="1:7" x14ac:dyDescent="0.45">
      <c r="A4" t="s">
        <v>203</v>
      </c>
      <c r="B4" t="s">
        <v>223</v>
      </c>
      <c r="C4" t="s">
        <v>240</v>
      </c>
      <c r="D4" t="s">
        <v>336</v>
      </c>
      <c r="E4" t="s">
        <v>245</v>
      </c>
      <c r="F4">
        <v>915133607</v>
      </c>
      <c r="G4">
        <v>1560000</v>
      </c>
    </row>
    <row r="5" spans="1:7" x14ac:dyDescent="0.45">
      <c r="A5" t="s">
        <v>204</v>
      </c>
      <c r="B5" t="s">
        <v>224</v>
      </c>
      <c r="C5" t="s">
        <v>240</v>
      </c>
      <c r="D5" t="s">
        <v>337</v>
      </c>
      <c r="E5" t="s">
        <v>246</v>
      </c>
      <c r="F5">
        <v>915391312</v>
      </c>
      <c r="G5">
        <v>6929999.9999999991</v>
      </c>
    </row>
    <row r="6" spans="1:7" x14ac:dyDescent="0.45">
      <c r="A6" t="s">
        <v>205</v>
      </c>
      <c r="B6" t="s">
        <v>225</v>
      </c>
      <c r="C6" t="s">
        <v>241</v>
      </c>
      <c r="D6" t="s">
        <v>344</v>
      </c>
      <c r="E6" t="s">
        <v>247</v>
      </c>
      <c r="F6">
        <v>913602103</v>
      </c>
      <c r="G6">
        <v>825000</v>
      </c>
    </row>
    <row r="7" spans="1:7" x14ac:dyDescent="0.45">
      <c r="A7" t="s">
        <v>206</v>
      </c>
      <c r="B7" t="s">
        <v>226</v>
      </c>
      <c r="C7" t="s">
        <v>241</v>
      </c>
      <c r="D7" t="s">
        <v>345</v>
      </c>
      <c r="E7" t="s">
        <v>248</v>
      </c>
      <c r="F7">
        <v>905372666</v>
      </c>
      <c r="G7">
        <v>600000</v>
      </c>
    </row>
    <row r="8" spans="1:7" x14ac:dyDescent="0.45">
      <c r="A8" t="s">
        <v>207</v>
      </c>
      <c r="B8" t="s">
        <v>227</v>
      </c>
      <c r="C8" t="s">
        <v>240</v>
      </c>
      <c r="D8" t="s">
        <v>338</v>
      </c>
      <c r="E8" t="s">
        <v>249</v>
      </c>
      <c r="F8">
        <v>912222798</v>
      </c>
      <c r="G8">
        <v>2519999.9999999995</v>
      </c>
    </row>
    <row r="9" spans="1:7" x14ac:dyDescent="0.45">
      <c r="A9" t="s">
        <v>208</v>
      </c>
      <c r="B9" t="s">
        <v>228</v>
      </c>
      <c r="C9" t="s">
        <v>240</v>
      </c>
      <c r="D9" t="s">
        <v>346</v>
      </c>
      <c r="E9" t="s">
        <v>250</v>
      </c>
      <c r="F9">
        <v>913295947</v>
      </c>
      <c r="G9">
        <v>240000</v>
      </c>
    </row>
    <row r="10" spans="1:7" x14ac:dyDescent="0.45">
      <c r="A10" t="s">
        <v>209</v>
      </c>
      <c r="B10" t="s">
        <v>229</v>
      </c>
      <c r="C10" t="s">
        <v>241</v>
      </c>
      <c r="D10" t="s">
        <v>339</v>
      </c>
      <c r="E10" t="s">
        <v>251</v>
      </c>
      <c r="F10">
        <v>979749536</v>
      </c>
      <c r="G10">
        <v>2820000</v>
      </c>
    </row>
    <row r="11" spans="1:7" x14ac:dyDescent="0.45">
      <c r="A11" t="s">
        <v>210</v>
      </c>
      <c r="B11" t="s">
        <v>230</v>
      </c>
      <c r="C11" t="s">
        <v>240</v>
      </c>
      <c r="D11" t="s">
        <v>347</v>
      </c>
      <c r="E11" t="s">
        <v>252</v>
      </c>
      <c r="F11">
        <v>914418539</v>
      </c>
      <c r="G11">
        <v>120000</v>
      </c>
    </row>
    <row r="12" spans="1:7" x14ac:dyDescent="0.45">
      <c r="A12" t="s">
        <v>211</v>
      </c>
      <c r="B12" t="s">
        <v>231</v>
      </c>
      <c r="C12" t="s">
        <v>240</v>
      </c>
      <c r="D12" t="s">
        <v>348</v>
      </c>
      <c r="E12" t="s">
        <v>253</v>
      </c>
      <c r="F12">
        <v>944747978</v>
      </c>
      <c r="G12">
        <v>1680000</v>
      </c>
    </row>
    <row r="13" spans="1:7" x14ac:dyDescent="0.45">
      <c r="A13" t="s">
        <v>212</v>
      </c>
      <c r="B13" t="s">
        <v>232</v>
      </c>
      <c r="C13" t="s">
        <v>240</v>
      </c>
      <c r="D13" t="s">
        <v>349</v>
      </c>
      <c r="E13" t="s">
        <v>254</v>
      </c>
      <c r="F13">
        <v>949234388</v>
      </c>
      <c r="G13">
        <v>600000</v>
      </c>
    </row>
    <row r="14" spans="1:7" x14ac:dyDescent="0.45">
      <c r="A14" t="s">
        <v>213</v>
      </c>
      <c r="B14" t="s">
        <v>233</v>
      </c>
      <c r="C14" t="s">
        <v>240</v>
      </c>
      <c r="D14" t="s">
        <v>340</v>
      </c>
      <c r="E14" t="s">
        <v>255</v>
      </c>
      <c r="F14">
        <v>949522905</v>
      </c>
      <c r="G14">
        <v>1300000</v>
      </c>
    </row>
    <row r="15" spans="1:7" x14ac:dyDescent="0.45">
      <c r="A15" t="s">
        <v>214</v>
      </c>
      <c r="B15" t="s">
        <v>234</v>
      </c>
      <c r="C15" t="s">
        <v>240</v>
      </c>
      <c r="D15" t="s">
        <v>350</v>
      </c>
      <c r="E15" t="s">
        <v>256</v>
      </c>
      <c r="F15">
        <v>911375199</v>
      </c>
      <c r="G15">
        <v>1049999.9999999998</v>
      </c>
    </row>
    <row r="16" spans="1:7" x14ac:dyDescent="0.45">
      <c r="A16" t="s">
        <v>215</v>
      </c>
      <c r="B16" t="s">
        <v>235</v>
      </c>
      <c r="C16" t="s">
        <v>241</v>
      </c>
      <c r="D16" t="s">
        <v>351</v>
      </c>
      <c r="E16" t="s">
        <v>257</v>
      </c>
      <c r="F16">
        <v>919795257</v>
      </c>
      <c r="G16">
        <v>1550000</v>
      </c>
    </row>
    <row r="17" spans="1:7" x14ac:dyDescent="0.45">
      <c r="A17" t="s">
        <v>216</v>
      </c>
      <c r="B17" t="s">
        <v>236</v>
      </c>
      <c r="C17" t="s">
        <v>241</v>
      </c>
      <c r="D17" t="s">
        <v>352</v>
      </c>
      <c r="E17" t="s">
        <v>258</v>
      </c>
      <c r="F17">
        <v>977097698</v>
      </c>
      <c r="G17">
        <v>900000</v>
      </c>
    </row>
    <row r="18" spans="1:7" x14ac:dyDescent="0.45">
      <c r="A18" t="s">
        <v>217</v>
      </c>
      <c r="B18" t="s">
        <v>237</v>
      </c>
      <c r="C18" t="s">
        <v>241</v>
      </c>
      <c r="D18" t="s">
        <v>353</v>
      </c>
      <c r="E18" t="s">
        <v>259</v>
      </c>
      <c r="F18">
        <v>912980878</v>
      </c>
      <c r="G18">
        <v>209999.99999999997</v>
      </c>
    </row>
    <row r="19" spans="1:7" x14ac:dyDescent="0.45">
      <c r="A19" t="s">
        <v>218</v>
      </c>
      <c r="B19" t="s">
        <v>238</v>
      </c>
      <c r="C19" t="s">
        <v>241</v>
      </c>
      <c r="D19" t="s">
        <v>343</v>
      </c>
      <c r="E19" t="s">
        <v>260</v>
      </c>
      <c r="F19">
        <v>854569729</v>
      </c>
      <c r="G19">
        <v>1200000</v>
      </c>
    </row>
    <row r="20" spans="1:7" x14ac:dyDescent="0.45">
      <c r="A20" t="s">
        <v>219</v>
      </c>
      <c r="B20" t="s">
        <v>239</v>
      </c>
      <c r="C20" t="s">
        <v>241</v>
      </c>
      <c r="D20" t="s">
        <v>341</v>
      </c>
      <c r="E20" t="s">
        <v>261</v>
      </c>
      <c r="F20">
        <v>917822121</v>
      </c>
      <c r="G20">
        <v>900000</v>
      </c>
    </row>
    <row r="21" spans="1:7" x14ac:dyDescent="0.45">
      <c r="A21" t="s">
        <v>220</v>
      </c>
      <c r="B21" t="s">
        <v>242</v>
      </c>
      <c r="C21" t="s">
        <v>240</v>
      </c>
      <c r="D21" t="s">
        <v>342</v>
      </c>
      <c r="E21" t="s">
        <v>262</v>
      </c>
      <c r="F21">
        <v>945951146</v>
      </c>
      <c r="G21">
        <v>795000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2338-D103-4DEC-BD79-1253548D6ABF}">
  <dimension ref="A1:X52"/>
  <sheetViews>
    <sheetView zoomScale="50" zoomScaleNormal="113" workbookViewId="0">
      <selection activeCell="B22" sqref="B22"/>
    </sheetView>
  </sheetViews>
  <sheetFormatPr defaultRowHeight="14.25" x14ac:dyDescent="0.45"/>
  <cols>
    <col min="1" max="1" width="9.06640625" bestFit="1" customWidth="1"/>
    <col min="2" max="2" width="8.6640625" bestFit="1" customWidth="1"/>
    <col min="3" max="3" width="9.06640625" bestFit="1" customWidth="1"/>
    <col min="4" max="4" width="9.796875" bestFit="1" customWidth="1"/>
    <col min="5" max="5" width="7.06640625" bestFit="1" customWidth="1"/>
    <col min="6" max="6" width="5.3984375" bestFit="1" customWidth="1"/>
    <col min="7" max="7" width="9.06640625" bestFit="1" customWidth="1"/>
    <col min="8" max="8" width="10.1328125" bestFit="1" customWidth="1"/>
    <col min="9" max="9" width="16.46484375" bestFit="1" customWidth="1"/>
    <col min="10" max="10" width="21" bestFit="1" customWidth="1"/>
    <col min="11" max="12" width="16.86328125" bestFit="1" customWidth="1"/>
    <col min="13" max="13" width="71.46484375" bestFit="1" customWidth="1"/>
    <col min="14" max="14" width="13" bestFit="1" customWidth="1"/>
    <col min="15" max="15" width="17.73046875" customWidth="1"/>
    <col min="16" max="16" width="9.9296875" bestFit="1" customWidth="1"/>
    <col min="18" max="18" width="14.1328125" bestFit="1" customWidth="1"/>
    <col min="19" max="20" width="15.86328125" bestFit="1" customWidth="1"/>
    <col min="21" max="21" width="25.9296875" bestFit="1" customWidth="1"/>
    <col min="22" max="22" width="12.06640625" bestFit="1" customWidth="1"/>
    <col min="23" max="23" width="11.46484375" bestFit="1" customWidth="1"/>
    <col min="24" max="24" width="10.73046875" bestFit="1" customWidth="1"/>
  </cols>
  <sheetData>
    <row r="1" spans="1:22" x14ac:dyDescent="0.45">
      <c r="A1" t="s">
        <v>14</v>
      </c>
      <c r="B1" t="s">
        <v>0</v>
      </c>
      <c r="C1" t="s">
        <v>366</v>
      </c>
      <c r="D1" t="s">
        <v>17</v>
      </c>
      <c r="E1" t="s">
        <v>4</v>
      </c>
      <c r="F1" t="s">
        <v>0</v>
      </c>
      <c r="G1" t="s">
        <v>6</v>
      </c>
      <c r="H1" s="5" t="s">
        <v>14</v>
      </c>
      <c r="I1" s="5" t="s">
        <v>16</v>
      </c>
      <c r="J1" s="5" t="s">
        <v>327</v>
      </c>
      <c r="K1" s="5" t="s">
        <v>328</v>
      </c>
      <c r="L1" s="5" t="s">
        <v>329</v>
      </c>
      <c r="M1" s="5" t="s">
        <v>19</v>
      </c>
      <c r="N1" s="5" t="s">
        <v>330</v>
      </c>
      <c r="O1" s="5" t="s">
        <v>194</v>
      </c>
      <c r="P1" s="5" t="s">
        <v>316</v>
      </c>
      <c r="R1" t="s">
        <v>11</v>
      </c>
      <c r="S1" t="s">
        <v>12</v>
      </c>
      <c r="T1" t="s">
        <v>13</v>
      </c>
      <c r="U1" t="s">
        <v>370</v>
      </c>
      <c r="V1" t="s">
        <v>14</v>
      </c>
    </row>
    <row r="2" spans="1:22" x14ac:dyDescent="0.45">
      <c r="A2" s="5" t="s">
        <v>98</v>
      </c>
      <c r="B2" t="s">
        <v>23</v>
      </c>
      <c r="C2">
        <v>4</v>
      </c>
      <c r="D2">
        <f>C2/4*E2</f>
        <v>500000</v>
      </c>
      <c r="E2">
        <v>500000</v>
      </c>
      <c r="F2" s="44" t="s">
        <v>23</v>
      </c>
      <c r="G2">
        <v>10000000</v>
      </c>
      <c r="H2" s="5" t="s">
        <v>98</v>
      </c>
      <c r="I2" s="45" t="s">
        <v>374</v>
      </c>
      <c r="J2" s="5">
        <f>SUMIF(A2:A21, H2,D2:D21)</f>
        <v>1200000</v>
      </c>
      <c r="K2" s="45" t="s">
        <v>372</v>
      </c>
      <c r="L2" s="45" t="s">
        <v>373</v>
      </c>
      <c r="M2" s="5" t="s">
        <v>379</v>
      </c>
      <c r="N2" s="5"/>
      <c r="O2" s="5" t="s">
        <v>201</v>
      </c>
      <c r="P2" s="5" t="s">
        <v>317</v>
      </c>
      <c r="R2" t="s">
        <v>79</v>
      </c>
      <c r="S2" s="46" t="str">
        <f t="shared" ref="S2:S13" si="0">K2</f>
        <v>01-01-2024  9:00</v>
      </c>
      <c r="T2" s="46" t="str">
        <f t="shared" ref="T2:T15" si="1">L2</f>
        <v>01-01-2024 13:00</v>
      </c>
      <c r="U2" s="44">
        <v>20000000</v>
      </c>
      <c r="V2" t="s">
        <v>98</v>
      </c>
    </row>
    <row r="3" spans="1:22" x14ac:dyDescent="0.45">
      <c r="A3" s="5" t="s">
        <v>98</v>
      </c>
      <c r="B3" t="s">
        <v>34</v>
      </c>
      <c r="C3">
        <v>4</v>
      </c>
      <c r="D3">
        <f>C3/4*E12</f>
        <v>700000</v>
      </c>
      <c r="E3">
        <v>550000</v>
      </c>
      <c r="F3" t="s">
        <v>25</v>
      </c>
      <c r="G3">
        <v>10000000</v>
      </c>
      <c r="H3" s="5" t="s">
        <v>99</v>
      </c>
      <c r="I3" s="5" t="s">
        <v>375</v>
      </c>
      <c r="J3" s="5">
        <f t="shared" ref="J3:J14" si="2">SUMIF(A3:A22, H3,D3:D22)</f>
        <v>1050000</v>
      </c>
      <c r="K3" s="5" t="s">
        <v>371</v>
      </c>
      <c r="L3" s="5" t="s">
        <v>425</v>
      </c>
      <c r="M3" s="5" t="s">
        <v>379</v>
      </c>
      <c r="N3" s="5"/>
      <c r="O3" s="5" t="s">
        <v>202</v>
      </c>
      <c r="P3" s="5" t="s">
        <v>319</v>
      </c>
      <c r="R3" t="s">
        <v>80</v>
      </c>
      <c r="S3" s="46" t="str">
        <f t="shared" si="0"/>
        <v>20-01-2024 8:00</v>
      </c>
      <c r="T3" s="46" t="str">
        <f t="shared" si="1"/>
        <v>21-01-2024 8:00</v>
      </c>
      <c r="U3" s="44">
        <v>10000000</v>
      </c>
      <c r="V3" t="s">
        <v>99</v>
      </c>
    </row>
    <row r="4" spans="1:22" x14ac:dyDescent="0.45">
      <c r="A4" s="5" t="s">
        <v>99</v>
      </c>
      <c r="B4" t="s">
        <v>451</v>
      </c>
      <c r="C4">
        <v>24</v>
      </c>
      <c r="D4">
        <f>C4/4*E17*H32</f>
        <v>1050000</v>
      </c>
      <c r="E4">
        <v>600000</v>
      </c>
      <c r="F4" t="s">
        <v>26</v>
      </c>
      <c r="G4">
        <v>10000000</v>
      </c>
      <c r="H4" s="5" t="s">
        <v>100</v>
      </c>
      <c r="I4" s="45" t="s">
        <v>376</v>
      </c>
      <c r="J4" s="5">
        <f t="shared" si="2"/>
        <v>660000</v>
      </c>
      <c r="K4" s="47" t="s">
        <v>377</v>
      </c>
      <c r="L4" s="48" t="s">
        <v>378</v>
      </c>
      <c r="M4" s="5" t="s">
        <v>379</v>
      </c>
      <c r="N4" s="5"/>
      <c r="O4" s="5" t="s">
        <v>203</v>
      </c>
      <c r="P4" s="5" t="s">
        <v>320</v>
      </c>
      <c r="R4" t="s">
        <v>81</v>
      </c>
      <c r="S4" s="46" t="str">
        <f t="shared" si="0"/>
        <v>10-02-2024  10:30</v>
      </c>
      <c r="T4" s="46" t="str">
        <f t="shared" si="1"/>
        <v>10-02-2024  18:30</v>
      </c>
      <c r="U4" s="44">
        <v>10000000</v>
      </c>
      <c r="V4" t="s">
        <v>100</v>
      </c>
    </row>
    <row r="5" spans="1:22" x14ac:dyDescent="0.45">
      <c r="A5" s="5" t="s">
        <v>100</v>
      </c>
      <c r="B5" t="s">
        <v>25</v>
      </c>
      <c r="C5">
        <v>8</v>
      </c>
      <c r="D5">
        <f>C5/4*E3*H34</f>
        <v>660000</v>
      </c>
      <c r="E5">
        <v>450000</v>
      </c>
      <c r="F5" t="s">
        <v>27</v>
      </c>
      <c r="G5">
        <v>10000000</v>
      </c>
      <c r="H5" s="5" t="s">
        <v>101</v>
      </c>
      <c r="I5" s="44" t="s">
        <v>382</v>
      </c>
      <c r="J5" s="5">
        <f t="shared" si="2"/>
        <v>839999.99999999988</v>
      </c>
      <c r="K5" s="44" t="s">
        <v>380</v>
      </c>
      <c r="L5" s="44" t="s">
        <v>381</v>
      </c>
      <c r="M5" s="5" t="s">
        <v>379</v>
      </c>
      <c r="N5" s="5"/>
      <c r="O5" s="5" t="s">
        <v>204</v>
      </c>
      <c r="P5" s="5" t="s">
        <v>319</v>
      </c>
      <c r="R5" t="s">
        <v>82</v>
      </c>
      <c r="S5" s="46" t="str">
        <f t="shared" si="0"/>
        <v>15-02-2024 10:00</v>
      </c>
      <c r="T5" t="str">
        <f t="shared" si="1"/>
        <v>16-02-2024 10:00</v>
      </c>
      <c r="U5" s="44">
        <v>0</v>
      </c>
      <c r="V5" t="s">
        <v>101</v>
      </c>
    </row>
    <row r="6" spans="1:22" x14ac:dyDescent="0.45">
      <c r="A6" s="5" t="s">
        <v>101</v>
      </c>
      <c r="B6" t="s">
        <v>69</v>
      </c>
      <c r="C6">
        <v>24</v>
      </c>
      <c r="D6">
        <f>C6/4*H32*E18</f>
        <v>209999.99999999997</v>
      </c>
      <c r="E6">
        <v>550000</v>
      </c>
      <c r="F6" t="s">
        <v>28</v>
      </c>
      <c r="G6">
        <v>10000000</v>
      </c>
      <c r="H6" s="5" t="s">
        <v>102</v>
      </c>
      <c r="I6" s="47" t="s">
        <v>383</v>
      </c>
      <c r="J6" s="5">
        <f t="shared" si="2"/>
        <v>825000</v>
      </c>
      <c r="K6" s="47" t="s">
        <v>384</v>
      </c>
      <c r="L6" s="47" t="s">
        <v>385</v>
      </c>
      <c r="M6" s="5" t="s">
        <v>379</v>
      </c>
      <c r="N6" s="5"/>
      <c r="O6" s="5" t="s">
        <v>205</v>
      </c>
      <c r="P6" s="5" t="s">
        <v>319</v>
      </c>
      <c r="R6" t="s">
        <v>83</v>
      </c>
      <c r="S6" s="46" t="str">
        <f t="shared" si="0"/>
        <v>17-02-2024 16:20</v>
      </c>
      <c r="T6" t="str">
        <f t="shared" si="1"/>
        <v>18-02-2024 4:20</v>
      </c>
      <c r="U6" s="44">
        <v>10000000</v>
      </c>
      <c r="V6" t="s">
        <v>102</v>
      </c>
    </row>
    <row r="7" spans="1:22" x14ac:dyDescent="0.45">
      <c r="A7" s="5" t="s">
        <v>101</v>
      </c>
      <c r="B7" t="s">
        <v>70</v>
      </c>
      <c r="C7">
        <v>24</v>
      </c>
      <c r="D7">
        <f>6*H32*E19</f>
        <v>272999.99999999994</v>
      </c>
      <c r="E7">
        <v>500000</v>
      </c>
      <c r="F7" t="s">
        <v>29</v>
      </c>
      <c r="G7">
        <v>10000000</v>
      </c>
      <c r="H7" s="5" t="s">
        <v>103</v>
      </c>
      <c r="I7" s="47" t="s">
        <v>388</v>
      </c>
      <c r="J7" s="5">
        <f t="shared" si="2"/>
        <v>600000</v>
      </c>
      <c r="K7" s="47" t="s">
        <v>390</v>
      </c>
      <c r="L7" s="5" t="s">
        <v>389</v>
      </c>
      <c r="M7" s="5" t="s">
        <v>379</v>
      </c>
      <c r="N7" s="5"/>
      <c r="O7" s="5" t="s">
        <v>206</v>
      </c>
      <c r="P7" s="5" t="s">
        <v>322</v>
      </c>
      <c r="R7" t="s">
        <v>84</v>
      </c>
      <c r="S7" s="46" t="str">
        <f t="shared" si="0"/>
        <v>20-02-2024 18:20</v>
      </c>
      <c r="T7" s="46" t="str">
        <f t="shared" si="1"/>
        <v>20-02-2024 22:20</v>
      </c>
      <c r="U7" s="44">
        <v>10000000</v>
      </c>
      <c r="V7" t="s">
        <v>103</v>
      </c>
    </row>
    <row r="8" spans="1:22" x14ac:dyDescent="0.45">
      <c r="A8" s="5" t="s">
        <v>101</v>
      </c>
      <c r="B8" t="s">
        <v>71</v>
      </c>
      <c r="C8">
        <v>24</v>
      </c>
      <c r="D8">
        <f>6*E20*H32</f>
        <v>357000</v>
      </c>
      <c r="E8">
        <v>600000</v>
      </c>
      <c r="F8" t="s">
        <v>30</v>
      </c>
      <c r="G8">
        <v>10000000</v>
      </c>
      <c r="H8" s="5" t="s">
        <v>104</v>
      </c>
      <c r="I8" s="47" t="s">
        <v>391</v>
      </c>
      <c r="J8" s="5">
        <f t="shared" si="2"/>
        <v>2519999.9999999995</v>
      </c>
      <c r="K8" s="5" t="s">
        <v>392</v>
      </c>
      <c r="L8" s="5" t="s">
        <v>474</v>
      </c>
      <c r="M8" s="5" t="s">
        <v>379</v>
      </c>
      <c r="N8" s="5"/>
      <c r="O8" s="5" t="s">
        <v>207</v>
      </c>
      <c r="P8" s="5" t="s">
        <v>318</v>
      </c>
      <c r="R8" t="s">
        <v>85</v>
      </c>
      <c r="S8" s="46" t="str">
        <f t="shared" si="0"/>
        <v>20-02-2024 23:45</v>
      </c>
      <c r="T8" s="44" t="str">
        <f t="shared" si="1"/>
        <v>22-02-2024 23:45</v>
      </c>
      <c r="U8" s="44">
        <v>10000000</v>
      </c>
      <c r="V8" t="s">
        <v>104</v>
      </c>
    </row>
    <row r="9" spans="1:22" x14ac:dyDescent="0.45">
      <c r="A9" s="5" t="s">
        <v>102</v>
      </c>
      <c r="B9" t="s">
        <v>25</v>
      </c>
      <c r="C9">
        <v>12</v>
      </c>
      <c r="D9">
        <f>3*E3*H33</f>
        <v>825000</v>
      </c>
      <c r="E9">
        <v>750000</v>
      </c>
      <c r="F9" t="s">
        <v>31</v>
      </c>
      <c r="G9">
        <v>10000000</v>
      </c>
      <c r="H9" s="5" t="s">
        <v>105</v>
      </c>
      <c r="I9" s="48" t="s">
        <v>399</v>
      </c>
      <c r="J9" s="5">
        <f t="shared" si="2"/>
        <v>240000</v>
      </c>
      <c r="K9" s="47" t="s">
        <v>394</v>
      </c>
      <c r="L9" s="47" t="s">
        <v>395</v>
      </c>
      <c r="M9" s="5" t="s">
        <v>379</v>
      </c>
      <c r="N9" s="5"/>
      <c r="O9" s="5" t="s">
        <v>208</v>
      </c>
      <c r="P9" s="5" t="s">
        <v>321</v>
      </c>
      <c r="R9" t="s">
        <v>86</v>
      </c>
      <c r="S9" s="46" t="str">
        <f t="shared" si="0"/>
        <v>02-03-2024 8:00</v>
      </c>
      <c r="T9" s="44" t="str">
        <f t="shared" si="1"/>
        <v xml:space="preserve">02-03-2024 16:00 </v>
      </c>
      <c r="U9" s="44">
        <v>0</v>
      </c>
      <c r="V9" t="s">
        <v>105</v>
      </c>
    </row>
    <row r="10" spans="1:22" x14ac:dyDescent="0.45">
      <c r="A10" s="5" t="s">
        <v>103</v>
      </c>
      <c r="B10" t="s">
        <v>26</v>
      </c>
      <c r="C10">
        <v>4</v>
      </c>
      <c r="D10">
        <v>600000</v>
      </c>
      <c r="E10">
        <v>800000</v>
      </c>
      <c r="F10" t="s">
        <v>32</v>
      </c>
      <c r="G10">
        <v>10000000</v>
      </c>
      <c r="H10" s="5" t="s">
        <v>106</v>
      </c>
      <c r="I10" s="48" t="s">
        <v>399</v>
      </c>
      <c r="J10" s="5">
        <f t="shared" si="2"/>
        <v>1800000</v>
      </c>
      <c r="K10" s="48" t="s">
        <v>396</v>
      </c>
      <c r="L10" s="47" t="s">
        <v>397</v>
      </c>
      <c r="M10" s="5" t="s">
        <v>379</v>
      </c>
      <c r="N10" s="5"/>
      <c r="O10" s="5" t="s">
        <v>209</v>
      </c>
      <c r="P10" s="5" t="s">
        <v>323</v>
      </c>
      <c r="R10" t="s">
        <v>87</v>
      </c>
      <c r="S10" s="46" t="str">
        <f t="shared" si="0"/>
        <v>02-03-2024 6:00</v>
      </c>
      <c r="T10" s="44" t="str">
        <f t="shared" si="1"/>
        <v>02-03-2024 14:00</v>
      </c>
      <c r="U10" s="44">
        <v>30000000</v>
      </c>
      <c r="V10" t="s">
        <v>106</v>
      </c>
    </row>
    <row r="11" spans="1:22" x14ac:dyDescent="0.45">
      <c r="A11" s="5" t="s">
        <v>104</v>
      </c>
      <c r="B11" t="s">
        <v>26</v>
      </c>
      <c r="C11">
        <v>48</v>
      </c>
      <c r="D11">
        <f>C11/4*H32*E4</f>
        <v>2519999.9999999995</v>
      </c>
      <c r="E11">
        <v>700000</v>
      </c>
      <c r="F11" t="s">
        <v>33</v>
      </c>
      <c r="G11">
        <v>10000000</v>
      </c>
      <c r="H11" s="5" t="s">
        <v>107</v>
      </c>
      <c r="I11" s="47" t="s">
        <v>398</v>
      </c>
      <c r="J11" s="5">
        <f t="shared" si="2"/>
        <v>600000</v>
      </c>
      <c r="K11" s="47" t="s">
        <v>400</v>
      </c>
      <c r="L11" s="47" t="s">
        <v>401</v>
      </c>
      <c r="M11" s="5" t="s">
        <v>379</v>
      </c>
      <c r="N11" s="5"/>
      <c r="O11" s="5" t="s">
        <v>209</v>
      </c>
      <c r="P11" s="5" t="s">
        <v>324</v>
      </c>
      <c r="R11" t="s">
        <v>88</v>
      </c>
      <c r="S11" s="46" t="str">
        <f t="shared" si="0"/>
        <v>10-03-2024 8:20</v>
      </c>
      <c r="T11" s="44" t="str">
        <f t="shared" si="1"/>
        <v>10-03-2024 12:12</v>
      </c>
      <c r="U11" s="44">
        <v>10000000</v>
      </c>
      <c r="V11" t="s">
        <v>107</v>
      </c>
    </row>
    <row r="12" spans="1:22" x14ac:dyDescent="0.45">
      <c r="A12" s="5" t="s">
        <v>105</v>
      </c>
      <c r="B12" t="s">
        <v>72</v>
      </c>
      <c r="C12">
        <v>8</v>
      </c>
      <c r="D12">
        <f>2*H34*E21</f>
        <v>240000</v>
      </c>
      <c r="E12">
        <v>700000</v>
      </c>
      <c r="F12" t="s">
        <v>34</v>
      </c>
      <c r="G12">
        <v>10000000</v>
      </c>
      <c r="H12" s="5" t="s">
        <v>108</v>
      </c>
      <c r="I12" s="5" t="s">
        <v>402</v>
      </c>
      <c r="J12" s="5">
        <f t="shared" si="2"/>
        <v>800000</v>
      </c>
      <c r="K12" s="5" t="s">
        <v>403</v>
      </c>
      <c r="L12" s="5" t="s">
        <v>404</v>
      </c>
      <c r="M12" s="5" t="s">
        <v>379</v>
      </c>
      <c r="N12" s="5"/>
      <c r="O12" s="5" t="s">
        <v>201</v>
      </c>
      <c r="P12" s="5" t="s">
        <v>325</v>
      </c>
      <c r="R12" t="s">
        <v>89</v>
      </c>
      <c r="S12" s="46" t="str">
        <f t="shared" si="0"/>
        <v>15-03-2024 18:00</v>
      </c>
      <c r="T12" t="str">
        <f t="shared" si="1"/>
        <v>15-03-2024 22:00</v>
      </c>
      <c r="U12" s="44">
        <v>10000000</v>
      </c>
      <c r="V12" t="s">
        <v>108</v>
      </c>
    </row>
    <row r="13" spans="1:22" x14ac:dyDescent="0.45">
      <c r="A13" s="5" t="s">
        <v>106</v>
      </c>
      <c r="B13" t="s">
        <v>27</v>
      </c>
      <c r="C13">
        <v>8</v>
      </c>
      <c r="D13">
        <f>2*E5*H34</f>
        <v>540000</v>
      </c>
      <c r="E13">
        <v>600000</v>
      </c>
      <c r="F13" t="s">
        <v>35</v>
      </c>
      <c r="G13">
        <v>10000000</v>
      </c>
      <c r="H13" s="5" t="s">
        <v>109</v>
      </c>
      <c r="I13" s="47" t="s">
        <v>406</v>
      </c>
      <c r="J13" s="5">
        <f t="shared" si="2"/>
        <v>120000</v>
      </c>
      <c r="K13" s="47" t="s">
        <v>405</v>
      </c>
      <c r="L13" s="47" t="s">
        <v>407</v>
      </c>
      <c r="M13" s="5" t="s">
        <v>379</v>
      </c>
      <c r="N13" s="5"/>
      <c r="O13" s="5" t="s">
        <v>210</v>
      </c>
      <c r="P13" s="5" t="s">
        <v>326</v>
      </c>
      <c r="R13" t="s">
        <v>90</v>
      </c>
      <c r="S13" s="46" t="str">
        <f t="shared" si="0"/>
        <v>23-03-2024 7:15</v>
      </c>
      <c r="T13" t="str">
        <f t="shared" si="1"/>
        <v>23-03-2024 15:15</v>
      </c>
      <c r="U13" s="44">
        <v>0</v>
      </c>
      <c r="V13" t="s">
        <v>109</v>
      </c>
    </row>
    <row r="14" spans="1:22" x14ac:dyDescent="0.45">
      <c r="A14" s="5" t="s">
        <v>106</v>
      </c>
      <c r="B14" t="s">
        <v>28</v>
      </c>
      <c r="C14">
        <v>8</v>
      </c>
      <c r="D14">
        <f>2*E6*H34</f>
        <v>660000</v>
      </c>
      <c r="E14">
        <v>600000</v>
      </c>
      <c r="F14" t="s">
        <v>36</v>
      </c>
      <c r="G14">
        <v>10000000</v>
      </c>
      <c r="H14" s="5" t="s">
        <v>110</v>
      </c>
      <c r="I14" s="47" t="s">
        <v>409</v>
      </c>
      <c r="J14" s="5">
        <f t="shared" si="2"/>
        <v>1680000</v>
      </c>
      <c r="K14" s="47" t="s">
        <v>410</v>
      </c>
      <c r="L14" s="47" t="s">
        <v>411</v>
      </c>
      <c r="M14" s="5" t="s">
        <v>379</v>
      </c>
      <c r="N14" s="5"/>
      <c r="O14" s="5" t="s">
        <v>211</v>
      </c>
      <c r="P14" s="5" t="s">
        <v>324</v>
      </c>
      <c r="R14" t="s">
        <v>91</v>
      </c>
      <c r="S14" s="46" t="str">
        <f>K14</f>
        <v>03-04-2024 5:15</v>
      </c>
      <c r="T14" t="str">
        <f t="shared" si="1"/>
        <v>03-04-2024 13:15</v>
      </c>
      <c r="U14" s="44">
        <v>20000000</v>
      </c>
      <c r="V14" t="s">
        <v>110</v>
      </c>
    </row>
    <row r="15" spans="1:22" x14ac:dyDescent="0.45">
      <c r="A15" s="5" t="s">
        <v>106</v>
      </c>
      <c r="B15" t="s">
        <v>29</v>
      </c>
      <c r="C15">
        <v>8</v>
      </c>
      <c r="D15">
        <f>2*E7*H34</f>
        <v>600000</v>
      </c>
      <c r="E15">
        <v>750000</v>
      </c>
      <c r="F15" t="s">
        <v>37</v>
      </c>
      <c r="G15">
        <v>10000000</v>
      </c>
      <c r="H15" s="5" t="s">
        <v>111</v>
      </c>
      <c r="I15" s="47" t="s">
        <v>414</v>
      </c>
      <c r="J15" s="5">
        <f>SUMIF(A15:A34, H15,D15:D34)</f>
        <v>600000</v>
      </c>
      <c r="K15" s="47" t="s">
        <v>415</v>
      </c>
      <c r="L15" s="47" t="s">
        <v>416</v>
      </c>
      <c r="M15" s="5" t="s">
        <v>379</v>
      </c>
      <c r="N15" s="5"/>
      <c r="O15" s="5" t="s">
        <v>212</v>
      </c>
      <c r="P15" s="5" t="s">
        <v>319</v>
      </c>
      <c r="R15" t="s">
        <v>92</v>
      </c>
      <c r="S15" s="46" t="str">
        <f>K15</f>
        <v>08-04-2024 17:30</v>
      </c>
      <c r="T15" t="str">
        <f t="shared" si="1"/>
        <v>08-04-2024 21:30</v>
      </c>
      <c r="U15" s="44">
        <v>10000000</v>
      </c>
      <c r="V15" t="s">
        <v>111</v>
      </c>
    </row>
    <row r="16" spans="1:22" x14ac:dyDescent="0.45">
      <c r="A16" s="5" t="s">
        <v>107</v>
      </c>
      <c r="B16" t="s">
        <v>30</v>
      </c>
      <c r="C16">
        <v>4</v>
      </c>
      <c r="D16">
        <v>600000</v>
      </c>
      <c r="E16">
        <v>750000</v>
      </c>
      <c r="F16" t="s">
        <v>38</v>
      </c>
      <c r="G16">
        <v>10000000</v>
      </c>
      <c r="H16" s="5" t="s">
        <v>112</v>
      </c>
      <c r="I16" s="47" t="s">
        <v>421</v>
      </c>
      <c r="J16" s="5">
        <v>750000</v>
      </c>
      <c r="K16" s="47" t="s">
        <v>418</v>
      </c>
      <c r="L16" s="47" t="s">
        <v>419</v>
      </c>
      <c r="M16" s="5" t="s">
        <v>379</v>
      </c>
      <c r="N16" s="5"/>
      <c r="O16" s="5" t="s">
        <v>213</v>
      </c>
      <c r="P16" s="5" t="s">
        <v>321</v>
      </c>
      <c r="R16" t="s">
        <v>93</v>
      </c>
      <c r="S16" s="46" t="str">
        <f>K16</f>
        <v>15-04-2024 5:30</v>
      </c>
      <c r="T16" t="str">
        <f>L16</f>
        <v>15-04-2024 17:30</v>
      </c>
      <c r="U16" s="44">
        <v>10000000</v>
      </c>
      <c r="V16" t="s">
        <v>112</v>
      </c>
    </row>
    <row r="17" spans="1:24" x14ac:dyDescent="0.45">
      <c r="A17" s="5" t="s">
        <v>108</v>
      </c>
      <c r="B17" t="s">
        <v>32</v>
      </c>
      <c r="C17">
        <v>4</v>
      </c>
      <c r="D17">
        <v>800000</v>
      </c>
      <c r="E17">
        <v>500000</v>
      </c>
      <c r="F17" t="s">
        <v>68</v>
      </c>
      <c r="G17">
        <v>10000000</v>
      </c>
      <c r="H17" s="5" t="s">
        <v>113</v>
      </c>
      <c r="I17" s="47" t="s">
        <v>422</v>
      </c>
      <c r="J17" s="5">
        <f t="shared" ref="J17:J23" si="3">SUMIF(A17:A36, H17,D17:D36)</f>
        <v>1049999.9999999998</v>
      </c>
      <c r="K17" s="5" t="s">
        <v>423</v>
      </c>
      <c r="L17" s="5" t="s">
        <v>424</v>
      </c>
      <c r="M17" s="5" t="s">
        <v>379</v>
      </c>
      <c r="N17" s="5"/>
      <c r="O17" s="5" t="s">
        <v>214</v>
      </c>
      <c r="P17" s="5" t="s">
        <v>318</v>
      </c>
      <c r="R17" t="s">
        <v>94</v>
      </c>
      <c r="S17" s="46" t="str">
        <f>K17</f>
        <v>15-04-2024 7:30</v>
      </c>
      <c r="T17" t="str">
        <f>L17</f>
        <v>16-04-2024 7:30</v>
      </c>
      <c r="U17" s="44">
        <v>10000000</v>
      </c>
      <c r="V17" t="s">
        <v>113</v>
      </c>
    </row>
    <row r="18" spans="1:24" x14ac:dyDescent="0.45">
      <c r="A18" s="5" t="s">
        <v>109</v>
      </c>
      <c r="B18" t="s">
        <v>69</v>
      </c>
      <c r="C18">
        <v>8</v>
      </c>
      <c r="D18">
        <f>2*E18*H34</f>
        <v>120000</v>
      </c>
      <c r="E18">
        <v>100000</v>
      </c>
      <c r="F18" t="s">
        <v>69</v>
      </c>
      <c r="G18">
        <v>0</v>
      </c>
      <c r="H18" s="5" t="s">
        <v>114</v>
      </c>
      <c r="I18" s="47" t="s">
        <v>426</v>
      </c>
      <c r="J18" s="5">
        <f t="shared" si="3"/>
        <v>1550000</v>
      </c>
      <c r="K18" s="47" t="s">
        <v>427</v>
      </c>
      <c r="L18" s="47" t="s">
        <v>428</v>
      </c>
      <c r="M18" s="5" t="s">
        <v>379</v>
      </c>
      <c r="N18" s="5"/>
      <c r="O18" s="5" t="s">
        <v>215</v>
      </c>
      <c r="P18" s="5" t="s">
        <v>319</v>
      </c>
      <c r="R18" t="s">
        <v>95</v>
      </c>
      <c r="S18" s="46" t="str">
        <f>K18</f>
        <v>16-04-2024 9:25</v>
      </c>
      <c r="T18" t="str">
        <f>L18</f>
        <v>16-04-2024 13:25</v>
      </c>
      <c r="U18" s="44">
        <v>20000000</v>
      </c>
      <c r="V18" t="s">
        <v>114</v>
      </c>
    </row>
    <row r="19" spans="1:24" x14ac:dyDescent="0.45">
      <c r="A19" s="5" t="s">
        <v>110</v>
      </c>
      <c r="B19" t="s">
        <v>32</v>
      </c>
      <c r="C19">
        <v>8</v>
      </c>
      <c r="D19">
        <f>2*H34*E10</f>
        <v>960000</v>
      </c>
      <c r="E19">
        <v>130000</v>
      </c>
      <c r="F19" t="s">
        <v>70</v>
      </c>
      <c r="G19">
        <v>0</v>
      </c>
      <c r="H19" s="5" t="s">
        <v>115</v>
      </c>
      <c r="I19" s="5" t="s">
        <v>429</v>
      </c>
      <c r="J19" s="5">
        <f t="shared" si="3"/>
        <v>900000</v>
      </c>
      <c r="K19" s="5" t="s">
        <v>430</v>
      </c>
      <c r="L19" s="5" t="s">
        <v>431</v>
      </c>
      <c r="M19" s="5" t="s">
        <v>379</v>
      </c>
      <c r="N19" s="5"/>
      <c r="O19" s="5" t="s">
        <v>216</v>
      </c>
      <c r="P19" s="5" t="s">
        <v>326</v>
      </c>
      <c r="R19" t="s">
        <v>96</v>
      </c>
      <c r="S19" s="46" t="str">
        <f t="shared" ref="S19:S23" si="4">K19</f>
        <v>16-04-2024 14:45</v>
      </c>
      <c r="T19" t="str">
        <f t="shared" ref="T19:T23" si="5">L19</f>
        <v>16-04-2024 22:45</v>
      </c>
      <c r="U19" s="44">
        <v>10000000</v>
      </c>
      <c r="V19" t="s">
        <v>115</v>
      </c>
    </row>
    <row r="20" spans="1:24" x14ac:dyDescent="0.45">
      <c r="A20" s="5" t="s">
        <v>110</v>
      </c>
      <c r="B20" t="s">
        <v>35</v>
      </c>
      <c r="C20">
        <v>8</v>
      </c>
      <c r="D20">
        <f>2*H34*E13</f>
        <v>720000</v>
      </c>
      <c r="E20">
        <v>170000</v>
      </c>
      <c r="F20" t="s">
        <v>71</v>
      </c>
      <c r="G20">
        <v>0</v>
      </c>
      <c r="H20" s="5" t="s">
        <v>116</v>
      </c>
      <c r="I20" s="47" t="s">
        <v>432</v>
      </c>
      <c r="J20" s="5">
        <f t="shared" si="3"/>
        <v>209999.99999999997</v>
      </c>
      <c r="K20" s="47" t="s">
        <v>433</v>
      </c>
      <c r="L20" s="47" t="s">
        <v>434</v>
      </c>
      <c r="M20" s="5" t="s">
        <v>435</v>
      </c>
      <c r="N20" s="5"/>
      <c r="O20" s="5" t="s">
        <v>217</v>
      </c>
      <c r="P20" s="5" t="s">
        <v>320</v>
      </c>
      <c r="R20" t="s">
        <v>97</v>
      </c>
      <c r="S20" s="46" t="str">
        <f t="shared" si="4"/>
        <v>17-04-2024 6:45</v>
      </c>
      <c r="T20" t="str">
        <f t="shared" si="5"/>
        <v>18-04-2024 6:45</v>
      </c>
      <c r="U20" s="44">
        <v>0</v>
      </c>
      <c r="V20" t="s">
        <v>116</v>
      </c>
    </row>
    <row r="21" spans="1:24" x14ac:dyDescent="0.45">
      <c r="A21" s="5" t="s">
        <v>111</v>
      </c>
      <c r="B21" t="s">
        <v>36</v>
      </c>
      <c r="C21">
        <v>4</v>
      </c>
      <c r="D21">
        <v>600000</v>
      </c>
      <c r="E21">
        <v>200000</v>
      </c>
      <c r="F21" t="s">
        <v>72</v>
      </c>
      <c r="G21">
        <v>0</v>
      </c>
      <c r="H21" s="5" t="s">
        <v>188</v>
      </c>
      <c r="I21" s="5" t="s">
        <v>436</v>
      </c>
      <c r="J21" s="5">
        <f t="shared" si="3"/>
        <v>1200000</v>
      </c>
      <c r="K21" s="5" t="s">
        <v>437</v>
      </c>
      <c r="L21" s="5" t="s">
        <v>438</v>
      </c>
      <c r="M21" s="5" t="s">
        <v>449</v>
      </c>
      <c r="N21" s="5"/>
      <c r="O21" s="5" t="s">
        <v>218</v>
      </c>
      <c r="P21" s="5" t="s">
        <v>322</v>
      </c>
      <c r="R21" t="s">
        <v>145</v>
      </c>
      <c r="S21" s="46" t="str">
        <f t="shared" si="4"/>
        <v>18-04-2024 5:00</v>
      </c>
      <c r="T21" t="str">
        <f t="shared" si="5"/>
        <v>18-04-2024 13:00</v>
      </c>
      <c r="U21" s="44">
        <v>20000000</v>
      </c>
      <c r="V21" t="s">
        <v>188</v>
      </c>
    </row>
    <row r="22" spans="1:24" x14ac:dyDescent="0.45">
      <c r="A22" s="5" t="s">
        <v>417</v>
      </c>
      <c r="B22" t="s">
        <v>29</v>
      </c>
      <c r="C22">
        <v>12</v>
      </c>
      <c r="D22">
        <f>3*E7*H33</f>
        <v>750000</v>
      </c>
      <c r="H22" s="5" t="s">
        <v>440</v>
      </c>
      <c r="I22" s="5" t="s">
        <v>442</v>
      </c>
      <c r="J22" s="5">
        <f t="shared" si="3"/>
        <v>900000</v>
      </c>
      <c r="K22" s="47" t="s">
        <v>443</v>
      </c>
      <c r="L22" s="44" t="s">
        <v>444</v>
      </c>
      <c r="M22" s="5" t="s">
        <v>435</v>
      </c>
      <c r="O22" s="5" t="s">
        <v>219</v>
      </c>
      <c r="P22" s="5" t="s">
        <v>321</v>
      </c>
      <c r="R22" s="5" t="s">
        <v>445</v>
      </c>
      <c r="S22" s="49" t="str">
        <f t="shared" si="4"/>
        <v>17-04-2024 11:40</v>
      </c>
      <c r="T22" t="str">
        <f t="shared" si="5"/>
        <v>17-04-2024 23:40</v>
      </c>
      <c r="U22">
        <v>10000000</v>
      </c>
      <c r="V22" t="s">
        <v>440</v>
      </c>
    </row>
    <row r="23" spans="1:24" x14ac:dyDescent="0.45">
      <c r="A23" s="5" t="s">
        <v>113</v>
      </c>
      <c r="B23" t="s">
        <v>451</v>
      </c>
      <c r="C23">
        <v>24</v>
      </c>
      <c r="D23">
        <f>6*H32*E17</f>
        <v>1049999.9999999998</v>
      </c>
      <c r="H23" s="5" t="s">
        <v>441</v>
      </c>
      <c r="I23" s="5" t="s">
        <v>446</v>
      </c>
      <c r="J23" s="5">
        <f t="shared" si="3"/>
        <v>195000</v>
      </c>
      <c r="K23" s="47" t="s">
        <v>447</v>
      </c>
      <c r="L23" s="47" t="s">
        <v>448</v>
      </c>
      <c r="M23" s="5" t="s">
        <v>449</v>
      </c>
      <c r="O23" s="5" t="s">
        <v>220</v>
      </c>
      <c r="P23" s="5" t="s">
        <v>319</v>
      </c>
      <c r="R23" s="5" t="s">
        <v>450</v>
      </c>
      <c r="S23" s="49" t="str">
        <f t="shared" si="4"/>
        <v>18-04-2024 7:45</v>
      </c>
      <c r="T23" t="str">
        <f t="shared" si="5"/>
        <v>18-04-2024 19:45</v>
      </c>
      <c r="U23">
        <v>0</v>
      </c>
      <c r="V23" t="s">
        <v>441</v>
      </c>
    </row>
    <row r="24" spans="1:24" x14ac:dyDescent="0.45">
      <c r="A24" s="5" t="s">
        <v>114</v>
      </c>
      <c r="B24" t="s">
        <v>31</v>
      </c>
      <c r="C24">
        <v>4</v>
      </c>
      <c r="D24">
        <v>750000</v>
      </c>
      <c r="H24" s="5" t="s">
        <v>457</v>
      </c>
      <c r="I24" s="47" t="s">
        <v>458</v>
      </c>
      <c r="J24" s="5">
        <f t="shared" ref="J24:J29" si="6">SUMIF(A24:A43, H24,D24:D43)</f>
        <v>600000</v>
      </c>
      <c r="K24" s="47" t="s">
        <v>459</v>
      </c>
      <c r="L24" s="47" t="s">
        <v>460</v>
      </c>
      <c r="M24" s="5" t="s">
        <v>449</v>
      </c>
      <c r="N24" s="5"/>
      <c r="O24" s="5" t="s">
        <v>220</v>
      </c>
      <c r="P24" s="5" t="s">
        <v>319</v>
      </c>
      <c r="R24" t="s">
        <v>462</v>
      </c>
      <c r="S24" s="49" t="str">
        <f t="shared" ref="S24:T29" si="7">K24</f>
        <v>19-04-2024 5:15</v>
      </c>
      <c r="T24" t="str">
        <f t="shared" si="7"/>
        <v>19-04-2024 9:15</v>
      </c>
      <c r="U24">
        <v>10000000</v>
      </c>
      <c r="V24" t="s">
        <v>457</v>
      </c>
    </row>
    <row r="25" spans="1:24" x14ac:dyDescent="0.45">
      <c r="A25" s="5" t="s">
        <v>114</v>
      </c>
      <c r="B25" t="s">
        <v>32</v>
      </c>
      <c r="C25">
        <v>4</v>
      </c>
      <c r="D25">
        <v>800000</v>
      </c>
      <c r="H25" s="5" t="s">
        <v>461</v>
      </c>
      <c r="I25" s="5" t="s">
        <v>463</v>
      </c>
      <c r="J25" s="5">
        <f t="shared" si="6"/>
        <v>900000</v>
      </c>
      <c r="K25" s="5" t="s">
        <v>438</v>
      </c>
      <c r="L25" s="5" t="s">
        <v>464</v>
      </c>
      <c r="M25" s="5" t="s">
        <v>449</v>
      </c>
      <c r="N25" s="5"/>
      <c r="O25" s="5" t="s">
        <v>203</v>
      </c>
      <c r="P25" s="5" t="s">
        <v>320</v>
      </c>
      <c r="R25" t="s">
        <v>468</v>
      </c>
      <c r="S25" s="49" t="str">
        <f t="shared" si="7"/>
        <v>18-04-2024 13:00</v>
      </c>
      <c r="T25" t="str">
        <f t="shared" si="7"/>
        <v>18-04-2024  1:00</v>
      </c>
      <c r="U25">
        <v>10000000</v>
      </c>
      <c r="V25" t="s">
        <v>461</v>
      </c>
    </row>
    <row r="26" spans="1:24" x14ac:dyDescent="0.45">
      <c r="A26" s="5" t="s">
        <v>115</v>
      </c>
      <c r="B26" t="s">
        <v>31</v>
      </c>
      <c r="C26">
        <v>8</v>
      </c>
      <c r="D26">
        <f>2*H34*E9</f>
        <v>900000</v>
      </c>
      <c r="H26" s="5" t="s">
        <v>466</v>
      </c>
      <c r="I26" s="5" t="s">
        <v>467</v>
      </c>
      <c r="J26" s="5">
        <f t="shared" si="6"/>
        <v>1800000</v>
      </c>
      <c r="K26" s="5" t="s">
        <v>437</v>
      </c>
      <c r="L26" s="5" t="s">
        <v>438</v>
      </c>
      <c r="M26" s="5" t="s">
        <v>449</v>
      </c>
      <c r="N26" s="5"/>
      <c r="O26" s="5" t="s">
        <v>202</v>
      </c>
      <c r="P26" s="5" t="s">
        <v>321</v>
      </c>
      <c r="R26" t="s">
        <v>465</v>
      </c>
      <c r="S26" s="49" t="str">
        <f t="shared" si="7"/>
        <v>18-04-2024 5:00</v>
      </c>
      <c r="T26" t="str">
        <f t="shared" si="7"/>
        <v>18-04-2024 13:00</v>
      </c>
      <c r="U26">
        <v>20000000</v>
      </c>
      <c r="V26" t="s">
        <v>466</v>
      </c>
    </row>
    <row r="27" spans="1:24" x14ac:dyDescent="0.45">
      <c r="A27" s="5" t="s">
        <v>116</v>
      </c>
      <c r="B27" t="s">
        <v>69</v>
      </c>
      <c r="C27">
        <v>24</v>
      </c>
      <c r="D27">
        <f>C27/4*H32*E18</f>
        <v>209999.99999999997</v>
      </c>
      <c r="H27" s="5" t="s">
        <v>469</v>
      </c>
      <c r="I27" s="5" t="s">
        <v>471</v>
      </c>
      <c r="J27" s="5">
        <f t="shared" si="6"/>
        <v>6089999.9999999991</v>
      </c>
      <c r="K27" s="5" t="s">
        <v>472</v>
      </c>
      <c r="L27" s="5" t="s">
        <v>473</v>
      </c>
      <c r="M27" s="5" t="s">
        <v>435</v>
      </c>
      <c r="N27" s="5"/>
      <c r="O27" s="5" t="s">
        <v>204</v>
      </c>
      <c r="P27" s="5" t="s">
        <v>322</v>
      </c>
      <c r="R27" t="s">
        <v>478</v>
      </c>
      <c r="S27" s="49" t="str">
        <f t="shared" si="7"/>
        <v>17-04-2024 15:15</v>
      </c>
      <c r="T27" t="str">
        <f t="shared" si="7"/>
        <v>19-04-2024 15:15</v>
      </c>
      <c r="U27">
        <v>20000000</v>
      </c>
      <c r="V27" t="s">
        <v>469</v>
      </c>
    </row>
    <row r="28" spans="1:24" x14ac:dyDescent="0.45">
      <c r="A28" s="5" t="s">
        <v>188</v>
      </c>
      <c r="B28" t="s">
        <v>27</v>
      </c>
      <c r="C28">
        <v>8</v>
      </c>
      <c r="D28">
        <f>C28/4*H34*E5</f>
        <v>540000</v>
      </c>
      <c r="H28" s="5" t="s">
        <v>470</v>
      </c>
      <c r="I28" s="5" t="s">
        <v>475</v>
      </c>
      <c r="J28" s="5">
        <f t="shared" si="6"/>
        <v>419999.99999999994</v>
      </c>
      <c r="K28" s="5" t="s">
        <v>476</v>
      </c>
      <c r="L28" s="5" t="s">
        <v>477</v>
      </c>
      <c r="M28" s="5" t="s">
        <v>449</v>
      </c>
      <c r="N28" s="5"/>
      <c r="O28" s="5" t="s">
        <v>209</v>
      </c>
      <c r="P28" s="5" t="s">
        <v>319</v>
      </c>
      <c r="R28" t="s">
        <v>479</v>
      </c>
      <c r="S28" s="49" t="str">
        <f t="shared" si="7"/>
        <v>18-04-2024 8:00</v>
      </c>
      <c r="T28" t="str">
        <f t="shared" si="7"/>
        <v>19-04-2024 8:00</v>
      </c>
      <c r="U28">
        <v>0</v>
      </c>
      <c r="V28" t="s">
        <v>470</v>
      </c>
    </row>
    <row r="29" spans="1:24" x14ac:dyDescent="0.45">
      <c r="A29" s="5" t="s">
        <v>188</v>
      </c>
      <c r="B29" t="s">
        <v>28</v>
      </c>
      <c r="C29">
        <v>8</v>
      </c>
      <c r="D29">
        <f>C29/4*H34*E6</f>
        <v>660000</v>
      </c>
      <c r="H29" s="5" t="s">
        <v>480</v>
      </c>
      <c r="I29" s="5" t="s">
        <v>481</v>
      </c>
      <c r="J29" s="5">
        <f t="shared" si="6"/>
        <v>550000</v>
      </c>
      <c r="K29" s="5" t="s">
        <v>482</v>
      </c>
      <c r="L29" s="5" t="s">
        <v>483</v>
      </c>
      <c r="M29" s="5" t="s">
        <v>435</v>
      </c>
      <c r="N29" s="5"/>
      <c r="O29" s="5" t="s">
        <v>213</v>
      </c>
      <c r="P29" s="5" t="s">
        <v>323</v>
      </c>
      <c r="R29" t="s">
        <v>484</v>
      </c>
      <c r="S29" s="49" t="str">
        <f t="shared" si="7"/>
        <v>17-04-2024 15:45</v>
      </c>
      <c r="T29" t="str">
        <f t="shared" si="7"/>
        <v>17-04-2024 19:45</v>
      </c>
      <c r="U29">
        <v>10000000</v>
      </c>
      <c r="V29" t="s">
        <v>480</v>
      </c>
    </row>
    <row r="30" spans="1:24" x14ac:dyDescent="0.45">
      <c r="A30" s="5" t="s">
        <v>440</v>
      </c>
      <c r="B30" t="s">
        <v>30</v>
      </c>
      <c r="C30">
        <v>12</v>
      </c>
      <c r="D30">
        <f>C30/4*H33*E8</f>
        <v>900000</v>
      </c>
    </row>
    <row r="31" spans="1:24" x14ac:dyDescent="0.45">
      <c r="A31" s="5" t="s">
        <v>441</v>
      </c>
      <c r="B31" t="s">
        <v>70</v>
      </c>
      <c r="C31">
        <v>12</v>
      </c>
      <c r="D31">
        <f>C31/4*E19*H33</f>
        <v>195000</v>
      </c>
    </row>
    <row r="32" spans="1:24" x14ac:dyDescent="0.45">
      <c r="A32" s="5" t="s">
        <v>457</v>
      </c>
      <c r="B32" t="s">
        <v>35</v>
      </c>
      <c r="C32">
        <v>4</v>
      </c>
      <c r="D32">
        <f>C32/4*E13*H35</f>
        <v>600000</v>
      </c>
      <c r="G32">
        <v>24</v>
      </c>
      <c r="H32">
        <v>0.35</v>
      </c>
      <c r="I32" s="53" t="s">
        <v>194</v>
      </c>
      <c r="J32" s="54" t="s">
        <v>195</v>
      </c>
      <c r="K32" s="54" t="s">
        <v>198</v>
      </c>
      <c r="L32" s="55" t="s">
        <v>197</v>
      </c>
      <c r="M32" s="56" t="s">
        <v>196</v>
      </c>
      <c r="N32" s="57" t="s">
        <v>199</v>
      </c>
      <c r="O32" s="58" t="s">
        <v>200</v>
      </c>
      <c r="R32" t="s">
        <v>15</v>
      </c>
      <c r="S32" t="s">
        <v>16</v>
      </c>
      <c r="T32" t="s">
        <v>17</v>
      </c>
      <c r="U32" t="s">
        <v>18</v>
      </c>
      <c r="V32" t="s">
        <v>19</v>
      </c>
      <c r="W32" t="s">
        <v>165</v>
      </c>
      <c r="X32" t="s">
        <v>11</v>
      </c>
    </row>
    <row r="33" spans="1:24" x14ac:dyDescent="0.45">
      <c r="A33" s="5" t="s">
        <v>461</v>
      </c>
      <c r="B33" t="s">
        <v>35</v>
      </c>
      <c r="C33">
        <v>12</v>
      </c>
      <c r="D33">
        <f>Table1[[#This Row],[SoGio]]/4*H33*E13</f>
        <v>900000</v>
      </c>
      <c r="G33">
        <v>12</v>
      </c>
      <c r="H33">
        <v>0.5</v>
      </c>
      <c r="I33" s="51" t="s">
        <v>201</v>
      </c>
      <c r="J33" s="21" t="s">
        <v>221</v>
      </c>
      <c r="K33" s="21" t="s">
        <v>240</v>
      </c>
      <c r="L33" s="22" t="s">
        <v>334</v>
      </c>
      <c r="M33" s="23" t="s">
        <v>243</v>
      </c>
      <c r="N33" s="24" t="s">
        <v>263</v>
      </c>
      <c r="O33" s="52">
        <f>SUMIF(Table3[MaKH], I33, Table3[TongTien])</f>
        <v>2000000</v>
      </c>
      <c r="R33" t="s">
        <v>117</v>
      </c>
      <c r="S33" s="46" t="s">
        <v>386</v>
      </c>
      <c r="T33">
        <v>1000000</v>
      </c>
      <c r="U33" t="s">
        <v>189</v>
      </c>
      <c r="V33" t="s">
        <v>369</v>
      </c>
      <c r="W33" t="s">
        <v>166</v>
      </c>
      <c r="X33" t="s">
        <v>80</v>
      </c>
    </row>
    <row r="34" spans="1:24" x14ac:dyDescent="0.45">
      <c r="A34" s="5" t="s">
        <v>466</v>
      </c>
      <c r="B34" t="s">
        <v>38</v>
      </c>
      <c r="C34">
        <v>8</v>
      </c>
      <c r="D34">
        <f>Table1[[#This Row],[SoGio]]/4*H34*E16</f>
        <v>900000</v>
      </c>
      <c r="G34">
        <v>8</v>
      </c>
      <c r="H34">
        <v>0.6</v>
      </c>
      <c r="I34" s="51" t="s">
        <v>202</v>
      </c>
      <c r="J34" s="21" t="s">
        <v>222</v>
      </c>
      <c r="K34" s="21" t="s">
        <v>241</v>
      </c>
      <c r="L34" s="25" t="s">
        <v>335</v>
      </c>
      <c r="M34" s="23" t="s">
        <v>244</v>
      </c>
      <c r="N34" s="26" t="s">
        <v>264</v>
      </c>
      <c r="O34" s="52">
        <f>SUMIF(Table3[MaKH], I34, Table3[TongTien])</f>
        <v>2850000</v>
      </c>
      <c r="R34" t="s">
        <v>118</v>
      </c>
      <c r="S34" t="s">
        <v>387</v>
      </c>
      <c r="T34">
        <v>3000000</v>
      </c>
      <c r="U34" t="s">
        <v>191</v>
      </c>
      <c r="V34" t="s">
        <v>369</v>
      </c>
      <c r="W34" t="s">
        <v>166</v>
      </c>
      <c r="X34" t="s">
        <v>82</v>
      </c>
    </row>
    <row r="35" spans="1:24" x14ac:dyDescent="0.45">
      <c r="A35" s="5" t="s">
        <v>466</v>
      </c>
      <c r="B35" t="s">
        <v>37</v>
      </c>
      <c r="C35">
        <v>8</v>
      </c>
      <c r="D35">
        <f>Table1[[#This Row],[SoGio]]/4*H34*E15</f>
        <v>900000</v>
      </c>
      <c r="G35">
        <v>4</v>
      </c>
      <c r="H35">
        <v>1</v>
      </c>
      <c r="I35" s="51" t="s">
        <v>203</v>
      </c>
      <c r="J35" s="21" t="s">
        <v>223</v>
      </c>
      <c r="K35" s="21" t="s">
        <v>240</v>
      </c>
      <c r="L35" s="23" t="s">
        <v>336</v>
      </c>
      <c r="M35" s="23" t="s">
        <v>245</v>
      </c>
      <c r="N35" s="25" t="s">
        <v>265</v>
      </c>
      <c r="O35" s="52">
        <f>SUMIF(Table3[MaKH], I35, Table3[TongTien])</f>
        <v>1560000</v>
      </c>
      <c r="R35" t="s">
        <v>119</v>
      </c>
      <c r="S35" s="46" t="s">
        <v>408</v>
      </c>
      <c r="T35">
        <v>7000000</v>
      </c>
      <c r="U35" t="s">
        <v>192</v>
      </c>
      <c r="V35" t="s">
        <v>369</v>
      </c>
      <c r="W35" t="s">
        <v>166</v>
      </c>
      <c r="X35" t="s">
        <v>86</v>
      </c>
    </row>
    <row r="36" spans="1:24" x14ac:dyDescent="0.45">
      <c r="A36" s="5" t="s">
        <v>469</v>
      </c>
      <c r="B36" t="s">
        <v>31</v>
      </c>
      <c r="C36">
        <v>48</v>
      </c>
      <c r="D36">
        <f>Table1[[#This Row],[SoGio]]/4*H32*E9</f>
        <v>3149999.9999999995</v>
      </c>
      <c r="I36" s="51" t="s">
        <v>204</v>
      </c>
      <c r="J36" s="21" t="s">
        <v>224</v>
      </c>
      <c r="K36" s="21" t="s">
        <v>240</v>
      </c>
      <c r="L36" s="23" t="s">
        <v>337</v>
      </c>
      <c r="M36" s="27" t="s">
        <v>246</v>
      </c>
      <c r="N36" s="26" t="s">
        <v>266</v>
      </c>
      <c r="O36" s="52">
        <f>SUMIF(Table3[MaKH], I36, Table3[TongTien])</f>
        <v>6929999.9999999991</v>
      </c>
      <c r="R36" t="s">
        <v>120</v>
      </c>
      <c r="S36" s="44" t="s">
        <v>412</v>
      </c>
      <c r="T36">
        <v>5000000</v>
      </c>
      <c r="U36" t="s">
        <v>190</v>
      </c>
      <c r="V36" t="s">
        <v>369</v>
      </c>
      <c r="W36" t="s">
        <v>166</v>
      </c>
      <c r="X36" t="s">
        <v>87</v>
      </c>
    </row>
    <row r="37" spans="1:24" x14ac:dyDescent="0.45">
      <c r="A37" s="5" t="s">
        <v>469</v>
      </c>
      <c r="B37" t="s">
        <v>33</v>
      </c>
      <c r="C37">
        <v>48</v>
      </c>
      <c r="D37">
        <f>Table1[[#This Row],[SoGio]]/4*H32*E11</f>
        <v>2939999.9999999995</v>
      </c>
      <c r="I37" s="51" t="s">
        <v>205</v>
      </c>
      <c r="J37" s="21" t="s">
        <v>225</v>
      </c>
      <c r="K37" s="21" t="s">
        <v>241</v>
      </c>
      <c r="L37" s="22" t="s">
        <v>344</v>
      </c>
      <c r="M37" s="23" t="s">
        <v>247</v>
      </c>
      <c r="N37" s="26" t="s">
        <v>267</v>
      </c>
      <c r="O37" s="52">
        <f>SUMIF(Table3[MaKH], I37, Table3[TongTien])</f>
        <v>825000</v>
      </c>
      <c r="R37" t="s">
        <v>121</v>
      </c>
      <c r="S37" s="46" t="s">
        <v>413</v>
      </c>
      <c r="T37">
        <v>2000000</v>
      </c>
      <c r="U37" t="s">
        <v>189</v>
      </c>
      <c r="V37" t="s">
        <v>369</v>
      </c>
      <c r="W37" t="s">
        <v>166</v>
      </c>
      <c r="X37" t="s">
        <v>89</v>
      </c>
    </row>
    <row r="38" spans="1:24" x14ac:dyDescent="0.45">
      <c r="A38" s="5" t="s">
        <v>470</v>
      </c>
      <c r="B38" t="s">
        <v>72</v>
      </c>
      <c r="C38">
        <v>24</v>
      </c>
      <c r="D38">
        <f>Table1[[#This Row],[SoGio]]/4*H32*E21</f>
        <v>419999.99999999994</v>
      </c>
      <c r="I38" s="51" t="s">
        <v>206</v>
      </c>
      <c r="J38" s="21" t="s">
        <v>226</v>
      </c>
      <c r="K38" s="21" t="s">
        <v>241</v>
      </c>
      <c r="L38" s="22" t="s">
        <v>345</v>
      </c>
      <c r="M38" s="23" t="s">
        <v>248</v>
      </c>
      <c r="N38" s="26" t="s">
        <v>268</v>
      </c>
      <c r="O38" s="52">
        <f>SUMIF(Table3[MaKH], I38, Table3[TongTien])</f>
        <v>600000</v>
      </c>
      <c r="R38" t="s">
        <v>122</v>
      </c>
      <c r="S38" s="44" t="s">
        <v>420</v>
      </c>
      <c r="T38">
        <v>7000000</v>
      </c>
      <c r="U38" t="s">
        <v>192</v>
      </c>
      <c r="V38" t="s">
        <v>369</v>
      </c>
      <c r="W38" t="s">
        <v>166</v>
      </c>
      <c r="X38" t="s">
        <v>93</v>
      </c>
    </row>
    <row r="39" spans="1:24" x14ac:dyDescent="0.45">
      <c r="A39" s="5" t="s">
        <v>480</v>
      </c>
      <c r="B39" t="s">
        <v>28</v>
      </c>
      <c r="C39">
        <v>4</v>
      </c>
      <c r="D39">
        <f>E6</f>
        <v>550000</v>
      </c>
      <c r="I39" s="51" t="s">
        <v>207</v>
      </c>
      <c r="J39" s="21" t="s">
        <v>227</v>
      </c>
      <c r="K39" s="21" t="s">
        <v>240</v>
      </c>
      <c r="L39" s="23" t="s">
        <v>338</v>
      </c>
      <c r="M39" s="27" t="s">
        <v>249</v>
      </c>
      <c r="N39" s="26" t="s">
        <v>269</v>
      </c>
      <c r="O39" s="52">
        <f>SUMIF(Table3[MaKH], I39, Table3[TongTien])</f>
        <v>2519999.9999999995</v>
      </c>
      <c r="R39" t="s">
        <v>123</v>
      </c>
      <c r="S39" s="44" t="s">
        <v>439</v>
      </c>
      <c r="T39">
        <v>500000</v>
      </c>
      <c r="U39" t="s">
        <v>193</v>
      </c>
      <c r="V39" t="s">
        <v>369</v>
      </c>
      <c r="W39" t="s">
        <v>166</v>
      </c>
      <c r="X39" t="s">
        <v>94</v>
      </c>
    </row>
    <row r="40" spans="1:24" x14ac:dyDescent="0.45">
      <c r="I40" s="51" t="s">
        <v>208</v>
      </c>
      <c r="J40" s="21" t="s">
        <v>228</v>
      </c>
      <c r="K40" s="21" t="s">
        <v>240</v>
      </c>
      <c r="L40" s="22" t="s">
        <v>346</v>
      </c>
      <c r="M40" s="23" t="s">
        <v>250</v>
      </c>
      <c r="N40" s="26" t="s">
        <v>270</v>
      </c>
      <c r="O40" s="52">
        <f>SUMIF(Table3[MaKH], I40, Table3[TongTien])</f>
        <v>240000</v>
      </c>
    </row>
    <row r="41" spans="1:24" x14ac:dyDescent="0.45">
      <c r="I41" s="51" t="s">
        <v>209</v>
      </c>
      <c r="J41" s="21" t="s">
        <v>229</v>
      </c>
      <c r="K41" s="21" t="s">
        <v>241</v>
      </c>
      <c r="L41" s="23" t="s">
        <v>339</v>
      </c>
      <c r="M41" s="27" t="s">
        <v>251</v>
      </c>
      <c r="N41" s="26" t="s">
        <v>271</v>
      </c>
      <c r="O41" s="52">
        <f>SUMIF(Table3[MaKH], I41, Table3[TongTien])</f>
        <v>2820000</v>
      </c>
    </row>
    <row r="42" spans="1:24" x14ac:dyDescent="0.45">
      <c r="I42" s="51" t="s">
        <v>210</v>
      </c>
      <c r="J42" s="21" t="s">
        <v>230</v>
      </c>
      <c r="K42" s="21" t="s">
        <v>240</v>
      </c>
      <c r="L42" s="22" t="s">
        <v>347</v>
      </c>
      <c r="M42" s="23" t="s">
        <v>252</v>
      </c>
      <c r="N42" s="26" t="s">
        <v>272</v>
      </c>
      <c r="O42" s="52">
        <f>SUMIF(Table3[MaKH], I42, Table3[TongTien])</f>
        <v>120000</v>
      </c>
    </row>
    <row r="43" spans="1:24" x14ac:dyDescent="0.45">
      <c r="I43" s="51" t="s">
        <v>211</v>
      </c>
      <c r="J43" s="21" t="s">
        <v>231</v>
      </c>
      <c r="K43" s="21" t="s">
        <v>240</v>
      </c>
      <c r="L43" s="22" t="s">
        <v>348</v>
      </c>
      <c r="M43" s="23" t="s">
        <v>253</v>
      </c>
      <c r="N43" s="26" t="s">
        <v>273</v>
      </c>
      <c r="O43" s="52">
        <f>SUMIF(Table3[MaKH], I43, Table3[TongTien])</f>
        <v>1680000</v>
      </c>
    </row>
    <row r="44" spans="1:24" x14ac:dyDescent="0.45">
      <c r="I44" s="51" t="s">
        <v>212</v>
      </c>
      <c r="J44" s="21" t="s">
        <v>232</v>
      </c>
      <c r="K44" s="21" t="s">
        <v>240</v>
      </c>
      <c r="L44" s="22" t="s">
        <v>349</v>
      </c>
      <c r="M44" s="23" t="s">
        <v>254</v>
      </c>
      <c r="N44" s="26" t="s">
        <v>274</v>
      </c>
      <c r="O44" s="52">
        <f>SUMIF(Table3[MaKH], I44, Table3[TongTien])</f>
        <v>600000</v>
      </c>
    </row>
    <row r="45" spans="1:24" x14ac:dyDescent="0.45">
      <c r="I45" s="51" t="s">
        <v>213</v>
      </c>
      <c r="J45" s="21" t="s">
        <v>233</v>
      </c>
      <c r="K45" s="21" t="s">
        <v>240</v>
      </c>
      <c r="L45" s="23" t="s">
        <v>340</v>
      </c>
      <c r="M45" s="23" t="s">
        <v>255</v>
      </c>
      <c r="N45" s="26" t="s">
        <v>275</v>
      </c>
      <c r="O45" s="52">
        <f>SUMIF(Table3[MaKH], I45, Table3[TongTien])</f>
        <v>1300000</v>
      </c>
    </row>
    <row r="46" spans="1:24" x14ac:dyDescent="0.45">
      <c r="I46" s="51" t="s">
        <v>214</v>
      </c>
      <c r="J46" s="21" t="s">
        <v>234</v>
      </c>
      <c r="K46" s="21" t="s">
        <v>240</v>
      </c>
      <c r="L46" s="22" t="s">
        <v>350</v>
      </c>
      <c r="M46" s="23" t="s">
        <v>256</v>
      </c>
      <c r="N46" s="26" t="s">
        <v>276</v>
      </c>
      <c r="O46" s="52">
        <f>SUMIF(Table3[MaKH], I46, Table3[TongTien])</f>
        <v>1049999.9999999998</v>
      </c>
    </row>
    <row r="47" spans="1:24" x14ac:dyDescent="0.45">
      <c r="I47" s="51" t="s">
        <v>215</v>
      </c>
      <c r="J47" s="21" t="s">
        <v>235</v>
      </c>
      <c r="K47" s="21" t="s">
        <v>241</v>
      </c>
      <c r="L47" s="22" t="s">
        <v>351</v>
      </c>
      <c r="M47" s="23" t="s">
        <v>257</v>
      </c>
      <c r="N47" s="26" t="s">
        <v>277</v>
      </c>
      <c r="O47" s="52">
        <f>SUMIF(Table3[MaKH], I47, Table3[TongTien])</f>
        <v>1550000</v>
      </c>
    </row>
    <row r="48" spans="1:24" x14ac:dyDescent="0.45">
      <c r="I48" s="51" t="s">
        <v>216</v>
      </c>
      <c r="J48" s="21" t="s">
        <v>236</v>
      </c>
      <c r="K48" s="21" t="s">
        <v>241</v>
      </c>
      <c r="L48" s="22" t="s">
        <v>352</v>
      </c>
      <c r="M48" s="23" t="s">
        <v>258</v>
      </c>
      <c r="N48" s="26" t="s">
        <v>278</v>
      </c>
      <c r="O48" s="52">
        <f>SUMIF(Table3[MaKH], I48, Table3[TongTien])</f>
        <v>900000</v>
      </c>
    </row>
    <row r="49" spans="9:15" x14ac:dyDescent="0.45">
      <c r="I49" s="51" t="s">
        <v>217</v>
      </c>
      <c r="J49" s="21" t="s">
        <v>237</v>
      </c>
      <c r="K49" s="21" t="s">
        <v>241</v>
      </c>
      <c r="L49" s="22" t="s">
        <v>353</v>
      </c>
      <c r="M49" s="23" t="s">
        <v>259</v>
      </c>
      <c r="N49" s="26" t="s">
        <v>279</v>
      </c>
      <c r="O49" s="52">
        <f>SUMIF(Table3[MaKH], I49, Table3[TongTien])</f>
        <v>209999.99999999997</v>
      </c>
    </row>
    <row r="50" spans="9:15" x14ac:dyDescent="0.45">
      <c r="I50" s="51" t="s">
        <v>218</v>
      </c>
      <c r="J50" s="21" t="s">
        <v>238</v>
      </c>
      <c r="K50" s="21" t="s">
        <v>241</v>
      </c>
      <c r="L50" s="25" t="s">
        <v>343</v>
      </c>
      <c r="M50" s="23" t="s">
        <v>260</v>
      </c>
      <c r="N50" s="26" t="s">
        <v>280</v>
      </c>
      <c r="O50" s="52">
        <f>SUMIF(Table3[MaKH], I50, Table3[TongTien])</f>
        <v>1200000</v>
      </c>
    </row>
    <row r="51" spans="9:15" x14ac:dyDescent="0.45">
      <c r="I51" s="51" t="s">
        <v>219</v>
      </c>
      <c r="J51" s="21" t="s">
        <v>239</v>
      </c>
      <c r="K51" s="21" t="s">
        <v>241</v>
      </c>
      <c r="L51" s="23" t="s">
        <v>341</v>
      </c>
      <c r="M51" s="23" t="s">
        <v>261</v>
      </c>
      <c r="N51" s="26" t="s">
        <v>281</v>
      </c>
      <c r="O51" s="52">
        <f>SUMIF(Table3[MaKH], I51, Table3[TongTien])</f>
        <v>900000</v>
      </c>
    </row>
    <row r="52" spans="9:15" x14ac:dyDescent="0.45">
      <c r="I52" s="59" t="s">
        <v>220</v>
      </c>
      <c r="J52" s="60" t="s">
        <v>242</v>
      </c>
      <c r="K52" s="60" t="s">
        <v>240</v>
      </c>
      <c r="L52" s="61" t="s">
        <v>342</v>
      </c>
      <c r="M52" s="61" t="s">
        <v>262</v>
      </c>
      <c r="N52" s="62" t="s">
        <v>282</v>
      </c>
      <c r="O52" s="63">
        <f>SUMIF(Table3[MaKH], I52, Table3[TongTien])</f>
        <v>795000</v>
      </c>
    </row>
  </sheetData>
  <phoneticPr fontId="1" type="noConversion"/>
  <pageMargins left="0.7" right="0.7" top="0.75" bottom="0.75" header="0.3" footer="0.3"/>
  <pageSetup orientation="portrait" r:id="rId1"/>
  <ignoredErrors>
    <ignoredError sqref="J16" calculatedColumn="1"/>
  </ignoredErrors>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F70D7-BB6F-4F4E-BF2B-6369172602FA}">
  <dimension ref="A1:K11"/>
  <sheetViews>
    <sheetView topLeftCell="K1" zoomScale="76" workbookViewId="0">
      <selection activeCell="K2" sqref="K2:K11"/>
    </sheetView>
  </sheetViews>
  <sheetFormatPr defaultRowHeight="13.5" x14ac:dyDescent="0.35"/>
  <cols>
    <col min="1" max="1" width="7.1328125" style="29" bestFit="1" customWidth="1"/>
    <col min="2" max="2" width="11.3984375" style="29" bestFit="1" customWidth="1"/>
    <col min="3" max="3" width="16" style="29" bestFit="1" customWidth="1"/>
    <col min="4" max="4" width="20.46484375" style="29" bestFit="1" customWidth="1"/>
    <col min="5" max="5" width="9.265625" style="29" bestFit="1" customWidth="1"/>
    <col min="6" max="6" width="12.33203125" style="29" bestFit="1" customWidth="1"/>
    <col min="7" max="7" width="10.59765625" style="29" bestFit="1" customWidth="1"/>
    <col min="8" max="8" width="11" style="29" bestFit="1" customWidth="1"/>
    <col min="9" max="9" width="13.1328125" style="29" bestFit="1" customWidth="1"/>
    <col min="10" max="10" width="6.9296875" style="29" bestFit="1" customWidth="1"/>
    <col min="11" max="11" width="140.86328125" style="29" bestFit="1" customWidth="1"/>
    <col min="12" max="16384" width="9.06640625" style="29"/>
  </cols>
  <sheetData>
    <row r="1" spans="1:11" x14ac:dyDescent="0.35">
      <c r="A1" s="28" t="s">
        <v>316</v>
      </c>
      <c r="B1" s="28" t="s">
        <v>283</v>
      </c>
      <c r="C1" s="28" t="s">
        <v>284</v>
      </c>
      <c r="D1" s="28" t="s">
        <v>285</v>
      </c>
      <c r="E1" s="28" t="s">
        <v>198</v>
      </c>
      <c r="F1" s="28" t="s">
        <v>197</v>
      </c>
      <c r="G1" s="28" t="s">
        <v>286</v>
      </c>
      <c r="H1" s="28" t="s">
        <v>287</v>
      </c>
      <c r="I1" s="28" t="s">
        <v>288</v>
      </c>
      <c r="J1" s="28" t="s">
        <v>289</v>
      </c>
    </row>
    <row r="2" spans="1:11" x14ac:dyDescent="0.35">
      <c r="A2" s="30" t="s">
        <v>317</v>
      </c>
      <c r="B2" s="30" t="s">
        <v>454</v>
      </c>
      <c r="C2" s="30">
        <v>123456</v>
      </c>
      <c r="D2" s="30" t="s">
        <v>290</v>
      </c>
      <c r="E2" s="30" t="s">
        <v>240</v>
      </c>
      <c r="F2" s="30" t="s">
        <v>332</v>
      </c>
      <c r="G2" s="30" t="s">
        <v>453</v>
      </c>
      <c r="H2" s="43">
        <v>8000000</v>
      </c>
      <c r="I2" s="30" t="s">
        <v>362</v>
      </c>
      <c r="J2" s="30" t="s">
        <v>331</v>
      </c>
      <c r="K2" s="29" t="str">
        <f>"INSERT INTO TAIKHOAN  VALUES ('" &amp; A2 &amp; "', '" &amp; B2 &amp;  "', '" &amp; C2 &amp; "', '" &amp; D2 &amp; "', '" &amp; E2 &amp; "'," &amp; F2 &amp; "', '" &amp; G2 &amp; "', " &amp; H2 &amp; ", '" &amp; I2 &amp; "', " &amp; J2 &amp; ");"</f>
        <v>INSERT INTO TAIKHOAN  VALUES ('NV01', 'admin', '123456', 'Phạm Ngọc Tài', 'Nam',24-06-2000', 'Admin', 8000000, '13-12-2023', NULL);</v>
      </c>
    </row>
    <row r="3" spans="1:11" x14ac:dyDescent="0.35">
      <c r="A3" s="30" t="s">
        <v>318</v>
      </c>
      <c r="B3" s="30" t="s">
        <v>455</v>
      </c>
      <c r="C3" s="30">
        <v>123456</v>
      </c>
      <c r="D3" s="30" t="s">
        <v>291</v>
      </c>
      <c r="E3" s="30" t="s">
        <v>241</v>
      </c>
      <c r="F3" s="30" t="s">
        <v>333</v>
      </c>
      <c r="G3" s="30" t="s">
        <v>315</v>
      </c>
      <c r="H3" s="43">
        <f>8000000*0.1*9+8000000</f>
        <v>15200000</v>
      </c>
      <c r="I3" s="30" t="s">
        <v>363</v>
      </c>
      <c r="J3" s="30" t="s">
        <v>331</v>
      </c>
      <c r="K3" s="29" t="str">
        <f t="shared" ref="K3:K11" si="0">"INSERT INTO TAIKHOAN  VALUES ('" &amp; A3 &amp; "', '" &amp; B3 &amp;  "', '" &amp; C3 &amp; "', '" &amp; D3 &amp; "', '" &amp; E3 &amp; "'," &amp; F3 &amp; "', '" &amp; G3 &amp; "', " &amp; H3 &amp; ", '" &amp; I3 &amp; "', " &amp; J3 &amp; ");"</f>
        <v>INSERT INTO TAIKHOAN  VALUES ('NV02', 'quanly', '123456', 'Bùi Xuân Thường', 'Nữ',13-07-1990', 'Quản lý', 15200000, '21-11-2023', NULL);</v>
      </c>
    </row>
    <row r="4" spans="1:11" x14ac:dyDescent="0.35">
      <c r="A4" s="30" t="s">
        <v>319</v>
      </c>
      <c r="B4" s="30" t="s">
        <v>456</v>
      </c>
      <c r="C4" s="30">
        <v>123456</v>
      </c>
      <c r="D4" s="30" t="s">
        <v>293</v>
      </c>
      <c r="E4" s="30" t="s">
        <v>241</v>
      </c>
      <c r="F4" s="31" t="s">
        <v>356</v>
      </c>
      <c r="G4" s="30" t="s">
        <v>314</v>
      </c>
      <c r="H4" s="43">
        <v>6100000</v>
      </c>
      <c r="I4" s="30" t="s">
        <v>365</v>
      </c>
      <c r="J4" s="30" t="s">
        <v>318</v>
      </c>
      <c r="K4" s="29" t="str">
        <f t="shared" si="0"/>
        <v>INSERT INTO TAIKHOAN  VALUES ('NV03', 'nhanvien', '123456', 'Trần Thị Như  Ý', 'Nữ',04-05-2002', 'Nhân viên', 6100000, '21-12-2023', NV02);</v>
      </c>
    </row>
    <row r="5" spans="1:11" x14ac:dyDescent="0.35">
      <c r="A5" s="30" t="s">
        <v>320</v>
      </c>
      <c r="B5" s="30" t="s">
        <v>300</v>
      </c>
      <c r="C5" s="30" t="s">
        <v>307</v>
      </c>
      <c r="D5" s="30" t="s">
        <v>294</v>
      </c>
      <c r="E5" s="30" t="s">
        <v>240</v>
      </c>
      <c r="F5" s="30" t="s">
        <v>354</v>
      </c>
      <c r="G5" s="30" t="s">
        <v>314</v>
      </c>
      <c r="H5" s="43">
        <v>6100000</v>
      </c>
      <c r="I5" s="30" t="s">
        <v>365</v>
      </c>
      <c r="J5" s="30" t="s">
        <v>318</v>
      </c>
      <c r="K5" s="29" t="str">
        <f t="shared" si="0"/>
        <v>INSERT INTO TAIKHOAN  VALUES ('NV04', 'linhnvl', 'linhnvl1234', 'Nguyễn Văn Linh', 'Nam',14-01-2002', 'Nhân viên', 6100000, '21-12-2023', NV02);</v>
      </c>
    </row>
    <row r="6" spans="1:11" x14ac:dyDescent="0.35">
      <c r="A6" s="30" t="s">
        <v>321</v>
      </c>
      <c r="B6" s="30" t="s">
        <v>302</v>
      </c>
      <c r="C6" s="30" t="s">
        <v>309</v>
      </c>
      <c r="D6" s="30" t="s">
        <v>295</v>
      </c>
      <c r="E6" s="30" t="s">
        <v>241</v>
      </c>
      <c r="F6" s="32" t="s">
        <v>357</v>
      </c>
      <c r="G6" s="30" t="s">
        <v>314</v>
      </c>
      <c r="H6" s="43">
        <v>8000000</v>
      </c>
      <c r="I6" s="30" t="s">
        <v>365</v>
      </c>
      <c r="J6" s="30" t="s">
        <v>318</v>
      </c>
      <c r="K6" s="29" t="str">
        <f t="shared" si="0"/>
        <v>INSERT INTO TAIKHOAN  VALUES ('NV05', 'phuongntp', 'phuongntp1234', 'Nguyễn Thị Phương', 'Nữ',03-09-1998', 'Nhân viên', 8000000, '21-12-2023', NV02);</v>
      </c>
    </row>
    <row r="7" spans="1:11" x14ac:dyDescent="0.35">
      <c r="A7" s="30" t="s">
        <v>322</v>
      </c>
      <c r="B7" s="30" t="s">
        <v>299</v>
      </c>
      <c r="C7" s="30" t="s">
        <v>306</v>
      </c>
      <c r="D7" s="30" t="s">
        <v>292</v>
      </c>
      <c r="E7" s="30" t="s">
        <v>240</v>
      </c>
      <c r="F7" s="30" t="s">
        <v>360</v>
      </c>
      <c r="G7" s="30" t="s">
        <v>314</v>
      </c>
      <c r="H7" s="43">
        <v>8000000</v>
      </c>
      <c r="I7" s="30" t="s">
        <v>364</v>
      </c>
      <c r="J7" s="30" t="s">
        <v>318</v>
      </c>
      <c r="K7" s="29" t="str">
        <f t="shared" si="0"/>
        <v>INSERT INTO TAIKHOAN  VALUES ('NV06', 'binhptb', 'binhptb1234', 'Phạm Thanh Bình', 'Nam',24-01-1989', 'Nhân viên', 8000000, '27-12-2023', NV02);</v>
      </c>
    </row>
    <row r="8" spans="1:11" x14ac:dyDescent="0.35">
      <c r="A8" s="30" t="s">
        <v>323</v>
      </c>
      <c r="B8" s="30" t="s">
        <v>303</v>
      </c>
      <c r="C8" s="30" t="s">
        <v>310</v>
      </c>
      <c r="D8" s="30" t="s">
        <v>296</v>
      </c>
      <c r="E8" s="30" t="s">
        <v>240</v>
      </c>
      <c r="F8" s="30" t="s">
        <v>361</v>
      </c>
      <c r="G8" s="30" t="s">
        <v>314</v>
      </c>
      <c r="H8" s="43">
        <v>8000000</v>
      </c>
      <c r="I8" s="30" t="s">
        <v>364</v>
      </c>
      <c r="J8" s="30" t="s">
        <v>318</v>
      </c>
      <c r="K8" s="29" t="str">
        <f t="shared" si="0"/>
        <v>INSERT INTO TAIKHOAN  VALUES ('NV07', 'phongntp', 'phongntp1234', 'Nguyễn Thanh Phong', 'Nam',31-02-2000', 'Nhân viên', 8000000, '27-12-2023', NV02);</v>
      </c>
    </row>
    <row r="9" spans="1:11" x14ac:dyDescent="0.35">
      <c r="A9" s="30" t="s">
        <v>324</v>
      </c>
      <c r="B9" s="30" t="s">
        <v>304</v>
      </c>
      <c r="C9" s="30" t="s">
        <v>311</v>
      </c>
      <c r="D9" s="30" t="s">
        <v>297</v>
      </c>
      <c r="E9" s="30" t="s">
        <v>241</v>
      </c>
      <c r="F9" s="32" t="s">
        <v>358</v>
      </c>
      <c r="G9" s="30" t="s">
        <v>314</v>
      </c>
      <c r="H9" s="43">
        <v>8000000</v>
      </c>
      <c r="I9" s="30" t="s">
        <v>364</v>
      </c>
      <c r="J9" s="30" t="s">
        <v>318</v>
      </c>
      <c r="K9" s="29" t="str">
        <f t="shared" si="0"/>
        <v>INSERT INTO TAIKHOAN  VALUES ('NV08', 'tuyetctt', 'tuyetctt1234', 'Cao Thị Tuyết', 'Nữ',02-05-2001', 'Nhân viên', 8000000, '27-12-2023', NV02);</v>
      </c>
    </row>
    <row r="10" spans="1:11" x14ac:dyDescent="0.35">
      <c r="A10" s="30" t="s">
        <v>325</v>
      </c>
      <c r="B10" s="30" t="s">
        <v>305</v>
      </c>
      <c r="C10" s="30" t="s">
        <v>312</v>
      </c>
      <c r="D10" s="30" t="s">
        <v>298</v>
      </c>
      <c r="E10" s="30" t="s">
        <v>240</v>
      </c>
      <c r="F10" s="32" t="s">
        <v>359</v>
      </c>
      <c r="G10" s="30" t="s">
        <v>314</v>
      </c>
      <c r="H10" s="43">
        <v>8000000</v>
      </c>
      <c r="I10" s="30" t="s">
        <v>364</v>
      </c>
      <c r="J10" s="30" t="s">
        <v>318</v>
      </c>
      <c r="K10" s="29" t="str">
        <f t="shared" si="0"/>
        <v>INSERT INTO TAIKHOAN  VALUES ('NV09', 'hienndh', 'hienndh1234', 'Nguyễn Đức Hiền', 'Nam',12-06-1998', 'Nhân viên', 8000000, '27-12-2023', NV02);</v>
      </c>
    </row>
    <row r="11" spans="1:11" x14ac:dyDescent="0.35">
      <c r="A11" s="30" t="s">
        <v>326</v>
      </c>
      <c r="B11" s="30" t="s">
        <v>301</v>
      </c>
      <c r="C11" s="30" t="s">
        <v>308</v>
      </c>
      <c r="D11" s="30" t="s">
        <v>313</v>
      </c>
      <c r="E11" s="30" t="s">
        <v>240</v>
      </c>
      <c r="F11" s="30" t="s">
        <v>355</v>
      </c>
      <c r="G11" s="30" t="s">
        <v>314</v>
      </c>
      <c r="H11" s="43">
        <v>8000000</v>
      </c>
      <c r="I11" s="30" t="s">
        <v>187</v>
      </c>
      <c r="J11" s="30" t="s">
        <v>318</v>
      </c>
      <c r="K11" s="29" t="str">
        <f t="shared" si="0"/>
        <v>INSERT INTO TAIKHOAN  VALUES ('NV10', 'tuanhat', 'tuanhat1234', 'Hoàng  Anh Tuấn', 'Nam',16-01-2001', 'Nhân viên', 8000000, '15-02-2024', NV02);</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558D-DFA5-4695-9728-9A1AF18B54D4}">
  <dimension ref="A1:Q52"/>
  <sheetViews>
    <sheetView topLeftCell="I1" zoomScale="67" zoomScaleNormal="85" workbookViewId="0">
      <selection activeCell="J2" sqref="J2:J29"/>
    </sheetView>
  </sheetViews>
  <sheetFormatPr defaultRowHeight="13.5" x14ac:dyDescent="0.35"/>
  <cols>
    <col min="1" max="1" width="7.59765625" style="29" bestFit="1" customWidth="1"/>
    <col min="2" max="2" width="17.73046875" style="29" bestFit="1" customWidth="1"/>
    <col min="3" max="3" width="10" style="29" bestFit="1" customWidth="1"/>
    <col min="4" max="5" width="18.19921875" style="29" bestFit="1" customWidth="1"/>
    <col min="6" max="6" width="11.19921875" style="29" bestFit="1" customWidth="1"/>
    <col min="7" max="7" width="10.06640625" style="29" bestFit="1" customWidth="1"/>
    <col min="8" max="8" width="7.86328125" style="29" bestFit="1" customWidth="1"/>
    <col min="9" max="9" width="7.06640625" style="29" bestFit="1" customWidth="1"/>
    <col min="10" max="10" width="126.9296875" style="29" bestFit="1" customWidth="1"/>
    <col min="11" max="12" width="9.06640625" style="29"/>
    <col min="13" max="13" width="10.53125" style="29" bestFit="1" customWidth="1"/>
    <col min="14" max="15" width="9.9296875" style="29" bestFit="1" customWidth="1"/>
    <col min="16" max="16" width="3.59765625" style="29" bestFit="1" customWidth="1"/>
    <col min="17" max="17" width="17.796875" style="29" customWidth="1"/>
    <col min="18" max="18" width="17.53125" style="29" customWidth="1"/>
    <col min="19" max="19" width="5.796875" style="29" bestFit="1" customWidth="1"/>
    <col min="20" max="20" width="6.33203125" style="29" bestFit="1" customWidth="1"/>
    <col min="21" max="16384" width="9.06640625" style="29"/>
  </cols>
  <sheetData>
    <row r="1" spans="1:17" x14ac:dyDescent="0.35">
      <c r="A1" s="33" t="s">
        <v>14</v>
      </c>
      <c r="B1" s="33" t="s">
        <v>16</v>
      </c>
      <c r="C1" s="33" t="s">
        <v>327</v>
      </c>
      <c r="D1" s="33" t="s">
        <v>328</v>
      </c>
      <c r="E1" s="33" t="s">
        <v>329</v>
      </c>
      <c r="F1" s="33" t="s">
        <v>19</v>
      </c>
      <c r="G1" s="33" t="s">
        <v>330</v>
      </c>
      <c r="H1" s="33" t="s">
        <v>194</v>
      </c>
      <c r="I1" s="33" t="s">
        <v>316</v>
      </c>
      <c r="J1" s="29" t="s">
        <v>506</v>
      </c>
    </row>
    <row r="2" spans="1:17" ht="14.25" x14ac:dyDescent="0.45">
      <c r="A2" s="50" t="s">
        <v>98</v>
      </c>
      <c r="B2" s="50" t="s">
        <v>374</v>
      </c>
      <c r="C2" s="50">
        <v>1200000</v>
      </c>
      <c r="D2" s="50" t="s">
        <v>372</v>
      </c>
      <c r="E2" s="50" t="s">
        <v>373</v>
      </c>
      <c r="F2" s="50" t="s">
        <v>379</v>
      </c>
      <c r="G2" s="50" t="s">
        <v>331</v>
      </c>
      <c r="H2" s="50" t="s">
        <v>201</v>
      </c>
      <c r="I2" s="50" t="s">
        <v>317</v>
      </c>
      <c r="J2" s="29" t="str">
        <f>"INSERT INTO HOADON VALUES ('" &amp; A2 &amp; "', '" &amp; B2 &amp; "', " &amp; C2 &amp; ", '" &amp; D2 &amp; "', '" &amp; E2 &amp; "', '" &amp; F2 &amp; "', " &amp; G2 &amp; ", '" &amp; H2 &amp; "', '" &amp; I2 &amp; "');"</f>
        <v>INSERT INTO HOADON VALUES ('B0001', '01-01-2024 9:35', 1200000, '01-01-2024  9:00', '01-01-2024 13:00', 'Đã trả xe', NULL, 'KH001', 'NV01');</v>
      </c>
      <c r="N2" s="35"/>
      <c r="O2" s="35"/>
      <c r="Q2" s="36"/>
    </row>
    <row r="3" spans="1:17" ht="14.25" x14ac:dyDescent="0.45">
      <c r="A3" s="50" t="s">
        <v>99</v>
      </c>
      <c r="B3" s="50" t="s">
        <v>375</v>
      </c>
      <c r="C3" s="50">
        <v>1050000</v>
      </c>
      <c r="D3" s="50" t="s">
        <v>371</v>
      </c>
      <c r="E3" s="50" t="s">
        <v>425</v>
      </c>
      <c r="F3" s="50" t="s">
        <v>379</v>
      </c>
      <c r="G3" s="50" t="s">
        <v>331</v>
      </c>
      <c r="H3" s="50" t="s">
        <v>202</v>
      </c>
      <c r="I3" s="50" t="s">
        <v>319</v>
      </c>
      <c r="J3" s="29" t="str">
        <f t="shared" ref="J3:J29" si="0">"INSERT INTO HOADON VALUES ('" &amp; A3 &amp; "', '" &amp; B3 &amp; "', " &amp; C3 &amp; ", '" &amp; D3 &amp; "', '" &amp; E3 &amp; "', '" &amp; F3 &amp; "', " &amp; G3 &amp; ", '" &amp; H3 &amp; "', '" &amp; I3 &amp; "');"</f>
        <v>INSERT INTO HOADON VALUES ('B0002', '18-01-2024 13:45', 1050000, '20-01-2024 8:00', '21-01-2024 8:00', 'Đã trả xe', NULL, 'KH002', 'NV03');</v>
      </c>
      <c r="N3" s="35"/>
      <c r="Q3" s="36"/>
    </row>
    <row r="4" spans="1:17" ht="14.25" x14ac:dyDescent="0.45">
      <c r="A4" s="50" t="s">
        <v>100</v>
      </c>
      <c r="B4" s="50" t="s">
        <v>376</v>
      </c>
      <c r="C4" s="50">
        <v>660000</v>
      </c>
      <c r="D4" s="50" t="s">
        <v>377</v>
      </c>
      <c r="E4" s="50" t="s">
        <v>378</v>
      </c>
      <c r="F4" s="50" t="s">
        <v>379</v>
      </c>
      <c r="G4" s="50" t="s">
        <v>331</v>
      </c>
      <c r="H4" s="50" t="s">
        <v>203</v>
      </c>
      <c r="I4" s="50" t="s">
        <v>320</v>
      </c>
      <c r="J4" s="29" t="str">
        <f t="shared" si="0"/>
        <v>INSERT INTO HOADON VALUES ('B0003', '10-02-2024 10:23', 660000, '10-02-2024  10:30', '10-02-2024  18:30', 'Đã trả xe', NULL, 'KH003', 'NV04');</v>
      </c>
      <c r="N4" s="35"/>
      <c r="O4" s="35"/>
      <c r="Q4" s="36"/>
    </row>
    <row r="5" spans="1:17" ht="14.25" x14ac:dyDescent="0.45">
      <c r="A5" s="50" t="s">
        <v>101</v>
      </c>
      <c r="B5" s="50" t="s">
        <v>382</v>
      </c>
      <c r="C5" s="50">
        <v>839999.99999999988</v>
      </c>
      <c r="D5" s="50" t="s">
        <v>380</v>
      </c>
      <c r="E5" s="50" t="s">
        <v>381</v>
      </c>
      <c r="F5" s="50" t="s">
        <v>379</v>
      </c>
      <c r="G5" s="50" t="s">
        <v>331</v>
      </c>
      <c r="H5" s="50" t="s">
        <v>204</v>
      </c>
      <c r="I5" s="50" t="s">
        <v>319</v>
      </c>
      <c r="J5" s="29" t="str">
        <f t="shared" si="0"/>
        <v>INSERT INTO HOADON VALUES ('B0004', '14-02-2024 15:12', 840000, '15-02-2024 10:00', '16-02-2024 10:00', 'Đã trả xe', NULL, 'KH004', 'NV03');</v>
      </c>
      <c r="N5" s="35"/>
      <c r="Q5" s="36"/>
    </row>
    <row r="6" spans="1:17" ht="14.25" x14ac:dyDescent="0.45">
      <c r="A6" s="50" t="s">
        <v>102</v>
      </c>
      <c r="B6" s="50" t="s">
        <v>383</v>
      </c>
      <c r="C6" s="50">
        <v>825000</v>
      </c>
      <c r="D6" s="50" t="s">
        <v>384</v>
      </c>
      <c r="E6" s="50" t="s">
        <v>385</v>
      </c>
      <c r="F6" s="50" t="s">
        <v>379</v>
      </c>
      <c r="G6" s="50" t="s">
        <v>331</v>
      </c>
      <c r="H6" s="50" t="s">
        <v>205</v>
      </c>
      <c r="I6" s="50" t="s">
        <v>319</v>
      </c>
      <c r="J6" s="29" t="str">
        <f t="shared" si="0"/>
        <v>INSERT INTO HOADON VALUES ('B0005', '17-02-2024 16:00', 825000, '17-02-2024 16:20', '18-02-2024 4:20', 'Đã trả xe', NULL, 'KH005', 'NV03');</v>
      </c>
      <c r="N6" s="35"/>
      <c r="Q6" s="36"/>
    </row>
    <row r="7" spans="1:17" ht="14.25" x14ac:dyDescent="0.45">
      <c r="A7" s="50" t="s">
        <v>103</v>
      </c>
      <c r="B7" s="50" t="s">
        <v>388</v>
      </c>
      <c r="C7" s="50">
        <v>600000</v>
      </c>
      <c r="D7" s="50" t="s">
        <v>390</v>
      </c>
      <c r="E7" s="50" t="s">
        <v>389</v>
      </c>
      <c r="F7" s="50" t="s">
        <v>379</v>
      </c>
      <c r="G7" s="50" t="s">
        <v>331</v>
      </c>
      <c r="H7" s="50" t="s">
        <v>206</v>
      </c>
      <c r="I7" s="50" t="s">
        <v>322</v>
      </c>
      <c r="J7" s="29" t="str">
        <f t="shared" si="0"/>
        <v>INSERT INTO HOADON VALUES ('B0006', '19-02-2024 20:00', 600000, '20-02-2024 18:20', '20-02-2024 22:20', 'Đã trả xe', NULL, 'KH006', 'NV06');</v>
      </c>
      <c r="N7" s="35"/>
      <c r="O7" s="35"/>
      <c r="Q7" s="36"/>
    </row>
    <row r="8" spans="1:17" ht="14.25" x14ac:dyDescent="0.45">
      <c r="A8" s="50" t="s">
        <v>104</v>
      </c>
      <c r="B8" s="50" t="s">
        <v>391</v>
      </c>
      <c r="C8" s="50">
        <v>2519999.9999999995</v>
      </c>
      <c r="D8" s="50" t="s">
        <v>392</v>
      </c>
      <c r="E8" s="50" t="s">
        <v>474</v>
      </c>
      <c r="F8" s="50" t="s">
        <v>379</v>
      </c>
      <c r="G8" s="50" t="s">
        <v>331</v>
      </c>
      <c r="H8" s="50" t="s">
        <v>207</v>
      </c>
      <c r="I8" s="50" t="s">
        <v>318</v>
      </c>
      <c r="J8" s="29" t="str">
        <f t="shared" si="0"/>
        <v>INSERT INTO HOADON VALUES ('B0007', '20-02-2024 19:02', 2520000, '20-02-2024 23:45', '22-02-2024 23:45', 'Đã trả xe', NULL, 'KH007', 'NV02');</v>
      </c>
      <c r="N8" s="35"/>
      <c r="O8" s="37"/>
      <c r="Q8" s="36"/>
    </row>
    <row r="9" spans="1:17" ht="14.25" x14ac:dyDescent="0.45">
      <c r="A9" s="50" t="s">
        <v>105</v>
      </c>
      <c r="B9" s="50" t="s">
        <v>399</v>
      </c>
      <c r="C9" s="50">
        <v>240000</v>
      </c>
      <c r="D9" s="50" t="s">
        <v>394</v>
      </c>
      <c r="E9" s="50" t="s">
        <v>395</v>
      </c>
      <c r="F9" s="50" t="s">
        <v>379</v>
      </c>
      <c r="G9" s="50" t="s">
        <v>331</v>
      </c>
      <c r="H9" s="50" t="s">
        <v>208</v>
      </c>
      <c r="I9" s="50" t="s">
        <v>321</v>
      </c>
      <c r="J9" s="29" t="str">
        <f t="shared" si="0"/>
        <v>INSERT INTO HOADON VALUES ('B0008', '01-03-2024  7:30', 240000, '02-03-2024 8:00', '02-03-2024 16:00 ', 'Đã trả xe', NULL, 'KH008', 'NV05');</v>
      </c>
      <c r="N9" s="35"/>
      <c r="O9" s="37"/>
      <c r="Q9" s="36"/>
    </row>
    <row r="10" spans="1:17" ht="14.25" x14ac:dyDescent="0.45">
      <c r="A10" s="50" t="s">
        <v>106</v>
      </c>
      <c r="B10" s="50" t="s">
        <v>399</v>
      </c>
      <c r="C10" s="50">
        <v>1800000</v>
      </c>
      <c r="D10" s="50" t="s">
        <v>396</v>
      </c>
      <c r="E10" s="50" t="s">
        <v>397</v>
      </c>
      <c r="F10" s="50" t="s">
        <v>379</v>
      </c>
      <c r="G10" s="50" t="s">
        <v>331</v>
      </c>
      <c r="H10" s="50" t="s">
        <v>209</v>
      </c>
      <c r="I10" s="50" t="s">
        <v>323</v>
      </c>
      <c r="J10" s="29" t="str">
        <f t="shared" si="0"/>
        <v>INSERT INTO HOADON VALUES ('B0009', '01-03-2024  7:30', 1800000, '02-03-2024 6:00', '02-03-2024 14:00', 'Đã trả xe', NULL, 'KH009', 'NV07');</v>
      </c>
      <c r="N10" s="35"/>
      <c r="Q10" s="36"/>
    </row>
    <row r="11" spans="1:17" ht="14.25" x14ac:dyDescent="0.45">
      <c r="A11" s="50" t="s">
        <v>107</v>
      </c>
      <c r="B11" s="50" t="s">
        <v>398</v>
      </c>
      <c r="C11" s="50">
        <v>600000</v>
      </c>
      <c r="D11" s="50" t="s">
        <v>400</v>
      </c>
      <c r="E11" s="50" t="s">
        <v>401</v>
      </c>
      <c r="F11" s="50" t="s">
        <v>379</v>
      </c>
      <c r="G11" s="50" t="s">
        <v>331</v>
      </c>
      <c r="H11" s="50" t="s">
        <v>209</v>
      </c>
      <c r="I11" s="50" t="s">
        <v>324</v>
      </c>
      <c r="J11" s="29" t="str">
        <f t="shared" si="0"/>
        <v>INSERT INTO HOADON VALUES ('B0010', '10-03-2024 8:12', 600000, '10-03-2024 8:20', '10-03-2024 12:12', 'Đã trả xe', NULL, 'KH009', 'NV08');</v>
      </c>
      <c r="N11" s="35"/>
      <c r="Q11" s="36"/>
    </row>
    <row r="12" spans="1:17" ht="14.25" x14ac:dyDescent="0.45">
      <c r="A12" s="50" t="s">
        <v>108</v>
      </c>
      <c r="B12" s="50" t="s">
        <v>402</v>
      </c>
      <c r="C12" s="50">
        <v>800000</v>
      </c>
      <c r="D12" s="50" t="s">
        <v>403</v>
      </c>
      <c r="E12" s="50" t="s">
        <v>404</v>
      </c>
      <c r="F12" s="50" t="s">
        <v>379</v>
      </c>
      <c r="G12" s="50" t="s">
        <v>331</v>
      </c>
      <c r="H12" s="50" t="s">
        <v>201</v>
      </c>
      <c r="I12" s="50" t="s">
        <v>325</v>
      </c>
      <c r="J12" s="29" t="str">
        <f t="shared" si="0"/>
        <v>INSERT INTO HOADON VALUES ('B0011', '15-03-2024 17:45', 800000, '15-03-2024 18:00', '15-03-2024 22:00', 'Đã trả xe', NULL, 'KH001', 'NV09');</v>
      </c>
      <c r="N12" s="35"/>
      <c r="Q12" s="36"/>
    </row>
    <row r="13" spans="1:17" ht="14.25" x14ac:dyDescent="0.45">
      <c r="A13" s="50" t="s">
        <v>109</v>
      </c>
      <c r="B13" s="50" t="s">
        <v>406</v>
      </c>
      <c r="C13" s="50">
        <v>120000</v>
      </c>
      <c r="D13" s="50" t="s">
        <v>405</v>
      </c>
      <c r="E13" s="50" t="s">
        <v>407</v>
      </c>
      <c r="F13" s="50" t="s">
        <v>379</v>
      </c>
      <c r="G13" s="50" t="s">
        <v>331</v>
      </c>
      <c r="H13" s="50" t="s">
        <v>210</v>
      </c>
      <c r="I13" s="50" t="s">
        <v>326</v>
      </c>
      <c r="J13" s="29" t="str">
        <f t="shared" si="0"/>
        <v>INSERT INTO HOADON VALUES ('B0012', '23-03-2024 7:00', 120000, '23-03-2024 7:15', '23-03-2024 15:15', 'Đã trả xe', NULL, 'KH010', 'NV10');</v>
      </c>
      <c r="N13" s="35"/>
      <c r="Q13" s="36"/>
    </row>
    <row r="14" spans="1:17" ht="14.25" x14ac:dyDescent="0.45">
      <c r="A14" s="50" t="s">
        <v>110</v>
      </c>
      <c r="B14" s="50" t="s">
        <v>409</v>
      </c>
      <c r="C14" s="50">
        <v>1680000</v>
      </c>
      <c r="D14" s="50" t="s">
        <v>410</v>
      </c>
      <c r="E14" s="50" t="s">
        <v>411</v>
      </c>
      <c r="F14" s="50" t="s">
        <v>379</v>
      </c>
      <c r="G14" s="50" t="s">
        <v>331</v>
      </c>
      <c r="H14" s="50" t="s">
        <v>211</v>
      </c>
      <c r="I14" s="50" t="s">
        <v>324</v>
      </c>
      <c r="J14" s="29" t="str">
        <f t="shared" si="0"/>
        <v>INSERT INTO HOADON VALUES ('B0013', '03-04-2024 5:00', 1680000, '03-04-2024 5:15', '03-04-2024 13:15', 'Đã trả xe', NULL, 'KH011', 'NV08');</v>
      </c>
      <c r="N14" s="35"/>
      <c r="Q14" s="36"/>
    </row>
    <row r="15" spans="1:17" ht="14.25" x14ac:dyDescent="0.45">
      <c r="A15" s="50" t="s">
        <v>111</v>
      </c>
      <c r="B15" s="50" t="s">
        <v>414</v>
      </c>
      <c r="C15" s="50">
        <v>600000</v>
      </c>
      <c r="D15" s="50" t="s">
        <v>415</v>
      </c>
      <c r="E15" s="50" t="s">
        <v>416</v>
      </c>
      <c r="F15" s="50" t="s">
        <v>379</v>
      </c>
      <c r="G15" s="50" t="s">
        <v>331</v>
      </c>
      <c r="H15" s="50" t="s">
        <v>212</v>
      </c>
      <c r="I15" s="50" t="s">
        <v>319</v>
      </c>
      <c r="J15" s="29" t="str">
        <f t="shared" si="0"/>
        <v>INSERT INTO HOADON VALUES ('B0014', '07-04-2024 15:34', 600000, '08-04-2024 17:30', '08-04-2024 21:30', 'Đã trả xe', NULL, 'KH012', 'NV03');</v>
      </c>
      <c r="N15" s="35"/>
      <c r="O15" s="37"/>
      <c r="Q15" s="36"/>
    </row>
    <row r="16" spans="1:17" ht="14.25" x14ac:dyDescent="0.45">
      <c r="A16" s="50" t="s">
        <v>112</v>
      </c>
      <c r="B16" s="50" t="s">
        <v>421</v>
      </c>
      <c r="C16" s="50">
        <v>750000</v>
      </c>
      <c r="D16" s="50" t="s">
        <v>418</v>
      </c>
      <c r="E16" s="50" t="s">
        <v>419</v>
      </c>
      <c r="F16" s="50" t="s">
        <v>379</v>
      </c>
      <c r="G16" s="50" t="s">
        <v>331</v>
      </c>
      <c r="H16" s="50" t="s">
        <v>213</v>
      </c>
      <c r="I16" s="50" t="s">
        <v>321</v>
      </c>
      <c r="J16" s="29" t="str">
        <f t="shared" si="0"/>
        <v>INSERT INTO HOADON VALUES ('B0015', '13-04-2024 10:25', 750000, '15-04-2024 5:30', '15-04-2024 17:30', 'Đã trả xe', NULL, 'KH013', 'NV05');</v>
      </c>
      <c r="N16" s="35"/>
      <c r="Q16" s="36"/>
    </row>
    <row r="17" spans="1:17" ht="14.25" x14ac:dyDescent="0.45">
      <c r="A17" s="50" t="s">
        <v>113</v>
      </c>
      <c r="B17" s="50" t="s">
        <v>422</v>
      </c>
      <c r="C17" s="50">
        <v>1049999.9999999998</v>
      </c>
      <c r="D17" s="50" t="s">
        <v>423</v>
      </c>
      <c r="E17" s="50" t="s">
        <v>424</v>
      </c>
      <c r="F17" s="50" t="s">
        <v>379</v>
      </c>
      <c r="G17" s="50" t="s">
        <v>331</v>
      </c>
      <c r="H17" s="50" t="s">
        <v>214</v>
      </c>
      <c r="I17" s="50" t="s">
        <v>318</v>
      </c>
      <c r="J17" s="29" t="str">
        <f t="shared" si="0"/>
        <v>INSERT INTO HOADON VALUES ('B0016', '14-04-2024 9:23', 1050000, '15-04-2024 7:30', '16-04-2024 7:30', 'Đã trả xe', NULL, 'KH014', 'NV02');</v>
      </c>
      <c r="N17" s="35"/>
      <c r="Q17" s="36"/>
    </row>
    <row r="18" spans="1:17" ht="14.25" x14ac:dyDescent="0.45">
      <c r="A18" s="50" t="s">
        <v>114</v>
      </c>
      <c r="B18" s="50" t="s">
        <v>426</v>
      </c>
      <c r="C18" s="50">
        <v>1550000</v>
      </c>
      <c r="D18" s="50" t="s">
        <v>427</v>
      </c>
      <c r="E18" s="50" t="s">
        <v>428</v>
      </c>
      <c r="F18" s="50" t="s">
        <v>379</v>
      </c>
      <c r="G18" s="50" t="s">
        <v>331</v>
      </c>
      <c r="H18" s="50" t="s">
        <v>215</v>
      </c>
      <c r="I18" s="50" t="s">
        <v>319</v>
      </c>
      <c r="J18" s="29" t="str">
        <f t="shared" si="0"/>
        <v>INSERT INTO HOADON VALUES ('B0017', '16-04-2024 9:20', 1550000, '16-04-2024 9:25', '16-04-2024 13:25', 'Đã trả xe', NULL, 'KH015', 'NV03');</v>
      </c>
      <c r="N18" s="35"/>
      <c r="Q18" s="36"/>
    </row>
    <row r="19" spans="1:17" ht="14.25" x14ac:dyDescent="0.45">
      <c r="A19" s="50" t="s">
        <v>115</v>
      </c>
      <c r="B19" s="50" t="s">
        <v>429</v>
      </c>
      <c r="C19" s="50">
        <v>900000</v>
      </c>
      <c r="D19" s="50" t="s">
        <v>430</v>
      </c>
      <c r="E19" s="50" t="s">
        <v>431</v>
      </c>
      <c r="F19" s="50" t="s">
        <v>379</v>
      </c>
      <c r="G19" s="50" t="s">
        <v>331</v>
      </c>
      <c r="H19" s="50" t="s">
        <v>216</v>
      </c>
      <c r="I19" s="50" t="s">
        <v>326</v>
      </c>
      <c r="J19" s="29" t="str">
        <f t="shared" si="0"/>
        <v>INSERT INTO HOADON VALUES ('B0018', '16-04-2024 10:12', 900000, '16-04-2024 14:45', '16-04-2024 22:45', 'Đã trả xe', NULL, 'KH016', 'NV10');</v>
      </c>
      <c r="N19" s="35"/>
      <c r="O19" s="37"/>
      <c r="Q19" s="36"/>
    </row>
    <row r="20" spans="1:17" ht="14.25" x14ac:dyDescent="0.45">
      <c r="A20" s="50" t="s">
        <v>116</v>
      </c>
      <c r="B20" s="50" t="s">
        <v>432</v>
      </c>
      <c r="C20" s="50">
        <v>209999.99999999997</v>
      </c>
      <c r="D20" s="50" t="s">
        <v>433</v>
      </c>
      <c r="E20" s="50" t="s">
        <v>434</v>
      </c>
      <c r="F20" s="50" t="s">
        <v>435</v>
      </c>
      <c r="G20" s="50" t="s">
        <v>331</v>
      </c>
      <c r="H20" s="50" t="s">
        <v>217</v>
      </c>
      <c r="I20" s="50" t="s">
        <v>320</v>
      </c>
      <c r="J20" s="29" t="str">
        <f t="shared" si="0"/>
        <v>INSERT INTO HOADON VALUES ('B0019', '17-04-2024 6:30', 210000, '17-04-2024 6:45', '18-04-2024 6:45', 'Đã nhận xe', NULL, 'KH017', 'NV04');</v>
      </c>
      <c r="N20" s="35"/>
      <c r="O20" s="37"/>
      <c r="Q20" s="36"/>
    </row>
    <row r="21" spans="1:17" ht="14.25" x14ac:dyDescent="0.45">
      <c r="A21" s="50" t="s">
        <v>188</v>
      </c>
      <c r="B21" s="50" t="s">
        <v>436</v>
      </c>
      <c r="C21" s="50">
        <v>1200000</v>
      </c>
      <c r="D21" s="50" t="s">
        <v>437</v>
      </c>
      <c r="E21" s="50" t="s">
        <v>438</v>
      </c>
      <c r="F21" s="50" t="s">
        <v>449</v>
      </c>
      <c r="G21" s="50" t="s">
        <v>331</v>
      </c>
      <c r="H21" s="50" t="s">
        <v>218</v>
      </c>
      <c r="I21" s="50" t="s">
        <v>322</v>
      </c>
      <c r="J21" s="29" t="str">
        <f t="shared" si="0"/>
        <v>INSERT INTO HOADON VALUES ('B0020', '17-04-2024 11:10', 1200000, '18-04-2024 5:00', '18-04-2024 13:00', 'Đã đặt xe', NULL, 'KH018', 'NV06');</v>
      </c>
      <c r="N21" s="35"/>
      <c r="O21" s="37"/>
      <c r="Q21" s="36"/>
    </row>
    <row r="22" spans="1:17" ht="14.25" x14ac:dyDescent="0.45">
      <c r="A22" s="50" t="s">
        <v>440</v>
      </c>
      <c r="B22" s="50" t="s">
        <v>442</v>
      </c>
      <c r="C22" s="50">
        <v>900000</v>
      </c>
      <c r="D22" s="50" t="s">
        <v>443</v>
      </c>
      <c r="E22" s="50" t="s">
        <v>444</v>
      </c>
      <c r="F22" s="50" t="s">
        <v>435</v>
      </c>
      <c r="G22" s="50" t="s">
        <v>331</v>
      </c>
      <c r="H22" s="50" t="s">
        <v>219</v>
      </c>
      <c r="I22" s="50" t="s">
        <v>321</v>
      </c>
      <c r="J22" s="29" t="str">
        <f t="shared" si="0"/>
        <v>INSERT INTO HOADON VALUES ('B0021', '17-04-2024 11:30', 900000, '17-04-2024 11:40', '17-04-2024 23:40', 'Đã nhận xe', NULL, 'KH019', 'NV05');</v>
      </c>
    </row>
    <row r="23" spans="1:17" ht="14.25" x14ac:dyDescent="0.45">
      <c r="A23" s="50" t="s">
        <v>441</v>
      </c>
      <c r="B23" s="50" t="s">
        <v>446</v>
      </c>
      <c r="C23" s="50">
        <v>195000</v>
      </c>
      <c r="D23" s="50" t="s">
        <v>447</v>
      </c>
      <c r="E23" s="50" t="s">
        <v>448</v>
      </c>
      <c r="F23" s="50" t="s">
        <v>449</v>
      </c>
      <c r="G23" s="50" t="s">
        <v>331</v>
      </c>
      <c r="H23" s="50" t="s">
        <v>220</v>
      </c>
      <c r="I23" s="50" t="s">
        <v>319</v>
      </c>
      <c r="J23" s="29" t="str">
        <f t="shared" si="0"/>
        <v>INSERT INTO HOADON VALUES ('B0022', '17-04-2024 13:15', 195000, '18-04-2024 7:45', '18-04-2024 19:45', 'Đã đặt xe', NULL, 'KH020', 'NV03');</v>
      </c>
    </row>
    <row r="24" spans="1:17" ht="14.25" x14ac:dyDescent="0.45">
      <c r="A24" s="50" t="s">
        <v>457</v>
      </c>
      <c r="B24" s="50" t="s">
        <v>458</v>
      </c>
      <c r="C24" s="50">
        <v>600000</v>
      </c>
      <c r="D24" s="50" t="s">
        <v>459</v>
      </c>
      <c r="E24" s="50" t="s">
        <v>460</v>
      </c>
      <c r="F24" s="50" t="s">
        <v>449</v>
      </c>
      <c r="G24" s="50" t="s">
        <v>331</v>
      </c>
      <c r="H24" s="50" t="s">
        <v>220</v>
      </c>
      <c r="I24" s="50" t="s">
        <v>319</v>
      </c>
      <c r="J24" s="29" t="str">
        <f t="shared" si="0"/>
        <v>INSERT INTO HOADON VALUES ('B0023', '17-02-2024 13:20', 600000, '19-04-2024 5:15', '19-04-2024 9:15', 'Đã đặt xe', NULL, 'KH020', 'NV03');</v>
      </c>
    </row>
    <row r="25" spans="1:17" ht="14.25" x14ac:dyDescent="0.45">
      <c r="A25" s="50" t="s">
        <v>461</v>
      </c>
      <c r="B25" s="50" t="s">
        <v>463</v>
      </c>
      <c r="C25" s="50">
        <v>900000</v>
      </c>
      <c r="D25" s="50" t="s">
        <v>438</v>
      </c>
      <c r="E25" s="50" t="s">
        <v>464</v>
      </c>
      <c r="F25" s="50" t="s">
        <v>449</v>
      </c>
      <c r="G25" s="50" t="s">
        <v>331</v>
      </c>
      <c r="H25" s="50" t="s">
        <v>203</v>
      </c>
      <c r="I25" s="50" t="s">
        <v>320</v>
      </c>
      <c r="J25" s="29" t="str">
        <f t="shared" si="0"/>
        <v>INSERT INTO HOADON VALUES ('B0024', '17-02-2024 14:12', 900000, '18-04-2024 13:00', '18-04-2024  1:00', 'Đã đặt xe', NULL, 'KH003', 'NV04');</v>
      </c>
    </row>
    <row r="26" spans="1:17" ht="14.25" x14ac:dyDescent="0.45">
      <c r="A26" s="50" t="s">
        <v>466</v>
      </c>
      <c r="B26" s="50" t="s">
        <v>467</v>
      </c>
      <c r="C26" s="50">
        <v>1800000</v>
      </c>
      <c r="D26" s="50" t="s">
        <v>437</v>
      </c>
      <c r="E26" s="50" t="s">
        <v>438</v>
      </c>
      <c r="F26" s="50" t="s">
        <v>449</v>
      </c>
      <c r="G26" s="50" t="s">
        <v>331</v>
      </c>
      <c r="H26" s="50" t="s">
        <v>202</v>
      </c>
      <c r="I26" s="50" t="s">
        <v>321</v>
      </c>
      <c r="J26" s="29" t="str">
        <f t="shared" si="0"/>
        <v>INSERT INTO HOADON VALUES ('B0025', '17-02-2024 14:13', 1800000, '18-04-2024 5:00', '18-04-2024 13:00', 'Đã đặt xe', NULL, 'KH002', 'NV05');</v>
      </c>
    </row>
    <row r="27" spans="1:17" ht="14.25" x14ac:dyDescent="0.45">
      <c r="A27" s="50" t="s">
        <v>469</v>
      </c>
      <c r="B27" s="50" t="s">
        <v>471</v>
      </c>
      <c r="C27" s="50">
        <v>6089999.9999999991</v>
      </c>
      <c r="D27" s="50" t="s">
        <v>472</v>
      </c>
      <c r="E27" s="50" t="s">
        <v>473</v>
      </c>
      <c r="F27" s="50" t="s">
        <v>435</v>
      </c>
      <c r="G27" s="50" t="s">
        <v>331</v>
      </c>
      <c r="H27" s="50" t="s">
        <v>204</v>
      </c>
      <c r="I27" s="50" t="s">
        <v>322</v>
      </c>
      <c r="J27" s="29" t="str">
        <f t="shared" si="0"/>
        <v>INSERT INTO HOADON VALUES ('B0026', '17-02-2024 15:00', 6090000, '17-04-2024 15:15', '19-04-2024 15:15', 'Đã nhận xe', NULL, 'KH004', 'NV06');</v>
      </c>
    </row>
    <row r="28" spans="1:17" ht="14.25" x14ac:dyDescent="0.45">
      <c r="A28" s="50" t="s">
        <v>470</v>
      </c>
      <c r="B28" s="50" t="s">
        <v>475</v>
      </c>
      <c r="C28" s="50">
        <v>419999.99999999994</v>
      </c>
      <c r="D28" s="50" t="s">
        <v>476</v>
      </c>
      <c r="E28" s="50" t="s">
        <v>477</v>
      </c>
      <c r="F28" s="50" t="s">
        <v>449</v>
      </c>
      <c r="G28" s="50" t="s">
        <v>331</v>
      </c>
      <c r="H28" s="50" t="s">
        <v>209</v>
      </c>
      <c r="I28" s="50" t="s">
        <v>319</v>
      </c>
      <c r="J28" s="29" t="str">
        <f t="shared" si="0"/>
        <v>INSERT INTO HOADON VALUES ('B0027', '17-02-2024 15:27', 420000, '18-04-2024 8:00', '19-04-2024 8:00', 'Đã đặt xe', NULL, 'KH009', 'NV03');</v>
      </c>
    </row>
    <row r="29" spans="1:17" ht="14.25" x14ac:dyDescent="0.45">
      <c r="A29" s="50" t="s">
        <v>480</v>
      </c>
      <c r="B29" s="50" t="s">
        <v>481</v>
      </c>
      <c r="C29" s="50">
        <v>550000</v>
      </c>
      <c r="D29" s="50" t="s">
        <v>482</v>
      </c>
      <c r="E29" s="50" t="s">
        <v>483</v>
      </c>
      <c r="F29" s="50" t="s">
        <v>435</v>
      </c>
      <c r="G29" s="50" t="s">
        <v>331</v>
      </c>
      <c r="H29" s="50" t="s">
        <v>213</v>
      </c>
      <c r="I29" s="50" t="s">
        <v>323</v>
      </c>
      <c r="J29" s="29" t="str">
        <f t="shared" si="0"/>
        <v>INSERT INTO HOADON VALUES ('B0028', '17-02-2024 15:34', 550000, '17-04-2024 15:45', '17-04-2024 19:45', 'Đã nhận xe', NULL, 'KH013', 'NV07');</v>
      </c>
    </row>
    <row r="30" spans="1:17" x14ac:dyDescent="0.35">
      <c r="F30" s="38"/>
      <c r="G30" s="38"/>
      <c r="H30" s="38"/>
      <c r="I30" s="38"/>
      <c r="J30" s="38"/>
      <c r="K30" s="38"/>
      <c r="L30" s="38"/>
      <c r="M30" s="38"/>
      <c r="N30" s="38"/>
    </row>
    <row r="31" spans="1:17" x14ac:dyDescent="0.35">
      <c r="F31" s="38"/>
      <c r="G31" s="39"/>
      <c r="H31" s="38"/>
      <c r="I31" s="39"/>
      <c r="J31" s="40"/>
      <c r="K31" s="38"/>
      <c r="L31" s="38"/>
      <c r="M31" s="38"/>
      <c r="N31" s="38"/>
    </row>
    <row r="32" spans="1:17" x14ac:dyDescent="0.35">
      <c r="F32" s="38"/>
      <c r="G32" s="38"/>
      <c r="H32" s="38"/>
      <c r="I32" s="38"/>
      <c r="J32" s="38"/>
      <c r="K32" s="38"/>
      <c r="L32" s="38"/>
      <c r="M32" s="38"/>
      <c r="N32" s="38"/>
    </row>
    <row r="33" spans="6:14" x14ac:dyDescent="0.35">
      <c r="F33" s="38"/>
      <c r="G33" s="39"/>
      <c r="H33" s="38"/>
      <c r="I33" s="40"/>
      <c r="J33" s="40"/>
      <c r="K33" s="38"/>
      <c r="L33" s="38"/>
      <c r="M33" s="38"/>
      <c r="N33" s="38"/>
    </row>
    <row r="34" spans="6:14" x14ac:dyDescent="0.35">
      <c r="F34" s="38"/>
      <c r="G34" s="37"/>
      <c r="H34" s="38"/>
      <c r="I34" s="37"/>
      <c r="J34" s="37"/>
      <c r="K34" s="38"/>
      <c r="L34" s="38"/>
      <c r="M34" s="38"/>
      <c r="N34" s="38"/>
    </row>
    <row r="35" spans="6:14" x14ac:dyDescent="0.35">
      <c r="F35" s="38"/>
      <c r="G35" s="40"/>
      <c r="H35" s="38"/>
      <c r="I35" s="40"/>
      <c r="J35" s="40"/>
      <c r="K35" s="38"/>
      <c r="L35" s="38"/>
      <c r="M35" s="38"/>
      <c r="N35" s="38"/>
    </row>
    <row r="36" spans="6:14" x14ac:dyDescent="0.35">
      <c r="F36" s="38"/>
      <c r="G36" s="40"/>
      <c r="H36" s="38"/>
      <c r="I36" s="40"/>
      <c r="J36" s="38"/>
      <c r="K36" s="38"/>
      <c r="L36" s="38"/>
      <c r="M36" s="38"/>
      <c r="N36" s="38"/>
    </row>
    <row r="37" spans="6:14" x14ac:dyDescent="0.35">
      <c r="F37" s="38"/>
      <c r="G37" s="40"/>
      <c r="H37" s="38"/>
      <c r="I37" s="38"/>
      <c r="J37" s="38"/>
      <c r="K37" s="38"/>
      <c r="L37" s="38"/>
      <c r="M37" s="38"/>
      <c r="N37" s="38"/>
    </row>
    <row r="38" spans="6:14" x14ac:dyDescent="0.35">
      <c r="F38" s="38"/>
      <c r="G38" s="41"/>
      <c r="H38" s="38"/>
      <c r="I38" s="40"/>
      <c r="J38" s="40"/>
      <c r="K38" s="38"/>
      <c r="L38" s="38"/>
      <c r="M38" s="38"/>
      <c r="N38" s="38"/>
    </row>
    <row r="39" spans="6:14" x14ac:dyDescent="0.35">
      <c r="F39" s="38"/>
      <c r="G39" s="41"/>
      <c r="H39" s="38"/>
      <c r="I39" s="41"/>
      <c r="J39" s="40"/>
      <c r="K39" s="38"/>
      <c r="L39" s="38"/>
      <c r="M39" s="38"/>
      <c r="N39" s="38"/>
    </row>
    <row r="40" spans="6:14" x14ac:dyDescent="0.35">
      <c r="F40" s="38"/>
      <c r="G40" s="40"/>
      <c r="H40" s="38"/>
      <c r="I40" s="40"/>
      <c r="J40" s="40"/>
      <c r="K40" s="38"/>
      <c r="L40" s="38"/>
      <c r="M40" s="38"/>
      <c r="N40" s="38"/>
    </row>
    <row r="41" spans="6:14" x14ac:dyDescent="0.35">
      <c r="F41" s="38"/>
      <c r="G41" s="38"/>
      <c r="H41" s="38"/>
      <c r="I41" s="38"/>
      <c r="J41" s="38"/>
      <c r="K41" s="38"/>
      <c r="L41" s="38"/>
      <c r="M41" s="38"/>
      <c r="N41" s="38"/>
    </row>
    <row r="42" spans="6:14" x14ac:dyDescent="0.35">
      <c r="F42" s="38"/>
      <c r="G42" s="40"/>
      <c r="H42" s="38"/>
      <c r="I42" s="40"/>
      <c r="J42" s="40"/>
      <c r="K42" s="38"/>
      <c r="L42" s="38"/>
      <c r="M42" s="38"/>
      <c r="N42" s="38"/>
    </row>
    <row r="43" spans="6:14" x14ac:dyDescent="0.35">
      <c r="F43" s="38"/>
      <c r="G43" s="40"/>
      <c r="H43" s="38"/>
      <c r="I43" s="40"/>
      <c r="J43" s="40"/>
      <c r="K43" s="38"/>
      <c r="L43" s="38"/>
      <c r="M43" s="38"/>
      <c r="N43" s="38"/>
    </row>
    <row r="44" spans="6:14" x14ac:dyDescent="0.35">
      <c r="F44" s="38"/>
      <c r="G44" s="40"/>
      <c r="H44" s="38"/>
      <c r="I44" s="40"/>
      <c r="J44" s="40"/>
      <c r="K44" s="38"/>
      <c r="L44" s="38"/>
      <c r="M44" s="38"/>
      <c r="N44" s="38"/>
    </row>
    <row r="45" spans="6:14" x14ac:dyDescent="0.35">
      <c r="F45" s="38"/>
      <c r="G45" s="40"/>
      <c r="H45" s="38"/>
      <c r="I45" s="40"/>
      <c r="J45" s="40"/>
      <c r="K45" s="38"/>
      <c r="L45" s="38"/>
      <c r="M45" s="38"/>
      <c r="N45" s="38"/>
    </row>
    <row r="46" spans="6:14" x14ac:dyDescent="0.35">
      <c r="F46" s="38"/>
      <c r="G46" s="40"/>
      <c r="H46" s="38"/>
      <c r="I46" s="38"/>
      <c r="J46" s="38"/>
      <c r="K46" s="38"/>
      <c r="L46" s="38"/>
      <c r="M46" s="38"/>
      <c r="N46" s="38"/>
    </row>
    <row r="47" spans="6:14" x14ac:dyDescent="0.35">
      <c r="F47" s="38"/>
      <c r="G47" s="40"/>
      <c r="H47" s="38"/>
      <c r="I47" s="40"/>
      <c r="J47" s="40"/>
      <c r="K47" s="38"/>
      <c r="L47" s="38"/>
      <c r="M47" s="38"/>
      <c r="N47" s="38"/>
    </row>
    <row r="48" spans="6:14" x14ac:dyDescent="0.35">
      <c r="F48" s="38"/>
      <c r="G48" s="38"/>
      <c r="H48" s="38"/>
      <c r="I48" s="38"/>
      <c r="J48" s="38"/>
      <c r="K48" s="38"/>
      <c r="L48" s="38"/>
      <c r="M48" s="38"/>
      <c r="N48" s="38"/>
    </row>
    <row r="49" spans="6:14" x14ac:dyDescent="0.35">
      <c r="F49" s="38"/>
      <c r="G49" s="40"/>
      <c r="H49" s="38"/>
      <c r="I49" s="40"/>
      <c r="J49" s="40"/>
      <c r="K49" s="38"/>
      <c r="L49" s="38"/>
      <c r="M49" s="38"/>
      <c r="N49" s="38"/>
    </row>
    <row r="50" spans="6:14" x14ac:dyDescent="0.35">
      <c r="F50" s="38"/>
      <c r="G50" s="38"/>
      <c r="H50" s="38"/>
      <c r="I50" s="38"/>
      <c r="J50" s="38"/>
      <c r="K50" s="38"/>
      <c r="L50" s="38"/>
      <c r="M50" s="38"/>
      <c r="N50" s="38"/>
    </row>
    <row r="51" spans="6:14" x14ac:dyDescent="0.35">
      <c r="F51" s="38"/>
      <c r="G51" s="38"/>
      <c r="H51" s="38"/>
      <c r="I51" s="40"/>
      <c r="J51" s="37"/>
      <c r="K51" s="38"/>
      <c r="M51" s="38"/>
      <c r="N51" s="38"/>
    </row>
    <row r="52" spans="6:14" x14ac:dyDescent="0.35">
      <c r="F52" s="38"/>
      <c r="G52" s="38"/>
      <c r="H52" s="38"/>
      <c r="I52" s="40"/>
      <c r="J52" s="40"/>
      <c r="K52" s="38"/>
      <c r="M52" s="38"/>
      <c r="N52" s="38"/>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77A5-8206-43F5-ADE2-B15CB596F509}">
  <dimension ref="A1:F39"/>
  <sheetViews>
    <sheetView topLeftCell="B1" zoomScale="83" workbookViewId="0">
      <selection activeCell="G32" sqref="G32"/>
    </sheetView>
  </sheetViews>
  <sheetFormatPr defaultRowHeight="13.5" x14ac:dyDescent="0.45"/>
  <cols>
    <col min="1" max="1" width="7.59765625" style="42" bestFit="1" customWidth="1"/>
    <col min="2" max="2" width="6.73046875" style="42" bestFit="1" customWidth="1"/>
    <col min="3" max="3" width="6.3984375" style="42" bestFit="1" customWidth="1"/>
    <col min="4" max="4" width="9.19921875" style="42" bestFit="1" customWidth="1"/>
    <col min="5" max="5" width="58.59765625" style="42" bestFit="1" customWidth="1"/>
    <col min="6" max="16384" width="9.06640625" style="42"/>
  </cols>
  <sheetData>
    <row r="1" spans="1:6" x14ac:dyDescent="0.45">
      <c r="A1" s="33" t="s">
        <v>14</v>
      </c>
      <c r="B1" s="33" t="s">
        <v>452</v>
      </c>
      <c r="C1" s="33" t="s">
        <v>366</v>
      </c>
      <c r="D1" s="33" t="s">
        <v>17</v>
      </c>
      <c r="E1" s="34"/>
    </row>
    <row r="2" spans="1:6" ht="14.25" x14ac:dyDescent="0.45">
      <c r="A2" s="50" t="s">
        <v>98</v>
      </c>
      <c r="B2" s="50" t="s">
        <v>23</v>
      </c>
      <c r="C2" s="50">
        <v>4</v>
      </c>
      <c r="D2" s="50">
        <v>500000</v>
      </c>
      <c r="E2" s="34" t="str">
        <f>"INSERT INTO CHITIETHD VALUES ('" &amp; A2 &amp; "', '" &amp; B2 &amp;  "', " &amp; C2 &amp; ", " &amp; D2 &amp; ");"</f>
        <v>INSERT INTO CHITIETHD VALUES ('B0001', 'X01', 4, 500000);</v>
      </c>
      <c r="F2" s="42">
        <v>1</v>
      </c>
    </row>
    <row r="3" spans="1:6" ht="14.25" x14ac:dyDescent="0.45">
      <c r="A3" s="50" t="s">
        <v>98</v>
      </c>
      <c r="B3" s="50" t="s">
        <v>34</v>
      </c>
      <c r="C3" s="50">
        <v>4</v>
      </c>
      <c r="D3" s="50">
        <v>700000</v>
      </c>
      <c r="E3" s="34" t="str">
        <f t="shared" ref="E3:E39" si="0">"INSERT INTO CHITIETHD VALUES ('" &amp; A3 &amp; "', '" &amp; B3 &amp;  "', " &amp; C3 &amp; ", " &amp; D3 &amp; ");"</f>
        <v>INSERT INTO CHITIETHD VALUES ('B0001', 'X11', 4, 700000);</v>
      </c>
      <c r="F3" s="42">
        <v>2</v>
      </c>
    </row>
    <row r="4" spans="1:6" ht="14.25" x14ac:dyDescent="0.45">
      <c r="A4" s="50" t="s">
        <v>99</v>
      </c>
      <c r="B4" s="50" t="s">
        <v>451</v>
      </c>
      <c r="C4" s="50">
        <v>24</v>
      </c>
      <c r="D4" s="50">
        <v>1050000</v>
      </c>
      <c r="E4" s="34" t="str">
        <f t="shared" si="0"/>
        <v>INSERT INTO CHITIETHD VALUES ('B0002', 'X16', 24, 1050000);</v>
      </c>
      <c r="F4" s="42">
        <v>3</v>
      </c>
    </row>
    <row r="5" spans="1:6" ht="14.25" x14ac:dyDescent="0.45">
      <c r="A5" s="50" t="s">
        <v>100</v>
      </c>
      <c r="B5" s="50" t="s">
        <v>25</v>
      </c>
      <c r="C5" s="50">
        <v>8</v>
      </c>
      <c r="D5" s="50">
        <v>660000</v>
      </c>
      <c r="E5" s="34" t="str">
        <f t="shared" si="0"/>
        <v>INSERT INTO CHITIETHD VALUES ('B0003', 'X02', 8, 660000);</v>
      </c>
      <c r="F5" s="42">
        <v>4</v>
      </c>
    </row>
    <row r="6" spans="1:6" ht="14.25" x14ac:dyDescent="0.45">
      <c r="A6" s="50" t="s">
        <v>101</v>
      </c>
      <c r="B6" s="50" t="s">
        <v>69</v>
      </c>
      <c r="C6" s="50">
        <v>24</v>
      </c>
      <c r="D6" s="50">
        <v>209999.99999999997</v>
      </c>
      <c r="E6" s="34" t="str">
        <f t="shared" si="0"/>
        <v>INSERT INTO CHITIETHD VALUES ('B0004', 'XM17', 24, 210000);</v>
      </c>
      <c r="F6" s="42">
        <v>5</v>
      </c>
    </row>
    <row r="7" spans="1:6" ht="14.25" x14ac:dyDescent="0.45">
      <c r="A7" s="50" t="s">
        <v>101</v>
      </c>
      <c r="B7" s="50" t="s">
        <v>70</v>
      </c>
      <c r="C7" s="50">
        <v>24</v>
      </c>
      <c r="D7" s="50">
        <v>272999.99999999994</v>
      </c>
      <c r="E7" s="34" t="str">
        <f t="shared" si="0"/>
        <v>INSERT INTO CHITIETHD VALUES ('B0004', 'XM18', 24, 273000);</v>
      </c>
      <c r="F7" s="42">
        <v>6</v>
      </c>
    </row>
    <row r="8" spans="1:6" ht="14.25" x14ac:dyDescent="0.45">
      <c r="A8" s="50" t="s">
        <v>101</v>
      </c>
      <c r="B8" s="50" t="s">
        <v>71</v>
      </c>
      <c r="C8" s="50">
        <v>24</v>
      </c>
      <c r="D8" s="50">
        <v>357000</v>
      </c>
      <c r="E8" s="34" t="str">
        <f t="shared" si="0"/>
        <v>INSERT INTO CHITIETHD VALUES ('B0004', 'XM19', 24, 357000);</v>
      </c>
      <c r="F8" s="42">
        <v>7</v>
      </c>
    </row>
    <row r="9" spans="1:6" ht="14.25" x14ac:dyDescent="0.45">
      <c r="A9" s="50" t="s">
        <v>102</v>
      </c>
      <c r="B9" s="50" t="s">
        <v>25</v>
      </c>
      <c r="C9" s="50">
        <v>12</v>
      </c>
      <c r="D9" s="50">
        <v>825000</v>
      </c>
      <c r="E9" s="34" t="str">
        <f t="shared" si="0"/>
        <v>INSERT INTO CHITIETHD VALUES ('B0005', 'X02', 12, 825000);</v>
      </c>
      <c r="F9" s="42">
        <v>8</v>
      </c>
    </row>
    <row r="10" spans="1:6" ht="14.25" x14ac:dyDescent="0.45">
      <c r="A10" s="50" t="s">
        <v>103</v>
      </c>
      <c r="B10" s="50" t="s">
        <v>26</v>
      </c>
      <c r="C10" s="50">
        <v>4</v>
      </c>
      <c r="D10" s="50">
        <v>600000</v>
      </c>
      <c r="E10" s="34" t="str">
        <f t="shared" si="0"/>
        <v>INSERT INTO CHITIETHD VALUES ('B0006', 'X03', 4, 600000);</v>
      </c>
      <c r="F10" s="42">
        <v>9</v>
      </c>
    </row>
    <row r="11" spans="1:6" ht="14.25" x14ac:dyDescent="0.45">
      <c r="A11" s="50" t="s">
        <v>104</v>
      </c>
      <c r="B11" s="50" t="s">
        <v>26</v>
      </c>
      <c r="C11" s="50">
        <v>48</v>
      </c>
      <c r="D11" s="50">
        <v>2519999.9999999995</v>
      </c>
      <c r="E11" s="34" t="str">
        <f t="shared" si="0"/>
        <v>INSERT INTO CHITIETHD VALUES ('B0007', 'X03', 48, 2520000);</v>
      </c>
      <c r="F11" s="42">
        <v>10</v>
      </c>
    </row>
    <row r="12" spans="1:6" ht="14.25" x14ac:dyDescent="0.45">
      <c r="A12" s="50" t="s">
        <v>105</v>
      </c>
      <c r="B12" s="50" t="s">
        <v>72</v>
      </c>
      <c r="C12" s="50">
        <v>8</v>
      </c>
      <c r="D12" s="50">
        <v>240000</v>
      </c>
      <c r="E12" s="34" t="str">
        <f t="shared" si="0"/>
        <v>INSERT INTO CHITIETHD VALUES ('B0008', 'XM20', 8, 240000);</v>
      </c>
      <c r="F12" s="42">
        <v>11</v>
      </c>
    </row>
    <row r="13" spans="1:6" ht="14.25" x14ac:dyDescent="0.45">
      <c r="A13" s="50" t="s">
        <v>106</v>
      </c>
      <c r="B13" s="50" t="s">
        <v>27</v>
      </c>
      <c r="C13" s="50">
        <v>8</v>
      </c>
      <c r="D13" s="50">
        <v>540000</v>
      </c>
      <c r="E13" s="34" t="str">
        <f t="shared" si="0"/>
        <v>INSERT INTO CHITIETHD VALUES ('B0009', 'X04', 8, 540000);</v>
      </c>
      <c r="F13" s="42">
        <v>12</v>
      </c>
    </row>
    <row r="14" spans="1:6" ht="14.25" x14ac:dyDescent="0.45">
      <c r="A14" s="50" t="s">
        <v>106</v>
      </c>
      <c r="B14" s="50" t="s">
        <v>28</v>
      </c>
      <c r="C14" s="50">
        <v>8</v>
      </c>
      <c r="D14" s="50">
        <v>660000</v>
      </c>
      <c r="E14" s="34" t="str">
        <f t="shared" si="0"/>
        <v>INSERT INTO CHITIETHD VALUES ('B0009', 'X05', 8, 660000);</v>
      </c>
      <c r="F14" s="42">
        <v>13</v>
      </c>
    </row>
    <row r="15" spans="1:6" ht="14.25" x14ac:dyDescent="0.45">
      <c r="A15" s="50" t="s">
        <v>106</v>
      </c>
      <c r="B15" s="50" t="s">
        <v>29</v>
      </c>
      <c r="C15" s="50">
        <v>8</v>
      </c>
      <c r="D15" s="50">
        <v>600000</v>
      </c>
      <c r="E15" s="34" t="str">
        <f t="shared" si="0"/>
        <v>INSERT INTO CHITIETHD VALUES ('B0009', 'X06', 8, 600000);</v>
      </c>
      <c r="F15" s="42">
        <v>14</v>
      </c>
    </row>
    <row r="16" spans="1:6" ht="14.25" x14ac:dyDescent="0.45">
      <c r="A16" s="50" t="s">
        <v>107</v>
      </c>
      <c r="B16" s="50" t="s">
        <v>30</v>
      </c>
      <c r="C16" s="50">
        <v>4</v>
      </c>
      <c r="D16" s="50">
        <v>600000</v>
      </c>
      <c r="E16" s="34" t="str">
        <f t="shared" si="0"/>
        <v>INSERT INTO CHITIETHD VALUES ('B0010', 'X07', 4, 600000);</v>
      </c>
      <c r="F16" s="42">
        <v>15</v>
      </c>
    </row>
    <row r="17" spans="1:6" ht="14.25" x14ac:dyDescent="0.45">
      <c r="A17" s="50" t="s">
        <v>108</v>
      </c>
      <c r="B17" s="50" t="s">
        <v>32</v>
      </c>
      <c r="C17" s="50">
        <v>4</v>
      </c>
      <c r="D17" s="50">
        <v>800000</v>
      </c>
      <c r="E17" s="34" t="str">
        <f t="shared" si="0"/>
        <v>INSERT INTO CHITIETHD VALUES ('B0011', 'X09', 4, 800000);</v>
      </c>
      <c r="F17" s="42">
        <v>16</v>
      </c>
    </row>
    <row r="18" spans="1:6" ht="14.25" x14ac:dyDescent="0.45">
      <c r="A18" s="50" t="s">
        <v>109</v>
      </c>
      <c r="B18" s="50" t="s">
        <v>69</v>
      </c>
      <c r="C18" s="50">
        <v>8</v>
      </c>
      <c r="D18" s="50">
        <v>120000</v>
      </c>
      <c r="E18" s="34" t="str">
        <f t="shared" si="0"/>
        <v>INSERT INTO CHITIETHD VALUES ('B0012', 'XM17', 8, 120000);</v>
      </c>
      <c r="F18" s="42">
        <v>17</v>
      </c>
    </row>
    <row r="19" spans="1:6" ht="14.25" x14ac:dyDescent="0.45">
      <c r="A19" s="50" t="s">
        <v>110</v>
      </c>
      <c r="B19" s="50" t="s">
        <v>32</v>
      </c>
      <c r="C19" s="50">
        <v>8</v>
      </c>
      <c r="D19" s="50">
        <v>960000</v>
      </c>
      <c r="E19" s="34" t="str">
        <f t="shared" si="0"/>
        <v>INSERT INTO CHITIETHD VALUES ('B0013', 'X09', 8, 960000);</v>
      </c>
      <c r="F19" s="42">
        <v>18</v>
      </c>
    </row>
    <row r="20" spans="1:6" ht="14.25" x14ac:dyDescent="0.45">
      <c r="A20" s="50" t="s">
        <v>110</v>
      </c>
      <c r="B20" s="50" t="s">
        <v>35</v>
      </c>
      <c r="C20" s="50">
        <v>8</v>
      </c>
      <c r="D20" s="50">
        <v>720000</v>
      </c>
      <c r="E20" s="34" t="str">
        <f t="shared" si="0"/>
        <v>INSERT INTO CHITIETHD VALUES ('B0013', 'X12', 8, 720000);</v>
      </c>
      <c r="F20" s="42">
        <v>19</v>
      </c>
    </row>
    <row r="21" spans="1:6" ht="14.25" x14ac:dyDescent="0.45">
      <c r="A21" s="50" t="s">
        <v>111</v>
      </c>
      <c r="B21" s="50" t="s">
        <v>36</v>
      </c>
      <c r="C21" s="50">
        <v>4</v>
      </c>
      <c r="D21" s="50">
        <v>600000</v>
      </c>
      <c r="E21" s="34" t="str">
        <f t="shared" si="0"/>
        <v>INSERT INTO CHITIETHD VALUES ('B0014', 'X13', 4, 600000);</v>
      </c>
      <c r="F21" s="42">
        <v>20</v>
      </c>
    </row>
    <row r="22" spans="1:6" ht="14.25" x14ac:dyDescent="0.45">
      <c r="A22" s="50" t="s">
        <v>417</v>
      </c>
      <c r="B22" s="50" t="s">
        <v>29</v>
      </c>
      <c r="C22" s="50">
        <v>12</v>
      </c>
      <c r="D22" s="50">
        <v>750000</v>
      </c>
      <c r="E22" s="34" t="str">
        <f t="shared" si="0"/>
        <v>INSERT INTO CHITIETHD VALUES ('B0015 ', 'X06', 12, 750000);</v>
      </c>
      <c r="F22" s="42">
        <v>21</v>
      </c>
    </row>
    <row r="23" spans="1:6" ht="14.25" x14ac:dyDescent="0.45">
      <c r="A23" s="50" t="s">
        <v>113</v>
      </c>
      <c r="B23" s="50" t="s">
        <v>451</v>
      </c>
      <c r="C23" s="50">
        <v>24</v>
      </c>
      <c r="D23" s="50">
        <v>1049999.9999999998</v>
      </c>
      <c r="E23" s="34" t="str">
        <f t="shared" si="0"/>
        <v>INSERT INTO CHITIETHD VALUES ('B0016', 'X16', 24, 1050000);</v>
      </c>
      <c r="F23" s="42">
        <v>22</v>
      </c>
    </row>
    <row r="24" spans="1:6" ht="14.25" x14ac:dyDescent="0.45">
      <c r="A24" s="50" t="s">
        <v>114</v>
      </c>
      <c r="B24" s="50" t="s">
        <v>31</v>
      </c>
      <c r="C24" s="50">
        <v>4</v>
      </c>
      <c r="D24" s="50">
        <v>750000</v>
      </c>
      <c r="E24" s="34" t="str">
        <f t="shared" si="0"/>
        <v>INSERT INTO CHITIETHD VALUES ('B0017', 'X08', 4, 750000);</v>
      </c>
      <c r="F24" s="42">
        <v>23</v>
      </c>
    </row>
    <row r="25" spans="1:6" ht="14.25" x14ac:dyDescent="0.45">
      <c r="A25" s="50" t="s">
        <v>114</v>
      </c>
      <c r="B25" s="50" t="s">
        <v>32</v>
      </c>
      <c r="C25" s="50">
        <v>4</v>
      </c>
      <c r="D25" s="50">
        <v>800000</v>
      </c>
      <c r="E25" s="34" t="str">
        <f t="shared" si="0"/>
        <v>INSERT INTO CHITIETHD VALUES ('B0017', 'X09', 4, 800000);</v>
      </c>
      <c r="F25" s="42">
        <v>24</v>
      </c>
    </row>
    <row r="26" spans="1:6" ht="14.25" x14ac:dyDescent="0.45">
      <c r="A26" s="50" t="s">
        <v>115</v>
      </c>
      <c r="B26" s="50" t="s">
        <v>31</v>
      </c>
      <c r="C26" s="50">
        <v>8</v>
      </c>
      <c r="D26" s="50">
        <v>900000</v>
      </c>
      <c r="E26" s="34" t="str">
        <f t="shared" si="0"/>
        <v>INSERT INTO CHITIETHD VALUES ('B0018', 'X08', 8, 900000);</v>
      </c>
      <c r="F26" s="42">
        <v>25</v>
      </c>
    </row>
    <row r="27" spans="1:6" ht="14.25" x14ac:dyDescent="0.45">
      <c r="A27" s="50" t="s">
        <v>116</v>
      </c>
      <c r="B27" s="50" t="s">
        <v>69</v>
      </c>
      <c r="C27" s="50">
        <v>24</v>
      </c>
      <c r="D27" s="50">
        <v>209999.99999999997</v>
      </c>
      <c r="E27" s="34" t="str">
        <f t="shared" si="0"/>
        <v>INSERT INTO CHITIETHD VALUES ('B0019', 'XM17', 24, 210000);</v>
      </c>
      <c r="F27" s="42">
        <v>26</v>
      </c>
    </row>
    <row r="28" spans="1:6" ht="14.25" x14ac:dyDescent="0.45">
      <c r="A28" s="50" t="s">
        <v>188</v>
      </c>
      <c r="B28" s="50" t="s">
        <v>27</v>
      </c>
      <c r="C28" s="50">
        <v>8</v>
      </c>
      <c r="D28" s="50">
        <v>540000</v>
      </c>
      <c r="E28" s="34" t="str">
        <f t="shared" si="0"/>
        <v>INSERT INTO CHITIETHD VALUES ('B0020', 'X04', 8, 540000);</v>
      </c>
      <c r="F28" s="42">
        <v>27</v>
      </c>
    </row>
    <row r="29" spans="1:6" ht="14.25" x14ac:dyDescent="0.45">
      <c r="A29" s="50" t="s">
        <v>188</v>
      </c>
      <c r="B29" s="50" t="s">
        <v>28</v>
      </c>
      <c r="C29" s="50">
        <v>8</v>
      </c>
      <c r="D29" s="50">
        <v>660000</v>
      </c>
      <c r="E29" s="34" t="str">
        <f t="shared" si="0"/>
        <v>INSERT INTO CHITIETHD VALUES ('B0020', 'X05', 8, 660000);</v>
      </c>
      <c r="F29" s="42">
        <v>28</v>
      </c>
    </row>
    <row r="30" spans="1:6" ht="14.25" x14ac:dyDescent="0.45">
      <c r="A30" s="50" t="s">
        <v>440</v>
      </c>
      <c r="B30" s="50" t="s">
        <v>30</v>
      </c>
      <c r="C30" s="50">
        <v>12</v>
      </c>
      <c r="D30" s="50">
        <v>900000</v>
      </c>
      <c r="E30" s="34" t="str">
        <f t="shared" si="0"/>
        <v>INSERT INTO CHITIETHD VALUES ('B0021', 'X07', 12, 900000);</v>
      </c>
      <c r="F30" s="42">
        <v>29</v>
      </c>
    </row>
    <row r="31" spans="1:6" ht="14.25" x14ac:dyDescent="0.45">
      <c r="A31" s="50" t="s">
        <v>441</v>
      </c>
      <c r="B31" s="50" t="s">
        <v>70</v>
      </c>
      <c r="C31" s="50">
        <v>12</v>
      </c>
      <c r="D31" s="50">
        <v>195000</v>
      </c>
      <c r="E31" s="34" t="str">
        <f t="shared" si="0"/>
        <v>INSERT INTO CHITIETHD VALUES ('B0022', 'XM18', 12, 195000);</v>
      </c>
      <c r="F31" s="42">
        <v>30</v>
      </c>
    </row>
    <row r="32" spans="1:6" ht="14.25" x14ac:dyDescent="0.45">
      <c r="A32" s="50" t="s">
        <v>457</v>
      </c>
      <c r="B32" s="50" t="s">
        <v>35</v>
      </c>
      <c r="C32" s="50">
        <v>4</v>
      </c>
      <c r="D32" s="50">
        <v>600000</v>
      </c>
      <c r="E32" s="34" t="str">
        <f t="shared" si="0"/>
        <v>INSERT INTO CHITIETHD VALUES ('B0023', 'X12', 4, 600000);</v>
      </c>
      <c r="F32" s="42">
        <v>31</v>
      </c>
    </row>
    <row r="33" spans="1:6" ht="14.25" x14ac:dyDescent="0.45">
      <c r="A33" s="50" t="s">
        <v>461</v>
      </c>
      <c r="B33" s="50" t="s">
        <v>35</v>
      </c>
      <c r="C33" s="50">
        <v>12</v>
      </c>
      <c r="D33" s="50">
        <v>900000</v>
      </c>
      <c r="E33" s="34" t="str">
        <f t="shared" si="0"/>
        <v>INSERT INTO CHITIETHD VALUES ('B0024', 'X12', 12, 900000);</v>
      </c>
      <c r="F33" s="42">
        <v>32</v>
      </c>
    </row>
    <row r="34" spans="1:6" ht="14.25" x14ac:dyDescent="0.45">
      <c r="A34" s="50" t="s">
        <v>466</v>
      </c>
      <c r="B34" s="50" t="s">
        <v>38</v>
      </c>
      <c r="C34" s="50">
        <v>8</v>
      </c>
      <c r="D34" s="50">
        <v>900000</v>
      </c>
      <c r="E34" s="34" t="str">
        <f t="shared" si="0"/>
        <v>INSERT INTO CHITIETHD VALUES ('B0025', 'X15', 8, 900000);</v>
      </c>
      <c r="F34" s="42">
        <v>33</v>
      </c>
    </row>
    <row r="35" spans="1:6" ht="14.25" x14ac:dyDescent="0.45">
      <c r="A35" s="50" t="s">
        <v>466</v>
      </c>
      <c r="B35" s="50" t="s">
        <v>37</v>
      </c>
      <c r="C35" s="50">
        <v>8</v>
      </c>
      <c r="D35" s="50">
        <v>900000</v>
      </c>
      <c r="E35" s="34" t="str">
        <f t="shared" si="0"/>
        <v>INSERT INTO CHITIETHD VALUES ('B0025', 'X14', 8, 900000);</v>
      </c>
      <c r="F35" s="42">
        <v>34</v>
      </c>
    </row>
    <row r="36" spans="1:6" ht="14.25" x14ac:dyDescent="0.45">
      <c r="A36" s="50" t="s">
        <v>469</v>
      </c>
      <c r="B36" s="50" t="s">
        <v>31</v>
      </c>
      <c r="C36" s="50">
        <v>48</v>
      </c>
      <c r="D36" s="50">
        <v>3149999.9999999995</v>
      </c>
      <c r="E36" s="34" t="str">
        <f t="shared" si="0"/>
        <v>INSERT INTO CHITIETHD VALUES ('B0026', 'X08', 48, 3150000);</v>
      </c>
      <c r="F36" s="42">
        <v>35</v>
      </c>
    </row>
    <row r="37" spans="1:6" ht="14.25" x14ac:dyDescent="0.45">
      <c r="A37" s="50" t="s">
        <v>469</v>
      </c>
      <c r="B37" s="50" t="s">
        <v>33</v>
      </c>
      <c r="C37" s="50">
        <v>48</v>
      </c>
      <c r="D37" s="50">
        <v>2939999.9999999995</v>
      </c>
      <c r="E37" s="34" t="str">
        <f t="shared" si="0"/>
        <v>INSERT INTO CHITIETHD VALUES ('B0026', 'X10', 48, 2940000);</v>
      </c>
      <c r="F37" s="42">
        <v>36</v>
      </c>
    </row>
    <row r="38" spans="1:6" ht="14.25" x14ac:dyDescent="0.45">
      <c r="A38" s="50" t="s">
        <v>470</v>
      </c>
      <c r="B38" s="50" t="s">
        <v>72</v>
      </c>
      <c r="C38" s="50">
        <v>24</v>
      </c>
      <c r="D38" s="50">
        <v>419999.99999999994</v>
      </c>
      <c r="E38" s="34" t="str">
        <f t="shared" si="0"/>
        <v>INSERT INTO CHITIETHD VALUES ('B0027', 'XM20', 24, 420000);</v>
      </c>
      <c r="F38" s="42">
        <v>37</v>
      </c>
    </row>
    <row r="39" spans="1:6" ht="14.25" x14ac:dyDescent="0.45">
      <c r="A39" s="50" t="s">
        <v>480</v>
      </c>
      <c r="B39" s="50" t="s">
        <v>28</v>
      </c>
      <c r="C39" s="50">
        <v>4</v>
      </c>
      <c r="D39" s="50">
        <v>550000</v>
      </c>
      <c r="E39" s="34" t="str">
        <f t="shared" si="0"/>
        <v>INSERT INTO CHITIETHD VALUES ('B0028', 'X05', 4, 550000);</v>
      </c>
      <c r="F39" s="42">
        <v>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8EA1-70F3-4D60-A3D5-ACE43CB82A1C}">
  <dimension ref="A1:D31"/>
  <sheetViews>
    <sheetView topLeftCell="A4" workbookViewId="0">
      <selection activeCell="A2" sqref="A2:D31"/>
    </sheetView>
  </sheetViews>
  <sheetFormatPr defaultRowHeight="14.25" x14ac:dyDescent="0.45"/>
  <cols>
    <col min="1" max="1" width="7.73046875" bestFit="1" customWidth="1"/>
    <col min="2" max="2" width="7.33203125" bestFit="1" customWidth="1"/>
    <col min="3" max="3" width="7.73046875" bestFit="1" customWidth="1"/>
    <col min="4" max="4" width="8.33203125" bestFit="1" customWidth="1"/>
  </cols>
  <sheetData>
    <row r="1" spans="1:4" x14ac:dyDescent="0.45">
      <c r="A1" t="s">
        <v>14</v>
      </c>
      <c r="B1" t="s">
        <v>0</v>
      </c>
      <c r="C1" t="s">
        <v>366</v>
      </c>
      <c r="D1" t="s">
        <v>17</v>
      </c>
    </row>
    <row r="2" spans="1:4" x14ac:dyDescent="0.45">
      <c r="A2" t="s">
        <v>98</v>
      </c>
      <c r="B2" t="s">
        <v>23</v>
      </c>
      <c r="C2">
        <v>4</v>
      </c>
      <c r="D2">
        <v>500000</v>
      </c>
    </row>
    <row r="3" spans="1:4" x14ac:dyDescent="0.45">
      <c r="A3" t="s">
        <v>98</v>
      </c>
      <c r="B3" t="s">
        <v>34</v>
      </c>
      <c r="C3">
        <v>4</v>
      </c>
      <c r="D3">
        <v>700000</v>
      </c>
    </row>
    <row r="4" spans="1:4" x14ac:dyDescent="0.45">
      <c r="A4" t="s">
        <v>99</v>
      </c>
      <c r="B4" t="s">
        <v>451</v>
      </c>
      <c r="C4">
        <v>24</v>
      </c>
      <c r="D4">
        <v>1050000</v>
      </c>
    </row>
    <row r="5" spans="1:4" x14ac:dyDescent="0.45">
      <c r="A5" t="s">
        <v>100</v>
      </c>
      <c r="B5" t="s">
        <v>25</v>
      </c>
      <c r="C5">
        <v>8</v>
      </c>
      <c r="D5">
        <v>660000</v>
      </c>
    </row>
    <row r="6" spans="1:4" x14ac:dyDescent="0.45">
      <c r="A6" t="s">
        <v>101</v>
      </c>
      <c r="B6" t="s">
        <v>69</v>
      </c>
      <c r="C6">
        <v>24</v>
      </c>
      <c r="D6">
        <v>209999.99999999997</v>
      </c>
    </row>
    <row r="7" spans="1:4" x14ac:dyDescent="0.45">
      <c r="A7" t="s">
        <v>101</v>
      </c>
      <c r="B7" t="s">
        <v>70</v>
      </c>
      <c r="C7">
        <v>24</v>
      </c>
      <c r="D7">
        <v>272999.99999999994</v>
      </c>
    </row>
    <row r="8" spans="1:4" x14ac:dyDescent="0.45">
      <c r="A8" t="s">
        <v>101</v>
      </c>
      <c r="B8" t="s">
        <v>71</v>
      </c>
      <c r="C8">
        <v>24</v>
      </c>
      <c r="D8">
        <v>357000</v>
      </c>
    </row>
    <row r="9" spans="1:4" x14ac:dyDescent="0.45">
      <c r="A9" t="s">
        <v>102</v>
      </c>
      <c r="B9" t="s">
        <v>25</v>
      </c>
      <c r="C9">
        <v>12</v>
      </c>
      <c r="D9">
        <v>825000</v>
      </c>
    </row>
    <row r="10" spans="1:4" x14ac:dyDescent="0.45">
      <c r="A10" t="s">
        <v>103</v>
      </c>
      <c r="B10" t="s">
        <v>26</v>
      </c>
      <c r="C10">
        <v>4</v>
      </c>
      <c r="D10">
        <v>600000</v>
      </c>
    </row>
    <row r="11" spans="1:4" x14ac:dyDescent="0.45">
      <c r="A11" t="s">
        <v>104</v>
      </c>
      <c r="B11" t="s">
        <v>26</v>
      </c>
      <c r="C11">
        <v>48</v>
      </c>
      <c r="D11">
        <v>2519999.9999999995</v>
      </c>
    </row>
    <row r="12" spans="1:4" x14ac:dyDescent="0.45">
      <c r="A12" t="s">
        <v>105</v>
      </c>
      <c r="B12" t="s">
        <v>72</v>
      </c>
      <c r="C12">
        <v>8</v>
      </c>
      <c r="D12">
        <v>240000</v>
      </c>
    </row>
    <row r="13" spans="1:4" x14ac:dyDescent="0.45">
      <c r="A13" t="s">
        <v>106</v>
      </c>
      <c r="B13" t="s">
        <v>27</v>
      </c>
      <c r="C13">
        <v>8</v>
      </c>
      <c r="D13">
        <v>540000</v>
      </c>
    </row>
    <row r="14" spans="1:4" x14ac:dyDescent="0.45">
      <c r="A14" t="s">
        <v>106</v>
      </c>
      <c r="B14" t="s">
        <v>28</v>
      </c>
      <c r="C14">
        <v>8</v>
      </c>
      <c r="D14">
        <v>660000</v>
      </c>
    </row>
    <row r="15" spans="1:4" x14ac:dyDescent="0.45">
      <c r="A15" t="s">
        <v>106</v>
      </c>
      <c r="B15" t="s">
        <v>29</v>
      </c>
      <c r="C15">
        <v>8</v>
      </c>
      <c r="D15">
        <v>600000</v>
      </c>
    </row>
    <row r="16" spans="1:4" x14ac:dyDescent="0.45">
      <c r="A16" t="s">
        <v>107</v>
      </c>
      <c r="B16" t="s">
        <v>30</v>
      </c>
      <c r="C16">
        <v>4</v>
      </c>
      <c r="D16">
        <v>600000</v>
      </c>
    </row>
    <row r="17" spans="1:4" x14ac:dyDescent="0.45">
      <c r="A17" t="s">
        <v>108</v>
      </c>
      <c r="B17" t="s">
        <v>32</v>
      </c>
      <c r="C17">
        <v>4</v>
      </c>
      <c r="D17">
        <v>800000</v>
      </c>
    </row>
    <row r="18" spans="1:4" x14ac:dyDescent="0.45">
      <c r="A18" t="s">
        <v>109</v>
      </c>
      <c r="B18" t="s">
        <v>69</v>
      </c>
      <c r="C18">
        <v>8</v>
      </c>
      <c r="D18">
        <v>120000</v>
      </c>
    </row>
    <row r="19" spans="1:4" x14ac:dyDescent="0.45">
      <c r="A19" t="s">
        <v>110</v>
      </c>
      <c r="B19" t="s">
        <v>32</v>
      </c>
      <c r="C19">
        <v>8</v>
      </c>
      <c r="D19">
        <v>960000</v>
      </c>
    </row>
    <row r="20" spans="1:4" x14ac:dyDescent="0.45">
      <c r="A20" t="s">
        <v>110</v>
      </c>
      <c r="B20" t="s">
        <v>35</v>
      </c>
      <c r="C20">
        <v>8</v>
      </c>
      <c r="D20">
        <v>720000</v>
      </c>
    </row>
    <row r="21" spans="1:4" x14ac:dyDescent="0.45">
      <c r="A21" t="s">
        <v>111</v>
      </c>
      <c r="B21" t="s">
        <v>36</v>
      </c>
      <c r="C21">
        <v>4</v>
      </c>
      <c r="D21">
        <v>600000</v>
      </c>
    </row>
    <row r="22" spans="1:4" x14ac:dyDescent="0.45">
      <c r="A22" t="s">
        <v>417</v>
      </c>
      <c r="B22" t="s">
        <v>29</v>
      </c>
      <c r="C22">
        <v>12</v>
      </c>
      <c r="D22">
        <v>750000</v>
      </c>
    </row>
    <row r="23" spans="1:4" x14ac:dyDescent="0.45">
      <c r="A23" t="s">
        <v>113</v>
      </c>
      <c r="B23" t="s">
        <v>451</v>
      </c>
      <c r="C23">
        <v>24</v>
      </c>
      <c r="D23">
        <v>1049999.9999999998</v>
      </c>
    </row>
    <row r="24" spans="1:4" x14ac:dyDescent="0.45">
      <c r="A24" t="s">
        <v>114</v>
      </c>
      <c r="B24" t="s">
        <v>31</v>
      </c>
      <c r="C24">
        <v>4</v>
      </c>
      <c r="D24">
        <v>750000</v>
      </c>
    </row>
    <row r="25" spans="1:4" x14ac:dyDescent="0.45">
      <c r="A25" t="s">
        <v>114</v>
      </c>
      <c r="B25" t="s">
        <v>32</v>
      </c>
      <c r="C25">
        <v>4</v>
      </c>
      <c r="D25">
        <v>800000</v>
      </c>
    </row>
    <row r="26" spans="1:4" x14ac:dyDescent="0.45">
      <c r="A26" t="s">
        <v>115</v>
      </c>
      <c r="B26" t="s">
        <v>31</v>
      </c>
      <c r="C26">
        <v>8</v>
      </c>
      <c r="D26">
        <v>900000</v>
      </c>
    </row>
    <row r="27" spans="1:4" x14ac:dyDescent="0.45">
      <c r="A27" t="s">
        <v>116</v>
      </c>
      <c r="B27" t="s">
        <v>69</v>
      </c>
      <c r="C27">
        <v>24</v>
      </c>
      <c r="D27">
        <v>209999.99999999997</v>
      </c>
    </row>
    <row r="28" spans="1:4" x14ac:dyDescent="0.45">
      <c r="A28" t="s">
        <v>188</v>
      </c>
      <c r="B28" t="s">
        <v>27</v>
      </c>
      <c r="C28">
        <v>8</v>
      </c>
      <c r="D28">
        <v>540000</v>
      </c>
    </row>
    <row r="29" spans="1:4" x14ac:dyDescent="0.45">
      <c r="A29" t="s">
        <v>188</v>
      </c>
      <c r="B29" t="s">
        <v>28</v>
      </c>
      <c r="C29">
        <v>8</v>
      </c>
      <c r="D29">
        <v>660000</v>
      </c>
    </row>
    <row r="30" spans="1:4" x14ac:dyDescent="0.45">
      <c r="A30" t="s">
        <v>440</v>
      </c>
      <c r="B30" t="s">
        <v>30</v>
      </c>
      <c r="C30">
        <v>12</v>
      </c>
      <c r="D30">
        <v>900000</v>
      </c>
    </row>
    <row r="31" spans="1:4" x14ac:dyDescent="0.45">
      <c r="A31" t="s">
        <v>441</v>
      </c>
      <c r="B31" t="s">
        <v>70</v>
      </c>
      <c r="C31">
        <v>12</v>
      </c>
      <c r="D31">
        <v>195000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13B17-0E75-4A3B-89EE-F866C8121DAA}">
  <dimension ref="A1:I23"/>
  <sheetViews>
    <sheetView workbookViewId="0">
      <selection activeCell="J2" sqref="J2"/>
    </sheetView>
  </sheetViews>
  <sheetFormatPr defaultRowHeight="14.25" x14ac:dyDescent="0.45"/>
  <cols>
    <col min="1" max="1" width="7.73046875" bestFit="1" customWidth="1"/>
    <col min="2" max="2" width="14.86328125" bestFit="1" customWidth="1"/>
    <col min="3" max="3" width="10" bestFit="1" customWidth="1"/>
    <col min="4" max="5" width="15.19921875" bestFit="1" customWidth="1"/>
    <col min="6" max="6" width="10.59765625" bestFit="1" customWidth="1"/>
    <col min="7" max="7" width="10.3984375" bestFit="1" customWidth="1"/>
    <col min="8" max="9" width="7.59765625" bestFit="1" customWidth="1"/>
  </cols>
  <sheetData>
    <row r="1" spans="1:9" x14ac:dyDescent="0.45">
      <c r="A1" t="s">
        <v>14</v>
      </c>
      <c r="B1" t="s">
        <v>16</v>
      </c>
      <c r="C1" t="s">
        <v>327</v>
      </c>
      <c r="D1" t="s">
        <v>328</v>
      </c>
      <c r="E1" t="s">
        <v>329</v>
      </c>
      <c r="F1" t="s">
        <v>19</v>
      </c>
      <c r="G1" t="s">
        <v>330</v>
      </c>
      <c r="H1" t="s">
        <v>194</v>
      </c>
      <c r="I1" t="s">
        <v>316</v>
      </c>
    </row>
    <row r="2" spans="1:9" x14ac:dyDescent="0.45">
      <c r="A2" t="s">
        <v>98</v>
      </c>
      <c r="B2" t="s">
        <v>374</v>
      </c>
      <c r="C2">
        <v>1200000</v>
      </c>
      <c r="D2" t="s">
        <v>372</v>
      </c>
      <c r="E2" t="s">
        <v>373</v>
      </c>
      <c r="F2" t="s">
        <v>379</v>
      </c>
      <c r="H2" t="s">
        <v>201</v>
      </c>
      <c r="I2" t="s">
        <v>317</v>
      </c>
    </row>
    <row r="3" spans="1:9" x14ac:dyDescent="0.45">
      <c r="A3" t="s">
        <v>99</v>
      </c>
      <c r="B3" t="s">
        <v>375</v>
      </c>
      <c r="C3">
        <v>1050000</v>
      </c>
      <c r="D3" t="s">
        <v>371</v>
      </c>
      <c r="E3" t="s">
        <v>425</v>
      </c>
      <c r="F3" t="s">
        <v>379</v>
      </c>
      <c r="H3" t="s">
        <v>202</v>
      </c>
      <c r="I3" t="s">
        <v>319</v>
      </c>
    </row>
    <row r="4" spans="1:9" x14ac:dyDescent="0.45">
      <c r="A4" t="s">
        <v>100</v>
      </c>
      <c r="B4" t="s">
        <v>376</v>
      </c>
      <c r="C4">
        <v>660000</v>
      </c>
      <c r="D4" t="s">
        <v>377</v>
      </c>
      <c r="E4" t="s">
        <v>378</v>
      </c>
      <c r="F4" t="s">
        <v>379</v>
      </c>
      <c r="H4" t="s">
        <v>203</v>
      </c>
      <c r="I4" t="s">
        <v>320</v>
      </c>
    </row>
    <row r="5" spans="1:9" x14ac:dyDescent="0.45">
      <c r="A5" t="s">
        <v>101</v>
      </c>
      <c r="B5" t="s">
        <v>382</v>
      </c>
      <c r="C5">
        <v>839999.99999999988</v>
      </c>
      <c r="D5" t="s">
        <v>380</v>
      </c>
      <c r="E5" t="s">
        <v>381</v>
      </c>
      <c r="F5" t="s">
        <v>379</v>
      </c>
      <c r="H5" t="s">
        <v>204</v>
      </c>
      <c r="I5" t="s">
        <v>319</v>
      </c>
    </row>
    <row r="6" spans="1:9" x14ac:dyDescent="0.45">
      <c r="A6" t="s">
        <v>102</v>
      </c>
      <c r="B6" t="s">
        <v>383</v>
      </c>
      <c r="C6">
        <v>825000</v>
      </c>
      <c r="D6" t="s">
        <v>384</v>
      </c>
      <c r="E6" t="s">
        <v>385</v>
      </c>
      <c r="F6" t="s">
        <v>379</v>
      </c>
      <c r="H6" t="s">
        <v>205</v>
      </c>
      <c r="I6" t="s">
        <v>319</v>
      </c>
    </row>
    <row r="7" spans="1:9" x14ac:dyDescent="0.45">
      <c r="A7" t="s">
        <v>103</v>
      </c>
      <c r="B7" t="s">
        <v>388</v>
      </c>
      <c r="C7">
        <v>600000</v>
      </c>
      <c r="D7" t="s">
        <v>390</v>
      </c>
      <c r="E7" t="s">
        <v>389</v>
      </c>
      <c r="F7" t="s">
        <v>379</v>
      </c>
      <c r="H7" t="s">
        <v>206</v>
      </c>
      <c r="I7" t="s">
        <v>322</v>
      </c>
    </row>
    <row r="8" spans="1:9" x14ac:dyDescent="0.45">
      <c r="A8" t="s">
        <v>104</v>
      </c>
      <c r="B8" t="s">
        <v>391</v>
      </c>
      <c r="C8">
        <v>2519999.9999999995</v>
      </c>
      <c r="D8" t="s">
        <v>392</v>
      </c>
      <c r="E8" t="s">
        <v>393</v>
      </c>
      <c r="F8" t="s">
        <v>379</v>
      </c>
      <c r="H8" t="s">
        <v>207</v>
      </c>
      <c r="I8" t="s">
        <v>318</v>
      </c>
    </row>
    <row r="9" spans="1:9" x14ac:dyDescent="0.45">
      <c r="A9" t="s">
        <v>105</v>
      </c>
      <c r="B9" t="s">
        <v>399</v>
      </c>
      <c r="C9">
        <v>240000</v>
      </c>
      <c r="D9" t="s">
        <v>394</v>
      </c>
      <c r="E9" t="s">
        <v>395</v>
      </c>
      <c r="F9" t="s">
        <v>379</v>
      </c>
      <c r="H9" t="s">
        <v>208</v>
      </c>
      <c r="I9" t="s">
        <v>321</v>
      </c>
    </row>
    <row r="10" spans="1:9" x14ac:dyDescent="0.45">
      <c r="A10" t="s">
        <v>106</v>
      </c>
      <c r="B10" t="s">
        <v>399</v>
      </c>
      <c r="C10">
        <v>1800000</v>
      </c>
      <c r="D10" t="s">
        <v>396</v>
      </c>
      <c r="E10" t="s">
        <v>397</v>
      </c>
      <c r="F10" t="s">
        <v>379</v>
      </c>
      <c r="H10" t="s">
        <v>209</v>
      </c>
      <c r="I10" t="s">
        <v>323</v>
      </c>
    </row>
    <row r="11" spans="1:9" x14ac:dyDescent="0.45">
      <c r="A11" t="s">
        <v>107</v>
      </c>
      <c r="B11" t="s">
        <v>398</v>
      </c>
      <c r="C11">
        <v>600000</v>
      </c>
      <c r="D11" t="s">
        <v>400</v>
      </c>
      <c r="E11" t="s">
        <v>401</v>
      </c>
      <c r="F11" t="s">
        <v>379</v>
      </c>
      <c r="H11" t="s">
        <v>209</v>
      </c>
      <c r="I11" t="s">
        <v>324</v>
      </c>
    </row>
    <row r="12" spans="1:9" x14ac:dyDescent="0.45">
      <c r="A12" t="s">
        <v>108</v>
      </c>
      <c r="B12" t="s">
        <v>402</v>
      </c>
      <c r="C12">
        <v>800000</v>
      </c>
      <c r="D12" t="s">
        <v>403</v>
      </c>
      <c r="E12" t="s">
        <v>404</v>
      </c>
      <c r="F12" t="s">
        <v>379</v>
      </c>
      <c r="H12" t="s">
        <v>201</v>
      </c>
      <c r="I12" t="s">
        <v>325</v>
      </c>
    </row>
    <row r="13" spans="1:9" x14ac:dyDescent="0.45">
      <c r="A13" t="s">
        <v>109</v>
      </c>
      <c r="B13" t="s">
        <v>406</v>
      </c>
      <c r="C13">
        <v>120000</v>
      </c>
      <c r="D13" t="s">
        <v>405</v>
      </c>
      <c r="E13" t="s">
        <v>407</v>
      </c>
      <c r="F13" t="s">
        <v>379</v>
      </c>
      <c r="H13" t="s">
        <v>210</v>
      </c>
      <c r="I13" t="s">
        <v>326</v>
      </c>
    </row>
    <row r="14" spans="1:9" x14ac:dyDescent="0.45">
      <c r="A14" t="s">
        <v>110</v>
      </c>
      <c r="B14" t="s">
        <v>409</v>
      </c>
      <c r="C14">
        <v>1680000</v>
      </c>
      <c r="D14" t="s">
        <v>410</v>
      </c>
      <c r="E14" t="s">
        <v>411</v>
      </c>
      <c r="F14" t="s">
        <v>379</v>
      </c>
      <c r="H14" t="s">
        <v>211</v>
      </c>
      <c r="I14" t="s">
        <v>324</v>
      </c>
    </row>
    <row r="15" spans="1:9" x14ac:dyDescent="0.45">
      <c r="A15" t="s">
        <v>111</v>
      </c>
      <c r="B15" t="s">
        <v>414</v>
      </c>
      <c r="C15">
        <v>600000</v>
      </c>
      <c r="D15" t="s">
        <v>415</v>
      </c>
      <c r="E15" t="s">
        <v>416</v>
      </c>
      <c r="F15" t="s">
        <v>379</v>
      </c>
      <c r="H15" t="s">
        <v>212</v>
      </c>
      <c r="I15" t="s">
        <v>319</v>
      </c>
    </row>
    <row r="16" spans="1:9" x14ac:dyDescent="0.45">
      <c r="A16" t="s">
        <v>112</v>
      </c>
      <c r="B16" t="s">
        <v>421</v>
      </c>
      <c r="C16">
        <v>750000</v>
      </c>
      <c r="D16" t="s">
        <v>418</v>
      </c>
      <c r="E16" t="s">
        <v>419</v>
      </c>
      <c r="F16" t="s">
        <v>379</v>
      </c>
      <c r="H16" t="s">
        <v>213</v>
      </c>
      <c r="I16" t="s">
        <v>321</v>
      </c>
    </row>
    <row r="17" spans="1:9" x14ac:dyDescent="0.45">
      <c r="A17" t="s">
        <v>113</v>
      </c>
      <c r="B17" t="s">
        <v>422</v>
      </c>
      <c r="C17">
        <v>1049999.9999999998</v>
      </c>
      <c r="D17" t="s">
        <v>423</v>
      </c>
      <c r="E17" t="s">
        <v>424</v>
      </c>
      <c r="F17" t="s">
        <v>379</v>
      </c>
      <c r="H17" t="s">
        <v>214</v>
      </c>
      <c r="I17" t="s">
        <v>318</v>
      </c>
    </row>
    <row r="18" spans="1:9" x14ac:dyDescent="0.45">
      <c r="A18" t="s">
        <v>114</v>
      </c>
      <c r="B18" t="s">
        <v>426</v>
      </c>
      <c r="C18">
        <v>1550000</v>
      </c>
      <c r="D18" t="s">
        <v>427</v>
      </c>
      <c r="E18" t="s">
        <v>428</v>
      </c>
      <c r="F18" t="s">
        <v>379</v>
      </c>
      <c r="H18" t="s">
        <v>215</v>
      </c>
      <c r="I18" t="s">
        <v>319</v>
      </c>
    </row>
    <row r="19" spans="1:9" x14ac:dyDescent="0.45">
      <c r="A19" t="s">
        <v>115</v>
      </c>
      <c r="B19" t="s">
        <v>429</v>
      </c>
      <c r="C19">
        <v>900000</v>
      </c>
      <c r="D19" t="s">
        <v>430</v>
      </c>
      <c r="E19" t="s">
        <v>431</v>
      </c>
      <c r="F19" t="s">
        <v>379</v>
      </c>
      <c r="H19" t="s">
        <v>216</v>
      </c>
      <c r="I19" t="s">
        <v>326</v>
      </c>
    </row>
    <row r="20" spans="1:9" x14ac:dyDescent="0.45">
      <c r="A20" t="s">
        <v>116</v>
      </c>
      <c r="B20" t="s">
        <v>432</v>
      </c>
      <c r="C20">
        <v>209999.99999999997</v>
      </c>
      <c r="D20" t="s">
        <v>433</v>
      </c>
      <c r="E20" t="s">
        <v>434</v>
      </c>
      <c r="F20" t="s">
        <v>435</v>
      </c>
      <c r="H20" t="s">
        <v>217</v>
      </c>
      <c r="I20" t="s">
        <v>320</v>
      </c>
    </row>
    <row r="21" spans="1:9" x14ac:dyDescent="0.45">
      <c r="A21" t="s">
        <v>188</v>
      </c>
      <c r="B21" t="s">
        <v>436</v>
      </c>
      <c r="C21">
        <v>1200000</v>
      </c>
      <c r="D21" t="s">
        <v>437</v>
      </c>
      <c r="E21" t="s">
        <v>438</v>
      </c>
      <c r="F21" t="s">
        <v>449</v>
      </c>
      <c r="H21" t="s">
        <v>218</v>
      </c>
      <c r="I21" t="s">
        <v>322</v>
      </c>
    </row>
    <row r="22" spans="1:9" x14ac:dyDescent="0.45">
      <c r="A22" t="s">
        <v>440</v>
      </c>
      <c r="B22" t="s">
        <v>442</v>
      </c>
      <c r="C22">
        <v>900000</v>
      </c>
      <c r="D22" t="s">
        <v>443</v>
      </c>
      <c r="E22" t="s">
        <v>444</v>
      </c>
      <c r="F22" t="s">
        <v>435</v>
      </c>
      <c r="H22" t="s">
        <v>219</v>
      </c>
      <c r="I22" t="s">
        <v>321</v>
      </c>
    </row>
    <row r="23" spans="1:9" x14ac:dyDescent="0.45">
      <c r="A23" t="s">
        <v>441</v>
      </c>
      <c r="B23" t="s">
        <v>446</v>
      </c>
      <c r="C23">
        <v>195000</v>
      </c>
      <c r="D23" t="s">
        <v>447</v>
      </c>
      <c r="E23" t="s">
        <v>448</v>
      </c>
      <c r="F23" t="s">
        <v>449</v>
      </c>
      <c r="H23" t="s">
        <v>220</v>
      </c>
      <c r="I23" t="s">
        <v>319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41F8-0D90-4A22-9E6E-ABF514F88221}">
  <dimension ref="A1:E23"/>
  <sheetViews>
    <sheetView workbookViewId="0">
      <selection activeCell="A2" sqref="A2:E23"/>
    </sheetView>
  </sheetViews>
  <sheetFormatPr defaultRowHeight="14.25" x14ac:dyDescent="0.45"/>
  <cols>
    <col min="1" max="1" width="12.59765625" bestFit="1" customWidth="1"/>
    <col min="2" max="3" width="15.19921875" bestFit="1" customWidth="1"/>
    <col min="4" max="4" width="13.1328125" bestFit="1" customWidth="1"/>
    <col min="5" max="5" width="7.73046875" bestFit="1" customWidth="1"/>
  </cols>
  <sheetData>
    <row r="1" spans="1:5" x14ac:dyDescent="0.45">
      <c r="A1" t="s">
        <v>11</v>
      </c>
      <c r="B1" t="s">
        <v>12</v>
      </c>
      <c r="C1" t="s">
        <v>13</v>
      </c>
      <c r="D1" t="s">
        <v>370</v>
      </c>
      <c r="E1" t="s">
        <v>14</v>
      </c>
    </row>
    <row r="2" spans="1:5" x14ac:dyDescent="0.45">
      <c r="A2" t="s">
        <v>79</v>
      </c>
      <c r="B2" t="s">
        <v>372</v>
      </c>
      <c r="C2" t="s">
        <v>373</v>
      </c>
      <c r="D2">
        <v>20000000</v>
      </c>
      <c r="E2" t="s">
        <v>98</v>
      </c>
    </row>
    <row r="3" spans="1:5" x14ac:dyDescent="0.45">
      <c r="A3" t="s">
        <v>80</v>
      </c>
      <c r="B3" t="s">
        <v>371</v>
      </c>
      <c r="C3" t="s">
        <v>425</v>
      </c>
      <c r="D3">
        <v>10000000</v>
      </c>
      <c r="E3" t="s">
        <v>99</v>
      </c>
    </row>
    <row r="4" spans="1:5" x14ac:dyDescent="0.45">
      <c r="A4" t="s">
        <v>81</v>
      </c>
      <c r="B4" t="s">
        <v>377</v>
      </c>
      <c r="C4" t="s">
        <v>378</v>
      </c>
      <c r="D4">
        <v>10000000</v>
      </c>
      <c r="E4" t="s">
        <v>100</v>
      </c>
    </row>
    <row r="5" spans="1:5" x14ac:dyDescent="0.45">
      <c r="A5" t="s">
        <v>82</v>
      </c>
      <c r="B5" t="s">
        <v>380</v>
      </c>
      <c r="C5" t="s">
        <v>381</v>
      </c>
      <c r="D5">
        <v>0</v>
      </c>
      <c r="E5" t="s">
        <v>101</v>
      </c>
    </row>
    <row r="6" spans="1:5" x14ac:dyDescent="0.45">
      <c r="A6" t="s">
        <v>83</v>
      </c>
      <c r="B6" t="s">
        <v>384</v>
      </c>
      <c r="C6" t="s">
        <v>385</v>
      </c>
      <c r="D6">
        <v>10000000</v>
      </c>
      <c r="E6" t="s">
        <v>102</v>
      </c>
    </row>
    <row r="7" spans="1:5" x14ac:dyDescent="0.45">
      <c r="A7" t="s">
        <v>84</v>
      </c>
      <c r="B7" t="s">
        <v>390</v>
      </c>
      <c r="C7" t="s">
        <v>389</v>
      </c>
      <c r="D7">
        <v>10000000</v>
      </c>
      <c r="E7" t="s">
        <v>103</v>
      </c>
    </row>
    <row r="8" spans="1:5" x14ac:dyDescent="0.45">
      <c r="A8" t="s">
        <v>85</v>
      </c>
      <c r="B8" t="s">
        <v>392</v>
      </c>
      <c r="C8" t="s">
        <v>393</v>
      </c>
      <c r="D8">
        <v>10000000</v>
      </c>
      <c r="E8" t="s">
        <v>104</v>
      </c>
    </row>
    <row r="9" spans="1:5" x14ac:dyDescent="0.45">
      <c r="A9" t="s">
        <v>86</v>
      </c>
      <c r="B9" t="s">
        <v>394</v>
      </c>
      <c r="C9" t="s">
        <v>395</v>
      </c>
      <c r="D9">
        <v>0</v>
      </c>
      <c r="E9" t="s">
        <v>105</v>
      </c>
    </row>
    <row r="10" spans="1:5" x14ac:dyDescent="0.45">
      <c r="A10" t="s">
        <v>87</v>
      </c>
      <c r="B10" t="s">
        <v>396</v>
      </c>
      <c r="C10" t="s">
        <v>397</v>
      </c>
      <c r="D10">
        <v>30000000</v>
      </c>
      <c r="E10" t="s">
        <v>106</v>
      </c>
    </row>
    <row r="11" spans="1:5" x14ac:dyDescent="0.45">
      <c r="A11" t="s">
        <v>88</v>
      </c>
      <c r="B11" t="s">
        <v>400</v>
      </c>
      <c r="C11" t="s">
        <v>401</v>
      </c>
      <c r="D11">
        <v>10000000</v>
      </c>
      <c r="E11" t="s">
        <v>107</v>
      </c>
    </row>
    <row r="12" spans="1:5" x14ac:dyDescent="0.45">
      <c r="A12" t="s">
        <v>89</v>
      </c>
      <c r="B12" t="s">
        <v>403</v>
      </c>
      <c r="C12" t="s">
        <v>404</v>
      </c>
      <c r="D12">
        <v>10000000</v>
      </c>
      <c r="E12" t="s">
        <v>108</v>
      </c>
    </row>
    <row r="13" spans="1:5" x14ac:dyDescent="0.45">
      <c r="A13" t="s">
        <v>90</v>
      </c>
      <c r="B13" t="s">
        <v>405</v>
      </c>
      <c r="C13" t="s">
        <v>407</v>
      </c>
      <c r="D13">
        <v>0</v>
      </c>
      <c r="E13" t="s">
        <v>109</v>
      </c>
    </row>
    <row r="14" spans="1:5" x14ac:dyDescent="0.45">
      <c r="A14" t="s">
        <v>91</v>
      </c>
      <c r="B14" t="s">
        <v>410</v>
      </c>
      <c r="C14" t="s">
        <v>411</v>
      </c>
      <c r="D14">
        <v>20000000</v>
      </c>
      <c r="E14" t="s">
        <v>110</v>
      </c>
    </row>
    <row r="15" spans="1:5" x14ac:dyDescent="0.45">
      <c r="A15" t="s">
        <v>92</v>
      </c>
      <c r="B15" t="s">
        <v>415</v>
      </c>
      <c r="C15" t="s">
        <v>416</v>
      </c>
      <c r="D15">
        <v>10000000</v>
      </c>
      <c r="E15" t="s">
        <v>111</v>
      </c>
    </row>
    <row r="16" spans="1:5" x14ac:dyDescent="0.45">
      <c r="A16" t="s">
        <v>93</v>
      </c>
      <c r="B16" t="s">
        <v>418</v>
      </c>
      <c r="C16" t="s">
        <v>419</v>
      </c>
      <c r="D16">
        <v>10000000</v>
      </c>
      <c r="E16" t="s">
        <v>112</v>
      </c>
    </row>
    <row r="17" spans="1:5" x14ac:dyDescent="0.45">
      <c r="A17" t="s">
        <v>94</v>
      </c>
      <c r="B17" t="s">
        <v>423</v>
      </c>
      <c r="C17" t="s">
        <v>424</v>
      </c>
      <c r="D17">
        <v>10000000</v>
      </c>
      <c r="E17" t="s">
        <v>113</v>
      </c>
    </row>
    <row r="18" spans="1:5" x14ac:dyDescent="0.45">
      <c r="A18" t="s">
        <v>95</v>
      </c>
      <c r="B18" t="s">
        <v>427</v>
      </c>
      <c r="C18" t="s">
        <v>428</v>
      </c>
      <c r="D18">
        <v>20000000</v>
      </c>
      <c r="E18" t="s">
        <v>114</v>
      </c>
    </row>
    <row r="19" spans="1:5" x14ac:dyDescent="0.45">
      <c r="A19" t="s">
        <v>96</v>
      </c>
      <c r="B19" t="s">
        <v>430</v>
      </c>
      <c r="C19" t="s">
        <v>431</v>
      </c>
      <c r="D19">
        <v>10000000</v>
      </c>
      <c r="E19" t="s">
        <v>115</v>
      </c>
    </row>
    <row r="20" spans="1:5" x14ac:dyDescent="0.45">
      <c r="A20" t="s">
        <v>97</v>
      </c>
      <c r="B20" t="s">
        <v>433</v>
      </c>
      <c r="C20" t="s">
        <v>434</v>
      </c>
      <c r="D20">
        <v>0</v>
      </c>
      <c r="E20" t="s">
        <v>116</v>
      </c>
    </row>
    <row r="21" spans="1:5" x14ac:dyDescent="0.45">
      <c r="A21" t="s">
        <v>145</v>
      </c>
      <c r="B21" t="s">
        <v>437</v>
      </c>
      <c r="C21" t="s">
        <v>438</v>
      </c>
      <c r="D21">
        <v>20000000</v>
      </c>
      <c r="E21" t="s">
        <v>188</v>
      </c>
    </row>
    <row r="22" spans="1:5" x14ac:dyDescent="0.45">
      <c r="A22" t="s">
        <v>445</v>
      </c>
      <c r="B22" t="s">
        <v>443</v>
      </c>
      <c r="C22" t="s">
        <v>444</v>
      </c>
      <c r="D22">
        <v>10000000</v>
      </c>
      <c r="E22" t="s">
        <v>440</v>
      </c>
    </row>
    <row r="23" spans="1:5" x14ac:dyDescent="0.45">
      <c r="A23" t="s">
        <v>450</v>
      </c>
      <c r="B23" t="s">
        <v>447</v>
      </c>
      <c r="C23" t="s">
        <v>448</v>
      </c>
      <c r="E23" t="s">
        <v>441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177B5-B700-4C22-955D-9CACE86A19E3}">
  <dimension ref="A1:D4"/>
  <sheetViews>
    <sheetView zoomScale="74" workbookViewId="0">
      <selection activeCell="P14" sqref="P14"/>
    </sheetView>
  </sheetViews>
  <sheetFormatPr defaultColWidth="8.3984375" defaultRowHeight="14.25" x14ac:dyDescent="0.45"/>
  <cols>
    <col min="1" max="1" width="6.59765625" style="15" bestFit="1" customWidth="1"/>
    <col min="2" max="2" width="10.59765625" style="15" bestFit="1" customWidth="1"/>
    <col min="3" max="3" width="8.46484375" style="15" bestFit="1" customWidth="1"/>
    <col min="4" max="4" width="6.9296875" style="15" bestFit="1" customWidth="1"/>
    <col min="5" max="16384" width="8.3984375" style="15"/>
  </cols>
  <sheetData>
    <row r="1" spans="1:4" x14ac:dyDescent="0.45">
      <c r="A1" s="10" t="s">
        <v>7</v>
      </c>
      <c r="B1" s="10" t="s">
        <v>8</v>
      </c>
      <c r="C1" s="10" t="s">
        <v>9</v>
      </c>
      <c r="D1" s="10" t="s">
        <v>10</v>
      </c>
    </row>
    <row r="2" spans="1:4" x14ac:dyDescent="0.45">
      <c r="A2" s="11" t="s">
        <v>24</v>
      </c>
      <c r="B2" s="11" t="s">
        <v>76</v>
      </c>
      <c r="C2" s="11">
        <v>10</v>
      </c>
      <c r="D2" s="11">
        <v>4</v>
      </c>
    </row>
    <row r="3" spans="1:4" x14ac:dyDescent="0.45">
      <c r="A3" s="11" t="s">
        <v>66</v>
      </c>
      <c r="B3" s="11" t="s">
        <v>77</v>
      </c>
      <c r="C3" s="11">
        <v>6</v>
      </c>
      <c r="D3" s="11">
        <v>7</v>
      </c>
    </row>
    <row r="4" spans="1:4" x14ac:dyDescent="0.45">
      <c r="A4" s="11" t="s">
        <v>67</v>
      </c>
      <c r="B4" s="11" t="s">
        <v>78</v>
      </c>
      <c r="C4" s="11">
        <v>4</v>
      </c>
      <c r="D4" s="11">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06F78-94D6-44C6-BAA4-A08ECAD06E8D}">
  <dimension ref="A1:M21"/>
  <sheetViews>
    <sheetView tabSelected="1" zoomScale="60" zoomScaleNormal="100" workbookViewId="0">
      <selection activeCell="E26" sqref="E26"/>
    </sheetView>
  </sheetViews>
  <sheetFormatPr defaultRowHeight="14.25" x14ac:dyDescent="0.45"/>
  <cols>
    <col min="1" max="1" width="7.53125" customWidth="1"/>
    <col min="2" max="2" width="29.1328125" customWidth="1"/>
    <col min="3" max="3" width="13.19921875" customWidth="1"/>
    <col min="4" max="4" width="16.53125" customWidth="1"/>
    <col min="5" max="5" width="14.1328125" customWidth="1"/>
    <col min="6" max="6" width="12.86328125" customWidth="1"/>
    <col min="7" max="7" width="12.796875" customWidth="1"/>
    <col min="8" max="9" width="17.53125" customWidth="1"/>
    <col min="10" max="10" width="21.19921875" customWidth="1"/>
    <col min="11" max="11" width="192.46484375" customWidth="1"/>
  </cols>
  <sheetData>
    <row r="1" spans="1:11" x14ac:dyDescent="0.45">
      <c r="A1" s="10" t="s">
        <v>0</v>
      </c>
      <c r="B1" s="10" t="s">
        <v>1</v>
      </c>
      <c r="C1" s="10" t="s">
        <v>2</v>
      </c>
      <c r="D1" s="10" t="s">
        <v>505</v>
      </c>
      <c r="E1" s="10" t="s">
        <v>3</v>
      </c>
      <c r="F1" s="10" t="s">
        <v>4</v>
      </c>
      <c r="G1" s="10" t="s">
        <v>5</v>
      </c>
      <c r="H1" s="10" t="s">
        <v>6</v>
      </c>
      <c r="I1" s="10" t="s">
        <v>165</v>
      </c>
      <c r="J1" s="10" t="s">
        <v>7</v>
      </c>
      <c r="K1" s="11"/>
    </row>
    <row r="2" spans="1:11" x14ac:dyDescent="0.45">
      <c r="A2" s="13" t="s">
        <v>23</v>
      </c>
      <c r="B2" s="13" t="s">
        <v>40</v>
      </c>
      <c r="C2" s="13" t="s">
        <v>56</v>
      </c>
      <c r="D2" s="13" t="s">
        <v>367</v>
      </c>
      <c r="E2" s="11">
        <v>5</v>
      </c>
      <c r="F2" s="11">
        <v>500000</v>
      </c>
      <c r="G2" s="11" t="s">
        <v>57</v>
      </c>
      <c r="H2" s="11">
        <v>10000000</v>
      </c>
      <c r="I2" s="11" t="s">
        <v>485</v>
      </c>
      <c r="J2" s="13" t="s">
        <v>24</v>
      </c>
      <c r="K2" s="11" t="str">
        <f>"Insert_Car_Details ('" &amp; A2 &amp; "', '" &amp; B2 &amp;  "', '" &amp; C2 &amp; "', '" &amp; D2 &amp; "', " &amp; E2 &amp; ", " &amp; F2 &amp; ", '" &amp; G2 &amp; "', " &amp; H2 &amp; ", '"&amp;I2&amp;"', '" &amp; J2 &amp; "');"</f>
        <v>Insert_Car_Details ('X01', 'HUYNDAI I10 SEDAN 2020', '51B - 22654', 'Không hư', 5, 500000, 'HUYNDAI', 10000000, 'X01.png', 'LX001');</v>
      </c>
    </row>
    <row r="3" spans="1:11" x14ac:dyDescent="0.45">
      <c r="A3" s="11" t="s">
        <v>25</v>
      </c>
      <c r="B3" s="11" t="s">
        <v>39</v>
      </c>
      <c r="C3" s="13" t="s">
        <v>168</v>
      </c>
      <c r="D3" s="13" t="s">
        <v>367</v>
      </c>
      <c r="E3" s="11">
        <v>3</v>
      </c>
      <c r="F3" s="11">
        <v>550000</v>
      </c>
      <c r="G3" s="11" t="s">
        <v>61</v>
      </c>
      <c r="H3" s="11">
        <v>10000000</v>
      </c>
      <c r="I3" s="11" t="s">
        <v>486</v>
      </c>
      <c r="J3" s="13" t="s">
        <v>24</v>
      </c>
      <c r="K3" s="11" t="str">
        <f t="shared" ref="K3:K21" si="0">"Insert_Car_Details ('" &amp; A3 &amp; "', '" &amp; B3 &amp;  "', '" &amp; C3 &amp; "', '" &amp; D3 &amp; "', " &amp; E3 &amp; ", " &amp; F3 &amp; ", '" &amp; G3 &amp; "', " &amp; H3 &amp; ", '"&amp;I3&amp;"', '" &amp; J3 &amp; "');"</f>
        <v>Insert_Car_Details ('X02', 'TOYOTA VIOS 2018', '51B - 22655', 'Không hư', 3, 550000, 'TOYOTA', 10000000, 'X02.jpg', 'LX001');</v>
      </c>
    </row>
    <row r="4" spans="1:11" x14ac:dyDescent="0.45">
      <c r="A4" s="11" t="s">
        <v>26</v>
      </c>
      <c r="B4" s="11" t="s">
        <v>41</v>
      </c>
      <c r="C4" s="13" t="s">
        <v>169</v>
      </c>
      <c r="D4" s="13" t="s">
        <v>367</v>
      </c>
      <c r="E4" s="11">
        <v>4</v>
      </c>
      <c r="F4" s="11">
        <v>600000</v>
      </c>
      <c r="G4" s="11" t="s">
        <v>60</v>
      </c>
      <c r="H4" s="11">
        <v>10000000</v>
      </c>
      <c r="I4" s="11" t="s">
        <v>487</v>
      </c>
      <c r="J4" s="13" t="s">
        <v>24</v>
      </c>
      <c r="K4" s="11" t="str">
        <f t="shared" si="0"/>
        <v>Insert_Car_Details ('X03', 'MITSUBISHI ATTRAGE 2023', '51B - 22656', 'Không hư', 4, 600000, 'MITSUBISHI', 10000000, 'X03.jpg', 'LX001');</v>
      </c>
    </row>
    <row r="5" spans="1:11" x14ac:dyDescent="0.45">
      <c r="A5" s="11" t="s">
        <v>27</v>
      </c>
      <c r="B5" s="11" t="s">
        <v>42</v>
      </c>
      <c r="C5" s="13" t="s">
        <v>170</v>
      </c>
      <c r="D5" s="13" t="s">
        <v>367</v>
      </c>
      <c r="E5" s="11">
        <v>5</v>
      </c>
      <c r="F5" s="11">
        <v>450000</v>
      </c>
      <c r="G5" s="11" t="s">
        <v>65</v>
      </c>
      <c r="H5" s="11">
        <v>10000000</v>
      </c>
      <c r="I5" s="11" t="s">
        <v>488</v>
      </c>
      <c r="J5" s="13" t="s">
        <v>24</v>
      </c>
      <c r="K5" s="11" t="str">
        <f t="shared" si="0"/>
        <v>Insert_Car_Details ('X04', 'KIA SOLUTO 2020', '51B - 22657', 'Không hư', 5, 450000, 'KIA MORNING', 10000000, 'X04.jpg', 'LX001');</v>
      </c>
    </row>
    <row r="6" spans="1:11" x14ac:dyDescent="0.45">
      <c r="A6" s="11" t="s">
        <v>28</v>
      </c>
      <c r="B6" s="11" t="s">
        <v>43</v>
      </c>
      <c r="C6" s="13" t="s">
        <v>171</v>
      </c>
      <c r="D6" s="13" t="s">
        <v>367</v>
      </c>
      <c r="E6" s="11">
        <v>3</v>
      </c>
      <c r="F6" s="11">
        <v>550000</v>
      </c>
      <c r="G6" s="11" t="s">
        <v>58</v>
      </c>
      <c r="H6" s="11">
        <v>10000000</v>
      </c>
      <c r="I6" s="11" t="s">
        <v>489</v>
      </c>
      <c r="J6" s="13" t="s">
        <v>24</v>
      </c>
      <c r="K6" s="11" t="str">
        <f t="shared" si="0"/>
        <v>Insert_Car_Details ('X05', 'HONDA CITY 2017', '51B - 22658', 'Không hư', 3, 550000, 'HONDA', 10000000, 'X05.jpg', 'LX001');</v>
      </c>
    </row>
    <row r="7" spans="1:11" x14ac:dyDescent="0.45">
      <c r="A7" s="11" t="s">
        <v>29</v>
      </c>
      <c r="B7" s="11" t="s">
        <v>44</v>
      </c>
      <c r="C7" s="13" t="s">
        <v>172</v>
      </c>
      <c r="D7" s="13" t="s">
        <v>368</v>
      </c>
      <c r="E7" s="11">
        <v>2</v>
      </c>
      <c r="F7" s="11">
        <v>500000</v>
      </c>
      <c r="G7" s="11" t="s">
        <v>57</v>
      </c>
      <c r="H7" s="11">
        <v>10000000</v>
      </c>
      <c r="I7" s="11" t="s">
        <v>490</v>
      </c>
      <c r="J7" s="13" t="s">
        <v>24</v>
      </c>
      <c r="K7" s="11" t="str">
        <f t="shared" si="0"/>
        <v>Insert_Car_Details ('X06', 'HUYNDAI ACCENT 2021', '51B - 22659', 'Hư', 2, 500000, 'HUYNDAI', 10000000, 'X06.jpg', 'LX001');</v>
      </c>
    </row>
    <row r="8" spans="1:11" x14ac:dyDescent="0.45">
      <c r="A8" s="11" t="s">
        <v>30</v>
      </c>
      <c r="B8" s="11" t="s">
        <v>73</v>
      </c>
      <c r="C8" s="13" t="s">
        <v>173</v>
      </c>
      <c r="D8" s="13" t="s">
        <v>367</v>
      </c>
      <c r="E8" s="11">
        <v>5</v>
      </c>
      <c r="F8" s="11">
        <v>600000</v>
      </c>
      <c r="G8" s="11" t="s">
        <v>65</v>
      </c>
      <c r="H8" s="11">
        <v>10000000</v>
      </c>
      <c r="I8" s="11" t="s">
        <v>491</v>
      </c>
      <c r="J8" s="13" t="s">
        <v>24</v>
      </c>
      <c r="K8" s="11" t="str">
        <f t="shared" si="0"/>
        <v>Insert_Car_Details ('X07', 'KIA K3 LUXURY 2022', '51B - 22660', 'Không hư', 5, 600000, 'KIA MORNING', 10000000, 'X07.jpg', 'LX001');</v>
      </c>
    </row>
    <row r="9" spans="1:11" x14ac:dyDescent="0.45">
      <c r="A9" s="11" t="s">
        <v>31</v>
      </c>
      <c r="B9" s="11" t="s">
        <v>75</v>
      </c>
      <c r="C9" s="13" t="s">
        <v>174</v>
      </c>
      <c r="D9" s="13" t="s">
        <v>367</v>
      </c>
      <c r="E9" s="11">
        <v>6</v>
      </c>
      <c r="F9" s="11">
        <v>750000</v>
      </c>
      <c r="G9" s="11" t="s">
        <v>63</v>
      </c>
      <c r="H9" s="11">
        <v>10000000</v>
      </c>
      <c r="I9" s="11" t="s">
        <v>492</v>
      </c>
      <c r="J9" s="13" t="s">
        <v>24</v>
      </c>
      <c r="K9" s="11" t="str">
        <f t="shared" si="0"/>
        <v>Insert_Car_Details ('X08', 'MERCERDES C200 2016', '51B - 22661', 'Không hư', 6, 750000, 'MERCEDES', 10000000, 'X08.jpg', 'LX001');</v>
      </c>
    </row>
    <row r="10" spans="1:11" x14ac:dyDescent="0.45">
      <c r="A10" s="11" t="s">
        <v>32</v>
      </c>
      <c r="B10" s="11" t="s">
        <v>74</v>
      </c>
      <c r="C10" s="13" t="s">
        <v>175</v>
      </c>
      <c r="D10" s="13" t="s">
        <v>367</v>
      </c>
      <c r="E10" s="11">
        <v>7</v>
      </c>
      <c r="F10" s="11">
        <v>800000</v>
      </c>
      <c r="G10" s="11" t="s">
        <v>63</v>
      </c>
      <c r="H10" s="11">
        <v>10000000</v>
      </c>
      <c r="I10" s="11" t="s">
        <v>493</v>
      </c>
      <c r="J10" s="13" t="s">
        <v>24</v>
      </c>
      <c r="K10" s="11" t="str">
        <f t="shared" si="0"/>
        <v>Insert_Car_Details ('X09', 'MERCERDES C300 AMG 2017', '51B - 22662', 'Không hư', 7, 800000, 'MERCEDES', 10000000, 'X09.jpg', 'LX001');</v>
      </c>
    </row>
    <row r="11" spans="1:11" x14ac:dyDescent="0.45">
      <c r="A11" s="11" t="s">
        <v>33</v>
      </c>
      <c r="B11" s="11" t="s">
        <v>50</v>
      </c>
      <c r="C11" s="13" t="s">
        <v>176</v>
      </c>
      <c r="D11" s="13" t="s">
        <v>367</v>
      </c>
      <c r="E11" s="11">
        <v>3</v>
      </c>
      <c r="F11" s="11">
        <v>700000</v>
      </c>
      <c r="G11" s="11" t="s">
        <v>59</v>
      </c>
      <c r="H11" s="11">
        <v>10000000</v>
      </c>
      <c r="I11" s="11" t="s">
        <v>494</v>
      </c>
      <c r="J11" s="13" t="s">
        <v>24</v>
      </c>
      <c r="K11" s="11" t="str">
        <f t="shared" si="0"/>
        <v>Insert_Car_Details ('X10', 'LEXUS IS 300 2021', '51B - 22663', 'Không hư', 3, 700000, 'LEXUS', 10000000, 'X10.jpg', 'LX001');</v>
      </c>
    </row>
    <row r="12" spans="1:11" x14ac:dyDescent="0.45">
      <c r="A12" s="11" t="s">
        <v>34</v>
      </c>
      <c r="B12" s="11" t="s">
        <v>46</v>
      </c>
      <c r="C12" s="13" t="s">
        <v>177</v>
      </c>
      <c r="D12" s="13" t="s">
        <v>367</v>
      </c>
      <c r="E12" s="11">
        <v>3</v>
      </c>
      <c r="F12" s="11">
        <v>700000</v>
      </c>
      <c r="G12" s="11" t="s">
        <v>60</v>
      </c>
      <c r="H12" s="11">
        <v>10000000</v>
      </c>
      <c r="I12" s="11" t="s">
        <v>495</v>
      </c>
      <c r="J12" s="11" t="s">
        <v>66</v>
      </c>
      <c r="K12" s="11" t="str">
        <f t="shared" si="0"/>
        <v>Insert_Car_Details ('X11', 'TOYOTA FORTURN 2016', '51B - 22664', 'Không hư', 3, 700000, 'MITSUBISHI', 10000000, 'X11.jpg', 'LX002');</v>
      </c>
    </row>
    <row r="13" spans="1:11" x14ac:dyDescent="0.45">
      <c r="A13" s="11" t="s">
        <v>35</v>
      </c>
      <c r="B13" s="11" t="s">
        <v>45</v>
      </c>
      <c r="C13" s="13" t="s">
        <v>178</v>
      </c>
      <c r="D13" s="13" t="s">
        <v>367</v>
      </c>
      <c r="E13" s="11">
        <v>3</v>
      </c>
      <c r="F13" s="11">
        <v>600000</v>
      </c>
      <c r="G13" s="11" t="s">
        <v>61</v>
      </c>
      <c r="H13" s="11">
        <v>10000000</v>
      </c>
      <c r="I13" s="11" t="s">
        <v>496</v>
      </c>
      <c r="J13" s="11" t="s">
        <v>66</v>
      </c>
      <c r="K13" s="11" t="str">
        <f t="shared" si="0"/>
        <v>Insert_Car_Details ('X12', 'MITSUBISHI XPANDER 2023', '51B - 22665', 'Không hư', 3, 600000, 'TOYOTA', 10000000, 'X12.jpg', 'LX002');</v>
      </c>
    </row>
    <row r="14" spans="1:11" x14ac:dyDescent="0.45">
      <c r="A14" s="11" t="s">
        <v>36</v>
      </c>
      <c r="B14" s="11" t="s">
        <v>47</v>
      </c>
      <c r="C14" s="13" t="s">
        <v>179</v>
      </c>
      <c r="D14" s="13" t="s">
        <v>367</v>
      </c>
      <c r="E14" s="11">
        <v>4</v>
      </c>
      <c r="F14" s="11">
        <v>600000</v>
      </c>
      <c r="G14" s="11" t="s">
        <v>61</v>
      </c>
      <c r="H14" s="11">
        <v>10000000</v>
      </c>
      <c r="I14" s="11" t="s">
        <v>497</v>
      </c>
      <c r="J14" s="11" t="s">
        <v>66</v>
      </c>
      <c r="K14" s="11" t="str">
        <f t="shared" si="0"/>
        <v>Insert_Car_Details ('X13', 'TOYOTA AVANZA 2023', '51B - 22666', 'Không hư', 4, 600000, 'TOYOTA', 10000000, 'X13.jpg', 'LX002');</v>
      </c>
    </row>
    <row r="15" spans="1:11" x14ac:dyDescent="0.45">
      <c r="A15" s="11" t="s">
        <v>37</v>
      </c>
      <c r="B15" s="11" t="s">
        <v>48</v>
      </c>
      <c r="C15" s="13" t="s">
        <v>180</v>
      </c>
      <c r="D15" s="13" t="s">
        <v>367</v>
      </c>
      <c r="E15" s="11">
        <v>5</v>
      </c>
      <c r="F15" s="11">
        <v>750000</v>
      </c>
      <c r="G15" s="11" t="s">
        <v>62</v>
      </c>
      <c r="H15" s="11">
        <v>10000000</v>
      </c>
      <c r="I15" s="11" t="s">
        <v>498</v>
      </c>
      <c r="J15" s="11" t="s">
        <v>66</v>
      </c>
      <c r="K15" s="11" t="str">
        <f t="shared" si="0"/>
        <v>Insert_Car_Details ('X14', 'MAZDA CX8 2021', '51B - 22667', 'Không hư', 5, 750000, 'MAZDA', 10000000, 'X14.jpg', 'LX002');</v>
      </c>
    </row>
    <row r="16" spans="1:11" x14ac:dyDescent="0.45">
      <c r="A16" s="11" t="s">
        <v>38</v>
      </c>
      <c r="B16" s="11" t="s">
        <v>49</v>
      </c>
      <c r="C16" s="13" t="s">
        <v>181</v>
      </c>
      <c r="D16" s="13" t="s">
        <v>367</v>
      </c>
      <c r="E16" s="11">
        <v>6</v>
      </c>
      <c r="F16" s="11">
        <v>750000</v>
      </c>
      <c r="G16" s="11" t="s">
        <v>58</v>
      </c>
      <c r="H16" s="11">
        <v>10000000</v>
      </c>
      <c r="I16" s="11" t="s">
        <v>499</v>
      </c>
      <c r="J16" s="11" t="s">
        <v>66</v>
      </c>
      <c r="K16" s="11" t="str">
        <f t="shared" si="0"/>
        <v>Insert_Car_Details ('X15', 'HONDA CRV 2022', '51B - 22668', 'Không hư', 6, 750000, 'HONDA', 10000000, 'X15.jpg', 'LX002');</v>
      </c>
    </row>
    <row r="17" spans="1:13" x14ac:dyDescent="0.45">
      <c r="A17" s="11" t="s">
        <v>451</v>
      </c>
      <c r="B17" s="11" t="s">
        <v>51</v>
      </c>
      <c r="C17" s="13" t="s">
        <v>182</v>
      </c>
      <c r="D17" s="13" t="s">
        <v>367</v>
      </c>
      <c r="E17" s="11">
        <v>4</v>
      </c>
      <c r="F17" s="11">
        <v>800000</v>
      </c>
      <c r="G17" s="11" t="s">
        <v>63</v>
      </c>
      <c r="H17" s="11">
        <v>10000000</v>
      </c>
      <c r="I17" s="11" t="s">
        <v>500</v>
      </c>
      <c r="J17" s="11" t="s">
        <v>66</v>
      </c>
      <c r="K17" s="11" t="str">
        <f t="shared" si="0"/>
        <v>Insert_Car_Details ('X16', 'MERCEDES GLB 200 AMG 2020', '51B - 22669', 'Không hư', 4, 800000, 'MERCEDES', 10000000, 'X16.jpg', 'LX002');</v>
      </c>
    </row>
    <row r="18" spans="1:13" x14ac:dyDescent="0.45">
      <c r="A18" s="11" t="s">
        <v>69</v>
      </c>
      <c r="B18" s="11" t="s">
        <v>52</v>
      </c>
      <c r="C18" s="13" t="s">
        <v>183</v>
      </c>
      <c r="D18" s="13" t="s">
        <v>367</v>
      </c>
      <c r="E18" s="11">
        <v>4</v>
      </c>
      <c r="F18" s="11">
        <v>100000</v>
      </c>
      <c r="G18" s="11" t="s">
        <v>64</v>
      </c>
      <c r="H18" s="11">
        <v>0</v>
      </c>
      <c r="I18" s="11" t="s">
        <v>501</v>
      </c>
      <c r="J18" s="11" t="s">
        <v>67</v>
      </c>
      <c r="K18" s="11" t="str">
        <f t="shared" si="0"/>
        <v>Insert_Car_Details ('XM17', 'YAMAHA SIRIUS 110cc', '51B - 22670', 'Không hư', 4, 100000, 'YAMAHA', 0, 'X17.jpg', 'LX003');</v>
      </c>
    </row>
    <row r="19" spans="1:13" x14ac:dyDescent="0.45">
      <c r="A19" s="11" t="s">
        <v>70</v>
      </c>
      <c r="B19" s="11" t="s">
        <v>53</v>
      </c>
      <c r="C19" s="13" t="s">
        <v>184</v>
      </c>
      <c r="D19" s="13" t="s">
        <v>367</v>
      </c>
      <c r="E19" s="11">
        <v>3</v>
      </c>
      <c r="F19" s="11">
        <v>130000</v>
      </c>
      <c r="G19" s="11" t="s">
        <v>58</v>
      </c>
      <c r="H19" s="11">
        <v>0</v>
      </c>
      <c r="I19" s="11" t="s">
        <v>502</v>
      </c>
      <c r="J19" s="11" t="s">
        <v>67</v>
      </c>
      <c r="K19" s="11" t="str">
        <f t="shared" si="0"/>
        <v>Insert_Car_Details ('XM18', 'HONDA VISION 110cc', '51B - 22671', 'Không hư', 3, 130000, 'HONDA', 0, 'X18.jpg', 'LX003');</v>
      </c>
    </row>
    <row r="20" spans="1:13" x14ac:dyDescent="0.45">
      <c r="A20" s="11" t="s">
        <v>71</v>
      </c>
      <c r="B20" s="11" t="s">
        <v>54</v>
      </c>
      <c r="C20" s="13" t="s">
        <v>185</v>
      </c>
      <c r="D20" s="13" t="s">
        <v>367</v>
      </c>
      <c r="E20" s="11">
        <v>4</v>
      </c>
      <c r="F20" s="11">
        <v>170000</v>
      </c>
      <c r="G20" s="11" t="s">
        <v>58</v>
      </c>
      <c r="H20" s="11">
        <v>0</v>
      </c>
      <c r="I20" s="11" t="s">
        <v>504</v>
      </c>
      <c r="J20" s="11" t="s">
        <v>67</v>
      </c>
      <c r="K20" s="11" t="str">
        <f t="shared" si="0"/>
        <v>Insert_Car_Details ('XM19', 'HONDA AIR BLADE 125cc', '51B - 22672', 'Không hư', 4, 170000, 'HONDA', 0, 'X19.png', 'LX003');</v>
      </c>
      <c r="M20" t="s">
        <v>167</v>
      </c>
    </row>
    <row r="21" spans="1:13" x14ac:dyDescent="0.45">
      <c r="A21" s="11" t="s">
        <v>72</v>
      </c>
      <c r="B21" s="11" t="s">
        <v>55</v>
      </c>
      <c r="C21" s="13" t="s">
        <v>186</v>
      </c>
      <c r="D21" s="13" t="s">
        <v>367</v>
      </c>
      <c r="E21" s="11">
        <v>3</v>
      </c>
      <c r="F21" s="11">
        <v>200000</v>
      </c>
      <c r="G21" s="11" t="s">
        <v>58</v>
      </c>
      <c r="H21" s="11">
        <v>0</v>
      </c>
      <c r="I21" s="11" t="s">
        <v>503</v>
      </c>
      <c r="J21" s="11" t="s">
        <v>67</v>
      </c>
      <c r="K21" s="11" t="str">
        <f t="shared" si="0"/>
        <v>Insert_Car_Details ('XM20', 'HONDA WINNERX 150cc', '51B - 22673', 'Không hư', 3, 200000, 'HONDA', 0, 'X20.jpg', 'LX003');</v>
      </c>
    </row>
  </sheetData>
  <phoneticPr fontId="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4 E A A B Q S w M E F A A C A A g A Z a + c 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Z a + 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W v n F i N s 8 9 m e A E A A N Y I A A A T A B w A R m 9 y b X V s Y X M v U 2 V j d G l v b j E u b S C i G A A o o B Q A A A A A A A A A A A A A A A A A A A A A A A A A A A D t l E 9 r w j A Y x u + F f o d Q L w p F d M 5 d h p e 1 Q 4 e s l 4 Z t I B 5 i l z X B N q + k K S j S 7 7 5 0 r Y e R D O a f n V w v h e d N 3 q S / 5 3 1 a 0 E R x E C h u 3 s N 7 1 3 G d g h F J 3 x E m q 4 w O 0 Q R l V L k O 0 k 8 M p U y o V h 6 3 C c 3 6 Q S k l F e o V 5 H o F s O 7 2 9 o u I 5 H T i N T u 9 Z b U I Q C i 9 Z O k 3 D T p e w I h I 6 + a 7 D f V 0 p 6 + l f S y J K D 5 A 5 g F k Z S 7 q Y t F t T v P 3 e + + Z z E L P R 0 r L S N G t q n x U i 2 / U E G O Y c t D q k 1 B 3 t / 2 6 T y t j T s V h t S j z F Z V V 1 X M d L q w X M z C M T s Y w + m M M U U p 2 m I C h Y x C p 5 a O / S t N I H 2 / u m O r z T Z U L V t 8 r N S o B K z H j C T s U i N i 1 x s x n F r e i l 2 / i M f T H J 9 M f X 5 Q + b E K w g K g t e L A 7 M 8 c / G h N A Y g 6 q Y f E v M X X a z K H u T c + 7 + s i 2 N E b n 0 f h P 7 l n J b U 0 Y n 2 f C t Q S 4 y d / g 9 O g O L g n K M g a Y C o u q o 8 v r O b O y i 3 U B G Z W Q k 4 B x 8 z c Q Y p N m j T o E o u e Y l U f 8 C j 4 B U E s B A i 0 A F A A C A A g A Z a + c W A 7 c E 7 + k A A A A 9 g A A A B I A A A A A A A A A A A A A A A A A A A A A A E N v b m Z p Z y 9 Q Y W N r Y W d l L n h t b F B L A Q I t A B Q A A g A I A G W v n F g P y u m r p A A A A O k A A A A T A A A A A A A A A A A A A A A A A P A A A A B b Q 2 9 u d G V u d F 9 U e X B l c 1 0 u e G 1 s U E s B A i 0 A F A A C A A g A Z a + c W I 2 z z 2 Z 4 A Q A A 1 g g A A B M A A A A A A A A A A A A A A A A A 4 Q E A A E Z v c m 1 1 b G F z L 1 N l Y 3 R p b 2 4 x L m 1 Q S w U G A A A A A A M A A w D C A A A A p 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E U A A A A A A A B e R 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R m l s b E N v d W 5 0 I i B W Y W x 1 Z T 0 i b D M w I i A v P j x F b n R y e S B U e X B l P S J B Z G R l Z F R v R G F 0 Y U 1 v Z G V s I i B W Y W x 1 Z T 0 i b D A i I C 8 + P E V u d H J 5 I F R 5 c G U 9 I k Z p b G x U Y X J n Z X Q i I F Z h b H V l P S J z V G F i b G U x X z E i I C 8 + P E V u d H J 5 I F R 5 c G U 9 I l F 1 Z X J 5 S U Q i I F Z h b H V l P S J z N G V m Z T R m M z A t Z D B h Z C 0 0 N G N m L W I 1 O D g t M m Y 1 O G Q 4 Y z Z h M T B m I i A v P j x F b n R y e S B U e X B l P S J G a W x s R X J y b 3 J D b 2 R l I i B W Y W x 1 Z T 0 i c 1 V u a 2 5 v d 2 4 i I C 8 + P E V u d H J 5 I F R 5 c G U 9 I k Z p b G x F c n J v c k N v d W 5 0 I i B W Y W x 1 Z T 0 i b D A i I C 8 + P E V u d H J 5 I F R 5 c G U 9 I k Z p b G x M Y X N 0 V X B k Y X R l Z C I g V m F s d W U 9 I m Q y M D I 0 L T A 0 L T I 4 V D A 2 O j I 2 O j E 1 L j Q 0 N D Q z M j N a I i A v P j x F b n R y e S B U e X B l P S J G a W x s Q 2 9 s d W 1 u V H l w Z X M i I F Z h b H V l P S J z Q m d Z R E J R P T 0 i I C 8 + P E V u d H J 5 I F R 5 c G U 9 I k Z p b G x D b 2 x 1 b W 5 O Y W 1 l c y I g V m F s d W U 9 I n N b J n F 1 b 3 Q 7 T W F I R C Z x d W 9 0 O y w m c X V v d D t N Y V h l J n F 1 b 3 Q 7 L C Z x d W 9 0 O 1 N v R 2 l v J n F 1 b 3 Q 7 L C Z x d W 9 0 O 1 N v V G l l 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S 9 B d X R v U m V t b 3 Z l Z E N v b H V t b n M x L n t N Y U h E L D B 9 J n F 1 b 3 Q 7 L C Z x d W 9 0 O 1 N l Y 3 R p b 2 4 x L 1 R h Y m x l M S 9 B d X R v U m V t b 3 Z l Z E N v b H V t b n M x L n t N Y V h l L D F 9 J n F 1 b 3 Q 7 L C Z x d W 9 0 O 1 N l Y 3 R p b 2 4 x L 1 R h Y m x l M S 9 B d X R v U m V t b 3 Z l Z E N v b H V t b n M x L n t T b 0 d p b y w y f S Z x d W 9 0 O y w m c X V v d D t T Z W N 0 a W 9 u M S 9 U Y W J s Z T E v Q X V 0 b 1 J l b W 9 2 Z W R D b 2 x 1 b W 5 z M S 5 7 U 2 9 U a W V u L D N 9 J n F 1 b 3 Q 7 X S w m c X V v d D t D b 2 x 1 b W 5 D b 3 V u d C Z x d W 9 0 O z o 0 L C Z x d W 9 0 O 0 t l e U N v b H V t b k 5 h b W V z J n F 1 b 3 Q 7 O l t d L C Z x d W 9 0 O 0 N v b H V t b k l k Z W 5 0 a X R p Z X M m c X V v d D s 6 W y Z x d W 9 0 O 1 N l Y 3 R p b 2 4 x L 1 R h Y m x l M S 9 B d X R v U m V t b 3 Z l Z E N v b H V t b n M x L n t N Y U h E L D B 9 J n F 1 b 3 Q 7 L C Z x d W 9 0 O 1 N l Y 3 R p b 2 4 x L 1 R h Y m x l M S 9 B d X R v U m V t b 3 Z l Z E N v b H V t b n M x L n t N Y V h l L D F 9 J n F 1 b 3 Q 7 L C Z x d W 9 0 O 1 N l Y 3 R p b 2 4 x L 1 R h Y m x l M S 9 B d X R v U m V t b 3 Z l Z E N v b H V t b n M x L n t T b 0 d p b y w y f S Z x d W 9 0 O y w m c X V v d D t T Z W N 0 a W 9 u M S 9 U Y W J s Z T E v Q X V 0 b 1 J l b W 9 2 Z W R D b 2 x 1 b W 5 z M S 5 7 U 2 9 U a W V u L D N 9 J n F 1 b 3 Q 7 X S w m c X V v d D t S Z W x h d G l v b n N o a X B J b m Z v J n F 1 b 3 Q 7 O l t d f S I g L z 4 8 R W 5 0 c n k g V H l w Z T 0 i Q n V m Z m V y T m V 4 d F J l Z n J l c 2 g i I F Z h b H V l P S J s M S I g L z 4 8 R W 5 0 c n k g V H l w Z T 0 i U m V z d W x 0 V H l w Z S I g V m F s d W U 9 I n N U Y W J s Z S I g L z 4 8 R W 5 0 c n k g V H l w Z T 0 i T m F t Z V V w Z G F 0 Z W R B Z n R l c k Z p b G 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Y 0 Z T Q w Z m Y t N z I 1 Y y 0 0 N j l j L W J i N z I t N T g 2 N z M x N 2 N m Z j Q 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M S I g L z 4 8 R W 5 0 c n k g V H l w Z T 0 i R m l s b G V k Q 2 9 t c G x l d G V S Z X N 1 b H R U b 1 d v c m t z a G V l d C I g V m F s d W U 9 I m w x I i A v P j x F b n R y e S B U e X B l P S J B Z G R l Z F R v R G F 0 Y U 1 v Z G V s I i B W Y W x 1 Z T 0 i b D A i I C 8 + P E V u d H J 5 I F R 5 c G U 9 I k Z p b G x D b 3 V u d C I g V m F s d W U 9 I m w y M i I g L z 4 8 R W 5 0 c n k g V H l w Z T 0 i R m l s b E V y c m 9 y Q 2 9 k Z S I g V m F s d W U 9 I n N V b m t u b 3 d u I i A v P j x F b n R y e S B U e X B l P S J G a W x s R X J y b 3 J D b 3 V u d C I g V m F s d W U 9 I m w w I i A v P j x F b n R y e S B U e X B l P S J G a W x s T G F z d F V w Z G F 0 Z W Q i I F Z h b H V l P S J k M j A y N C 0 w N C 0 y O F Q w N j o y O T o 1 M y 4 0 N z E z M T c w W i I g L z 4 8 R W 5 0 c n k g V H l w Z T 0 i R m l s b E N v b H V t b l R 5 c G V z I i B W Y W x 1 Z T 0 i c 0 J n W U Z C Z 1 l H Q U F Z R y I g L z 4 8 R W 5 0 c n k g V H l w Z T 0 i R m l s b E N v b H V t b k 5 h b W V z I i B W Y W x 1 Z T 0 i c 1 s m c X V v d D t N Y U h E J n F 1 b 3 Q 7 L C Z x d W 9 0 O 0 5 n Y X l U Y W 8 m c X V v d D s s J n F 1 b 3 Q 7 V G 9 u Z 1 R p Z W 4 m c X V v d D s s J n F 1 b 3 Q 7 V E d O a G F u J n F 1 b 3 Q 7 L C Z x d W 9 0 O 1 R H V H J h J n F 1 b 3 Q 7 L C Z x d W 9 0 O 1 R p b m h U c m F u Z y Z x d W 9 0 O y w m c X V v d D t D a H V U a G l j a C Z x d W 9 0 O y w m c X V v d D t N Y U t I J n F 1 b 3 Q 7 L C Z x d W 9 0 O 0 1 h T l Y 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v Q X V 0 b 1 J l b W 9 2 Z W R D b 2 x 1 b W 5 z M S 5 7 T W F I R C w w f S Z x d W 9 0 O y w m c X V v d D t T Z W N 0 a W 9 u M S 9 U Y W J s Z T M v Q X V 0 b 1 J l b W 9 2 Z W R D b 2 x 1 b W 5 z M S 5 7 T m d h e V R h b y w x f S Z x d W 9 0 O y w m c X V v d D t T Z W N 0 a W 9 u M S 9 U Y W J s Z T M v Q X V 0 b 1 J l b W 9 2 Z W R D b 2 x 1 b W 5 z M S 5 7 V G 9 u Z 1 R p Z W 4 s M n 0 m c X V v d D s s J n F 1 b 3 Q 7 U 2 V j d G l v b j E v V G F i b G U z L 0 F 1 d G 9 S Z W 1 v d m V k Q 2 9 s d W 1 u c z E u e 1 R H T m h h b i w z f S Z x d W 9 0 O y w m c X V v d D t T Z W N 0 a W 9 u M S 9 U Y W J s Z T M v Q X V 0 b 1 J l b W 9 2 Z W R D b 2 x 1 b W 5 z M S 5 7 V E d U c m E s N H 0 m c X V v d D s s J n F 1 b 3 Q 7 U 2 V j d G l v b j E v V G F i b G U z L 0 F 1 d G 9 S Z W 1 v d m V k Q 2 9 s d W 1 u c z E u e 1 R p b m h U c m F u Z y w 1 f S Z x d W 9 0 O y w m c X V v d D t T Z W N 0 a W 9 u M S 9 U Y W J s Z T M v Q X V 0 b 1 J l b W 9 2 Z W R D b 2 x 1 b W 5 z M S 5 7 Q 2 h 1 V G h p Y 2 g s N n 0 m c X V v d D s s J n F 1 b 3 Q 7 U 2 V j d G l v b j E v V G F i b G U z L 0 F 1 d G 9 S Z W 1 v d m V k Q 2 9 s d W 1 u c z E u e 0 1 h S 0 g s N 3 0 m c X V v d D s s J n F 1 b 3 Q 7 U 2 V j d G l v b j E v V G F i b G U z L 0 F 1 d G 9 S Z W 1 v d m V k Q 2 9 s d W 1 u c z E u e 0 1 h T l Y s O H 0 m c X V v d D t d L C Z x d W 9 0 O 0 N v b H V t b k N v d W 5 0 J n F 1 b 3 Q 7 O j k s J n F 1 b 3 Q 7 S 2 V 5 Q 2 9 s d W 1 u T m F t Z X M m c X V v d D s 6 W 1 0 s J n F 1 b 3 Q 7 Q 2 9 s d W 1 u S W R l b n R p d G l l c y Z x d W 9 0 O z p b J n F 1 b 3 Q 7 U 2 V j d G l v b j E v V G F i b G U z L 0 F 1 d G 9 S Z W 1 v d m V k Q 2 9 s d W 1 u c z E u e 0 1 h S E Q s M H 0 m c X V v d D s s J n F 1 b 3 Q 7 U 2 V j d G l v b j E v V G F i b G U z L 0 F 1 d G 9 S Z W 1 v d m V k Q 2 9 s d W 1 u c z E u e 0 5 n Y X l U Y W 8 s M X 0 m c X V v d D s s J n F 1 b 3 Q 7 U 2 V j d G l v b j E v V G F i b G U z L 0 F 1 d G 9 S Z W 1 v d m V k Q 2 9 s d W 1 u c z E u e 1 R v b m d U a W V u L D J 9 J n F 1 b 3 Q 7 L C Z x d W 9 0 O 1 N l Y 3 R p b 2 4 x L 1 R h Y m x l M y 9 B d X R v U m V t b 3 Z l Z E N v b H V t b n M x L n t U R 0 5 o Y W 4 s M 3 0 m c X V v d D s s J n F 1 b 3 Q 7 U 2 V j d G l v b j E v V G F i b G U z L 0 F 1 d G 9 S Z W 1 v d m V k Q 2 9 s d W 1 u c z E u e 1 R H V H J h L D R 9 J n F 1 b 3 Q 7 L C Z x d W 9 0 O 1 N l Y 3 R p b 2 4 x L 1 R h Y m x l M y 9 B d X R v U m V t b 3 Z l Z E N v b H V t b n M x L n t U a W 5 o V H J h b m c s N X 0 m c X V v d D s s J n F 1 b 3 Q 7 U 2 V j d G l v b j E v V G F i b G U z L 0 F 1 d G 9 S Z W 1 v d m V k Q 2 9 s d W 1 u c z E u e 0 N o d V R o a W N o L D Z 9 J n F 1 b 3 Q 7 L C Z x d W 9 0 O 1 N l Y 3 R p b 2 4 x L 1 R h Y m x l M y 9 B d X R v U m V t b 3 Z l Z E N v b H V t b n M x L n t N Y U t I L D d 9 J n F 1 b 3 Q 7 L C Z x d W 9 0 O 1 N l Y 3 R p b 2 4 x L 1 R h Y m x l M y 9 B d X R v U m V t b 3 Z l Z E N v b H V t b n M x L n t N Y U 5 W L D h 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J m Y W F i O T Y t N T N l Z i 0 0 N 2 U x L W I 0 N T A t M m F k N j M 2 M z A 1 Z G Z 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V f M S I g L z 4 8 R W 5 0 c n k g V H l w Z T 0 i R m l s b G V k Q 2 9 t c G x l d G V S Z X N 1 b H R U b 1 d v c m t z a G V l d C I g V m F s d W U 9 I m w x I i A v P j x F b n R y e S B U e X B l P S J B Z G R l Z F R v R G F 0 Y U 1 v Z G V s I i B W Y W x 1 Z T 0 i b D A i I C 8 + P E V u d H J 5 I F R 5 c G U 9 I k Z p b G x D b 3 V u d C I g V m F s d W U 9 I m w y M i I g L z 4 8 R W 5 0 c n k g V H l w Z T 0 i R m l s b E V y c m 9 y Q 2 9 k Z S I g V m F s d W U 9 I n N V b m t u b 3 d u I i A v P j x F b n R y e S B U e X B l P S J G a W x s R X J y b 3 J D b 3 V u d C I g V m F s d W U 9 I m w w I i A v P j x F b n R y e S B U e X B l P S J G a W x s T G F z d F V w Z G F 0 Z W Q i I F Z h b H V l P S J k M j A y N C 0 w N C 0 y O F Q w N j o z M j o w N C 4 1 M D M x N j E 0 W i I g L z 4 8 R W 5 0 c n k g V H l w Z T 0 i R m l s b E N v b H V t b l R 5 c G V z I i B W Y W x 1 Z T 0 i c 0 J n W U d B d 1 k 9 I i A v P j x F b n R y e S B U e X B l P S J G a W x s Q 2 9 s d W 1 u T m F t Z X M i I F Z h b H V l P S J z W y Z x d W 9 0 O 0 1 h S G 9 w R G 9 u Z y Z x d W 9 0 O y w m c X V v d D t O Z 2 F 5 Q k Q m c X V v d D s s J n F 1 b 3 Q 7 T m d h e U t U J n F 1 b 3 Q 7 L C Z x d W 9 0 O 1 R v b m d U a W V u Q 2 9 j J n F 1 b 3 Q 7 L C Z x d W 9 0 O 0 1 h S E 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U v Q X V 0 b 1 J l b W 9 2 Z W R D b 2 x 1 b W 5 z M S 5 7 T W F I b 3 B E b 2 5 n L D B 9 J n F 1 b 3 Q 7 L C Z x d W 9 0 O 1 N l Y 3 R p b 2 4 x L 1 R h Y m x l N S 9 B d X R v U m V t b 3 Z l Z E N v b H V t b n M x L n t O Z 2 F 5 Q k Q s M X 0 m c X V v d D s s J n F 1 b 3 Q 7 U 2 V j d G l v b j E v V G F i b G U 1 L 0 F 1 d G 9 S Z W 1 v d m V k Q 2 9 s d W 1 u c z E u e 0 5 n Y X l L V C w y f S Z x d W 9 0 O y w m c X V v d D t T Z W N 0 a W 9 u M S 9 U Y W J s Z T U v Q X V 0 b 1 J l b W 9 2 Z W R D b 2 x 1 b W 5 z M S 5 7 V G 9 u Z 1 R p Z W 5 D b 2 M s M 3 0 m c X V v d D s s J n F 1 b 3 Q 7 U 2 V j d G l v b j E v V G F i b G U 1 L 0 F 1 d G 9 S Z W 1 v d m V k Q 2 9 s d W 1 u c z E u e 0 1 h S E Q s N H 0 m c X V v d D t d L C Z x d W 9 0 O 0 N v b H V t b k N v d W 5 0 J n F 1 b 3 Q 7 O j U s J n F 1 b 3 Q 7 S 2 V 5 Q 2 9 s d W 1 u T m F t Z X M m c X V v d D s 6 W 1 0 s J n F 1 b 3 Q 7 Q 2 9 s d W 1 u S W R l b n R p d G l l c y Z x d W 9 0 O z p b J n F 1 b 3 Q 7 U 2 V j d G l v b j E v V G F i b G U 1 L 0 F 1 d G 9 S Z W 1 v d m V k Q 2 9 s d W 1 u c z E u e 0 1 h S G 9 w R G 9 u Z y w w f S Z x d W 9 0 O y w m c X V v d D t T Z W N 0 a W 9 u M S 9 U Y W J s Z T U v Q X V 0 b 1 J l b W 9 2 Z W R D b 2 x 1 b W 5 z M S 5 7 T m d h e U J E L D F 9 J n F 1 b 3 Q 7 L C Z x d W 9 0 O 1 N l Y 3 R p b 2 4 x L 1 R h Y m x l N S 9 B d X R v U m V t b 3 Z l Z E N v b H V t b n M x L n t O Z 2 F 5 S 1 Q s M n 0 m c X V v d D s s J n F 1 b 3 Q 7 U 2 V j d G l v b j E v V G F i b G U 1 L 0 F 1 d G 9 S Z W 1 v d m V k Q 2 9 s d W 1 u c z E u e 1 R v b m d U a W V u Q 2 9 j L D N 9 J n F 1 b 3 Q 7 L C Z x d W 9 0 O 1 N l Y 3 R p b 2 4 x L 1 R h Y m x l N S 9 B d X R v U m V t b 3 Z l Z E N v b H V t b n M x L n t N Y U h E L D R 9 J n F 1 b 3 Q 7 X S w m c X V v d D t S Z W x h d G l v b n N o a X B J b m Z v J n F 1 b 3 Q 7 O l t d f 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0 N o Y W 5 n Z W Q l M j B U e X B l 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M 1 Z W E 1 M T M t M 2 Q w N y 0 0 Z D M 5 L W F j M W E t O T F l N z k 2 Z T k 3 O D V 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Q 2 9 1 b n Q i I F Z h b H V l P S J s M z g i I C 8 + P E V u d H J 5 I F R 5 c G U 9 I k Z p b G x F c n J v c k N v Z G U i I F Z h b H V l P S J z V W 5 r b m 9 3 b i I g L z 4 8 R W 5 0 c n k g V H l w Z T 0 i R m l s b E V y c m 9 y Q 2 9 1 b n Q i I F Z h b H V l P S J s M C I g L z 4 8 R W 5 0 c n k g V H l w Z T 0 i R m l s b E x h c 3 R V c G R h d G V k I i B W Y W x 1 Z T 0 i Z D I w M j Q t M D Q t M j h U M T Q 6 N T U 6 N T E u N z M 3 M z U 0 M F o i I C 8 + P E V u d H J 5 I F R 5 c G U 9 I k Z p b G x D b 2 x 1 b W 5 U e X B l c y I g V m F s d W U 9 I n N C Z 1 l E Q l E 9 P S I g L z 4 8 R W 5 0 c n k g V H l w Z T 0 i R m l s b E N v b H V t b k 5 h b W V z I i B W Y W x 1 Z T 0 i c 1 s m c X V v d D t N Y U h E J n F 1 b 3 Q 7 L C Z x d W 9 0 O 0 1 h W G U m c X V v d D s s J n F 1 b 3 Q 7 U 2 9 H a W 8 m c X V v d D s s J n F 1 b 3 Q 7 U 2 9 U a W V 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I C g y K S 9 B d X R v U m V t b 3 Z l Z E N v b H V t b n M x L n t N Y U h E L D B 9 J n F 1 b 3 Q 7 L C Z x d W 9 0 O 1 N l Y 3 R p b 2 4 x L 1 R h Y m x l M S A o M i k v Q X V 0 b 1 J l b W 9 2 Z W R D b 2 x 1 b W 5 z M S 5 7 T W F Y Z S w x f S Z x d W 9 0 O y w m c X V v d D t T Z W N 0 a W 9 u M S 9 U Y W J s Z T E g K D I p L 0 F 1 d G 9 S Z W 1 v d m V k Q 2 9 s d W 1 u c z E u e 1 N v R 2 l v L D J 9 J n F 1 b 3 Q 7 L C Z x d W 9 0 O 1 N l Y 3 R p b 2 4 x L 1 R h Y m x l M S A o M i k v Q X V 0 b 1 J l b W 9 2 Z W R D b 2 x 1 b W 5 z M S 5 7 U 2 9 U a W V u L D N 9 J n F 1 b 3 Q 7 X S w m c X V v d D t D b 2 x 1 b W 5 D b 3 V u d C Z x d W 9 0 O z o 0 L C Z x d W 9 0 O 0 t l e U N v b H V t b k 5 h b W V z J n F 1 b 3 Q 7 O l t d L C Z x d W 9 0 O 0 N v b H V t b k l k Z W 5 0 a X R p Z X M m c X V v d D s 6 W y Z x d W 9 0 O 1 N l Y 3 R p b 2 4 x L 1 R h Y m x l M S A o M i k v Q X V 0 b 1 J l b W 9 2 Z W R D b 2 x 1 b W 5 z M S 5 7 T W F I R C w w f S Z x d W 9 0 O y w m c X V v d D t T Z W N 0 a W 9 u M S 9 U Y W J s Z T E g K D I p L 0 F 1 d G 9 S Z W 1 v d m V k Q 2 9 s d W 1 u c z E u e 0 1 h W G U s M X 0 m c X V v d D s s J n F 1 b 3 Q 7 U 2 V j d G l v b j E v V G F i b G U x I C g y K S 9 B d X R v U m V t b 3 Z l Z E N v b H V t b n M x L n t T b 0 d p b y w y f S Z x d W 9 0 O y w m c X V v d D t T Z W N 0 a W 9 u M S 9 U Y W J s Z T E g K D I p L 0 F 1 d G 9 S Z W 1 v d m V k Q 2 9 s d W 1 u c z E u e 1 N v V G l l b i w z 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i Z T B j M W F i L W Y 0 M j Q t N D Z i Z i 0 5 M G V l L W I 3 N W U 4 M j F k M 2 J j 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1 8 y 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0 L T I 4 V D E 0 O j U 3 O j A z L j A w M j A 0 O T B a I i A v P j x F b n R y e S B U e X B l P S J G a W x s Q 2 9 s d W 1 u V H l w Z X M i I F Z h b H V l P S J z Q m d Z R k J n W U d B Q V l H I i A v P j x F b n R y e S B U e X B l P S J G a W x s Q 2 9 s d W 1 u T m F t Z X M i I F Z h b H V l P S J z W y Z x d W 9 0 O 0 1 h S E Q m c X V v d D s s J n F 1 b 3 Q 7 T m d h e V R h b y Z x d W 9 0 O y w m c X V v d D t U b 2 5 n V G l l b i Z x d W 9 0 O y w m c X V v d D t U R 0 5 o Y W 4 m c X V v d D s s J n F 1 b 3 Q 7 V E d U c m E m c X V v d D s s J n F 1 b 3 Q 7 V G l u a F R y Y W 5 n J n F 1 b 3 Q 7 L C Z x d W 9 0 O 0 N o d V R o a W N o J n F 1 b 3 Q 7 L C Z x d W 9 0 O 0 1 h S 0 g m c X V v d D s s J n F 1 b 3 Q 7 T W F O V 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y A o M i k v Q X V 0 b 1 J l b W 9 2 Z W R D b 2 x 1 b W 5 z M S 5 7 T W F I R C w w f S Z x d W 9 0 O y w m c X V v d D t T Z W N 0 a W 9 u M S 9 U Y W J s Z T M g K D I p L 0 F 1 d G 9 S Z W 1 v d m V k Q 2 9 s d W 1 u c z E u e 0 5 n Y X l U Y W 8 s M X 0 m c X V v d D s s J n F 1 b 3 Q 7 U 2 V j d G l v b j E v V G F i b G U z I C g y K S 9 B d X R v U m V t b 3 Z l Z E N v b H V t b n M x L n t U b 2 5 n V G l l b i w y f S Z x d W 9 0 O y w m c X V v d D t T Z W N 0 a W 9 u M S 9 U Y W J s Z T M g K D I p L 0 F 1 d G 9 S Z W 1 v d m V k Q 2 9 s d W 1 u c z E u e 1 R H T m h h b i w z f S Z x d W 9 0 O y w m c X V v d D t T Z W N 0 a W 9 u M S 9 U Y W J s Z T M g K D I p L 0 F 1 d G 9 S Z W 1 v d m V k Q 2 9 s d W 1 u c z E u e 1 R H V H J h L D R 9 J n F 1 b 3 Q 7 L C Z x d W 9 0 O 1 N l Y 3 R p b 2 4 x L 1 R h Y m x l M y A o M i k v Q X V 0 b 1 J l b W 9 2 Z W R D b 2 x 1 b W 5 z M S 5 7 V G l u a F R y Y W 5 n L D V 9 J n F 1 b 3 Q 7 L C Z x d W 9 0 O 1 N l Y 3 R p b 2 4 x L 1 R h Y m x l M y A o M i k v Q X V 0 b 1 J l b W 9 2 Z W R D b 2 x 1 b W 5 z M S 5 7 Q 2 h 1 V G h p Y 2 g s N n 0 m c X V v d D s s J n F 1 b 3 Q 7 U 2 V j d G l v b j E v V G F i b G U z I C g y K S 9 B d X R v U m V t b 3 Z l Z E N v b H V t b n M x L n t N Y U t I L D d 9 J n F 1 b 3 Q 7 L C Z x d W 9 0 O 1 N l Y 3 R p b 2 4 x L 1 R h Y m x l M y A o M i k v Q X V 0 b 1 J l b W 9 2 Z W R D b 2 x 1 b W 5 z M S 5 7 T W F O V i w 4 f S Z x d W 9 0 O 1 0 s J n F 1 b 3 Q 7 Q 2 9 s d W 1 u Q 2 9 1 b n Q m c X V v d D s 6 O S w m c X V v d D t L Z X l D b 2 x 1 b W 5 O Y W 1 l c y Z x d W 9 0 O z p b X S w m c X V v d D t D b 2 x 1 b W 5 J Z G V u d G l 0 a W V z J n F 1 b 3 Q 7 O l s m c X V v d D t T Z W N 0 a W 9 u M S 9 U Y W J s Z T M g K D I p L 0 F 1 d G 9 S Z W 1 v d m V k Q 2 9 s d W 1 u c z E u e 0 1 h S E Q s M H 0 m c X V v d D s s J n F 1 b 3 Q 7 U 2 V j d G l v b j E v V G F i b G U z I C g y K S 9 B d X R v U m V t b 3 Z l Z E N v b H V t b n M x L n t O Z 2 F 5 V G F v L D F 9 J n F 1 b 3 Q 7 L C Z x d W 9 0 O 1 N l Y 3 R p b 2 4 x L 1 R h Y m x l M y A o M i k v Q X V 0 b 1 J l b W 9 2 Z W R D b 2 x 1 b W 5 z M S 5 7 V G 9 u Z 1 R p Z W 4 s M n 0 m c X V v d D s s J n F 1 b 3 Q 7 U 2 V j d G l v b j E v V G F i b G U z I C g y K S 9 B d X R v U m V t b 3 Z l Z E N v b H V t b n M x L n t U R 0 5 o Y W 4 s M 3 0 m c X V v d D s s J n F 1 b 3 Q 7 U 2 V j d G l v b j E v V G F i b G U z I C g y K S 9 B d X R v U m V t b 3 Z l Z E N v b H V t b n M x L n t U R 1 R y Y S w 0 f S Z x d W 9 0 O y w m c X V v d D t T Z W N 0 a W 9 u M S 9 U Y W J s Z T M g K D I p L 0 F 1 d G 9 S Z W 1 v d m V k Q 2 9 s d W 1 u c z E u e 1 R p b m h U c m F u Z y w 1 f S Z x d W 9 0 O y w m c X V v d D t T Z W N 0 a W 9 u M S 9 U Y W J s Z T M g K D I p L 0 F 1 d G 9 S Z W 1 v d m V k Q 2 9 s d W 1 u c z E u e 0 N o d V R o a W N o L D Z 9 J n F 1 b 3 Q 7 L C Z x d W 9 0 O 1 N l Y 3 R p b 2 4 x L 1 R h Y m x l M y A o M i k v Q X V 0 b 1 J l b W 9 2 Z W R D b 2 x 1 b W 5 z M S 5 7 T W F L S C w 3 f S Z x d W 9 0 O y w m c X V v d D t T Z W N 0 a W 9 u M S 9 U Y W J s Z T M g K D I p L 0 F 1 d G 9 S Z W 1 v d m V k Q 2 9 s d W 1 u c z E u e 0 1 h T l Y s O H 0 m c X V v d D t d L C Z x d W 9 0 O 1 J l b G F 0 a W 9 u c 2 h p c E l u Z m 8 m c X V v d D s 6 W 1 1 9 I i A v P j w v U 3 R h Y m x l R W 5 0 c m l l c z 4 8 L 0 l 0 Z W 0 + P E l 0 Z W 0 + P E l 0 Z W 1 M b 2 N h d G l v b j 4 8 S X R l b V R 5 c G U + R m 9 y b X V s Y T w v S X R l b V R 5 c G U + P E l 0 Z W 1 Q Y X R o P l N l Y 3 R p b 2 4 x L 1 R h Y m x l M y U y M C g y K S 9 T b 3 V y Y 2 U 8 L 0 l 0 Z W 1 Q Y X R o P j w v S X R l b U x v Y 2 F 0 a W 9 u P j x T d G F i b G V F b n R y a W V z I C 8 + P C 9 J d G V t P j x J d G V t P j x J d G V t T G 9 j Y X R p b 2 4 + P E l 0 Z W 1 U e X B l P k Z v c m 1 1 b G E 8 L 0 l 0 Z W 1 U e X B l P j x J d G V t U G F 0 a D 5 T Z W N 0 a W 9 u M S 9 U Y W J s Z T M l M j A o M i k v Q 2 h h b m d l Z C U y M F R 5 c G U 8 L 0 l 0 Z W 1 Q Y X R o P j w v S X R l b U x v Y 2 F 0 a W 9 u P j x T d G F i b G V F b n R y a W V z I C 8 + P C 9 J d G V t P j x J d G V t P j x J d G V t T G 9 j Y X R p b 2 4 + P E l 0 Z W 1 U e X B l P k Z v c m 1 1 b G E 8 L 0 l 0 Z W 1 U e X B l P j x J d G V t U G F 0 a D 5 T Z W N 0 a W 9 u M S 9 U Y W J s Z T 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O D c 2 Y z Y w Y S 1 l O T Q w L T Q 2 M W Q t O T Q 5 O C 1 k O D V h O T c 5 N D A z N G 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V 9 f M i 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N C 0 w N C 0 y O F Q x N D o 1 O D o x O S 4 x N z A 5 M D Q 3 W i I g L z 4 8 R W 5 0 c n k g V H l w Z T 0 i R m l s b E N v b H V t b l R 5 c G V z I i B W Y W x 1 Z T 0 i c 0 J n W U d B d 1 k 9 I i A v P j x F b n R y e S B U e X B l P S J G a W x s Q 2 9 s d W 1 u T m F t Z X M i I F Z h b H V l P S J z W y Z x d W 9 0 O 0 1 h S G 9 w R G 9 u Z y Z x d W 9 0 O y w m c X V v d D t O Z 2 F 5 Q k Q m c X V v d D s s J n F 1 b 3 Q 7 T m d h e U t U J n F 1 b 3 Q 7 L C Z x d W 9 0 O 1 R v b m d U a W V u Q 2 9 j J n F 1 b 3 Q 7 L C Z x d W 9 0 O 0 1 h S E 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U g K D I p L 0 F 1 d G 9 S Z W 1 v d m V k Q 2 9 s d W 1 u c z E u e 0 1 h S G 9 w R G 9 u Z y w w f S Z x d W 9 0 O y w m c X V v d D t T Z W N 0 a W 9 u M S 9 U Y W J s Z T U g K D I p L 0 F 1 d G 9 S Z W 1 v d m V k Q 2 9 s d W 1 u c z E u e 0 5 n Y X l C R C w x f S Z x d W 9 0 O y w m c X V v d D t T Z W N 0 a W 9 u M S 9 U Y W J s Z T U g K D I p L 0 F 1 d G 9 S Z W 1 v d m V k Q 2 9 s d W 1 u c z E u e 0 5 n Y X l L V C w y f S Z x d W 9 0 O y w m c X V v d D t T Z W N 0 a W 9 u M S 9 U Y W J s Z T U g K D I p L 0 F 1 d G 9 S Z W 1 v d m V k Q 2 9 s d W 1 u c z E u e 1 R v b m d U a W V u Q 2 9 j L D N 9 J n F 1 b 3 Q 7 L C Z x d W 9 0 O 1 N l Y 3 R p b 2 4 x L 1 R h Y m x l N S A o M i k v Q X V 0 b 1 J l b W 9 2 Z W R D b 2 x 1 b W 5 z M S 5 7 T W F I R C w 0 f S Z x d W 9 0 O 1 0 s J n F 1 b 3 Q 7 Q 2 9 s d W 1 u Q 2 9 1 b n Q m c X V v d D s 6 N S w m c X V v d D t L Z X l D b 2 x 1 b W 5 O Y W 1 l c y Z x d W 9 0 O z p b X S w m c X V v d D t D b 2 x 1 b W 5 J Z G V u d G l 0 a W V z J n F 1 b 3 Q 7 O l s m c X V v d D t T Z W N 0 a W 9 u M S 9 U Y W J s Z T U g K D I p L 0 F 1 d G 9 S Z W 1 v d m V k Q 2 9 s d W 1 u c z E u e 0 1 h S G 9 w R G 9 u Z y w w f S Z x d W 9 0 O y w m c X V v d D t T Z W N 0 a W 9 u M S 9 U Y W J s Z T U g K D I p L 0 F 1 d G 9 S Z W 1 v d m V k Q 2 9 s d W 1 u c z E u e 0 5 n Y X l C R C w x f S Z x d W 9 0 O y w m c X V v d D t T Z W N 0 a W 9 u M S 9 U Y W J s Z T U g K D I p L 0 F 1 d G 9 S Z W 1 v d m V k Q 2 9 s d W 1 u c z E u e 0 5 n Y X l L V C w y f S Z x d W 9 0 O y w m c X V v d D t T Z W N 0 a W 9 u M S 9 U Y W J s Z T U g K D I p L 0 F 1 d G 9 S Z W 1 v d m V k Q 2 9 s d W 1 u c z E u e 1 R v b m d U a W V u Q 2 9 j L D N 9 J n F 1 b 3 Q 7 L C Z x d W 9 0 O 1 N l Y 3 R p b 2 4 x L 1 R h Y m x l N S A o M i k v Q X V 0 b 1 J l b W 9 2 Z W R D b 2 x 1 b W 5 z M S 5 7 T W F I R C w 0 f S Z x d W 9 0 O 1 0 s J n F 1 b 3 Q 7 U m V s Y X R p b 2 5 z a G l w S W 5 m b y Z x d W 9 0 O z p b X X 0 i I C 8 + P C 9 T d G F i b G V F b n R y a W V z P j w v S X R l b T 4 8 S X R l b T 4 8 S X R l b U x v Y 2 F 0 a W 9 u P j x J d G V t V H l w Z T 5 G b 3 J t d W x h P C 9 J d G V t V H l w Z T 4 8 S X R l b V B h d G g + U 2 V j d G l v b j E v V G F i b G U 1 J T I w K D I p L 1 N v d X J j Z T w v S X R l b V B h d G g + P C 9 J d G V t T G 9 j Y X R p b 2 4 + P F N 0 Y W J s Z U V u d H J p Z X M g L z 4 8 L 0 l 0 Z W 0 + P E l 0 Z W 0 + P E l 0 Z W 1 M b 2 N h d G l v b j 4 8 S X R l b V R 5 c G U + R m 9 y b X V s Y T w v S X R l b V R 5 c G U + P E l 0 Z W 1 Q Y X R o P l N l Y 3 R p b 2 4 x L 1 R h Y m x l N S U y M C g y K S 9 D a G F u Z 2 V k J T I w V H l w Z T w v S X R l b V B h d G g + P C 9 J d G V t T G 9 j Y X R p b 2 4 + P F N 0 Y W J s Z U V u d H J p Z X M g L z 4 8 L 0 l 0 Z W 0 + P E l 0 Z W 0 + P E l 0 Z W 1 M b 2 N h d G l v b j 4 8 S X R l b V R 5 c G U + R m 9 y b X V s Y T w v S X R l b V R 5 c G U + P E l 0 Z W 1 Q Y X R o P l N l Y 3 R p b 2 4 x L 1 R h Y m x l M T 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W M 4 M T V l M S 0 z Y m J h L T Q 1 Y z c t O G U 1 Y i 0 y M W M z M D Q 1 Z W I 2 N W 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T B f M S 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N C 0 w N C 0 y O F Q x N D o 1 O T o x M C 4 w O T g 4 N z A 3 W i I g L z 4 8 R W 5 0 c n k g V H l w Z T 0 i R m l s b E N v b H V t b l R 5 c G V z I i B W Y W x 1 Z T 0 i c 0 J n W U d C Z 1 l E Q l E 9 P S I g L z 4 8 R W 5 0 c n k g V H l w Z T 0 i R m l s b E N v b H V t b k 5 h b W V z I i B W Y W x 1 Z T 0 i c 1 s m c X V v d D t N Y U t I J n F 1 b 3 Q 7 L C Z x d W 9 0 O 1 R l b k t I J n F 1 b 3 Q 7 L C Z x d W 9 0 O 0 d p b 2 l U a W 5 o J n F 1 b 3 Q 7 L C Z x d W 9 0 O 0 5 n Y X l T a W 5 o I C Z x d W 9 0 O y w m c X V v d D t E a W F D a G k m c X V v d D s s J n F 1 b 3 Q 7 U 0 R U J n F 1 b 3 Q 7 L C Z x d W 9 0 O 1 R v b m d E b 2 F u a F R o d 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T A v Q X V 0 b 1 J l b W 9 2 Z W R D b 2 x 1 b W 5 z M S 5 7 T W F L S C w w f S Z x d W 9 0 O y w m c X V v d D t T Z W N 0 a W 9 u M S 9 U Y W J s Z T E w L 0 F 1 d G 9 S Z W 1 v d m V k Q 2 9 s d W 1 u c z E u e 1 R l b k t I L D F 9 J n F 1 b 3 Q 7 L C Z x d W 9 0 O 1 N l Y 3 R p b 2 4 x L 1 R h Y m x l M T A v Q X V 0 b 1 J l b W 9 2 Z W R D b 2 x 1 b W 5 z M S 5 7 R 2 l v a V R p b m g s M n 0 m c X V v d D s s J n F 1 b 3 Q 7 U 2 V j d G l v b j E v V G F i b G U x M C 9 B d X R v U m V t b 3 Z l Z E N v b H V t b n M x L n t O Z 2 F 5 U 2 l u a C A s M 3 0 m c X V v d D s s J n F 1 b 3 Q 7 U 2 V j d G l v b j E v V G F i b G U x M C 9 B d X R v U m V t b 3 Z l Z E N v b H V t b n M x L n t E a W F D a G k s N H 0 m c X V v d D s s J n F 1 b 3 Q 7 U 2 V j d G l v b j E v V G F i b G U x M C 9 B d X R v U m V t b 3 Z l Z E N v b H V t b n M x L n t T R F Q s N X 0 m c X V v d D s s J n F 1 b 3 Q 7 U 2 V j d G l v b j E v V G F i b G U x M C 9 B d X R v U m V t b 3 Z l Z E N v b H V t b n M x L n t U b 2 5 n R G 9 h b m h U a H U s N n 0 m c X V v d D t d L C Z x d W 9 0 O 0 N v b H V t b k N v d W 5 0 J n F 1 b 3 Q 7 O j c s J n F 1 b 3 Q 7 S 2 V 5 Q 2 9 s d W 1 u T m F t Z X M m c X V v d D s 6 W 1 0 s J n F 1 b 3 Q 7 Q 2 9 s d W 1 u S W R l b n R p d G l l c y Z x d W 9 0 O z p b J n F 1 b 3 Q 7 U 2 V j d G l v b j E v V G F i b G U x M C 9 B d X R v U m V t b 3 Z l Z E N v b H V t b n M x L n t N Y U t I L D B 9 J n F 1 b 3 Q 7 L C Z x d W 9 0 O 1 N l Y 3 R p b 2 4 x L 1 R h Y m x l M T A v Q X V 0 b 1 J l b W 9 2 Z W R D b 2 x 1 b W 5 z M S 5 7 V G V u S 0 g s M X 0 m c X V v d D s s J n F 1 b 3 Q 7 U 2 V j d G l v b j E v V G F i b G U x M C 9 B d X R v U m V t b 3 Z l Z E N v b H V t b n M x L n t H a W 9 p V G l u a C w y f S Z x d W 9 0 O y w m c X V v d D t T Z W N 0 a W 9 u M S 9 U Y W J s Z T E w L 0 F 1 d G 9 S Z W 1 v d m V k Q 2 9 s d W 1 u c z E u e 0 5 n Y X l T a W 5 o I C w z f S Z x d W 9 0 O y w m c X V v d D t T Z W N 0 a W 9 u M S 9 U Y W J s Z T E w L 0 F 1 d G 9 S Z W 1 v d m V k Q 2 9 s d W 1 u c z E u e 0 R p Y U N o a S w 0 f S Z x d W 9 0 O y w m c X V v d D t T Z W N 0 a W 9 u M S 9 U Y W J s Z T E w L 0 F 1 d G 9 S Z W 1 v d m V k Q 2 9 s d W 1 u c z E u e 1 N E V C w 1 f S Z x d W 9 0 O y w m c X V v d D t T Z W N 0 a W 9 u M S 9 U Y W J s Z T E w L 0 F 1 d G 9 S Z W 1 v d m V k Q 2 9 s d W 1 u c z E u e 1 R v b m d E b 2 F u a F R o d S w 2 f S Z x d W 9 0 O 1 0 s J n F 1 b 3 Q 7 U m V s Y X R p b 2 5 z a G l w S W 5 m b y Z x d W 9 0 O z p b X X 0 i I C 8 + P C 9 T d G F i b G V F b n R y a W V z P j w v S X R l b T 4 8 S X R l b T 4 8 S X R l b U x v Y 2 F 0 a W 9 u P j x J d G V t V H l w Z T 5 G b 3 J t d W x h P C 9 J d G V t V H l w Z T 4 8 S X R l b V B h d G g + U 2 V j d G l v b j E v V G F i b G U x M C 9 T b 3 V y Y 2 U 8 L 0 l 0 Z W 1 Q Y X R o P j w v S X R l b U x v Y 2 F 0 a W 9 u P j x T d G F i b G V F b n R y a W V z I C 8 + P C 9 J d G V t P j x J d G V t P j x J d G V t T G 9 j Y X R p b 2 4 + P E l 0 Z W 1 U e X B l P k Z v c m 1 1 b G E 8 L 0 l 0 Z W 1 U e X B l P j x J d G V t U G F 0 a D 5 T Z W N 0 a W 9 u M S 9 U Y W J s Z T E w L 0 N o Y W 5 n Z W Q l M j B U e X B l P C 9 J d G V t U G F 0 a D 4 8 L 0 l 0 Z W 1 M b 2 N h d G l v b j 4 8 U 3 R h Y m x l R W 5 0 c m l l c y A v P j w v S X R l b T 4 8 L 0 l 0 Z W 1 z P j w v T G 9 j Y W x Q Y W N r Y W d l T W V 0 Y W R h d G F G a W x l P h Y A A A B Q S w U G A A A A A A A A A A A A A A A A A A A A A A A A J g E A A A E A A A D Q j J 3 f A R X R E Y x 6 A M B P w p f r A Q A A A G V C q l p l Z Z F J g S J 9 Y t W X C Y E A A A A A A g A A A A A A E G Y A A A A B A A A g A A A A c + t x C q s n s a I A U U 6 V I U C C a O M M H Z h f I E o h 9 9 u 0 P X q l w n 8 A A A A A D o A A A A A C A A A g A A A A B X L 6 V n J b 7 S H Z Z 6 U i W n d a x d e D A 4 j X 9 L 8 G 7 A F L Y R U v u z V Q A A A A 4 M j Q Z i f q 7 x x C S F g Q z a t t b 7 J P 8 q W t D V 2 j Q d h 1 d s 8 J I r h Z X x y o Z W P n e f t + J 2 d W 7 e V p 1 u A d 7 9 z U H b l X 4 k D p 1 o T B s O t + 6 5 Z r / 4 l 5 5 k l q m B Q r O / N A A A A A V A + E Y R t 8 c y X F t 7 3 o T 6 O 4 J E m / Q h S h a t o u D 5 x B K C h 0 K l s / B G r 4 J d L P e N R 0 h 5 e E C K G n + V p 0 G 1 3 y W S Z g i U f Z 8 v V m 2 g = = < / D a t a M a s h u p > 
</file>

<file path=customXml/itemProps1.xml><?xml version="1.0" encoding="utf-8"?>
<ds:datastoreItem xmlns:ds="http://schemas.openxmlformats.org/officeDocument/2006/customXml" ds:itemID="{84C62288-DFB4-4413-8472-7687FCDE8C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KHACHHANG</vt:lpstr>
      <vt:lpstr>TAIKHOAN</vt:lpstr>
      <vt:lpstr>HOADON</vt:lpstr>
      <vt:lpstr>CHITIETHD</vt:lpstr>
      <vt:lpstr>Table1</vt:lpstr>
      <vt:lpstr>Table3</vt:lpstr>
      <vt:lpstr>Table5</vt:lpstr>
      <vt:lpstr>LOAIXE</vt:lpstr>
      <vt:lpstr>XE</vt:lpstr>
      <vt:lpstr>HOPDONG</vt:lpstr>
      <vt:lpstr>HDPHAT</vt:lpstr>
      <vt:lpstr>DANHGIA</vt:lpstr>
      <vt:lpstr>Table1 (2)</vt:lpstr>
      <vt:lpstr>Table3 (2)</vt:lpstr>
      <vt:lpstr>Table5 (2)</vt:lpstr>
      <vt:lpstr>Table10</vt:lpstr>
      <vt:lpstr>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Trung Duy</dc:creator>
  <cp:lastModifiedBy>Lê Hồng Ngọc Linh</cp:lastModifiedBy>
  <dcterms:created xsi:type="dcterms:W3CDTF">2024-04-26T05:44:49Z</dcterms:created>
  <dcterms:modified xsi:type="dcterms:W3CDTF">2024-04-29T07:10:26Z</dcterms:modified>
</cp:coreProperties>
</file>