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ses Tan\Desktop\Online Portfolio\"/>
    </mc:Choice>
  </mc:AlternateContent>
  <xr:revisionPtr revIDLastSave="0" documentId="8_{EDC91CAC-5ABB-4BB8-BF10-ED056D666707}" xr6:coauthVersionLast="31" xr6:coauthVersionMax="31" xr10:uidLastSave="{00000000-0000-0000-0000-000000000000}"/>
  <bookViews>
    <workbookView xWindow="0" yWindow="0" windowWidth="19200" windowHeight="6960" tabRatio="717" firstSheet="1" activeTab="3" xr2:uid="{235F6043-5139-4C2D-BF33-2CF4BA68E05F}"/>
  </bookViews>
  <sheets>
    <sheet name="Session 01 Voting Document " sheetId="2" r:id="rId1"/>
    <sheet name="Session 01 Criteria Weightage" sheetId="3" r:id="rId2"/>
    <sheet name="ATX-P960 Score Sheet" sheetId="6" r:id="rId3"/>
    <sheet name="BN930S Score Sheet" sheetId="4" r:id="rId4"/>
    <sheet name="CM350 Score Sheet" sheetId="5" r:id="rId5"/>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1" i="2" l="1"/>
  <c r="B17" i="3" l="1"/>
  <c r="C22" i="6" l="1"/>
  <c r="B23" i="6"/>
  <c r="B17" i="6"/>
  <c r="C16" i="6"/>
  <c r="C10" i="5"/>
  <c r="C8" i="6"/>
  <c r="C9" i="6"/>
  <c r="C10" i="6"/>
  <c r="C21" i="6"/>
  <c r="D21" i="6" s="1"/>
  <c r="C20" i="6"/>
  <c r="C15" i="6"/>
  <c r="C7" i="6"/>
  <c r="C6" i="6"/>
  <c r="C22" i="5"/>
  <c r="C15" i="5"/>
  <c r="C16" i="5"/>
  <c r="C21" i="5"/>
  <c r="D21" i="5" s="1"/>
  <c r="C20" i="5"/>
  <c r="C19" i="5"/>
  <c r="C19" i="4"/>
  <c r="C15" i="4"/>
  <c r="C16" i="4"/>
  <c r="C14" i="4"/>
  <c r="C13" i="4"/>
  <c r="C6" i="5"/>
  <c r="C7" i="5"/>
  <c r="C8" i="5"/>
  <c r="C14" i="5"/>
  <c r="C22" i="4"/>
  <c r="C21" i="4"/>
  <c r="D21" i="4" s="1"/>
  <c r="C20" i="4"/>
  <c r="C6" i="4"/>
  <c r="C7" i="4"/>
  <c r="C8" i="4"/>
  <c r="C9" i="4"/>
  <c r="C10" i="4"/>
  <c r="C5" i="4"/>
  <c r="G26" i="3"/>
  <c r="C19" i="6" l="1"/>
  <c r="C14" i="6"/>
  <c r="C13" i="6"/>
  <c r="B11" i="6"/>
  <c r="C5" i="6"/>
  <c r="B23" i="5"/>
  <c r="B17" i="5"/>
  <c r="B23" i="4"/>
  <c r="B17" i="4"/>
  <c r="B11" i="5"/>
  <c r="C9" i="5"/>
  <c r="C5" i="5"/>
  <c r="C13" i="5"/>
  <c r="B11" i="4"/>
  <c r="B9" i="3"/>
  <c r="C9" i="3" s="1"/>
  <c r="H21" i="2" l="1"/>
  <c r="B12" i="3" s="1"/>
  <c r="C12" i="3" s="1"/>
  <c r="G21" i="2"/>
  <c r="B11" i="3" s="1"/>
  <c r="C11" i="3" s="1"/>
  <c r="T21" i="2"/>
  <c r="B24" i="3" s="1"/>
  <c r="P21" i="2"/>
  <c r="B19" i="3" s="1"/>
  <c r="C19" i="3" s="1"/>
  <c r="L21" i="2"/>
  <c r="B14" i="3" s="1"/>
  <c r="C14" i="3" s="1"/>
  <c r="V21" i="2"/>
  <c r="B26" i="3" s="1"/>
  <c r="C26" i="3" s="1"/>
  <c r="J21" i="2"/>
  <c r="U21" i="2"/>
  <c r="B25" i="3" s="1"/>
  <c r="C25" i="3" s="1"/>
  <c r="I21" i="2"/>
  <c r="K21" i="2"/>
  <c r="B13" i="3" s="1"/>
  <c r="C13" i="3" s="1"/>
  <c r="N21" i="2"/>
  <c r="C17" i="3" s="1"/>
  <c r="M21" i="2"/>
  <c r="B15" i="3" s="1"/>
  <c r="C15" i="3" s="1"/>
  <c r="W21" i="2"/>
  <c r="B27" i="3" s="1"/>
  <c r="C27" i="3" s="1"/>
  <c r="O21" i="2"/>
  <c r="B18" i="3" s="1"/>
  <c r="R21" i="2"/>
  <c r="B21" i="3" s="1"/>
  <c r="C21" i="3" s="1"/>
  <c r="Q21" i="2"/>
  <c r="B20" i="3" s="1"/>
  <c r="C20" i="3" s="1"/>
  <c r="S21" i="2"/>
  <c r="B23" i="3" s="1"/>
  <c r="C23" i="3" s="1"/>
  <c r="BB21" i="2"/>
  <c r="F21" i="2"/>
  <c r="B10" i="3" s="1"/>
  <c r="C10" i="3" l="1"/>
  <c r="B16" i="3"/>
  <c r="C24" i="3"/>
  <c r="B28" i="3"/>
  <c r="B22" i="3"/>
  <c r="C18" i="3"/>
  <c r="C22" i="3" s="1"/>
  <c r="D18" i="3" s="1"/>
  <c r="B29" i="3"/>
  <c r="E23" i="3" s="1"/>
  <c r="D20" i="3"/>
  <c r="D21" i="3"/>
  <c r="D19" i="3" l="1"/>
  <c r="E9" i="3"/>
  <c r="E17" i="3"/>
  <c r="E20" i="3" s="1"/>
  <c r="F20" i="3" s="1"/>
  <c r="G20" i="3" s="1"/>
  <c r="C28" i="3"/>
  <c r="D22" i="3"/>
  <c r="E19" i="3" l="1"/>
  <c r="F19" i="3" s="1"/>
  <c r="G19" i="3" s="1"/>
  <c r="D14" i="4" s="1"/>
  <c r="E21" i="3"/>
  <c r="F21" i="3" s="1"/>
  <c r="G21" i="3" s="1"/>
  <c r="D16" i="6" s="1"/>
  <c r="E18" i="3"/>
  <c r="F18" i="3" s="1"/>
  <c r="G18" i="3" s="1"/>
  <c r="D13" i="5" s="1"/>
  <c r="D16" i="5"/>
  <c r="D15" i="5"/>
  <c r="D15" i="4"/>
  <c r="D15" i="6"/>
  <c r="D14" i="5"/>
  <c r="E29" i="3"/>
  <c r="D25" i="3"/>
  <c r="E25" i="3" s="1"/>
  <c r="F25" i="3" s="1"/>
  <c r="G25" i="3" s="1"/>
  <c r="D26" i="3"/>
  <c r="E26" i="3" s="1"/>
  <c r="F26" i="3" s="1"/>
  <c r="D27" i="3"/>
  <c r="E27" i="3" s="1"/>
  <c r="F27" i="3" s="1"/>
  <c r="G27" i="3" s="1"/>
  <c r="F22" i="3"/>
  <c r="E22" i="3"/>
  <c r="D14" i="6"/>
  <c r="D24" i="3"/>
  <c r="G22" i="3"/>
  <c r="D13" i="6"/>
  <c r="D13" i="4"/>
  <c r="C16" i="3"/>
  <c r="D13" i="3" s="1"/>
  <c r="E13" i="3" s="1"/>
  <c r="F13" i="3" s="1"/>
  <c r="G13" i="3" s="1"/>
  <c r="D16" i="4" l="1"/>
  <c r="D17" i="4" s="1"/>
  <c r="D20" i="5"/>
  <c r="D20" i="4"/>
  <c r="D20" i="6"/>
  <c r="D17" i="6"/>
  <c r="D17" i="5"/>
  <c r="E24" i="3"/>
  <c r="D28" i="3"/>
  <c r="D22" i="4"/>
  <c r="D22" i="5"/>
  <c r="D22" i="6"/>
  <c r="D8" i="4"/>
  <c r="D8" i="5"/>
  <c r="D8" i="6"/>
  <c r="D15" i="3"/>
  <c r="E15" i="3" s="1"/>
  <c r="F15" i="3" s="1"/>
  <c r="G15" i="3" s="1"/>
  <c r="D14" i="3"/>
  <c r="E14" i="3" s="1"/>
  <c r="F14" i="3" s="1"/>
  <c r="G14" i="3" s="1"/>
  <c r="D10" i="3"/>
  <c r="E10" i="3" s="1"/>
  <c r="D11" i="3"/>
  <c r="D12" i="3"/>
  <c r="E12" i="3" s="1"/>
  <c r="F12" i="3" s="1"/>
  <c r="G12" i="3" s="1"/>
  <c r="E28" i="3" l="1"/>
  <c r="F24" i="3"/>
  <c r="D10" i="4"/>
  <c r="D10" i="6"/>
  <c r="D10" i="5"/>
  <c r="D7" i="4"/>
  <c r="D7" i="5"/>
  <c r="D7" i="6"/>
  <c r="D9" i="4"/>
  <c r="D9" i="6"/>
  <c r="D9" i="5"/>
  <c r="D16" i="3"/>
  <c r="E11" i="3"/>
  <c r="F11" i="3" s="1"/>
  <c r="G11" i="3" s="1"/>
  <c r="F10" i="3"/>
  <c r="F28" i="3" l="1"/>
  <c r="G24" i="3"/>
  <c r="D6" i="4"/>
  <c r="D6" i="6"/>
  <c r="D6" i="5"/>
  <c r="F16" i="3"/>
  <c r="E30" i="3" s="1"/>
  <c r="G10" i="3"/>
  <c r="E16" i="3"/>
  <c r="D19" i="6" l="1"/>
  <c r="D23" i="6" s="1"/>
  <c r="G28" i="3"/>
  <c r="D19" i="5"/>
  <c r="D23" i="5" s="1"/>
  <c r="D19" i="4"/>
  <c r="D23" i="4" s="1"/>
  <c r="G16" i="3"/>
  <c r="E31" i="3" s="1"/>
  <c r="D5" i="4"/>
  <c r="D11" i="4" s="1"/>
  <c r="D5" i="5"/>
  <c r="D11" i="5" s="1"/>
  <c r="D24" i="5" s="1"/>
  <c r="D5" i="6"/>
  <c r="D11" i="6" s="1"/>
  <c r="D24" i="6" l="1"/>
  <c r="D2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Moses Tan</author>
  </authors>
  <commentList>
    <comment ref="E4" authorId="0" shapeId="0" xr:uid="{CA9A77FA-73A1-4012-96FD-6A0808CF321C}">
      <text>
        <r>
          <rPr>
            <b/>
            <sz val="9"/>
            <color indexed="81"/>
            <rFont val="Tahoma"/>
            <family val="2"/>
          </rPr>
          <t>Moses Tan:</t>
        </r>
        <r>
          <rPr>
            <sz val="9"/>
            <color indexed="81"/>
            <rFont val="Tahoma"/>
            <family val="2"/>
          </rPr>
          <t xml:space="preserve">
Vote 1 is the 'Pricing' criteria evaluation.</t>
        </r>
      </text>
    </comment>
    <comment ref="F4" authorId="0" shapeId="0" xr:uid="{A0D9FB1D-700E-4506-85CA-C766AC092C9C}">
      <text>
        <r>
          <rPr>
            <b/>
            <sz val="9"/>
            <color indexed="81"/>
            <rFont val="Tahoma"/>
            <family val="2"/>
          </rPr>
          <t>Moses Tan:</t>
        </r>
        <r>
          <rPr>
            <sz val="9"/>
            <color indexed="81"/>
            <rFont val="Tahoma"/>
            <family val="2"/>
          </rPr>
          <t xml:space="preserve">
Vote 2 is the 'UNIT COST OR SCHEDULE RATES' sub-element</t>
        </r>
      </text>
    </comment>
    <comment ref="E5" authorId="0" shapeId="0" xr:uid="{8DA653D0-3436-4331-8E9C-11BF9EF86EBD}">
      <text>
        <r>
          <rPr>
            <b/>
            <sz val="9"/>
            <color indexed="81"/>
            <rFont val="Tahoma"/>
            <family val="2"/>
          </rPr>
          <t>Moses Tan:</t>
        </r>
        <r>
          <rPr>
            <sz val="9"/>
            <color indexed="81"/>
            <rFont val="Tahoma"/>
            <family val="2"/>
          </rPr>
          <t xml:space="preserve">
In this case, all numbers were randomly generated between the values of 1 and 5 to represent voters' choices. [=RANDBETWEEN(1, 5)]</t>
        </r>
      </text>
    </comment>
    <comment ref="D21" authorId="0" shapeId="0" xr:uid="{D6E1784D-B4F1-45F4-A783-CA80014BB588}">
      <text>
        <r>
          <rPr>
            <b/>
            <sz val="9"/>
            <color indexed="81"/>
            <rFont val="Tahoma"/>
            <family val="2"/>
          </rPr>
          <t>Moses Tan:</t>
        </r>
        <r>
          <rPr>
            <sz val="9"/>
            <color indexed="81"/>
            <rFont val="Tahoma"/>
            <family val="2"/>
          </rPr>
          <t xml:space="preserve">
These numbers were copy and pasted back into the 'Total Points' column on Sheet1.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Moses Tan</author>
  </authors>
  <commentList>
    <comment ref="F8" authorId="0" shapeId="0" xr:uid="{4CC8053F-444D-4E86-8A80-71594A27B6B0}">
      <text>
        <r>
          <rPr>
            <b/>
            <sz val="9"/>
            <color indexed="81"/>
            <rFont val="Tahoma"/>
            <family val="2"/>
          </rPr>
          <t>Moses Tan:</t>
        </r>
        <r>
          <rPr>
            <sz val="9"/>
            <color indexed="81"/>
            <rFont val="Tahoma"/>
            <family val="2"/>
          </rPr>
          <t xml:space="preserve">
Fitted wage; choose a multiple to round to for ease of calculation.
</t>
        </r>
      </text>
    </comment>
    <comment ref="G8" authorId="0" shapeId="0" xr:uid="{270EF986-41DC-4C71-AC11-C387BC2186E0}">
      <text>
        <r>
          <rPr>
            <b/>
            <sz val="9"/>
            <color indexed="81"/>
            <rFont val="Tahoma"/>
            <family val="2"/>
          </rPr>
          <t>Moses Tan:</t>
        </r>
        <r>
          <rPr>
            <sz val="9"/>
            <color indexed="81"/>
            <rFont val="Tahoma"/>
            <family val="2"/>
          </rPr>
          <t xml:space="preserve">
Use this column if the relative total fitted weightages do not equal 100. The percentage of any sub-element can be arbitrarily changed to ensure that the  total overall weightages of all elements relative to one another equal to 100%. </t>
        </r>
      </text>
    </comment>
    <comment ref="C9" authorId="0" shapeId="0" xr:uid="{EA2B9F60-7928-486F-BD4E-3A294CAAE819}">
      <text>
        <r>
          <rPr>
            <b/>
            <sz val="9"/>
            <color indexed="81"/>
            <rFont val="Tahoma"/>
            <family val="2"/>
          </rPr>
          <t>Moses Tan:</t>
        </r>
        <r>
          <rPr>
            <sz val="9"/>
            <color indexed="81"/>
            <rFont val="Tahoma"/>
            <family val="2"/>
          </rPr>
          <t xml:space="preserve">
Calculation:
</t>
        </r>
        <r>
          <rPr>
            <i/>
            <sz val="9"/>
            <color indexed="81"/>
            <rFont val="Tahoma"/>
            <family val="2"/>
          </rPr>
          <t>Total Score/ No. of Voters</t>
        </r>
      </text>
    </comment>
    <comment ref="D10" authorId="0" shapeId="0" xr:uid="{15729B00-4ABC-4021-A417-2D068481D7AF}">
      <text>
        <r>
          <rPr>
            <b/>
            <sz val="9"/>
            <color indexed="81"/>
            <rFont val="Tahoma"/>
            <family val="2"/>
          </rPr>
          <t>Moses Tan:</t>
        </r>
        <r>
          <rPr>
            <sz val="9"/>
            <color indexed="81"/>
            <rFont val="Tahoma"/>
            <family val="2"/>
          </rPr>
          <t xml:space="preserve">
Represents the weight of the subelements relative to their respective main element.</t>
        </r>
      </text>
    </comment>
    <comment ref="E10" authorId="0" shapeId="0" xr:uid="{7D76A1AD-8E8B-49C6-9B4B-E4AD99BB68B4}">
      <text>
        <r>
          <rPr>
            <b/>
            <sz val="9"/>
            <color indexed="81"/>
            <rFont val="Tahoma"/>
            <family val="2"/>
          </rPr>
          <t>Moses Tan:</t>
        </r>
        <r>
          <rPr>
            <sz val="9"/>
            <color indexed="81"/>
            <rFont val="Tahoma"/>
            <family val="2"/>
          </rPr>
          <t xml:space="preserve">
Weight of subelements relative to all subelements irrespective of main elements.</t>
        </r>
      </text>
    </comment>
    <comment ref="B16" authorId="0" shapeId="0" xr:uid="{16E49D87-07D0-4A54-B328-FAEE88B967DF}">
      <text>
        <r>
          <rPr>
            <b/>
            <sz val="9"/>
            <color indexed="81"/>
            <rFont val="Tahoma"/>
            <family val="2"/>
          </rPr>
          <t>Moses Tan:</t>
        </r>
        <r>
          <rPr>
            <sz val="9"/>
            <color indexed="81"/>
            <rFont val="Tahoma"/>
            <family val="2"/>
          </rPr>
          <t xml:space="preserve">
Total score of the sub-elements.</t>
        </r>
      </text>
    </comment>
    <comment ref="C16" authorId="0" shapeId="0" xr:uid="{D73D7CD4-C7B2-4098-B92F-067EC26831FA}">
      <text>
        <r>
          <rPr>
            <b/>
            <sz val="9"/>
            <color indexed="81"/>
            <rFont val="Tahoma"/>
            <family val="2"/>
          </rPr>
          <t>Moses Tan:</t>
        </r>
        <r>
          <rPr>
            <sz val="9"/>
            <color indexed="81"/>
            <rFont val="Tahoma"/>
            <family val="2"/>
          </rPr>
          <t xml:space="preserve">
Total of the sub-elements' average scores.</t>
        </r>
      </text>
    </comment>
    <comment ref="D16" authorId="0" shapeId="0" xr:uid="{BAE45C02-FC61-4525-9056-99F79FDC5552}">
      <text>
        <r>
          <rPr>
            <b/>
            <sz val="9"/>
            <color indexed="81"/>
            <rFont val="Tahoma"/>
            <family val="2"/>
          </rPr>
          <t>Moses Tan:</t>
        </r>
        <r>
          <rPr>
            <sz val="9"/>
            <color indexed="81"/>
            <rFont val="Tahoma"/>
            <family val="2"/>
          </rPr>
          <t xml:space="preserve">
Total weight of main element with respect to itself. (It is the sum of its sub-element's weights)</t>
        </r>
      </text>
    </comment>
    <comment ref="E16" authorId="0" shapeId="0" xr:uid="{78E8D570-BC5E-4EA8-879D-CAB8DD463E92}">
      <text>
        <r>
          <rPr>
            <b/>
            <sz val="9"/>
            <color indexed="81"/>
            <rFont val="Tahoma"/>
            <family val="2"/>
          </rPr>
          <t>Moses Tan:</t>
        </r>
        <r>
          <rPr>
            <sz val="9"/>
            <color indexed="81"/>
            <rFont val="Tahoma"/>
            <family val="2"/>
          </rPr>
          <t xml:space="preserve">
This total must match the overall weightage of the main element.</t>
        </r>
      </text>
    </comment>
    <comment ref="F16" authorId="0" shapeId="0" xr:uid="{A42868AD-10AE-4CF2-8170-887C7CDA8021}">
      <text>
        <r>
          <rPr>
            <b/>
            <sz val="9"/>
            <color indexed="81"/>
            <rFont val="Tahoma"/>
            <family val="2"/>
          </rPr>
          <t>Moses Tan:</t>
        </r>
        <r>
          <rPr>
            <sz val="9"/>
            <color indexed="81"/>
            <rFont val="Tahoma"/>
            <family val="2"/>
          </rPr>
          <t xml:space="preserve">
Fitted main element weightage relative to all elements.</t>
        </r>
      </text>
    </comment>
    <comment ref="E30" authorId="0" shapeId="0" xr:uid="{33338369-5BB0-452A-81E4-3497725EA37E}">
      <text>
        <r>
          <rPr>
            <b/>
            <sz val="9"/>
            <color indexed="81"/>
            <rFont val="Tahoma"/>
            <charset val="1"/>
          </rPr>
          <t xml:space="preserve">Moses Tan: </t>
        </r>
        <r>
          <rPr>
            <sz val="9"/>
            <color indexed="81"/>
            <rFont val="Tahoma"/>
            <family val="2"/>
          </rPr>
          <t xml:space="preserve">We can see that the rounding has caused the percentage weights to not total to 100%. This is corrected in the 'After Sales Service Capabilities - Training' sub-element. (Cell </t>
        </r>
        <r>
          <rPr>
            <b/>
            <sz val="9"/>
            <color indexed="81"/>
            <rFont val="Tahoma"/>
            <family val="2"/>
          </rPr>
          <t>G26</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Moses Tan</author>
  </authors>
  <commentList>
    <comment ref="B11" authorId="0" shapeId="0" xr:uid="{4B1ADEC2-09B7-4D11-965A-6D292461CC08}">
      <text>
        <r>
          <rPr>
            <b/>
            <sz val="9"/>
            <color indexed="81"/>
            <rFont val="Tahoma"/>
            <family val="2"/>
          </rPr>
          <t>Moses Tan:</t>
        </r>
        <r>
          <rPr>
            <sz val="9"/>
            <color indexed="81"/>
            <rFont val="Tahoma"/>
            <family val="2"/>
          </rPr>
          <t xml:space="preserve">
Total score of the sub-elements.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Moses Tan</author>
  </authors>
  <commentList>
    <comment ref="B11" authorId="0" shapeId="0" xr:uid="{E40E0697-508E-418B-8E80-07E2403A4193}">
      <text>
        <r>
          <rPr>
            <b/>
            <sz val="9"/>
            <color indexed="81"/>
            <rFont val="Tahoma"/>
            <family val="2"/>
          </rPr>
          <t>Moses Tan:</t>
        </r>
        <r>
          <rPr>
            <sz val="9"/>
            <color indexed="81"/>
            <rFont val="Tahoma"/>
            <family val="2"/>
          </rPr>
          <t xml:space="preserve">
Total score of the sub-elements.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Moses Tan</author>
  </authors>
  <commentList>
    <comment ref="B11" authorId="0" shapeId="0" xr:uid="{17B7642B-E0FE-4782-8A6C-BD4DCD068387}">
      <text>
        <r>
          <rPr>
            <b/>
            <sz val="9"/>
            <color indexed="81"/>
            <rFont val="Tahoma"/>
            <family val="2"/>
          </rPr>
          <t>Moses Tan:</t>
        </r>
        <r>
          <rPr>
            <sz val="9"/>
            <color indexed="81"/>
            <rFont val="Tahoma"/>
            <family val="2"/>
          </rPr>
          <t xml:space="preserve">
Total score of the sub-elements.</t>
        </r>
      </text>
    </comment>
  </commentList>
</comments>
</file>

<file path=xl/sharedStrings.xml><?xml version="1.0" encoding="utf-8"?>
<sst xmlns="http://schemas.openxmlformats.org/spreadsheetml/2006/main" count="311" uniqueCount="116">
  <si>
    <t>Point Total</t>
  </si>
  <si>
    <t>Present</t>
  </si>
  <si>
    <t>Yes</t>
  </si>
  <si>
    <t>Abraham Lincoln</t>
  </si>
  <si>
    <t>Position</t>
  </si>
  <si>
    <t>Department</t>
  </si>
  <si>
    <t>Average</t>
  </si>
  <si>
    <t>Jim Jeffries</t>
  </si>
  <si>
    <t>George Washington</t>
  </si>
  <si>
    <t>No</t>
  </si>
  <si>
    <t>Tax</t>
  </si>
  <si>
    <t>HoD</t>
  </si>
  <si>
    <t>After Sales Service Capabilities</t>
  </si>
  <si>
    <t>Delivery &amp; Methodology</t>
  </si>
  <si>
    <t>Lead Time</t>
  </si>
  <si>
    <t>Systems and Processes</t>
  </si>
  <si>
    <t>Pricing</t>
  </si>
  <si>
    <t>Unit Cost or Schedule Rates</t>
  </si>
  <si>
    <t>Labour Schedule of Rates</t>
  </si>
  <si>
    <t>Management Fees</t>
  </si>
  <si>
    <t>Preventative Maintenance Costs</t>
  </si>
  <si>
    <t>Transition In Cost</t>
  </si>
  <si>
    <t xml:space="preserve">Total Cost of Ownership </t>
  </si>
  <si>
    <t>Delivery Methods</t>
  </si>
  <si>
    <t>Account Management</t>
  </si>
  <si>
    <t>Adam Smith</t>
  </si>
  <si>
    <t>IT</t>
  </si>
  <si>
    <t>Legal</t>
  </si>
  <si>
    <t>Finance</t>
  </si>
  <si>
    <t>Process Description:</t>
  </si>
  <si>
    <r>
      <rPr>
        <b/>
        <sz val="11"/>
        <color theme="1"/>
        <rFont val="Calibri"/>
        <family val="2"/>
        <scheme val="minor"/>
      </rPr>
      <t xml:space="preserve">Template: </t>
    </r>
    <r>
      <rPr>
        <sz val="11"/>
        <color theme="1"/>
        <rFont val="Calibri"/>
        <family val="2"/>
        <scheme val="minor"/>
      </rPr>
      <t>IT Procurement Evaluation Table</t>
    </r>
  </si>
  <si>
    <t>Mark Zuckerberg</t>
  </si>
  <si>
    <t>Bill Gates</t>
  </si>
  <si>
    <t>Warren Buffet</t>
  </si>
  <si>
    <t>Scheduled Participants</t>
  </si>
  <si>
    <t>Specialist</t>
  </si>
  <si>
    <t>CEO</t>
  </si>
  <si>
    <t>CFO</t>
  </si>
  <si>
    <t>David Attenborough</t>
  </si>
  <si>
    <t>Steve Irwin</t>
  </si>
  <si>
    <t>Outsourced: ZTX</t>
  </si>
  <si>
    <t>Specialist/ Project Advisor</t>
  </si>
  <si>
    <t>HR</t>
  </si>
  <si>
    <t>Senior Director</t>
  </si>
  <si>
    <t>Outsourced: UCLA</t>
  </si>
  <si>
    <t>Vote 1</t>
  </si>
  <si>
    <t>Vote 2</t>
  </si>
  <si>
    <t>Vote 3</t>
  </si>
  <si>
    <t>Vote 4</t>
  </si>
  <si>
    <t>Vote 5</t>
  </si>
  <si>
    <t>Vote 6</t>
  </si>
  <si>
    <t>Vote 7</t>
  </si>
  <si>
    <t>Vote 8</t>
  </si>
  <si>
    <t>Vote 9</t>
  </si>
  <si>
    <t>Vote 10</t>
  </si>
  <si>
    <t>Vote 11</t>
  </si>
  <si>
    <t>Vote 12</t>
  </si>
  <si>
    <t>Vote 13</t>
  </si>
  <si>
    <t>Vote 14</t>
  </si>
  <si>
    <t>Vote 15</t>
  </si>
  <si>
    <t>Vote 16</t>
  </si>
  <si>
    <t>Vote 17</t>
  </si>
  <si>
    <t>Vote 18</t>
  </si>
  <si>
    <t>Vote 19</t>
  </si>
  <si>
    <t>Vote 50</t>
  </si>
  <si>
    <t>Total Points</t>
  </si>
  <si>
    <t>Accounting</t>
  </si>
  <si>
    <t>Operations</t>
  </si>
  <si>
    <t xml:space="preserve">Specialist </t>
  </si>
  <si>
    <t>Absentees</t>
  </si>
  <si>
    <t>Relative Total</t>
  </si>
  <si>
    <t>Gordon Ramsay</t>
  </si>
  <si>
    <t>Nearest 0.25%</t>
  </si>
  <si>
    <t>Correction N/A</t>
  </si>
  <si>
    <t>Relative Raw Weightage (%)</t>
  </si>
  <si>
    <t>Fitted Weightage Corrections (%)</t>
  </si>
  <si>
    <t>Technical support customer service</t>
  </si>
  <si>
    <t>Support Response Time</t>
  </si>
  <si>
    <t>Training</t>
  </si>
  <si>
    <t>Warranty</t>
  </si>
  <si>
    <t>Date:</t>
  </si>
  <si>
    <t>Main Element Total Score</t>
  </si>
  <si>
    <t>Main Element Fitted Total Score</t>
  </si>
  <si>
    <t>Corrected</t>
  </si>
  <si>
    <t>Overall Weightage (%)</t>
  </si>
  <si>
    <t>CRITERIA</t>
  </si>
  <si>
    <t>EXAMPLE:</t>
  </si>
  <si>
    <t>Main Element Fitted Total Score (Corr.)</t>
  </si>
  <si>
    <t>05/24/2018</t>
  </si>
  <si>
    <t>Evaluators</t>
  </si>
  <si>
    <t>Hakim Rahman</t>
  </si>
  <si>
    <t>Score (Out of 10)</t>
  </si>
  <si>
    <t>Pricing Element Total</t>
  </si>
  <si>
    <t>Delivery &amp; Methodology Total</t>
  </si>
  <si>
    <t>After Sales Service Capabilities Total</t>
  </si>
  <si>
    <t>Overall Score</t>
  </si>
  <si>
    <t>% Score</t>
  </si>
  <si>
    <t>Weighted Score (%)</t>
  </si>
  <si>
    <t>PRODUCTS: ATX-P960, TN930S, HM530</t>
  </si>
  <si>
    <t>PRODUCT: ATX-P960</t>
  </si>
  <si>
    <t>Products: ATX-P960, BN930S, CM530</t>
  </si>
  <si>
    <t>PRODUCT: BN930S</t>
  </si>
  <si>
    <t>PRODUCT: CM350</t>
  </si>
  <si>
    <t>Criteria Weightage Workshop: Session 01</t>
  </si>
  <si>
    <t>Overall Fitted Weightage (%)</t>
  </si>
  <si>
    <t>Administration</t>
  </si>
  <si>
    <r>
      <t xml:space="preserve">To determine the weight of each criteria, each head of department had place their vote on a score of importance from 1 to 5, which was then averaged. Then the criteria’s averages were compared against the group’s maximum total to determine their respective weightages. The example below has </t>
    </r>
    <r>
      <rPr>
        <b/>
        <sz val="11"/>
        <color theme="1"/>
        <rFont val="Calibri"/>
        <family val="2"/>
        <scheme val="minor"/>
      </rPr>
      <t>three main elements:</t>
    </r>
    <r>
      <rPr>
        <sz val="11"/>
        <color theme="1"/>
        <rFont val="Calibri"/>
        <family val="2"/>
        <scheme val="minor"/>
      </rPr>
      <t xml:space="preserve"> Pricing, Delivery &amp; Methodology and After Sales Capabilities. Each of these elements have seperate criteria/ sub-elements to be scored and weighted against one another, before being given an 'overall weightage' across all three main elements. These overall weightages are then rounded and 'corrected' for ease of calculation and standardized comparative measures.</t>
    </r>
  </si>
  <si>
    <t>No. of Voters</t>
  </si>
  <si>
    <t>Steve Jobs</t>
  </si>
  <si>
    <t>Oprah Winfrey</t>
  </si>
  <si>
    <t>Jack Ma</t>
  </si>
  <si>
    <t>Will Kymlicka</t>
  </si>
  <si>
    <t>Tariq Modood</t>
  </si>
  <si>
    <t>John Williams</t>
  </si>
  <si>
    <t>Stephen Gardiner</t>
  </si>
  <si>
    <t>Judith Thomson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</si>
</sst>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u/>
      <sz val="11"/>
      <color theme="1"/>
      <name val="Calibri"/>
      <family val="2"/>
      <scheme val="minor"/>
    </font>
    <font>
      <i/>
      <sz val="9"/>
      <color indexed="81"/>
      <name val="Tahoma"/>
      <family val="2"/>
    </font>
    <font>
      <b/>
      <sz val="9"/>
      <color indexed="81"/>
      <name val="Tahoma"/>
      <charset val="1"/>
    </font>
    <font>
      <u/>
      <sz val="11"/>
      <color theme="1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1" fillId="0" borderId="0" xfId="0" applyFont="1"/>
    <xf numFmtId="0" fontId="0" fillId="0" borderId="0" xfId="0" applyFill="1"/>
    <xf numFmtId="0" fontId="1" fillId="0" borderId="0" xfId="0" applyFont="1" applyFill="1"/>
    <xf numFmtId="0" fontId="1" fillId="2" borderId="0" xfId="0" applyFont="1" applyFill="1"/>
    <xf numFmtId="0" fontId="1" fillId="3" borderId="0" xfId="0" applyFont="1" applyFill="1"/>
    <xf numFmtId="0" fontId="1" fillId="4" borderId="0" xfId="0" applyFont="1" applyFill="1"/>
    <xf numFmtId="0" fontId="0" fillId="0" borderId="0" xfId="0" applyFont="1"/>
    <xf numFmtId="0" fontId="0" fillId="0" borderId="0" xfId="0" applyAlignment="1">
      <alignment horizontal="left" wrapText="1"/>
    </xf>
    <xf numFmtId="0" fontId="0" fillId="0" borderId="0" xfId="0" applyAlignment="1">
      <alignment horizontal="center"/>
    </xf>
    <xf numFmtId="0" fontId="4" fillId="0" borderId="0" xfId="0" applyFont="1" applyAlignment="1">
      <alignment horizontal="left" wrapText="1"/>
    </xf>
    <xf numFmtId="0" fontId="0" fillId="5"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2" borderId="0" xfId="0" applyFill="1"/>
    <xf numFmtId="0" fontId="0" fillId="3" borderId="0" xfId="0" applyFill="1"/>
    <xf numFmtId="0" fontId="1" fillId="2" borderId="0" xfId="0" applyFont="1" applyFill="1" applyAlignment="1"/>
    <xf numFmtId="0" fontId="1" fillId="3" borderId="0" xfId="0" applyFont="1" applyFill="1" applyAlignment="1">
      <alignment wrapText="1"/>
    </xf>
    <xf numFmtId="0" fontId="1" fillId="6" borderId="0" xfId="0" applyFont="1" applyFill="1"/>
    <xf numFmtId="14" fontId="1" fillId="0" borderId="0" xfId="0" applyNumberFormat="1" applyFont="1"/>
    <xf numFmtId="0" fontId="1" fillId="2" borderId="0" xfId="0" applyFont="1" applyFill="1" applyAlignment="1">
      <alignment horizontal="right"/>
    </xf>
    <xf numFmtId="0" fontId="1" fillId="3" borderId="0" xfId="0" applyFont="1" applyFill="1" applyAlignment="1">
      <alignment horizontal="center"/>
    </xf>
    <xf numFmtId="0" fontId="1" fillId="3" borderId="0" xfId="0" applyFont="1" applyFill="1" applyAlignment="1">
      <alignment horizontal="right"/>
    </xf>
    <xf numFmtId="0" fontId="1" fillId="7" borderId="0" xfId="0" applyFont="1" applyFill="1"/>
    <xf numFmtId="0" fontId="1" fillId="8" borderId="0" xfId="0" applyFont="1" applyFill="1" applyAlignment="1">
      <alignment horizontal="right"/>
    </xf>
    <xf numFmtId="0" fontId="0" fillId="8" borderId="0" xfId="0" applyFill="1"/>
    <xf numFmtId="0" fontId="0" fillId="9" borderId="0" xfId="0" applyFill="1"/>
    <xf numFmtId="0" fontId="1" fillId="10" borderId="0" xfId="0" applyFont="1" applyFill="1"/>
    <xf numFmtId="0" fontId="1" fillId="8" borderId="0" xfId="0" applyFont="1" applyFill="1"/>
    <xf numFmtId="0" fontId="1" fillId="11" borderId="0" xfId="0" applyFont="1" applyFill="1"/>
    <xf numFmtId="0" fontId="1" fillId="2" borderId="0" xfId="0" applyFont="1" applyFill="1" applyAlignment="1">
      <alignment horizontal="left"/>
    </xf>
    <xf numFmtId="0" fontId="1" fillId="0" borderId="0" xfId="0" applyFont="1" applyAlignment="1"/>
    <xf numFmtId="0" fontId="1" fillId="0" borderId="0" xfId="0" applyFont="1" applyAlignment="1">
      <alignment horizontal="left"/>
    </xf>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0" fillId="17" borderId="0" xfId="0" applyFill="1"/>
    <xf numFmtId="0" fontId="1" fillId="0" borderId="0" xfId="0" applyFont="1" applyAlignment="1">
      <alignment horizontal="left"/>
    </xf>
    <xf numFmtId="0" fontId="0" fillId="0" borderId="0" xfId="0" applyAlignment="1">
      <alignment horizontal="left"/>
    </xf>
    <xf numFmtId="0" fontId="0" fillId="0" borderId="0" xfId="0" applyAlignment="1">
      <alignment horizontal="left" vertical="top" wrapText="1"/>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94EC-1E2F-4820-AEAC-00C33645B9CE}">
  <dimension ref="A1:BB24"/>
  <sheetViews>
    <sheetView topLeftCell="C8" zoomScaleNormal="90" workbookViewId="0">
      <selection activeCell="D22" sqref="D22"/>
    </sheetView>
  </sheetViews>
  <sheetFormatPr defaultRowHeight="14.5" x14ac:dyDescent="0.35"/>
  <cols>
    <col min="1" max="1" width="20" bestFit="1" customWidth="1"/>
    <col min="3" max="3" width="13.26953125" bestFit="1" customWidth="1"/>
    <col min="4" max="4" width="13.36328125" bestFit="1" customWidth="1"/>
    <col min="8" max="8" width="10.453125" bestFit="1" customWidth="1"/>
  </cols>
  <sheetData>
    <row r="1" spans="1:54" x14ac:dyDescent="0.35">
      <c r="A1" s="40" t="s">
        <v>103</v>
      </c>
      <c r="B1" s="40"/>
      <c r="C1" s="40"/>
    </row>
    <row r="2" spans="1:54" x14ac:dyDescent="0.35">
      <c r="A2" s="40" t="s">
        <v>98</v>
      </c>
      <c r="B2" s="40"/>
      <c r="C2" s="40"/>
      <c r="D2" s="1" t="s">
        <v>107</v>
      </c>
      <c r="E2" s="1">
        <v>16</v>
      </c>
      <c r="G2" s="1" t="s">
        <v>80</v>
      </c>
      <c r="H2" s="20">
        <v>43439</v>
      </c>
    </row>
    <row r="3" spans="1:54" x14ac:dyDescent="0.35">
      <c r="A3" s="33"/>
      <c r="B3" s="33"/>
      <c r="C3" s="33"/>
      <c r="D3" s="1"/>
      <c r="E3" s="1"/>
      <c r="G3" s="1"/>
      <c r="H3" s="20"/>
    </row>
    <row r="4" spans="1:54" x14ac:dyDescent="0.35">
      <c r="A4" s="1" t="s">
        <v>34</v>
      </c>
      <c r="B4" s="3" t="s">
        <v>1</v>
      </c>
      <c r="C4" s="1" t="s">
        <v>5</v>
      </c>
      <c r="D4" s="1" t="s">
        <v>4</v>
      </c>
      <c r="E4" s="1" t="s">
        <v>45</v>
      </c>
      <c r="F4" s="1" t="s">
        <v>46</v>
      </c>
      <c r="G4" s="1" t="s">
        <v>47</v>
      </c>
      <c r="H4" s="1" t="s">
        <v>48</v>
      </c>
      <c r="I4" s="1" t="s">
        <v>49</v>
      </c>
      <c r="J4" s="1" t="s">
        <v>50</v>
      </c>
      <c r="K4" s="1" t="s">
        <v>51</v>
      </c>
      <c r="L4" s="1" t="s">
        <v>52</v>
      </c>
      <c r="M4" s="1" t="s">
        <v>53</v>
      </c>
      <c r="N4" s="1" t="s">
        <v>54</v>
      </c>
      <c r="O4" s="1" t="s">
        <v>55</v>
      </c>
      <c r="P4" s="1" t="s">
        <v>56</v>
      </c>
      <c r="Q4" s="1" t="s">
        <v>57</v>
      </c>
      <c r="R4" s="1" t="s">
        <v>58</v>
      </c>
      <c r="S4" s="1" t="s">
        <v>59</v>
      </c>
      <c r="T4" s="1" t="s">
        <v>60</v>
      </c>
      <c r="U4" s="1" t="s">
        <v>61</v>
      </c>
      <c r="V4" s="1" t="s">
        <v>62</v>
      </c>
      <c r="W4" s="1" t="s">
        <v>63</v>
      </c>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t="s">
        <v>64</v>
      </c>
    </row>
    <row r="5" spans="1:54" x14ac:dyDescent="0.35">
      <c r="A5" t="s">
        <v>71</v>
      </c>
      <c r="B5" t="s">
        <v>2</v>
      </c>
      <c r="C5" s="9" t="s">
        <v>105</v>
      </c>
      <c r="D5" t="s">
        <v>36</v>
      </c>
      <c r="E5">
        <v>2</v>
      </c>
      <c r="F5">
        <v>1</v>
      </c>
      <c r="G5">
        <v>1</v>
      </c>
      <c r="H5">
        <v>4</v>
      </c>
      <c r="I5">
        <v>3</v>
      </c>
      <c r="J5">
        <v>3</v>
      </c>
      <c r="K5">
        <v>2</v>
      </c>
      <c r="L5">
        <v>2</v>
      </c>
      <c r="M5">
        <v>1</v>
      </c>
      <c r="N5">
        <v>3</v>
      </c>
      <c r="O5">
        <v>3</v>
      </c>
      <c r="P5">
        <v>5</v>
      </c>
      <c r="Q5">
        <v>4</v>
      </c>
      <c r="R5">
        <v>2</v>
      </c>
      <c r="S5">
        <v>4</v>
      </c>
      <c r="T5">
        <v>4</v>
      </c>
      <c r="U5">
        <v>4</v>
      </c>
      <c r="V5">
        <v>5</v>
      </c>
      <c r="W5">
        <v>5</v>
      </c>
      <c r="BB5">
        <v>3</v>
      </c>
    </row>
    <row r="6" spans="1:54" x14ac:dyDescent="0.35">
      <c r="A6" t="s">
        <v>110</v>
      </c>
      <c r="B6" t="s">
        <v>2</v>
      </c>
      <c r="C6" t="s">
        <v>28</v>
      </c>
      <c r="D6" t="s">
        <v>37</v>
      </c>
      <c r="E6">
        <v>3</v>
      </c>
      <c r="F6">
        <v>5</v>
      </c>
      <c r="G6">
        <v>1</v>
      </c>
      <c r="H6">
        <v>1</v>
      </c>
      <c r="I6">
        <v>4</v>
      </c>
      <c r="J6">
        <v>5</v>
      </c>
      <c r="K6">
        <v>5</v>
      </c>
      <c r="L6">
        <v>3</v>
      </c>
      <c r="M6">
        <v>5</v>
      </c>
      <c r="N6">
        <v>2</v>
      </c>
      <c r="O6">
        <v>1</v>
      </c>
      <c r="P6">
        <v>4</v>
      </c>
      <c r="Q6">
        <v>1</v>
      </c>
      <c r="R6">
        <v>5</v>
      </c>
      <c r="S6">
        <v>2</v>
      </c>
      <c r="T6">
        <v>2</v>
      </c>
      <c r="U6">
        <v>2</v>
      </c>
      <c r="V6">
        <v>4</v>
      </c>
      <c r="W6">
        <v>1</v>
      </c>
      <c r="BB6">
        <v>4</v>
      </c>
    </row>
    <row r="7" spans="1:54" x14ac:dyDescent="0.35">
      <c r="A7" t="s">
        <v>25</v>
      </c>
      <c r="B7" t="s">
        <v>2</v>
      </c>
      <c r="C7" t="s">
        <v>28</v>
      </c>
      <c r="D7" t="s">
        <v>11</v>
      </c>
      <c r="E7">
        <v>4</v>
      </c>
      <c r="F7">
        <v>3</v>
      </c>
      <c r="G7">
        <v>5</v>
      </c>
      <c r="H7">
        <v>3</v>
      </c>
      <c r="I7">
        <v>4</v>
      </c>
      <c r="J7">
        <v>3</v>
      </c>
      <c r="K7">
        <v>2</v>
      </c>
      <c r="L7">
        <v>3</v>
      </c>
      <c r="M7">
        <v>2</v>
      </c>
      <c r="N7">
        <v>5</v>
      </c>
      <c r="O7">
        <v>1</v>
      </c>
      <c r="P7">
        <v>1</v>
      </c>
      <c r="Q7">
        <v>2</v>
      </c>
      <c r="R7">
        <v>4</v>
      </c>
      <c r="S7">
        <v>1</v>
      </c>
      <c r="T7">
        <v>4</v>
      </c>
      <c r="U7">
        <v>5</v>
      </c>
      <c r="V7">
        <v>4</v>
      </c>
      <c r="W7">
        <v>2</v>
      </c>
      <c r="BB7">
        <v>4</v>
      </c>
    </row>
    <row r="8" spans="1:54" x14ac:dyDescent="0.35">
      <c r="A8" t="s">
        <v>3</v>
      </c>
      <c r="B8" s="2" t="s">
        <v>2</v>
      </c>
      <c r="C8" t="s">
        <v>10</v>
      </c>
      <c r="D8" t="s">
        <v>11</v>
      </c>
      <c r="E8">
        <v>3</v>
      </c>
      <c r="F8">
        <v>5</v>
      </c>
      <c r="G8">
        <v>5</v>
      </c>
      <c r="H8">
        <v>4</v>
      </c>
      <c r="I8">
        <v>5</v>
      </c>
      <c r="J8">
        <v>1</v>
      </c>
      <c r="K8">
        <v>4</v>
      </c>
      <c r="L8">
        <v>4</v>
      </c>
      <c r="M8">
        <v>1</v>
      </c>
      <c r="N8">
        <v>3</v>
      </c>
      <c r="O8">
        <v>3</v>
      </c>
      <c r="P8">
        <v>5</v>
      </c>
      <c r="Q8">
        <v>1</v>
      </c>
      <c r="R8">
        <v>2</v>
      </c>
      <c r="S8">
        <v>4</v>
      </c>
      <c r="T8">
        <v>4</v>
      </c>
      <c r="U8">
        <v>5</v>
      </c>
      <c r="V8">
        <v>1</v>
      </c>
      <c r="W8">
        <v>3</v>
      </c>
      <c r="BB8">
        <v>3</v>
      </c>
    </row>
    <row r="9" spans="1:54" x14ac:dyDescent="0.35">
      <c r="A9" t="s">
        <v>32</v>
      </c>
      <c r="B9" t="s">
        <v>2</v>
      </c>
      <c r="C9" t="s">
        <v>26</v>
      </c>
      <c r="D9" t="s">
        <v>11</v>
      </c>
      <c r="E9">
        <v>3</v>
      </c>
      <c r="F9">
        <v>3</v>
      </c>
      <c r="G9">
        <v>5</v>
      </c>
      <c r="H9">
        <v>4</v>
      </c>
      <c r="I9">
        <v>1</v>
      </c>
      <c r="J9">
        <v>3</v>
      </c>
      <c r="K9">
        <v>5</v>
      </c>
      <c r="L9">
        <v>5</v>
      </c>
      <c r="M9">
        <v>5</v>
      </c>
      <c r="N9">
        <v>2</v>
      </c>
      <c r="O9">
        <v>2</v>
      </c>
      <c r="P9">
        <v>3</v>
      </c>
      <c r="Q9">
        <v>1</v>
      </c>
      <c r="R9">
        <v>3</v>
      </c>
      <c r="S9">
        <v>2</v>
      </c>
      <c r="T9">
        <v>1</v>
      </c>
      <c r="U9">
        <v>5</v>
      </c>
      <c r="V9">
        <v>1</v>
      </c>
      <c r="W9">
        <v>3</v>
      </c>
      <c r="BB9">
        <v>1</v>
      </c>
    </row>
    <row r="10" spans="1:54" x14ac:dyDescent="0.35">
      <c r="A10" t="s">
        <v>114</v>
      </c>
      <c r="B10" t="s">
        <v>2</v>
      </c>
      <c r="C10" t="s">
        <v>26</v>
      </c>
      <c r="D10" t="s">
        <v>43</v>
      </c>
      <c r="E10">
        <v>3</v>
      </c>
      <c r="F10">
        <v>4</v>
      </c>
      <c r="G10">
        <v>5</v>
      </c>
      <c r="H10">
        <v>1</v>
      </c>
      <c r="I10">
        <v>5</v>
      </c>
      <c r="J10">
        <v>5</v>
      </c>
      <c r="K10">
        <v>2</v>
      </c>
      <c r="L10">
        <v>2</v>
      </c>
      <c r="M10">
        <v>1</v>
      </c>
      <c r="N10">
        <v>4</v>
      </c>
      <c r="O10">
        <v>5</v>
      </c>
      <c r="P10">
        <v>4</v>
      </c>
      <c r="Q10">
        <v>5</v>
      </c>
      <c r="R10">
        <v>5</v>
      </c>
      <c r="S10">
        <v>5</v>
      </c>
      <c r="T10">
        <v>3</v>
      </c>
      <c r="U10">
        <v>1</v>
      </c>
      <c r="V10">
        <v>5</v>
      </c>
      <c r="W10">
        <v>1</v>
      </c>
      <c r="BB10">
        <v>5</v>
      </c>
    </row>
    <row r="11" spans="1:54" x14ac:dyDescent="0.35">
      <c r="A11" t="s">
        <v>108</v>
      </c>
      <c r="B11" t="s">
        <v>2</v>
      </c>
      <c r="C11" t="s">
        <v>27</v>
      </c>
      <c r="D11" t="s">
        <v>11</v>
      </c>
      <c r="E11">
        <v>3</v>
      </c>
      <c r="F11">
        <v>3</v>
      </c>
      <c r="G11">
        <v>4</v>
      </c>
      <c r="H11">
        <v>5</v>
      </c>
      <c r="I11">
        <v>5</v>
      </c>
      <c r="J11">
        <v>3</v>
      </c>
      <c r="K11">
        <v>3</v>
      </c>
      <c r="L11">
        <v>2</v>
      </c>
      <c r="M11">
        <v>2</v>
      </c>
      <c r="N11">
        <v>5</v>
      </c>
      <c r="O11">
        <v>1</v>
      </c>
      <c r="P11">
        <v>3</v>
      </c>
      <c r="Q11">
        <v>1</v>
      </c>
      <c r="R11">
        <v>1</v>
      </c>
      <c r="S11">
        <v>5</v>
      </c>
      <c r="T11">
        <v>4</v>
      </c>
      <c r="U11">
        <v>5</v>
      </c>
      <c r="V11">
        <v>2</v>
      </c>
      <c r="W11">
        <v>3</v>
      </c>
      <c r="BB11">
        <v>3</v>
      </c>
    </row>
    <row r="12" spans="1:54" x14ac:dyDescent="0.35">
      <c r="A12" t="s">
        <v>113</v>
      </c>
      <c r="B12" t="s">
        <v>2</v>
      </c>
      <c r="C12" t="s">
        <v>27</v>
      </c>
      <c r="D12" t="s">
        <v>43</v>
      </c>
      <c r="E12">
        <v>3</v>
      </c>
      <c r="F12">
        <v>5</v>
      </c>
      <c r="G12">
        <v>3</v>
      </c>
      <c r="H12">
        <v>5</v>
      </c>
      <c r="I12">
        <v>4</v>
      </c>
      <c r="J12">
        <v>3</v>
      </c>
      <c r="K12">
        <v>3</v>
      </c>
      <c r="L12">
        <v>4</v>
      </c>
      <c r="M12">
        <v>3</v>
      </c>
      <c r="N12">
        <v>5</v>
      </c>
      <c r="O12">
        <v>3</v>
      </c>
      <c r="P12">
        <v>2</v>
      </c>
      <c r="Q12">
        <v>4</v>
      </c>
      <c r="R12">
        <v>2</v>
      </c>
      <c r="S12">
        <v>2</v>
      </c>
      <c r="T12">
        <v>1</v>
      </c>
      <c r="U12">
        <v>3</v>
      </c>
      <c r="V12">
        <v>4</v>
      </c>
      <c r="W12">
        <v>5</v>
      </c>
      <c r="BB12">
        <v>5</v>
      </c>
    </row>
    <row r="13" spans="1:54" x14ac:dyDescent="0.35">
      <c r="A13" t="s">
        <v>31</v>
      </c>
      <c r="B13" t="s">
        <v>2</v>
      </c>
      <c r="C13" t="s">
        <v>42</v>
      </c>
      <c r="D13" t="s">
        <v>11</v>
      </c>
      <c r="E13">
        <v>4</v>
      </c>
      <c r="F13">
        <v>3</v>
      </c>
      <c r="G13">
        <v>3</v>
      </c>
      <c r="H13">
        <v>4</v>
      </c>
      <c r="I13">
        <v>5</v>
      </c>
      <c r="J13">
        <v>2</v>
      </c>
      <c r="K13">
        <v>3</v>
      </c>
      <c r="L13">
        <v>3</v>
      </c>
      <c r="M13">
        <v>5</v>
      </c>
      <c r="N13">
        <v>4</v>
      </c>
      <c r="O13">
        <v>4</v>
      </c>
      <c r="P13">
        <v>4</v>
      </c>
      <c r="Q13">
        <v>2</v>
      </c>
      <c r="R13">
        <v>3</v>
      </c>
      <c r="S13">
        <v>2</v>
      </c>
      <c r="T13">
        <v>2</v>
      </c>
      <c r="U13">
        <v>5</v>
      </c>
      <c r="V13">
        <v>3</v>
      </c>
      <c r="W13">
        <v>4</v>
      </c>
      <c r="BB13">
        <v>3</v>
      </c>
    </row>
    <row r="14" spans="1:54" x14ac:dyDescent="0.35">
      <c r="A14" t="s">
        <v>109</v>
      </c>
      <c r="B14" t="s">
        <v>2</v>
      </c>
      <c r="C14" t="s">
        <v>42</v>
      </c>
      <c r="D14" t="s">
        <v>43</v>
      </c>
      <c r="E14">
        <v>3</v>
      </c>
      <c r="F14">
        <v>1</v>
      </c>
      <c r="G14">
        <v>2</v>
      </c>
      <c r="H14">
        <v>5</v>
      </c>
      <c r="I14">
        <v>5</v>
      </c>
      <c r="J14">
        <v>5</v>
      </c>
      <c r="K14">
        <v>2</v>
      </c>
      <c r="L14">
        <v>2</v>
      </c>
      <c r="M14">
        <v>5</v>
      </c>
      <c r="N14">
        <v>4</v>
      </c>
      <c r="O14">
        <v>1</v>
      </c>
      <c r="P14">
        <v>2</v>
      </c>
      <c r="Q14">
        <v>4</v>
      </c>
      <c r="R14">
        <v>5</v>
      </c>
      <c r="S14">
        <v>3</v>
      </c>
      <c r="T14">
        <v>1</v>
      </c>
      <c r="U14">
        <v>4</v>
      </c>
      <c r="V14">
        <v>3</v>
      </c>
      <c r="W14">
        <v>1</v>
      </c>
      <c r="BB14">
        <v>2</v>
      </c>
    </row>
    <row r="15" spans="1:54" x14ac:dyDescent="0.35">
      <c r="A15" t="s">
        <v>33</v>
      </c>
      <c r="B15" t="s">
        <v>2</v>
      </c>
      <c r="C15" t="s">
        <v>66</v>
      </c>
      <c r="D15" t="s">
        <v>11</v>
      </c>
      <c r="E15">
        <v>4</v>
      </c>
      <c r="F15">
        <v>1</v>
      </c>
      <c r="G15">
        <v>3</v>
      </c>
      <c r="H15">
        <v>3</v>
      </c>
      <c r="I15">
        <v>2</v>
      </c>
      <c r="J15">
        <v>4</v>
      </c>
      <c r="K15">
        <v>1</v>
      </c>
      <c r="L15">
        <v>4</v>
      </c>
      <c r="M15">
        <v>2</v>
      </c>
      <c r="N15">
        <v>1</v>
      </c>
      <c r="O15">
        <v>2</v>
      </c>
      <c r="P15">
        <v>3</v>
      </c>
      <c r="Q15">
        <v>1</v>
      </c>
      <c r="R15">
        <v>2</v>
      </c>
      <c r="S15">
        <v>3</v>
      </c>
      <c r="T15">
        <v>5</v>
      </c>
      <c r="U15">
        <v>2</v>
      </c>
      <c r="V15">
        <v>2</v>
      </c>
      <c r="W15">
        <v>2</v>
      </c>
      <c r="BB15">
        <v>5</v>
      </c>
    </row>
    <row r="16" spans="1:54" x14ac:dyDescent="0.35">
      <c r="A16" t="s">
        <v>115</v>
      </c>
      <c r="B16" t="s">
        <v>2</v>
      </c>
      <c r="C16" t="s">
        <v>66</v>
      </c>
      <c r="D16" t="s">
        <v>43</v>
      </c>
      <c r="E16">
        <v>3</v>
      </c>
      <c r="F16">
        <v>4</v>
      </c>
      <c r="G16">
        <v>5</v>
      </c>
      <c r="H16">
        <v>5</v>
      </c>
      <c r="I16">
        <v>1</v>
      </c>
      <c r="J16">
        <v>1</v>
      </c>
      <c r="K16">
        <v>2</v>
      </c>
      <c r="L16">
        <v>3</v>
      </c>
      <c r="M16">
        <v>4</v>
      </c>
      <c r="N16">
        <v>4</v>
      </c>
      <c r="O16">
        <v>5</v>
      </c>
      <c r="P16">
        <v>5</v>
      </c>
      <c r="Q16">
        <v>3</v>
      </c>
      <c r="R16">
        <v>5</v>
      </c>
      <c r="S16">
        <v>2</v>
      </c>
      <c r="T16">
        <v>5</v>
      </c>
      <c r="U16">
        <v>4</v>
      </c>
      <c r="V16">
        <v>3</v>
      </c>
      <c r="W16">
        <v>1</v>
      </c>
      <c r="BB16">
        <v>3</v>
      </c>
    </row>
    <row r="17" spans="1:54" x14ac:dyDescent="0.35">
      <c r="A17" t="s">
        <v>38</v>
      </c>
      <c r="B17" t="s">
        <v>2</v>
      </c>
      <c r="C17" t="s">
        <v>67</v>
      </c>
      <c r="D17" t="s">
        <v>11</v>
      </c>
      <c r="E17">
        <v>4</v>
      </c>
      <c r="F17">
        <v>5</v>
      </c>
      <c r="G17">
        <v>4</v>
      </c>
      <c r="H17">
        <v>5</v>
      </c>
      <c r="I17">
        <v>5</v>
      </c>
      <c r="J17">
        <v>5</v>
      </c>
      <c r="K17">
        <v>2</v>
      </c>
      <c r="L17">
        <v>2</v>
      </c>
      <c r="M17">
        <v>5</v>
      </c>
      <c r="N17">
        <v>1</v>
      </c>
      <c r="O17">
        <v>3</v>
      </c>
      <c r="P17">
        <v>4</v>
      </c>
      <c r="Q17">
        <v>2</v>
      </c>
      <c r="R17">
        <v>3</v>
      </c>
      <c r="S17">
        <v>5</v>
      </c>
      <c r="T17">
        <v>5</v>
      </c>
      <c r="U17">
        <v>2</v>
      </c>
      <c r="V17">
        <v>2</v>
      </c>
      <c r="W17">
        <v>4</v>
      </c>
      <c r="BB17">
        <v>4</v>
      </c>
    </row>
    <row r="18" spans="1:54" x14ac:dyDescent="0.35">
      <c r="A18" t="s">
        <v>39</v>
      </c>
      <c r="B18" t="s">
        <v>2</v>
      </c>
      <c r="C18" t="s">
        <v>67</v>
      </c>
      <c r="D18" t="s">
        <v>68</v>
      </c>
      <c r="E18">
        <v>3</v>
      </c>
      <c r="F18">
        <v>5</v>
      </c>
      <c r="G18">
        <v>1</v>
      </c>
      <c r="H18">
        <v>2</v>
      </c>
      <c r="I18">
        <v>1</v>
      </c>
      <c r="J18">
        <v>5</v>
      </c>
      <c r="K18">
        <v>1</v>
      </c>
      <c r="L18">
        <v>3</v>
      </c>
      <c r="M18">
        <v>1</v>
      </c>
      <c r="N18">
        <v>4</v>
      </c>
      <c r="O18">
        <v>3</v>
      </c>
      <c r="P18">
        <v>2</v>
      </c>
      <c r="Q18">
        <v>1</v>
      </c>
      <c r="R18">
        <v>2</v>
      </c>
      <c r="S18">
        <v>2</v>
      </c>
      <c r="T18">
        <v>2</v>
      </c>
      <c r="U18">
        <v>3</v>
      </c>
      <c r="V18">
        <v>3</v>
      </c>
      <c r="W18">
        <v>5</v>
      </c>
      <c r="BB18">
        <v>3</v>
      </c>
    </row>
    <row r="19" spans="1:54" ht="29" x14ac:dyDescent="0.35">
      <c r="A19" s="12" t="s">
        <v>111</v>
      </c>
      <c r="B19" s="12" t="s">
        <v>2</v>
      </c>
      <c r="C19" s="13" t="s">
        <v>40</v>
      </c>
      <c r="D19" s="14" t="s">
        <v>41</v>
      </c>
      <c r="E19">
        <v>2</v>
      </c>
      <c r="F19">
        <v>1</v>
      </c>
      <c r="G19">
        <v>2</v>
      </c>
      <c r="H19">
        <v>4</v>
      </c>
      <c r="I19">
        <v>5</v>
      </c>
      <c r="J19">
        <v>4</v>
      </c>
      <c r="K19">
        <v>5</v>
      </c>
      <c r="L19">
        <v>1</v>
      </c>
      <c r="M19">
        <v>1</v>
      </c>
      <c r="N19">
        <v>5</v>
      </c>
      <c r="O19">
        <v>2</v>
      </c>
      <c r="P19">
        <v>1</v>
      </c>
      <c r="Q19">
        <v>5</v>
      </c>
      <c r="R19">
        <v>2</v>
      </c>
      <c r="S19">
        <v>4</v>
      </c>
      <c r="T19">
        <v>1</v>
      </c>
      <c r="U19">
        <v>4</v>
      </c>
      <c r="V19">
        <v>1</v>
      </c>
      <c r="W19">
        <v>3</v>
      </c>
      <c r="BB19">
        <v>3</v>
      </c>
    </row>
    <row r="20" spans="1:54" ht="29" x14ac:dyDescent="0.35">
      <c r="A20" s="12" t="s">
        <v>112</v>
      </c>
      <c r="B20" s="12" t="s">
        <v>2</v>
      </c>
      <c r="C20" s="13" t="s">
        <v>44</v>
      </c>
      <c r="D20" s="13" t="s">
        <v>41</v>
      </c>
      <c r="E20">
        <v>2</v>
      </c>
      <c r="F20">
        <v>1</v>
      </c>
      <c r="G20">
        <v>3</v>
      </c>
      <c r="H20">
        <v>2</v>
      </c>
      <c r="I20">
        <v>3</v>
      </c>
      <c r="J20">
        <v>5</v>
      </c>
      <c r="K20">
        <v>2</v>
      </c>
      <c r="L20">
        <v>5</v>
      </c>
      <c r="M20">
        <v>5</v>
      </c>
      <c r="N20">
        <v>1</v>
      </c>
      <c r="O20">
        <v>3</v>
      </c>
      <c r="P20">
        <v>5</v>
      </c>
      <c r="Q20">
        <v>2</v>
      </c>
      <c r="R20">
        <v>5</v>
      </c>
      <c r="S20">
        <v>5</v>
      </c>
      <c r="T20">
        <v>2</v>
      </c>
      <c r="U20">
        <v>2</v>
      </c>
      <c r="V20">
        <v>4</v>
      </c>
      <c r="W20">
        <v>5</v>
      </c>
      <c r="BB20">
        <v>2</v>
      </c>
    </row>
    <row r="21" spans="1:54" x14ac:dyDescent="0.35">
      <c r="D21" s="1" t="s">
        <v>65</v>
      </c>
      <c r="E21">
        <f>SUM(E5:E20)</f>
        <v>49</v>
      </c>
      <c r="F21">
        <f>SUM(F5:F20)</f>
        <v>50</v>
      </c>
      <c r="G21">
        <f t="shared" ref="G21:W21" si="0">SUM(G5:G20)</f>
        <v>52</v>
      </c>
      <c r="H21">
        <f t="shared" si="0"/>
        <v>57</v>
      </c>
      <c r="I21">
        <f t="shared" si="0"/>
        <v>58</v>
      </c>
      <c r="J21">
        <f t="shared" si="0"/>
        <v>57</v>
      </c>
      <c r="K21">
        <f t="shared" si="0"/>
        <v>44</v>
      </c>
      <c r="L21">
        <f t="shared" si="0"/>
        <v>48</v>
      </c>
      <c r="M21">
        <f t="shared" si="0"/>
        <v>48</v>
      </c>
      <c r="N21">
        <f t="shared" si="0"/>
        <v>53</v>
      </c>
      <c r="O21">
        <f t="shared" si="0"/>
        <v>42</v>
      </c>
      <c r="P21">
        <f t="shared" si="0"/>
        <v>53</v>
      </c>
      <c r="Q21">
        <f t="shared" si="0"/>
        <v>39</v>
      </c>
      <c r="R21">
        <f t="shared" si="0"/>
        <v>51</v>
      </c>
      <c r="S21">
        <f t="shared" si="0"/>
        <v>51</v>
      </c>
      <c r="T21">
        <f t="shared" si="0"/>
        <v>46</v>
      </c>
      <c r="U21">
        <f t="shared" si="0"/>
        <v>56</v>
      </c>
      <c r="V21">
        <f t="shared" si="0"/>
        <v>47</v>
      </c>
      <c r="W21">
        <f t="shared" si="0"/>
        <v>48</v>
      </c>
      <c r="BB21">
        <f t="shared" ref="BB21" si="1">SUM(BB5:BB20)</f>
        <v>53</v>
      </c>
    </row>
    <row r="23" spans="1:54" x14ac:dyDescent="0.35">
      <c r="A23" s="1" t="s">
        <v>69</v>
      </c>
    </row>
    <row r="24" spans="1:54" x14ac:dyDescent="0.35">
      <c r="A24" s="11" t="s">
        <v>8</v>
      </c>
      <c r="B24" s="11" t="s">
        <v>9</v>
      </c>
      <c r="C24" s="11" t="s">
        <v>26</v>
      </c>
      <c r="D24" s="11" t="s">
        <v>35</v>
      </c>
    </row>
  </sheetData>
  <mergeCells count="2">
    <mergeCell ref="A1:C1"/>
    <mergeCell ref="A2:C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FD00-D93A-42F1-869E-81D178F31505}">
  <dimension ref="A1:I50"/>
  <sheetViews>
    <sheetView topLeftCell="D5" zoomScale="84" workbookViewId="0">
      <selection activeCell="D48" sqref="D48"/>
    </sheetView>
  </sheetViews>
  <sheetFormatPr defaultRowHeight="14.5" x14ac:dyDescent="0.35"/>
  <cols>
    <col min="1" max="1" width="31.36328125" bestFit="1" customWidth="1"/>
    <col min="2" max="2" width="10" bestFit="1" customWidth="1"/>
    <col min="3" max="3" width="13.26953125" bestFit="1" customWidth="1"/>
    <col min="4" max="4" width="34" bestFit="1" customWidth="1"/>
    <col min="5" max="5" width="19.453125" bestFit="1" customWidth="1"/>
    <col min="6" max="6" width="26" bestFit="1" customWidth="1"/>
    <col min="7" max="7" width="28.7265625" bestFit="1" customWidth="1"/>
  </cols>
  <sheetData>
    <row r="1" spans="1:9" x14ac:dyDescent="0.35">
      <c r="A1" s="41" t="s">
        <v>30</v>
      </c>
      <c r="B1" s="41"/>
    </row>
    <row r="2" spans="1:9" x14ac:dyDescent="0.35">
      <c r="A2" s="1" t="s">
        <v>29</v>
      </c>
    </row>
    <row r="3" spans="1:9" ht="74.5" customHeight="1" x14ac:dyDescent="0.35">
      <c r="A3" s="42" t="s">
        <v>106</v>
      </c>
      <c r="B3" s="42"/>
      <c r="C3" s="42"/>
      <c r="D3" s="42"/>
      <c r="E3" s="42"/>
      <c r="F3" s="42"/>
    </row>
    <row r="4" spans="1:9" ht="15.5" customHeight="1" x14ac:dyDescent="0.35">
      <c r="A4" s="14"/>
      <c r="B4" s="14"/>
      <c r="C4" s="14"/>
      <c r="D4" s="14"/>
      <c r="E4" s="14"/>
      <c r="F4" s="14"/>
    </row>
    <row r="5" spans="1:9" x14ac:dyDescent="0.35">
      <c r="A5" s="10" t="s">
        <v>86</v>
      </c>
      <c r="B5" s="8"/>
      <c r="C5" s="8"/>
      <c r="D5" s="8"/>
      <c r="E5" s="8"/>
      <c r="F5" s="8"/>
    </row>
    <row r="6" spans="1:9" x14ac:dyDescent="0.35">
      <c r="A6" s="40" t="s">
        <v>103</v>
      </c>
      <c r="B6" s="40"/>
      <c r="C6" s="40"/>
      <c r="D6" s="8"/>
      <c r="E6" s="8"/>
      <c r="F6" s="8"/>
    </row>
    <row r="7" spans="1:9" x14ac:dyDescent="0.35">
      <c r="A7" s="1" t="s">
        <v>100</v>
      </c>
      <c r="C7" s="1" t="s">
        <v>107</v>
      </c>
      <c r="D7" s="1">
        <v>16</v>
      </c>
      <c r="F7" s="1" t="s">
        <v>80</v>
      </c>
      <c r="G7" s="20">
        <v>43439</v>
      </c>
    </row>
    <row r="8" spans="1:9" x14ac:dyDescent="0.35">
      <c r="A8" s="4" t="s">
        <v>85</v>
      </c>
      <c r="B8" s="6" t="s">
        <v>0</v>
      </c>
      <c r="C8" s="4" t="s">
        <v>6</v>
      </c>
      <c r="D8" s="6" t="s">
        <v>74</v>
      </c>
      <c r="E8" s="4" t="s">
        <v>84</v>
      </c>
      <c r="F8" s="4" t="s">
        <v>104</v>
      </c>
      <c r="G8" s="6" t="s">
        <v>75</v>
      </c>
    </row>
    <row r="9" spans="1:9" x14ac:dyDescent="0.35">
      <c r="A9" s="5" t="s">
        <v>16</v>
      </c>
      <c r="B9" s="34">
        <f>'Session 01 Voting Document '!E21</f>
        <v>49</v>
      </c>
      <c r="C9" s="16">
        <f>B9/$D$7</f>
        <v>3.0625</v>
      </c>
      <c r="D9" s="5"/>
      <c r="E9" s="23">
        <f>B9/B29*100</f>
        <v>32.026143790849673</v>
      </c>
      <c r="F9" s="22" t="s">
        <v>72</v>
      </c>
      <c r="G9" s="22" t="s">
        <v>73</v>
      </c>
    </row>
    <row r="10" spans="1:9" x14ac:dyDescent="0.35">
      <c r="A10" t="s">
        <v>17</v>
      </c>
      <c r="B10">
        <f>'Session 01 Voting Document '!F21</f>
        <v>50</v>
      </c>
      <c r="C10">
        <f>B10/$D$7</f>
        <v>3.125</v>
      </c>
      <c r="D10">
        <f t="shared" ref="D10:D15" si="0">C10/$C$16*100</f>
        <v>16.722408026755854</v>
      </c>
      <c r="E10">
        <f>D10*$E$9/100</f>
        <v>5.3555424399414173</v>
      </c>
      <c r="F10">
        <f>MROUND(E10,0.25)</f>
        <v>5.25</v>
      </c>
      <c r="G10" s="26">
        <f>F10</f>
        <v>5.25</v>
      </c>
    </row>
    <row r="11" spans="1:9" x14ac:dyDescent="0.35">
      <c r="A11" t="s">
        <v>18</v>
      </c>
      <c r="B11" s="2">
        <f>'Session 01 Voting Document '!G21</f>
        <v>52</v>
      </c>
      <c r="C11" s="2">
        <f t="shared" ref="C11:C15" si="1">B11/$D$7</f>
        <v>3.25</v>
      </c>
      <c r="D11">
        <f t="shared" si="0"/>
        <v>17.391304347826086</v>
      </c>
      <c r="E11">
        <f>D11*$E$9/100</f>
        <v>5.5697641375390727</v>
      </c>
      <c r="F11">
        <f>MROUND(E11,0.25)</f>
        <v>5.5</v>
      </c>
      <c r="G11" s="27">
        <f t="shared" ref="G11:G15" si="2">F11</f>
        <v>5.5</v>
      </c>
      <c r="I11" s="43"/>
    </row>
    <row r="12" spans="1:9" x14ac:dyDescent="0.35">
      <c r="A12" t="s">
        <v>19</v>
      </c>
      <c r="B12" s="2">
        <f>'Session 01 Voting Document '!H21</f>
        <v>57</v>
      </c>
      <c r="C12" s="2">
        <f>B12/$D$7</f>
        <v>3.5625</v>
      </c>
      <c r="D12">
        <f t="shared" si="0"/>
        <v>19.063545150501675</v>
      </c>
      <c r="E12">
        <f t="shared" ref="E12:E15" si="3">D12*$E$9/100</f>
        <v>6.1053183815332162</v>
      </c>
      <c r="F12">
        <f t="shared" ref="F12:F15" si="4">MROUND(E12,0.25)</f>
        <v>6</v>
      </c>
      <c r="G12" s="26">
        <f t="shared" si="2"/>
        <v>6</v>
      </c>
    </row>
    <row r="13" spans="1:9" x14ac:dyDescent="0.35">
      <c r="A13" t="s">
        <v>20</v>
      </c>
      <c r="B13">
        <f>'Session 01 Voting Document '!K21</f>
        <v>44</v>
      </c>
      <c r="C13" s="2">
        <f t="shared" si="1"/>
        <v>2.75</v>
      </c>
      <c r="D13">
        <f t="shared" si="0"/>
        <v>14.715719063545151</v>
      </c>
      <c r="E13">
        <f t="shared" si="3"/>
        <v>4.7128773471484466</v>
      </c>
      <c r="F13">
        <f t="shared" si="4"/>
        <v>4.75</v>
      </c>
      <c r="G13" s="27">
        <f t="shared" si="2"/>
        <v>4.75</v>
      </c>
    </row>
    <row r="14" spans="1:9" x14ac:dyDescent="0.35">
      <c r="A14" t="s">
        <v>21</v>
      </c>
      <c r="B14" s="2">
        <f>'Session 01 Voting Document '!L21</f>
        <v>48</v>
      </c>
      <c r="C14" s="2">
        <f t="shared" si="1"/>
        <v>3</v>
      </c>
      <c r="D14">
        <f t="shared" si="0"/>
        <v>16.053511705685619</v>
      </c>
      <c r="E14">
        <f t="shared" si="3"/>
        <v>5.1413207423437601</v>
      </c>
      <c r="F14">
        <f t="shared" si="4"/>
        <v>5.25</v>
      </c>
      <c r="G14" s="26">
        <f t="shared" si="2"/>
        <v>5.25</v>
      </c>
    </row>
    <row r="15" spans="1:9" x14ac:dyDescent="0.35">
      <c r="A15" t="s">
        <v>22</v>
      </c>
      <c r="B15" s="2">
        <f>'Session 01 Voting Document '!M21</f>
        <v>48</v>
      </c>
      <c r="C15" s="2">
        <f t="shared" si="1"/>
        <v>3</v>
      </c>
      <c r="D15">
        <f t="shared" si="0"/>
        <v>16.053511705685619</v>
      </c>
      <c r="E15">
        <f t="shared" si="3"/>
        <v>5.1413207423437601</v>
      </c>
      <c r="F15">
        <f t="shared" si="4"/>
        <v>5.25</v>
      </c>
      <c r="G15" s="27">
        <f t="shared" si="2"/>
        <v>5.25</v>
      </c>
    </row>
    <row r="16" spans="1:9" x14ac:dyDescent="0.35">
      <c r="A16" s="4" t="s">
        <v>70</v>
      </c>
      <c r="B16" s="4">
        <f t="shared" ref="B16:G16" si="5">SUM(B10:B15)</f>
        <v>299</v>
      </c>
      <c r="C16" s="17">
        <f t="shared" si="5"/>
        <v>18.6875</v>
      </c>
      <c r="D16" s="4">
        <f t="shared" si="5"/>
        <v>100</v>
      </c>
      <c r="E16" s="37">
        <f t="shared" si="5"/>
        <v>32.026143790849673</v>
      </c>
      <c r="F16" s="35">
        <f t="shared" si="5"/>
        <v>32</v>
      </c>
      <c r="G16" s="30">
        <f t="shared" si="5"/>
        <v>32</v>
      </c>
    </row>
    <row r="17" spans="1:7" x14ac:dyDescent="0.35">
      <c r="A17" s="5" t="s">
        <v>13</v>
      </c>
      <c r="B17" s="34">
        <f>'Session 01 Voting Document '!N21</f>
        <v>53</v>
      </c>
      <c r="C17" s="16">
        <f>B17/$D$7</f>
        <v>3.3125</v>
      </c>
      <c r="D17" s="5"/>
      <c r="E17" s="22">
        <f>B17/B29*100</f>
        <v>34.640522875816991</v>
      </c>
      <c r="F17" s="22" t="s">
        <v>72</v>
      </c>
      <c r="G17" s="22" t="s">
        <v>73</v>
      </c>
    </row>
    <row r="18" spans="1:7" x14ac:dyDescent="0.35">
      <c r="A18" t="s">
        <v>23</v>
      </c>
      <c r="B18" s="2">
        <f>'Session 01 Voting Document '!O21</f>
        <v>42</v>
      </c>
      <c r="C18" s="2">
        <f t="shared" ref="C18:C21" si="6">B18/$D$7</f>
        <v>2.625</v>
      </c>
      <c r="D18">
        <f>C18/$C$22*100</f>
        <v>22.702702702702705</v>
      </c>
      <c r="E18">
        <f>D18*$E$17/100</f>
        <v>7.8643349231584532</v>
      </c>
      <c r="F18">
        <f>MROUND(E18,0.25)</f>
        <v>7.75</v>
      </c>
      <c r="G18" s="27">
        <f>F18</f>
        <v>7.75</v>
      </c>
    </row>
    <row r="19" spans="1:7" x14ac:dyDescent="0.35">
      <c r="A19" s="7" t="s">
        <v>14</v>
      </c>
      <c r="B19" s="2">
        <f>'Session 01 Voting Document '!P21</f>
        <v>53</v>
      </c>
      <c r="C19" s="2">
        <f t="shared" si="6"/>
        <v>3.3125</v>
      </c>
      <c r="D19">
        <f>C19/$C$22*100</f>
        <v>28.648648648648649</v>
      </c>
      <c r="E19">
        <f t="shared" ref="E19:E21" si="7">D19*$E$17/100</f>
        <v>9.92404168874757</v>
      </c>
      <c r="F19">
        <f t="shared" ref="F19:F20" si="8">MROUND(E19,0.25)</f>
        <v>10</v>
      </c>
      <c r="G19" s="26">
        <f t="shared" ref="G19:G21" si="9">F19</f>
        <v>10</v>
      </c>
    </row>
    <row r="20" spans="1:7" x14ac:dyDescent="0.35">
      <c r="A20" t="s">
        <v>15</v>
      </c>
      <c r="B20">
        <f>'Session 01 Voting Document '!Q21</f>
        <v>39</v>
      </c>
      <c r="C20" s="2">
        <f t="shared" si="6"/>
        <v>2.4375</v>
      </c>
      <c r="D20">
        <f>C20/$C$22*100</f>
        <v>21.081081081081081</v>
      </c>
      <c r="E20">
        <f t="shared" si="7"/>
        <v>7.3025967143614192</v>
      </c>
      <c r="F20">
        <f t="shared" si="8"/>
        <v>7.25</v>
      </c>
      <c r="G20" s="27">
        <f t="shared" si="9"/>
        <v>7.25</v>
      </c>
    </row>
    <row r="21" spans="1:7" x14ac:dyDescent="0.35">
      <c r="A21" t="s">
        <v>24</v>
      </c>
      <c r="B21" s="2">
        <f>'Session 01 Voting Document '!R21</f>
        <v>51</v>
      </c>
      <c r="C21" s="2">
        <f t="shared" si="6"/>
        <v>3.1875</v>
      </c>
      <c r="D21">
        <f>C21/$C$22*100</f>
        <v>27.567567567567568</v>
      </c>
      <c r="E21">
        <f t="shared" si="7"/>
        <v>9.5495495495495497</v>
      </c>
      <c r="F21">
        <f>MROUND(E21,0.25)</f>
        <v>9.5</v>
      </c>
      <c r="G21" s="26">
        <f t="shared" si="9"/>
        <v>9.5</v>
      </c>
    </row>
    <row r="22" spans="1:7" x14ac:dyDescent="0.35">
      <c r="A22" s="31" t="s">
        <v>70</v>
      </c>
      <c r="B22" s="21">
        <f t="shared" ref="B22:G22" si="10">SUM(B18:B21)</f>
        <v>185</v>
      </c>
      <c r="C22" s="4">
        <f t="shared" si="10"/>
        <v>11.5625</v>
      </c>
      <c r="D22" s="4">
        <f t="shared" si="10"/>
        <v>100</v>
      </c>
      <c r="E22" s="37">
        <f t="shared" si="10"/>
        <v>34.640522875816998</v>
      </c>
      <c r="F22" s="35">
        <f t="shared" si="10"/>
        <v>34.5</v>
      </c>
      <c r="G22" s="30">
        <f t="shared" si="10"/>
        <v>34.5</v>
      </c>
    </row>
    <row r="23" spans="1:7" x14ac:dyDescent="0.35">
      <c r="A23" s="18" t="s">
        <v>12</v>
      </c>
      <c r="B23" s="34">
        <f>'Session 01 Voting Document '!S21</f>
        <v>51</v>
      </c>
      <c r="C23" s="16">
        <f>B23/16</f>
        <v>3.1875</v>
      </c>
      <c r="D23" s="16"/>
      <c r="E23" s="22">
        <f>B23/B29*100</f>
        <v>33.333333333333329</v>
      </c>
      <c r="F23" s="22" t="s">
        <v>72</v>
      </c>
      <c r="G23" s="22" t="s">
        <v>83</v>
      </c>
    </row>
    <row r="24" spans="1:7" x14ac:dyDescent="0.35">
      <c r="A24" t="s">
        <v>76</v>
      </c>
      <c r="B24" s="2">
        <f>'Session 01 Voting Document '!T21</f>
        <v>46</v>
      </c>
      <c r="C24" s="2">
        <f t="shared" ref="C24:C27" si="11">B24/16</f>
        <v>2.875</v>
      </c>
      <c r="D24">
        <f>C24/$C$28*100</f>
        <v>23.350253807106601</v>
      </c>
      <c r="E24">
        <f>D24*$E$23/100</f>
        <v>7.7834179357021993</v>
      </c>
      <c r="F24">
        <f>MROUND(E24,0.25)</f>
        <v>7.75</v>
      </c>
      <c r="G24" s="26">
        <f>F24</f>
        <v>7.75</v>
      </c>
    </row>
    <row r="25" spans="1:7" x14ac:dyDescent="0.35">
      <c r="A25" t="s">
        <v>77</v>
      </c>
      <c r="B25">
        <f>'Session 01 Voting Document '!U21</f>
        <v>56</v>
      </c>
      <c r="C25" s="2">
        <f t="shared" si="11"/>
        <v>3.5</v>
      </c>
      <c r="D25">
        <f t="shared" ref="D25:D27" si="12">C25/$C$28*100</f>
        <v>28.426395939086298</v>
      </c>
      <c r="E25">
        <f t="shared" ref="E25:E27" si="13">D25*$E$23/100</f>
        <v>9.4754653130287654</v>
      </c>
      <c r="F25">
        <f t="shared" ref="F25:F27" si="14">MROUND(E25,0.25)</f>
        <v>9.5</v>
      </c>
      <c r="G25" s="27">
        <f>F25</f>
        <v>9.5</v>
      </c>
    </row>
    <row r="26" spans="1:7" x14ac:dyDescent="0.35">
      <c r="A26" t="s">
        <v>78</v>
      </c>
      <c r="B26">
        <f>'Session 01 Voting Document '!V21</f>
        <v>47</v>
      </c>
      <c r="C26" s="2">
        <f t="shared" si="11"/>
        <v>2.9375</v>
      </c>
      <c r="D26">
        <f t="shared" si="12"/>
        <v>23.857868020304569</v>
      </c>
      <c r="E26">
        <f t="shared" si="13"/>
        <v>7.9526226734348553</v>
      </c>
      <c r="F26">
        <f t="shared" si="14"/>
        <v>8</v>
      </c>
      <c r="G26" s="26">
        <f>8.25</f>
        <v>8.25</v>
      </c>
    </row>
    <row r="27" spans="1:7" x14ac:dyDescent="0.35">
      <c r="A27" t="s">
        <v>79</v>
      </c>
      <c r="B27">
        <f>'Session 01 Voting Document '!W21</f>
        <v>48</v>
      </c>
      <c r="C27" s="2">
        <f t="shared" si="11"/>
        <v>3</v>
      </c>
      <c r="D27">
        <f t="shared" si="12"/>
        <v>24.36548223350254</v>
      </c>
      <c r="E27">
        <f t="shared" si="13"/>
        <v>8.1218274111675122</v>
      </c>
      <c r="F27">
        <f t="shared" si="14"/>
        <v>8</v>
      </c>
      <c r="G27" s="27">
        <f>F27</f>
        <v>8</v>
      </c>
    </row>
    <row r="28" spans="1:7" x14ac:dyDescent="0.35">
      <c r="A28" s="31" t="s">
        <v>70</v>
      </c>
      <c r="B28" s="4">
        <f t="shared" ref="B28:G28" si="15">SUM(B24:B27)</f>
        <v>197</v>
      </c>
      <c r="C28" s="4">
        <f t="shared" si="15"/>
        <v>12.3125</v>
      </c>
      <c r="D28" s="4">
        <f t="shared" si="15"/>
        <v>100</v>
      </c>
      <c r="E28" s="37">
        <f t="shared" si="15"/>
        <v>33.333333333333329</v>
      </c>
      <c r="F28" s="35">
        <f t="shared" si="15"/>
        <v>33.25</v>
      </c>
      <c r="G28" s="30">
        <f t="shared" si="15"/>
        <v>33.5</v>
      </c>
    </row>
    <row r="29" spans="1:7" x14ac:dyDescent="0.35">
      <c r="A29" s="34" t="s">
        <v>81</v>
      </c>
      <c r="B29" s="38">
        <f>SUM(B9,B17,B23)</f>
        <v>153</v>
      </c>
      <c r="C29" s="2"/>
      <c r="D29" s="37" t="s">
        <v>81</v>
      </c>
      <c r="E29" s="24">
        <f>SUM(E9,E17,E23)</f>
        <v>99.999999999999986</v>
      </c>
    </row>
    <row r="30" spans="1:7" x14ac:dyDescent="0.35">
      <c r="C30" s="2"/>
      <c r="D30" s="35" t="s">
        <v>82</v>
      </c>
      <c r="E30" s="36">
        <f>SUM(F16,F22,F28)</f>
        <v>99.75</v>
      </c>
    </row>
    <row r="31" spans="1:7" x14ac:dyDescent="0.35">
      <c r="C31" s="2"/>
      <c r="D31" s="30" t="s">
        <v>87</v>
      </c>
      <c r="E31" s="25">
        <f>SUM(G16,G22,G28)</f>
        <v>100</v>
      </c>
      <c r="F31" s="1"/>
      <c r="G31" s="1"/>
    </row>
    <row r="33" spans="1:4" x14ac:dyDescent="0.35">
      <c r="A33" s="1" t="s">
        <v>34</v>
      </c>
      <c r="B33" s="3" t="s">
        <v>1</v>
      </c>
      <c r="C33" s="1" t="s">
        <v>5</v>
      </c>
      <c r="D33" s="1" t="s">
        <v>4</v>
      </c>
    </row>
    <row r="34" spans="1:4" x14ac:dyDescent="0.35">
      <c r="A34" t="s">
        <v>71</v>
      </c>
      <c r="B34" t="s">
        <v>2</v>
      </c>
      <c r="C34" s="9" t="s">
        <v>105</v>
      </c>
      <c r="D34" t="s">
        <v>36</v>
      </c>
    </row>
    <row r="35" spans="1:4" x14ac:dyDescent="0.35">
      <c r="A35" t="s">
        <v>110</v>
      </c>
      <c r="B35" t="s">
        <v>2</v>
      </c>
      <c r="C35" t="s">
        <v>28</v>
      </c>
      <c r="D35" t="s">
        <v>37</v>
      </c>
    </row>
    <row r="36" spans="1:4" x14ac:dyDescent="0.35">
      <c r="A36" t="s">
        <v>25</v>
      </c>
      <c r="B36" t="s">
        <v>2</v>
      </c>
      <c r="C36" t="s">
        <v>28</v>
      </c>
      <c r="D36" t="s">
        <v>11</v>
      </c>
    </row>
    <row r="37" spans="1:4" x14ac:dyDescent="0.35">
      <c r="A37" t="s">
        <v>3</v>
      </c>
      <c r="B37" s="2" t="s">
        <v>2</v>
      </c>
      <c r="C37" t="s">
        <v>10</v>
      </c>
      <c r="D37" t="s">
        <v>11</v>
      </c>
    </row>
    <row r="38" spans="1:4" x14ac:dyDescent="0.35">
      <c r="A38" t="s">
        <v>32</v>
      </c>
      <c r="B38" t="s">
        <v>2</v>
      </c>
      <c r="C38" t="s">
        <v>26</v>
      </c>
      <c r="D38" t="s">
        <v>11</v>
      </c>
    </row>
    <row r="39" spans="1:4" x14ac:dyDescent="0.35">
      <c r="A39" t="s">
        <v>114</v>
      </c>
      <c r="B39" t="s">
        <v>2</v>
      </c>
      <c r="C39" t="s">
        <v>26</v>
      </c>
      <c r="D39" t="s">
        <v>43</v>
      </c>
    </row>
    <row r="40" spans="1:4" x14ac:dyDescent="0.35">
      <c r="A40" s="11" t="s">
        <v>8</v>
      </c>
      <c r="B40" s="11" t="s">
        <v>9</v>
      </c>
      <c r="C40" s="11" t="s">
        <v>26</v>
      </c>
      <c r="D40" s="11" t="s">
        <v>35</v>
      </c>
    </row>
    <row r="41" spans="1:4" x14ac:dyDescent="0.35">
      <c r="A41" t="s">
        <v>108</v>
      </c>
      <c r="B41" t="s">
        <v>2</v>
      </c>
      <c r="C41" t="s">
        <v>27</v>
      </c>
      <c r="D41" t="s">
        <v>11</v>
      </c>
    </row>
    <row r="42" spans="1:4" x14ac:dyDescent="0.35">
      <c r="A42" t="s">
        <v>113</v>
      </c>
      <c r="B42" t="s">
        <v>2</v>
      </c>
      <c r="C42" t="s">
        <v>27</v>
      </c>
      <c r="D42" t="s">
        <v>43</v>
      </c>
    </row>
    <row r="43" spans="1:4" x14ac:dyDescent="0.35">
      <c r="A43" t="s">
        <v>31</v>
      </c>
      <c r="B43" t="s">
        <v>2</v>
      </c>
      <c r="C43" t="s">
        <v>42</v>
      </c>
      <c r="D43" t="s">
        <v>11</v>
      </c>
    </row>
    <row r="44" spans="1:4" x14ac:dyDescent="0.35">
      <c r="A44" t="s">
        <v>109</v>
      </c>
      <c r="B44" t="s">
        <v>2</v>
      </c>
      <c r="C44" t="s">
        <v>42</v>
      </c>
      <c r="D44" t="s">
        <v>43</v>
      </c>
    </row>
    <row r="45" spans="1:4" x14ac:dyDescent="0.35">
      <c r="A45" t="s">
        <v>33</v>
      </c>
      <c r="B45" t="s">
        <v>2</v>
      </c>
      <c r="C45" t="s">
        <v>66</v>
      </c>
      <c r="D45" t="s">
        <v>11</v>
      </c>
    </row>
    <row r="46" spans="1:4" x14ac:dyDescent="0.35">
      <c r="A46" t="s">
        <v>115</v>
      </c>
      <c r="B46" t="s">
        <v>2</v>
      </c>
      <c r="C46" t="s">
        <v>66</v>
      </c>
      <c r="D46" t="s">
        <v>43</v>
      </c>
    </row>
    <row r="47" spans="1:4" x14ac:dyDescent="0.35">
      <c r="A47" t="s">
        <v>38</v>
      </c>
      <c r="B47" t="s">
        <v>2</v>
      </c>
      <c r="C47" t="s">
        <v>67</v>
      </c>
      <c r="D47" t="s">
        <v>11</v>
      </c>
    </row>
    <row r="48" spans="1:4" x14ac:dyDescent="0.35">
      <c r="A48" t="s">
        <v>39</v>
      </c>
      <c r="B48" t="s">
        <v>2</v>
      </c>
      <c r="C48" t="s">
        <v>67</v>
      </c>
      <c r="D48" t="s">
        <v>68</v>
      </c>
    </row>
    <row r="49" spans="1:4" ht="29" x14ac:dyDescent="0.35">
      <c r="A49" s="12" t="s">
        <v>111</v>
      </c>
      <c r="B49" s="12" t="s">
        <v>2</v>
      </c>
      <c r="C49" s="13" t="s">
        <v>40</v>
      </c>
      <c r="D49" s="14" t="s">
        <v>41</v>
      </c>
    </row>
    <row r="50" spans="1:4" ht="29" x14ac:dyDescent="0.35">
      <c r="A50" s="12" t="s">
        <v>112</v>
      </c>
      <c r="B50" s="12" t="s">
        <v>2</v>
      </c>
      <c r="C50" s="13" t="s">
        <v>44</v>
      </c>
      <c r="D50" s="13" t="s">
        <v>41</v>
      </c>
    </row>
  </sheetData>
  <mergeCells count="3">
    <mergeCell ref="A1:B1"/>
    <mergeCell ref="A3:F3"/>
    <mergeCell ref="A6:C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D0DB2-E8FA-41B4-886C-0ACF0BA6ABD2}">
  <dimension ref="A1:D29"/>
  <sheetViews>
    <sheetView topLeftCell="A16" workbookViewId="0">
      <selection activeCell="A28" sqref="A28"/>
    </sheetView>
  </sheetViews>
  <sheetFormatPr defaultRowHeight="14.5" x14ac:dyDescent="0.35"/>
  <cols>
    <col min="1" max="1" width="31.26953125" bestFit="1" customWidth="1"/>
    <col min="2" max="2" width="15" bestFit="1" customWidth="1"/>
    <col min="3" max="3" width="10.453125" bestFit="1" customWidth="1"/>
    <col min="4" max="4" width="17.26953125" bestFit="1" customWidth="1"/>
  </cols>
  <sheetData>
    <row r="1" spans="1:4" x14ac:dyDescent="0.35">
      <c r="A1" s="32" t="s">
        <v>99</v>
      </c>
      <c r="B1" s="32" t="s">
        <v>80</v>
      </c>
      <c r="C1" s="1" t="s">
        <v>88</v>
      </c>
    </row>
    <row r="3" spans="1:4" x14ac:dyDescent="0.35">
      <c r="A3" s="19" t="s">
        <v>85</v>
      </c>
      <c r="B3" s="19" t="s">
        <v>91</v>
      </c>
      <c r="C3" s="19" t="s">
        <v>96</v>
      </c>
      <c r="D3" s="19" t="s">
        <v>97</v>
      </c>
    </row>
    <row r="4" spans="1:4" x14ac:dyDescent="0.35">
      <c r="A4" s="5" t="s">
        <v>16</v>
      </c>
      <c r="B4" s="5"/>
      <c r="C4" s="16"/>
      <c r="D4" s="16"/>
    </row>
    <row r="5" spans="1:4" x14ac:dyDescent="0.35">
      <c r="A5" t="s">
        <v>17</v>
      </c>
      <c r="B5">
        <v>5</v>
      </c>
      <c r="C5">
        <f>B5/10*100</f>
        <v>50</v>
      </c>
      <c r="D5" s="39">
        <f>C5*'Session 01 Criteria Weightage'!G10/100</f>
        <v>2.625</v>
      </c>
    </row>
    <row r="6" spans="1:4" x14ac:dyDescent="0.35">
      <c r="A6" t="s">
        <v>18</v>
      </c>
      <c r="B6">
        <v>4</v>
      </c>
      <c r="C6">
        <f t="shared" ref="C6:C10" si="0">B6/10*100</f>
        <v>40</v>
      </c>
      <c r="D6" s="39">
        <f>C6*'Session 01 Criteria Weightage'!G11/100</f>
        <v>2.2000000000000002</v>
      </c>
    </row>
    <row r="7" spans="1:4" x14ac:dyDescent="0.35">
      <c r="A7" t="s">
        <v>19</v>
      </c>
      <c r="B7">
        <v>7</v>
      </c>
      <c r="C7">
        <f t="shared" si="0"/>
        <v>70</v>
      </c>
      <c r="D7" s="39">
        <f>C7*'Session 01 Criteria Weightage'!G12/100</f>
        <v>4.2</v>
      </c>
    </row>
    <row r="8" spans="1:4" x14ac:dyDescent="0.35">
      <c r="A8" t="s">
        <v>20</v>
      </c>
      <c r="B8">
        <v>8</v>
      </c>
      <c r="C8">
        <f t="shared" si="0"/>
        <v>80</v>
      </c>
      <c r="D8" s="39">
        <f>C8*'Session 01 Criteria Weightage'!G13/100</f>
        <v>3.8</v>
      </c>
    </row>
    <row r="9" spans="1:4" x14ac:dyDescent="0.35">
      <c r="A9" t="s">
        <v>21</v>
      </c>
      <c r="B9">
        <v>8</v>
      </c>
      <c r="C9">
        <f t="shared" si="0"/>
        <v>80</v>
      </c>
      <c r="D9" s="39">
        <f>C9*'Session 01 Criteria Weightage'!G14/100</f>
        <v>4.2</v>
      </c>
    </row>
    <row r="10" spans="1:4" x14ac:dyDescent="0.35">
      <c r="A10" t="s">
        <v>22</v>
      </c>
      <c r="B10">
        <v>7</v>
      </c>
      <c r="C10">
        <f t="shared" si="0"/>
        <v>70</v>
      </c>
      <c r="D10" s="39">
        <f>C10*'Session 01 Criteria Weightage'!G15/100</f>
        <v>3.6749999999999998</v>
      </c>
    </row>
    <row r="11" spans="1:4" x14ac:dyDescent="0.35">
      <c r="A11" s="4" t="s">
        <v>92</v>
      </c>
      <c r="B11" s="4">
        <f>SUM(B5:B10)</f>
        <v>39</v>
      </c>
      <c r="C11" s="15"/>
      <c r="D11" s="29">
        <f>SUM(D5:D10)</f>
        <v>20.7</v>
      </c>
    </row>
    <row r="12" spans="1:4" x14ac:dyDescent="0.35">
      <c r="A12" s="5" t="s">
        <v>13</v>
      </c>
      <c r="B12" s="5"/>
      <c r="C12" s="16"/>
      <c r="D12" s="16"/>
    </row>
    <row r="13" spans="1:4" x14ac:dyDescent="0.35">
      <c r="A13" t="s">
        <v>23</v>
      </c>
      <c r="B13" s="2">
        <v>9</v>
      </c>
      <c r="C13">
        <f>B13/10*100</f>
        <v>90</v>
      </c>
      <c r="D13" s="39">
        <f>C13*'Session 01 Criteria Weightage'!G18/100</f>
        <v>6.9749999999999996</v>
      </c>
    </row>
    <row r="14" spans="1:4" x14ac:dyDescent="0.35">
      <c r="A14" s="7" t="s">
        <v>14</v>
      </c>
      <c r="B14" s="2">
        <v>8</v>
      </c>
      <c r="C14">
        <f t="shared" ref="C14:C16" si="1">B14/10*100</f>
        <v>80</v>
      </c>
      <c r="D14" s="39">
        <f>C14*'Session 01 Criteria Weightage'!G19/100</f>
        <v>8</v>
      </c>
    </row>
    <row r="15" spans="1:4" x14ac:dyDescent="0.35">
      <c r="A15" t="s">
        <v>15</v>
      </c>
      <c r="B15" s="2">
        <v>8</v>
      </c>
      <c r="C15">
        <f t="shared" si="1"/>
        <v>80</v>
      </c>
      <c r="D15" s="39">
        <f>C15*'Session 01 Criteria Weightage'!G20/100</f>
        <v>5.8</v>
      </c>
    </row>
    <row r="16" spans="1:4" x14ac:dyDescent="0.35">
      <c r="A16" t="s">
        <v>24</v>
      </c>
      <c r="B16" s="2">
        <v>9</v>
      </c>
      <c r="C16">
        <f t="shared" si="1"/>
        <v>90</v>
      </c>
      <c r="D16" s="39">
        <f>C16*'Session 01 Criteria Weightage'!G21/100</f>
        <v>8.5500000000000007</v>
      </c>
    </row>
    <row r="17" spans="1:4" x14ac:dyDescent="0.35">
      <c r="A17" s="31" t="s">
        <v>93</v>
      </c>
      <c r="B17" s="21">
        <f>SUM(B13:B16)</f>
        <v>34</v>
      </c>
      <c r="C17" s="15"/>
      <c r="D17" s="29">
        <f>SUM(D13:D16)</f>
        <v>29.324999999999999</v>
      </c>
    </row>
    <row r="18" spans="1:4" x14ac:dyDescent="0.35">
      <c r="A18" s="18" t="s">
        <v>12</v>
      </c>
      <c r="B18" s="5"/>
      <c r="C18" s="16"/>
      <c r="D18" s="16"/>
    </row>
    <row r="19" spans="1:4" x14ac:dyDescent="0.35">
      <c r="A19" t="s">
        <v>76</v>
      </c>
      <c r="B19" s="2">
        <v>7</v>
      </c>
      <c r="C19">
        <f>B19/10*100</f>
        <v>70</v>
      </c>
      <c r="D19" s="39">
        <f>C19*'Session 01 Criteria Weightage'!G24/100</f>
        <v>5.4249999999999998</v>
      </c>
    </row>
    <row r="20" spans="1:4" x14ac:dyDescent="0.35">
      <c r="A20" t="s">
        <v>77</v>
      </c>
      <c r="B20" s="2">
        <v>9</v>
      </c>
      <c r="C20">
        <f t="shared" ref="C20:C22" si="2">B20/10*100</f>
        <v>90</v>
      </c>
      <c r="D20" s="39">
        <f>C20*'Session 01 Criteria Weightage'!G25/100</f>
        <v>8.5500000000000007</v>
      </c>
    </row>
    <row r="21" spans="1:4" x14ac:dyDescent="0.35">
      <c r="A21" t="s">
        <v>78</v>
      </c>
      <c r="B21" s="2">
        <v>7</v>
      </c>
      <c r="C21">
        <f t="shared" si="2"/>
        <v>70</v>
      </c>
      <c r="D21" s="39">
        <f>C21*'Session 01 Criteria Weightage'!G26/100</f>
        <v>5.7750000000000004</v>
      </c>
    </row>
    <row r="22" spans="1:4" x14ac:dyDescent="0.35">
      <c r="A22" t="s">
        <v>79</v>
      </c>
      <c r="B22" s="2">
        <v>8</v>
      </c>
      <c r="C22">
        <f t="shared" si="2"/>
        <v>80</v>
      </c>
      <c r="D22" s="39">
        <f>C22*'Session 01 Criteria Weightage'!G27/100</f>
        <v>6.4</v>
      </c>
    </row>
    <row r="23" spans="1:4" x14ac:dyDescent="0.35">
      <c r="A23" s="31" t="s">
        <v>94</v>
      </c>
      <c r="B23" s="4">
        <f>SUM(B19:B22)</f>
        <v>31</v>
      </c>
      <c r="C23" s="15"/>
      <c r="D23" s="29">
        <f>SUM(D19:D22)</f>
        <v>26.15</v>
      </c>
    </row>
    <row r="24" spans="1:4" x14ac:dyDescent="0.35">
      <c r="A24" s="30" t="s">
        <v>95</v>
      </c>
      <c r="D24" s="28">
        <f>SUM(D11,D17,D23)</f>
        <v>76.174999999999997</v>
      </c>
    </row>
    <row r="26" spans="1:4" x14ac:dyDescent="0.35">
      <c r="A26" s="1" t="s">
        <v>89</v>
      </c>
    </row>
    <row r="27" spans="1:4" x14ac:dyDescent="0.35">
      <c r="A27" t="s">
        <v>32</v>
      </c>
    </row>
    <row r="28" spans="1:4" x14ac:dyDescent="0.35">
      <c r="A28" t="s">
        <v>7</v>
      </c>
    </row>
    <row r="29" spans="1:4" x14ac:dyDescent="0.35">
      <c r="A29" t="s">
        <v>90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41ACF-C413-49C4-A8BB-F34FD44617B5}">
  <dimension ref="A1:D29"/>
  <sheetViews>
    <sheetView tabSelected="1" topLeftCell="A2" workbookViewId="0">
      <selection activeCell="E9" sqref="E9"/>
    </sheetView>
  </sheetViews>
  <sheetFormatPr defaultRowHeight="14.5" x14ac:dyDescent="0.35"/>
  <cols>
    <col min="1" max="1" width="31.26953125" bestFit="1" customWidth="1"/>
    <col min="2" max="2" width="15" customWidth="1"/>
    <col min="3" max="3" width="10.453125" customWidth="1"/>
    <col min="4" max="4" width="17.26953125" bestFit="1" customWidth="1"/>
  </cols>
  <sheetData>
    <row r="1" spans="1:4" x14ac:dyDescent="0.35">
      <c r="A1" s="32" t="s">
        <v>101</v>
      </c>
      <c r="B1" s="32" t="s">
        <v>80</v>
      </c>
      <c r="C1" s="1" t="s">
        <v>88</v>
      </c>
    </row>
    <row r="3" spans="1:4" x14ac:dyDescent="0.35">
      <c r="A3" s="19" t="s">
        <v>85</v>
      </c>
      <c r="B3" s="19" t="s">
        <v>91</v>
      </c>
      <c r="C3" s="19" t="s">
        <v>96</v>
      </c>
      <c r="D3" s="19" t="s">
        <v>97</v>
      </c>
    </row>
    <row r="4" spans="1:4" x14ac:dyDescent="0.35">
      <c r="A4" s="5" t="s">
        <v>16</v>
      </c>
      <c r="B4" s="5"/>
      <c r="C4" s="16"/>
      <c r="D4" s="16"/>
    </row>
    <row r="5" spans="1:4" x14ac:dyDescent="0.35">
      <c r="A5" t="s">
        <v>17</v>
      </c>
      <c r="B5">
        <v>1</v>
      </c>
      <c r="C5">
        <f>B5/10*100</f>
        <v>10</v>
      </c>
      <c r="D5" s="39">
        <f>C5*'Session 01 Criteria Weightage'!G10/100</f>
        <v>0.52500000000000002</v>
      </c>
    </row>
    <row r="6" spans="1:4" x14ac:dyDescent="0.35">
      <c r="A6" t="s">
        <v>18</v>
      </c>
      <c r="B6">
        <v>3</v>
      </c>
      <c r="C6">
        <f t="shared" ref="C6:C10" si="0">B6/10*100</f>
        <v>30</v>
      </c>
      <c r="D6" s="39">
        <f>C6*'Session 01 Criteria Weightage'!G11/100</f>
        <v>1.65</v>
      </c>
    </row>
    <row r="7" spans="1:4" x14ac:dyDescent="0.35">
      <c r="A7" t="s">
        <v>19</v>
      </c>
      <c r="B7">
        <v>3</v>
      </c>
      <c r="C7">
        <f t="shared" si="0"/>
        <v>30</v>
      </c>
      <c r="D7" s="39">
        <f>C7*'Session 01 Criteria Weightage'!G12/100</f>
        <v>1.8</v>
      </c>
    </row>
    <row r="8" spans="1:4" x14ac:dyDescent="0.35">
      <c r="A8" t="s">
        <v>20</v>
      </c>
      <c r="B8">
        <v>9</v>
      </c>
      <c r="C8">
        <f t="shared" si="0"/>
        <v>90</v>
      </c>
      <c r="D8" s="39">
        <f>C8*'Session 01 Criteria Weightage'!G13/100</f>
        <v>4.2750000000000004</v>
      </c>
    </row>
    <row r="9" spans="1:4" x14ac:dyDescent="0.35">
      <c r="A9" t="s">
        <v>21</v>
      </c>
      <c r="B9">
        <v>5</v>
      </c>
      <c r="C9">
        <f t="shared" si="0"/>
        <v>50</v>
      </c>
      <c r="D9" s="39">
        <f>C9*'Session 01 Criteria Weightage'!G14/100</f>
        <v>2.625</v>
      </c>
    </row>
    <row r="10" spans="1:4" x14ac:dyDescent="0.35">
      <c r="A10" t="s">
        <v>22</v>
      </c>
      <c r="B10">
        <v>6</v>
      </c>
      <c r="C10">
        <f t="shared" si="0"/>
        <v>60</v>
      </c>
      <c r="D10" s="39">
        <f>C10*'Session 01 Criteria Weightage'!G15/100</f>
        <v>3.15</v>
      </c>
    </row>
    <row r="11" spans="1:4" x14ac:dyDescent="0.35">
      <c r="A11" s="4" t="s">
        <v>92</v>
      </c>
      <c r="B11" s="4">
        <f>SUM(B5:B10)</f>
        <v>27</v>
      </c>
      <c r="C11" s="15"/>
      <c r="D11" s="29">
        <f>SUM(D5:D10)</f>
        <v>14.025</v>
      </c>
    </row>
    <row r="12" spans="1:4" x14ac:dyDescent="0.35">
      <c r="A12" s="5" t="s">
        <v>13</v>
      </c>
      <c r="B12" s="5"/>
      <c r="C12" s="16"/>
      <c r="D12" s="16"/>
    </row>
    <row r="13" spans="1:4" x14ac:dyDescent="0.35">
      <c r="A13" t="s">
        <v>23</v>
      </c>
      <c r="B13" s="2">
        <v>4</v>
      </c>
      <c r="C13">
        <f>B13/10*100</f>
        <v>40</v>
      </c>
      <c r="D13" s="39">
        <f>C13*'Session 01 Criteria Weightage'!G18/100</f>
        <v>3.1</v>
      </c>
    </row>
    <row r="14" spans="1:4" x14ac:dyDescent="0.35">
      <c r="A14" s="7" t="s">
        <v>14</v>
      </c>
      <c r="B14" s="2">
        <v>6</v>
      </c>
      <c r="C14">
        <f t="shared" ref="C14:C16" si="1">B14/10*100</f>
        <v>60</v>
      </c>
      <c r="D14" s="39">
        <f>C14*'Session 01 Criteria Weightage'!G19/100</f>
        <v>6</v>
      </c>
    </row>
    <row r="15" spans="1:4" x14ac:dyDescent="0.35">
      <c r="A15" t="s">
        <v>15</v>
      </c>
      <c r="B15" s="2">
        <v>4</v>
      </c>
      <c r="C15">
        <f t="shared" si="1"/>
        <v>40</v>
      </c>
      <c r="D15" s="39">
        <f>C15*'Session 01 Criteria Weightage'!G20/100</f>
        <v>2.9</v>
      </c>
    </row>
    <row r="16" spans="1:4" x14ac:dyDescent="0.35">
      <c r="A16" t="s">
        <v>24</v>
      </c>
      <c r="B16" s="2">
        <v>6</v>
      </c>
      <c r="C16">
        <f t="shared" si="1"/>
        <v>60</v>
      </c>
      <c r="D16" s="39">
        <f>C16*'Session 01 Criteria Weightage'!G21/100</f>
        <v>5.7</v>
      </c>
    </row>
    <row r="17" spans="1:4" x14ac:dyDescent="0.35">
      <c r="A17" s="31" t="s">
        <v>93</v>
      </c>
      <c r="B17" s="21">
        <f>SUM(B13:B16)</f>
        <v>20</v>
      </c>
      <c r="C17" s="15"/>
      <c r="D17" s="29">
        <f>SUM(D13:D16)</f>
        <v>17.7</v>
      </c>
    </row>
    <row r="18" spans="1:4" x14ac:dyDescent="0.35">
      <c r="A18" s="18" t="s">
        <v>12</v>
      </c>
      <c r="B18" s="5"/>
      <c r="C18" s="16"/>
      <c r="D18" s="16"/>
    </row>
    <row r="19" spans="1:4" x14ac:dyDescent="0.35">
      <c r="A19" t="s">
        <v>76</v>
      </c>
      <c r="B19" s="2">
        <v>4</v>
      </c>
      <c r="C19">
        <f>B19/10*100</f>
        <v>40</v>
      </c>
      <c r="D19" s="39">
        <f>C19*'Session 01 Criteria Weightage'!G24/100</f>
        <v>3.1</v>
      </c>
    </row>
    <row r="20" spans="1:4" x14ac:dyDescent="0.35">
      <c r="A20" t="s">
        <v>77</v>
      </c>
      <c r="B20" s="2">
        <v>5</v>
      </c>
      <c r="C20">
        <f t="shared" ref="C20:C22" si="2">B20/10*100</f>
        <v>50</v>
      </c>
      <c r="D20" s="39">
        <f>C20*'Session 01 Criteria Weightage'!G25/100</f>
        <v>4.75</v>
      </c>
    </row>
    <row r="21" spans="1:4" x14ac:dyDescent="0.35">
      <c r="A21" t="s">
        <v>78</v>
      </c>
      <c r="B21" s="2">
        <v>5</v>
      </c>
      <c r="C21">
        <f t="shared" si="2"/>
        <v>50</v>
      </c>
      <c r="D21" s="39">
        <f>C21*'Session 01 Criteria Weightage'!G26/100</f>
        <v>4.125</v>
      </c>
    </row>
    <row r="22" spans="1:4" x14ac:dyDescent="0.35">
      <c r="A22" t="s">
        <v>79</v>
      </c>
      <c r="B22" s="2">
        <v>6</v>
      </c>
      <c r="C22">
        <f t="shared" si="2"/>
        <v>60</v>
      </c>
      <c r="D22" s="39">
        <f>C22*'Session 01 Criteria Weightage'!G27/100</f>
        <v>4.8</v>
      </c>
    </row>
    <row r="23" spans="1:4" x14ac:dyDescent="0.35">
      <c r="A23" s="31" t="s">
        <v>94</v>
      </c>
      <c r="B23" s="4">
        <f>SUM(B19:B22)</f>
        <v>20</v>
      </c>
      <c r="C23" s="15"/>
      <c r="D23" s="29">
        <f>SUM(D19:D22)</f>
        <v>16.774999999999999</v>
      </c>
    </row>
    <row r="24" spans="1:4" x14ac:dyDescent="0.35">
      <c r="A24" s="30" t="s">
        <v>95</v>
      </c>
      <c r="D24" s="28">
        <f>SUM(D11,D17,D23)</f>
        <v>48.5</v>
      </c>
    </row>
    <row r="26" spans="1:4" x14ac:dyDescent="0.35">
      <c r="A26" s="1" t="s">
        <v>89</v>
      </c>
    </row>
    <row r="27" spans="1:4" x14ac:dyDescent="0.35">
      <c r="A27" t="s">
        <v>32</v>
      </c>
    </row>
    <row r="28" spans="1:4" x14ac:dyDescent="0.35">
      <c r="A28" t="s">
        <v>7</v>
      </c>
    </row>
    <row r="29" spans="1:4" x14ac:dyDescent="0.35">
      <c r="A29" t="s">
        <v>90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D11E-ACA4-4DBC-9CB6-929446B19BD2}">
  <dimension ref="A1:D29"/>
  <sheetViews>
    <sheetView topLeftCell="A14" workbookViewId="0">
      <selection activeCell="H12" sqref="H12"/>
    </sheetView>
  </sheetViews>
  <sheetFormatPr defaultRowHeight="14.5" x14ac:dyDescent="0.35"/>
  <cols>
    <col min="1" max="1" width="31.26953125" bestFit="1" customWidth="1"/>
    <col min="2" max="2" width="15" customWidth="1"/>
    <col min="3" max="3" width="10.453125" customWidth="1"/>
    <col min="4" max="4" width="17.26953125" bestFit="1" customWidth="1"/>
  </cols>
  <sheetData>
    <row r="1" spans="1:4" x14ac:dyDescent="0.35">
      <c r="A1" s="32" t="s">
        <v>102</v>
      </c>
      <c r="B1" s="32" t="s">
        <v>80</v>
      </c>
      <c r="C1" s="1" t="s">
        <v>88</v>
      </c>
    </row>
    <row r="3" spans="1:4" x14ac:dyDescent="0.35">
      <c r="A3" s="19" t="s">
        <v>85</v>
      </c>
      <c r="B3" s="19" t="s">
        <v>91</v>
      </c>
      <c r="C3" s="19" t="s">
        <v>96</v>
      </c>
      <c r="D3" s="19" t="s">
        <v>97</v>
      </c>
    </row>
    <row r="4" spans="1:4" x14ac:dyDescent="0.35">
      <c r="A4" s="5" t="s">
        <v>16</v>
      </c>
      <c r="B4" s="5"/>
      <c r="C4" s="16"/>
      <c r="D4" s="16"/>
    </row>
    <row r="5" spans="1:4" x14ac:dyDescent="0.35">
      <c r="A5" t="s">
        <v>17</v>
      </c>
      <c r="B5">
        <v>1</v>
      </c>
      <c r="C5">
        <f>B5/10*100</f>
        <v>10</v>
      </c>
      <c r="D5" s="39">
        <f>C5*'Session 01 Criteria Weightage'!G10/100</f>
        <v>0.52500000000000002</v>
      </c>
    </row>
    <row r="6" spans="1:4" x14ac:dyDescent="0.35">
      <c r="A6" t="s">
        <v>18</v>
      </c>
      <c r="B6">
        <v>1</v>
      </c>
      <c r="C6">
        <f t="shared" ref="C6:C10" si="0">B6/10*100</f>
        <v>10</v>
      </c>
      <c r="D6" s="39">
        <f>C6*'Session 01 Criteria Weightage'!G11/100</f>
        <v>0.55000000000000004</v>
      </c>
    </row>
    <row r="7" spans="1:4" x14ac:dyDescent="0.35">
      <c r="A7" t="s">
        <v>19</v>
      </c>
      <c r="B7">
        <v>5</v>
      </c>
      <c r="C7">
        <f t="shared" si="0"/>
        <v>50</v>
      </c>
      <c r="D7" s="39">
        <f>C7*'Session 01 Criteria Weightage'!G12/100</f>
        <v>3</v>
      </c>
    </row>
    <row r="8" spans="1:4" x14ac:dyDescent="0.35">
      <c r="A8" t="s">
        <v>20</v>
      </c>
      <c r="B8">
        <v>1</v>
      </c>
      <c r="C8">
        <f t="shared" si="0"/>
        <v>10</v>
      </c>
      <c r="D8" s="39">
        <f>C8*'Session 01 Criteria Weightage'!G13/100</f>
        <v>0.47499999999999998</v>
      </c>
    </row>
    <row r="9" spans="1:4" x14ac:dyDescent="0.35">
      <c r="A9" t="s">
        <v>21</v>
      </c>
      <c r="B9">
        <v>4</v>
      </c>
      <c r="C9">
        <f t="shared" si="0"/>
        <v>40</v>
      </c>
      <c r="D9" s="39">
        <f>C9*'Session 01 Criteria Weightage'!G14/100</f>
        <v>2.1</v>
      </c>
    </row>
    <row r="10" spans="1:4" x14ac:dyDescent="0.35">
      <c r="A10" t="s">
        <v>22</v>
      </c>
      <c r="B10">
        <v>1</v>
      </c>
      <c r="C10">
        <f t="shared" si="0"/>
        <v>10</v>
      </c>
      <c r="D10" s="39">
        <f>C10*'Session 01 Criteria Weightage'!G15/100</f>
        <v>0.52500000000000002</v>
      </c>
    </row>
    <row r="11" spans="1:4" x14ac:dyDescent="0.35">
      <c r="A11" s="4" t="s">
        <v>92</v>
      </c>
      <c r="B11" s="4">
        <f>SUM(B5:B10)</f>
        <v>13</v>
      </c>
      <c r="C11" s="15"/>
      <c r="D11" s="29">
        <f>SUM(D5:D10)</f>
        <v>7.1750000000000007</v>
      </c>
    </row>
    <row r="12" spans="1:4" x14ac:dyDescent="0.35">
      <c r="A12" s="5" t="s">
        <v>13</v>
      </c>
      <c r="B12" s="5"/>
      <c r="C12" s="16"/>
      <c r="D12" s="16"/>
    </row>
    <row r="13" spans="1:4" x14ac:dyDescent="0.35">
      <c r="A13" t="s">
        <v>23</v>
      </c>
      <c r="B13" s="2">
        <v>9</v>
      </c>
      <c r="C13">
        <f>B13/10*100</f>
        <v>90</v>
      </c>
      <c r="D13" s="39">
        <f>C13*'Session 01 Criteria Weightage'!G18/100</f>
        <v>6.9749999999999996</v>
      </c>
    </row>
    <row r="14" spans="1:4" x14ac:dyDescent="0.35">
      <c r="A14" s="7" t="s">
        <v>14</v>
      </c>
      <c r="B14" s="2">
        <v>1</v>
      </c>
      <c r="C14">
        <f t="shared" ref="C14:C16" si="1">B14/10*100</f>
        <v>10</v>
      </c>
      <c r="D14" s="39">
        <f>C14*'Session 01 Criteria Weightage'!G19/100</f>
        <v>1</v>
      </c>
    </row>
    <row r="15" spans="1:4" x14ac:dyDescent="0.35">
      <c r="A15" t="s">
        <v>15</v>
      </c>
      <c r="B15" s="2">
        <v>9</v>
      </c>
      <c r="C15">
        <f t="shared" si="1"/>
        <v>90</v>
      </c>
      <c r="D15" s="39">
        <f>C15*'Session 01 Criteria Weightage'!G20/100</f>
        <v>6.5250000000000004</v>
      </c>
    </row>
    <row r="16" spans="1:4" x14ac:dyDescent="0.35">
      <c r="A16" t="s">
        <v>24</v>
      </c>
      <c r="B16" s="2">
        <v>5</v>
      </c>
      <c r="C16">
        <f t="shared" si="1"/>
        <v>50</v>
      </c>
      <c r="D16" s="39">
        <f>C16*'Session 01 Criteria Weightage'!G21/100</f>
        <v>4.75</v>
      </c>
    </row>
    <row r="17" spans="1:4" x14ac:dyDescent="0.35">
      <c r="A17" s="31" t="s">
        <v>93</v>
      </c>
      <c r="B17" s="21">
        <f>SUM(B13:B16)</f>
        <v>24</v>
      </c>
      <c r="C17" s="15"/>
      <c r="D17" s="29">
        <f>SUM(D13:D16)</f>
        <v>19.25</v>
      </c>
    </row>
    <row r="18" spans="1:4" x14ac:dyDescent="0.35">
      <c r="A18" s="18" t="s">
        <v>12</v>
      </c>
      <c r="B18" s="5"/>
      <c r="C18" s="16"/>
      <c r="D18" s="16"/>
    </row>
    <row r="19" spans="1:4" x14ac:dyDescent="0.35">
      <c r="A19" t="s">
        <v>76</v>
      </c>
      <c r="B19" s="2">
        <v>1</v>
      </c>
      <c r="C19">
        <f>B19/10*100</f>
        <v>10</v>
      </c>
      <c r="D19" s="39">
        <f>C19*'Session 01 Criteria Weightage'!G24/100</f>
        <v>0.77500000000000002</v>
      </c>
    </row>
    <row r="20" spans="1:4" x14ac:dyDescent="0.35">
      <c r="A20" t="s">
        <v>77</v>
      </c>
      <c r="B20" s="2">
        <v>1</v>
      </c>
      <c r="C20">
        <f t="shared" ref="C20:C22" si="2">B20/10*100</f>
        <v>10</v>
      </c>
      <c r="D20" s="39">
        <f>C20*'Session 01 Criteria Weightage'!G25/100</f>
        <v>0.95</v>
      </c>
    </row>
    <row r="21" spans="1:4" x14ac:dyDescent="0.35">
      <c r="A21" t="s">
        <v>78</v>
      </c>
      <c r="B21" s="2">
        <v>6</v>
      </c>
      <c r="C21">
        <f t="shared" si="2"/>
        <v>60</v>
      </c>
      <c r="D21" s="39">
        <f>C21*'Session 01 Criteria Weightage'!G26/100</f>
        <v>4.95</v>
      </c>
    </row>
    <row r="22" spans="1:4" x14ac:dyDescent="0.35">
      <c r="A22" t="s">
        <v>79</v>
      </c>
      <c r="B22" s="2">
        <v>5</v>
      </c>
      <c r="C22">
        <f t="shared" si="2"/>
        <v>50</v>
      </c>
      <c r="D22" s="39">
        <f>C22*'Session 01 Criteria Weightage'!G27/100</f>
        <v>4</v>
      </c>
    </row>
    <row r="23" spans="1:4" x14ac:dyDescent="0.35">
      <c r="A23" s="31" t="s">
        <v>94</v>
      </c>
      <c r="B23" s="4">
        <f>SUM(B19:B22)</f>
        <v>13</v>
      </c>
      <c r="C23" s="15"/>
      <c r="D23" s="29">
        <f>SUM(D19:D22)</f>
        <v>10.675000000000001</v>
      </c>
    </row>
    <row r="24" spans="1:4" x14ac:dyDescent="0.35">
      <c r="A24" s="30" t="s">
        <v>95</v>
      </c>
      <c r="D24" s="28">
        <f>SUM(D11,D17,D23)</f>
        <v>37.1</v>
      </c>
    </row>
    <row r="26" spans="1:4" x14ac:dyDescent="0.35">
      <c r="A26" s="1" t="s">
        <v>89</v>
      </c>
    </row>
    <row r="27" spans="1:4" x14ac:dyDescent="0.35">
      <c r="A27" t="s">
        <v>32</v>
      </c>
    </row>
    <row r="28" spans="1:4" x14ac:dyDescent="0.35">
      <c r="A28" t="s">
        <v>7</v>
      </c>
    </row>
    <row r="29" spans="1:4" x14ac:dyDescent="0.35">
      <c r="A29" t="s">
        <v>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Session 01 Voting Document </vt:lpstr>
      <vt:lpstr>Session 01 Criteria Weightage</vt:lpstr>
      <vt:lpstr>ATX-P960 Score Sheet</vt:lpstr>
      <vt:lpstr>BN930S Score Sheet</vt:lpstr>
      <vt:lpstr>CM350 Score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 Tan</dc:creator>
  <cp:lastModifiedBy>Moses Tan</cp:lastModifiedBy>
  <dcterms:created xsi:type="dcterms:W3CDTF">2018-09-13T07:47:55Z</dcterms:created>
  <dcterms:modified xsi:type="dcterms:W3CDTF">2018-12-02T15:52:14Z</dcterms:modified>
</cp:coreProperties>
</file>