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mter153_uoa_auckland_ac_nz/Documents/Documents/ENGSCI 344/Assignment/Plane_wing/CFD files/"/>
    </mc:Choice>
  </mc:AlternateContent>
  <xr:revisionPtr revIDLastSave="487" documentId="13_ncr:1_{6A96FC55-E235-4CFF-85EA-4344623012AA}" xr6:coauthVersionLast="47" xr6:coauthVersionMax="47" xr10:uidLastSave="{C46F0373-5AC5-4A3A-84BD-BDCD89D21B0F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2" i="1"/>
  <c r="I21" i="1"/>
  <c r="I20" i="1"/>
  <c r="I34" i="1"/>
  <c r="I35" i="1"/>
  <c r="I36" i="1"/>
  <c r="H34" i="1"/>
  <c r="H35" i="1"/>
  <c r="H36" i="1"/>
  <c r="H37" i="1"/>
  <c r="H38" i="1"/>
  <c r="I33" i="1"/>
  <c r="H33" i="1"/>
  <c r="H25" i="1"/>
  <c r="D25" i="1"/>
  <c r="E25" i="1" s="1"/>
  <c r="I24" i="1"/>
  <c r="H24" i="1"/>
  <c r="D24" i="1"/>
  <c r="I23" i="1"/>
  <c r="H23" i="1"/>
  <c r="E23" i="1"/>
  <c r="D23" i="1"/>
  <c r="E24" i="1" s="1"/>
  <c r="H22" i="1"/>
  <c r="D22" i="1"/>
  <c r="E22" i="1" s="1"/>
  <c r="H21" i="1"/>
  <c r="D21" i="1"/>
  <c r="E21" i="1" s="1"/>
  <c r="D20" i="1"/>
  <c r="D19" i="1"/>
  <c r="E20" i="1" s="1"/>
  <c r="H20" i="1"/>
  <c r="G10" i="1"/>
  <c r="F10" i="1"/>
  <c r="C10" i="1"/>
  <c r="G9" i="1"/>
  <c r="F9" i="1"/>
  <c r="C9" i="1"/>
  <c r="G8" i="1"/>
  <c r="F8" i="1"/>
  <c r="C8" i="1"/>
  <c r="G7" i="1"/>
  <c r="F7" i="1"/>
  <c r="C7" i="1"/>
  <c r="C6" i="1"/>
  <c r="G6" i="1"/>
  <c r="F6" i="1"/>
  <c r="C5" i="1"/>
  <c r="G5" i="1"/>
  <c r="F5" i="1"/>
  <c r="G4" i="1"/>
  <c r="F4" i="1"/>
  <c r="C4" i="1"/>
  <c r="C2" i="1"/>
  <c r="G3" i="1"/>
  <c r="F3" i="1"/>
  <c r="C3" i="1"/>
</calcChain>
</file>

<file path=xl/sharedStrings.xml><?xml version="1.0" encoding="utf-8"?>
<sst xmlns="http://schemas.openxmlformats.org/spreadsheetml/2006/main" count="63" uniqueCount="45">
  <si>
    <t>Domain area</t>
  </si>
  <si>
    <t>Domain length</t>
  </si>
  <si>
    <t>Domain width</t>
  </si>
  <si>
    <t>Drag coefficient</t>
  </si>
  <si>
    <t>Lift coefficient</t>
  </si>
  <si>
    <t>% Difference for drag</t>
  </si>
  <si>
    <t>% Difference for lift</t>
  </si>
  <si>
    <t>NA</t>
  </si>
  <si>
    <t xml:space="preserve">Here we can see clear convergence </t>
  </si>
  <si>
    <t>Will use option highlighted as red for domain</t>
  </si>
  <si>
    <t>Final Domain options</t>
  </si>
  <si>
    <t>H6</t>
  </si>
  <si>
    <t>H7</t>
  </si>
  <si>
    <t>V8</t>
  </si>
  <si>
    <t>V9</t>
  </si>
  <si>
    <t>Mesh convergence</t>
  </si>
  <si>
    <t>0.06 m</t>
  </si>
  <si>
    <t>0.04 m</t>
  </si>
  <si>
    <t>0.03 m</t>
  </si>
  <si>
    <t>0.01 m</t>
  </si>
  <si>
    <t>Mean mesh size</t>
  </si>
  <si>
    <t>0.08 m</t>
  </si>
  <si>
    <t>Node count</t>
  </si>
  <si>
    <t>Mean mesh size difference</t>
  </si>
  <si>
    <t>Choose this one</t>
  </si>
  <si>
    <t>Too slow</t>
  </si>
  <si>
    <t>Domain is far too big</t>
  </si>
  <si>
    <t>Converged and little change between drag and lift coefficeints</t>
  </si>
  <si>
    <t>Element size (fine mesh)</t>
  </si>
  <si>
    <t>Element size (coarse mesh)</t>
  </si>
  <si>
    <t>0.5 m</t>
  </si>
  <si>
    <t>0.02 m</t>
  </si>
  <si>
    <t>0.005 m</t>
  </si>
  <si>
    <t>0.02 m fine mesh and 0.5 coarse mesh seems to be best option.</t>
  </si>
  <si>
    <t>The mean mesh size criteria is satisfied and so this is good.</t>
  </si>
  <si>
    <t>Solving the problem</t>
  </si>
  <si>
    <t>AOA</t>
  </si>
  <si>
    <t>Lift force (N)</t>
  </si>
  <si>
    <t xml:space="preserve">Lift coefficient </t>
  </si>
  <si>
    <t>Drag force (N)</t>
  </si>
  <si>
    <t xml:space="preserve">Drag coefficient </t>
  </si>
  <si>
    <t>Data Lift Coefficient</t>
  </si>
  <si>
    <t>Data Drag Coefficient</t>
  </si>
  <si>
    <t xml:space="preserve">Cl/Cd </t>
  </si>
  <si>
    <t>Cl/Cd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</si>
</sst>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0" borderId="0" xfId="0" applyFont="1"/>
    <xf numFmtId="0" fontId="0" fillId="5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Lift</a:t>
            </a:r>
            <a:r>
              <a:rPr lang="en-NZ" baseline="0"/>
              <a:t> Coefficient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Lift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Sheet1!$C$33:$C$36</c:f>
              <c:numCache>
                <c:formatCode>General</c:formatCode>
                <c:ptCount val="4"/>
                <c:pt idx="0">
                  <c:v>-0.23119700000000001</c:v>
                </c:pt>
                <c:pt idx="1">
                  <c:v>0.26372099999999998</c:v>
                </c:pt>
                <c:pt idx="2">
                  <c:v>0.76695899999999995</c:v>
                </c:pt>
                <c:pt idx="3">
                  <c:v>0.96806999999999999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D-431C-BE5A-2CBEA0B2587B}"/>
            </c:ext>
          </c:extLst>
        </c:ser>
        <c:ser>
          <c:idx val="1"/>
          <c:order val="1"/>
          <c:tx>
            <c:strRef>
              <c:f>Sheet1!$F$32</c:f>
              <c:strCache>
                <c:ptCount val="1"/>
                <c:pt idx="0">
                  <c:v>Data Lift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Sheet1!$F$33:$F$36</c:f>
              <c:numCache>
                <c:formatCode>General</c:formatCode>
                <c:ptCount val="4"/>
                <c:pt idx="0">
                  <c:v>-0.3422</c:v>
                </c:pt>
                <c:pt idx="1">
                  <c:v>0.1757</c:v>
                </c:pt>
                <c:pt idx="2">
                  <c:v>0.66</c:v>
                </c:pt>
                <c:pt idx="3">
                  <c:v>1.0710999999999999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D-431C-BE5A-2CBEA0B2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00592"/>
        <c:axId val="550855808"/>
      </c:lineChart>
      <c:catAx>
        <c:axId val="3882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855808"/>
        <c:crosses val="autoZero"/>
        <c:auto val="1"/>
        <c:lblAlgn val="ctr"/>
        <c:lblOffset val="100"/>
        <c:noMultiLvlLbl val="0"/>
      </c:catAx>
      <c:valAx>
        <c:axId val="5508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Lift</a:t>
                </a:r>
                <a:r>
                  <a:rPr lang="en-NZ" baseline="0"/>
                  <a:t> Coefficient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Drag</a:t>
            </a:r>
            <a:r>
              <a:rPr lang="en-NZ" baseline="0"/>
              <a:t> Coefficient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Drag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1.9859999999999999E-2</c:v>
                </c:pt>
                <c:pt idx="1">
                  <c:v>1.0938E-2</c:v>
                </c:pt>
                <c:pt idx="2">
                  <c:v>1.7271000000000002E-2</c:v>
                </c:pt>
                <c:pt idx="3">
                  <c:v>4.2071999999999998E-2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800-8768-C3F99FFFDDBA}"/>
            </c:ext>
          </c:extLst>
        </c:ser>
        <c:ser>
          <c:idx val="1"/>
          <c:order val="1"/>
          <c:tx>
            <c:strRef>
              <c:f>Sheet1!$G$32</c:f>
              <c:strCache>
                <c:ptCount val="1"/>
                <c:pt idx="0">
                  <c:v>Data Drag 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Sheet1!$G$33:$G$36</c:f>
              <c:numCache>
                <c:formatCode>General</c:formatCode>
                <c:ptCount val="4"/>
                <c:pt idx="0">
                  <c:v>1.1089999999999999E-2</c:v>
                </c:pt>
                <c:pt idx="1">
                  <c:v>5.0499999999999998E-3</c:v>
                </c:pt>
                <c:pt idx="2">
                  <c:v>1.1039999999999999E-2</c:v>
                </c:pt>
                <c:pt idx="3">
                  <c:v>3.0700000000000002E-2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7-4800-8768-C3F99FFF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267312"/>
        <c:axId val="446879152"/>
      </c:lineChart>
      <c:catAx>
        <c:axId val="4322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9152"/>
        <c:crosses val="autoZero"/>
        <c:auto val="1"/>
        <c:lblAlgn val="ctr"/>
        <c:lblOffset val="100"/>
        <c:noMultiLvlLbl val="0"/>
      </c:catAx>
      <c:valAx>
        <c:axId val="4468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Drag</a:t>
                </a:r>
                <a:r>
                  <a:rPr lang="en-NZ" baseline="0"/>
                  <a:t> Coefficient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Cl/Cd</a:t>
            </a:r>
            <a:r>
              <a:rPr lang="en-NZ" baseline="0"/>
              <a:t>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Cl/Cd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Sheet1!$H$33:$H$36</c:f>
              <c:numCache>
                <c:formatCode>General</c:formatCode>
                <c:ptCount val="4"/>
                <c:pt idx="0">
                  <c:v>-11.641339375629407</c:v>
                </c:pt>
                <c:pt idx="1">
                  <c:v>24.110532089961602</c:v>
                </c:pt>
                <c:pt idx="2">
                  <c:v>44.407330206704877</c:v>
                </c:pt>
                <c:pt idx="3">
                  <c:v>23.009840273816316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6-4E59-996C-65235818E47F}"/>
            </c:ext>
          </c:extLst>
        </c:ser>
        <c:ser>
          <c:idx val="1"/>
          <c:order val="1"/>
          <c:tx>
            <c:strRef>
              <c:f>Sheet1!$I$32</c:f>
              <c:strCache>
                <c:ptCount val="1"/>
                <c:pt idx="0">
                  <c:v>Cl/Cd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Sheet1!$A$33:$A$36</c:f>
              <c:numCache>
                <c:formatCode>General</c:formatCode>
                <c:ptCount val="4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Sheet1!$I$33:$I$36</c:f>
              <c:numCache>
                <c:formatCode>General</c:formatCode>
                <c:ptCount val="4"/>
                <c:pt idx="0">
                  <c:v>-30.85662759242561</c:v>
                </c:pt>
                <c:pt idx="1">
                  <c:v>34.792079207920793</c:v>
                </c:pt>
                <c:pt idx="2">
                  <c:v>59.782608695652179</c:v>
                </c:pt>
                <c:pt idx="3">
                  <c:v>34.889250814332243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6-4E59-996C-65235818E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591520"/>
        <c:axId val="544142720"/>
      </c:lineChart>
      <c:catAx>
        <c:axId val="58159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42720"/>
        <c:crosses val="autoZero"/>
        <c:auto val="1"/>
        <c:lblAlgn val="ctr"/>
        <c:lblOffset val="100"/>
        <c:noMultiLvlLbl val="0"/>
      </c:catAx>
      <c:valAx>
        <c:axId val="5441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Lift</a:t>
            </a:r>
            <a:r>
              <a:rPr lang="en-NZ" baseline="0"/>
              <a:t> and Drag Forces vs AOA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Lift force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Sheet1!$B$33:$B$37</c:f>
              <c:numCache>
                <c:formatCode>General</c:formatCode>
                <c:ptCount val="5"/>
                <c:pt idx="0">
                  <c:v>-917.57059000000004</c:v>
                </c:pt>
                <c:pt idx="1">
                  <c:v>1046.6519000000001</c:v>
                </c:pt>
                <c:pt idx="2">
                  <c:v>3043.8941</c:v>
                </c:pt>
                <c:pt idx="3">
                  <c:v>3842.0934000000002</c:v>
                </c:pt>
                <c:pt idx="4">
                  <c:v>7749.0672999999997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A-4E1D-8622-8BE2B05D8E19}"/>
            </c:ext>
          </c:extLst>
        </c:ser>
        <c:ser>
          <c:idx val="1"/>
          <c:order val="1"/>
          <c:tx>
            <c:strRef>
              <c:f>Sheet1!$D$32</c:f>
              <c:strCache>
                <c:ptCount val="1"/>
                <c:pt idx="0">
                  <c:v>Drag force 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Sheet1!$D$33:$D$37</c:f>
              <c:numCache>
                <c:formatCode>General</c:formatCode>
                <c:ptCount val="5"/>
                <c:pt idx="0">
                  <c:v>78.822073000000003</c:v>
                </c:pt>
                <c:pt idx="1">
                  <c:v>43.411212999999996</c:v>
                </c:pt>
                <c:pt idx="2">
                  <c:v>68.545665999999997</c:v>
                </c:pt>
                <c:pt idx="3">
                  <c:v>166.97519</c:v>
                </c:pt>
                <c:pt idx="4">
                  <c:v>2158.1179000000002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A-4E1D-8622-8BE2B05D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606288"/>
        <c:axId val="543327920"/>
      </c:lineChart>
      <c:catAx>
        <c:axId val="44660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27920"/>
        <c:crosses val="autoZero"/>
        <c:auto val="1"/>
        <c:lblAlgn val="ctr"/>
        <c:lblOffset val="100"/>
        <c:noMultiLvlLbl val="0"/>
      </c:catAx>
      <c:valAx>
        <c:axId val="5433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Force</a:t>
                </a:r>
                <a:r>
                  <a:rPr lang="en-NZ" baseline="0"/>
                  <a:t> (N)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0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Lift Coefficient vs AOA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Lift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Sheet1!$C$33:$C$37</c:f>
              <c:numCache>
                <c:formatCode>General</c:formatCode>
                <c:ptCount val="5"/>
                <c:pt idx="0">
                  <c:v>-0.23119700000000001</c:v>
                </c:pt>
                <c:pt idx="1">
                  <c:v>0.26372099999999998</c:v>
                </c:pt>
                <c:pt idx="2">
                  <c:v>0.76695899999999995</c:v>
                </c:pt>
                <c:pt idx="3">
                  <c:v>0.96806999999999999</c:v>
                </c:pt>
                <c:pt idx="4">
                  <c:v>1.9524999999999999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3-4544-97F9-F184C5DC3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1212367"/>
        <c:axId val="1863609647"/>
      </c:lineChart>
      <c:catAx>
        <c:axId val="190121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9647"/>
        <c:crosses val="autoZero"/>
        <c:auto val="1"/>
        <c:lblAlgn val="ctr"/>
        <c:lblOffset val="100"/>
        <c:noMultiLvlLbl val="0"/>
      </c:catAx>
      <c:valAx>
        <c:axId val="18636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21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Drag coefficient</a:t>
            </a:r>
            <a:r>
              <a:rPr lang="en-US" baseline="0"/>
              <a:t> vs AOA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Drag coefficient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Sheet1!$E$33:$E$37</c:f>
              <c:numCache>
                <c:formatCode>General</c:formatCode>
                <c:ptCount val="5"/>
                <c:pt idx="0">
                  <c:v>1.9859999999999999E-2</c:v>
                </c:pt>
                <c:pt idx="1">
                  <c:v>1.0938E-2</c:v>
                </c:pt>
                <c:pt idx="2">
                  <c:v>1.7271000000000002E-2</c:v>
                </c:pt>
                <c:pt idx="3">
                  <c:v>4.2071999999999998E-2</c:v>
                </c:pt>
                <c:pt idx="4">
                  <c:v>0.54377370000000003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2B7-A0BC-C39187E6E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76671"/>
        <c:axId val="1229742207"/>
      </c:lineChart>
      <c:catAx>
        <c:axId val="126487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42207"/>
        <c:crosses val="autoZero"/>
        <c:auto val="1"/>
        <c:lblAlgn val="ctr"/>
        <c:lblOffset val="100"/>
        <c:noMultiLvlLbl val="0"/>
      </c:catAx>
      <c:valAx>
        <c:axId val="122974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7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Cl/Cd vs AOA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Cl/Cd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Sheet1!$A$33:$A$37</c:f>
              <c:numCache>
                <c:formatCode>General</c:formatCode>
                <c:ptCount val="5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</c:numCache>
            </c:numRef>
          </c:cat>
          <c:val>
            <c:numRef>
              <c:f>Sheet1!$H$33:$H$37</c:f>
              <c:numCache>
                <c:formatCode>General</c:formatCode>
                <c:ptCount val="5"/>
                <c:pt idx="0">
                  <c:v>-11.641339375629407</c:v>
                </c:pt>
                <c:pt idx="1">
                  <c:v>24.110532089961602</c:v>
                </c:pt>
                <c:pt idx="2">
                  <c:v>44.407330206704877</c:v>
                </c:pt>
                <c:pt idx="3">
                  <c:v>23.009840273816316</c:v>
                </c:pt>
                <c:pt idx="4">
                  <c:v>3.5906480949703892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F-444D-9703-FE975BC11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852143"/>
        <c:axId val="1296740335"/>
      </c:lineChart>
      <c:catAx>
        <c:axId val="13048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Angle</a:t>
                </a:r>
                <a:r>
                  <a:rPr lang="en-NZ" baseline="0"/>
                  <a:t> of Attack (AOA) in degrees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40335"/>
        <c:crosses val="autoZero"/>
        <c:auto val="1"/>
        <c:lblAlgn val="ctr"/>
        <c:lblOffset val="100"/>
        <c:noMultiLvlLbl val="0"/>
      </c:catAx>
      <c:valAx>
        <c:axId val="12967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Cl/Cd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85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Domain</a:t>
            </a:r>
            <a:r>
              <a:rPr lang="en-NZ" baseline="0"/>
              <a:t> Convergence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% Difference for drag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General</c:formatCode>
                <c:ptCount val="8"/>
                <c:pt idx="0">
                  <c:v>7.2560000000000002</c:v>
                </c:pt>
                <c:pt idx="1">
                  <c:v>22.512</c:v>
                </c:pt>
                <c:pt idx="2">
                  <c:v>24.477600000000002</c:v>
                </c:pt>
                <c:pt idx="3">
                  <c:v>35.505600000000001</c:v>
                </c:pt>
                <c:pt idx="4">
                  <c:v>77.024000000000001</c:v>
                </c:pt>
                <c:pt idx="5">
                  <c:v>160</c:v>
                </c:pt>
                <c:pt idx="6">
                  <c:v>288</c:v>
                </c:pt>
                <c:pt idx="7">
                  <c:v>448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61.681597917900078</c:v>
                </c:pt>
                <c:pt idx="1">
                  <c:v>9.2581263625176469</c:v>
                </c:pt>
                <c:pt idx="2">
                  <c:v>0.7685446415086622</c:v>
                </c:pt>
                <c:pt idx="3">
                  <c:v>-1.7056938871154657</c:v>
                </c:pt>
                <c:pt idx="4">
                  <c:v>4.576775225693785</c:v>
                </c:pt>
                <c:pt idx="5">
                  <c:v>0.24719019469227854</c:v>
                </c:pt>
                <c:pt idx="6">
                  <c:v>0.23135927142664917</c:v>
                </c:pt>
                <c:pt idx="7">
                  <c:v>1.4853511907105046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8AE-9883-0C9A10F50BA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% Difference for 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Sheet1!$C$3:$C$10</c:f>
              <c:numCache>
                <c:formatCode>General</c:formatCode>
                <c:ptCount val="8"/>
                <c:pt idx="0">
                  <c:v>7.2560000000000002</c:v>
                </c:pt>
                <c:pt idx="1">
                  <c:v>22.512</c:v>
                </c:pt>
                <c:pt idx="2">
                  <c:v>24.477600000000002</c:v>
                </c:pt>
                <c:pt idx="3">
                  <c:v>35.505600000000001</c:v>
                </c:pt>
                <c:pt idx="4">
                  <c:v>77.024000000000001</c:v>
                </c:pt>
                <c:pt idx="5">
                  <c:v>160</c:v>
                </c:pt>
                <c:pt idx="6">
                  <c:v>288</c:v>
                </c:pt>
                <c:pt idx="7">
                  <c:v>448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51.982867743738616</c:v>
                </c:pt>
                <c:pt idx="1">
                  <c:v>11.752142267302032</c:v>
                </c:pt>
                <c:pt idx="2">
                  <c:v>0.81619767993504777</c:v>
                </c:pt>
                <c:pt idx="3">
                  <c:v>3.4592737246803256</c:v>
                </c:pt>
                <c:pt idx="4">
                  <c:v>-1.4868851193080941</c:v>
                </c:pt>
                <c:pt idx="5">
                  <c:v>0.31888760154724416</c:v>
                </c:pt>
                <c:pt idx="6">
                  <c:v>1.1502870925645974</c:v>
                </c:pt>
                <c:pt idx="7">
                  <c:v>-0.1392405367401629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B-48AE-9883-0C9A10F5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613839"/>
        <c:axId val="1229735967"/>
      </c:lineChart>
      <c:catAx>
        <c:axId val="12666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Domain</a:t>
                </a:r>
                <a:r>
                  <a:rPr lang="en-NZ" baseline="0"/>
                  <a:t> Area (m^2)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35967"/>
        <c:crosses val="autoZero"/>
        <c:auto val="1"/>
        <c:lblAlgn val="ctr"/>
        <c:lblOffset val="100"/>
        <c:noMultiLvlLbl val="0"/>
      </c:catAx>
      <c:valAx>
        <c:axId val="122973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Change</a:t>
                </a:r>
                <a:r>
                  <a:rPr lang="en-NZ" baseline="0"/>
                  <a:t> in Cl and Cd (%)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1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Mesh</a:t>
            </a:r>
            <a:r>
              <a:rPr lang="en-NZ" baseline="0"/>
              <a:t> Convergence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Sheet1!$H$18</c:f>
              <c:strCache>
                <c:ptCount val="1"/>
                <c:pt idx="0">
                  <c:v>% Difference for drag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Sheet1!$A$20:$A$25</c:f>
              <c:strCache>
                <c:ptCount val="6"/>
                <c:pt idx="0">
                  <c:v>0.06 m</c:v>
                </c:pt>
                <c:pt idx="1">
                  <c:v>0.04 m</c:v>
                </c:pt>
                <c:pt idx="2">
                  <c:v>0.03 m</c:v>
                </c:pt>
                <c:pt idx="3">
                  <c:v>0.02 m</c:v>
                </c:pt>
                <c:pt idx="4">
                  <c:v>0.01 m</c:v>
                </c:pt>
                <c:pt idx="5">
                  <c:v>0.005 m</c:v>
                </c:pt>
              </c:strCache>
            </c:strRef>
          </c:cat>
          <c:val>
            <c:numRef>
              <c:f>Sheet1!$H$20:$H$25</c:f>
              <c:numCache>
                <c:formatCode>General</c:formatCode>
                <c:ptCount val="6"/>
                <c:pt idx="0">
                  <c:v>8.501723108745928</c:v>
                </c:pt>
                <c:pt idx="1">
                  <c:v>17.256956607628059</c:v>
                </c:pt>
                <c:pt idx="2">
                  <c:v>12.374111572194831</c:v>
                </c:pt>
                <c:pt idx="3">
                  <c:v>10.797891727165229</c:v>
                </c:pt>
                <c:pt idx="4">
                  <c:v>10.224728940221592</c:v>
                </c:pt>
                <c:pt idx="5">
                  <c:v>3.4837166867384339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B-43B6-875A-DFE712ECB2A4}"/>
            </c:ext>
          </c:extLst>
        </c:ser>
        <c:ser>
          <c:idx val="1"/>
          <c:order val="1"/>
          <c:tx>
            <c:strRef>
              <c:f>Sheet1!$I$18</c:f>
              <c:strCache>
                <c:ptCount val="1"/>
                <c:pt idx="0">
                  <c:v>% Difference for lift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Sheet1!$A$20:$A$25</c:f>
              <c:strCache>
                <c:ptCount val="6"/>
                <c:pt idx="0">
                  <c:v>0.06 m</c:v>
                </c:pt>
                <c:pt idx="1">
                  <c:v>0.04 m</c:v>
                </c:pt>
                <c:pt idx="2">
                  <c:v>0.03 m</c:v>
                </c:pt>
                <c:pt idx="3">
                  <c:v>0.02 m</c:v>
                </c:pt>
                <c:pt idx="4">
                  <c:v>0.01 m</c:v>
                </c:pt>
                <c:pt idx="5">
                  <c:v>0.005 m</c:v>
                </c:pt>
              </c:strCache>
            </c:strRef>
          </c:cat>
          <c:val>
            <c:numRef>
              <c:f>Sheet1!$I$20:$I$25</c:f>
              <c:numCache>
                <c:formatCode>General</c:formatCode>
                <c:ptCount val="6"/>
                <c:pt idx="0">
                  <c:v>2.9585326245366401</c:v>
                </c:pt>
                <c:pt idx="1">
                  <c:v>9.1770682519005717</c:v>
                </c:pt>
                <c:pt idx="2">
                  <c:v>6.8719128773797156</c:v>
                </c:pt>
                <c:pt idx="3">
                  <c:v>7.8102369061788481</c:v>
                </c:pt>
                <c:pt idx="4">
                  <c:v>0.62000282878998036</c:v>
                </c:pt>
                <c:pt idx="5">
                  <c:v>8.9966688870038378E-2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B-43B6-875A-DFE712ECB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286383"/>
        <c:axId val="1296730735"/>
      </c:lineChart>
      <c:catAx>
        <c:axId val="136328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Fine</a:t>
                </a:r>
                <a:r>
                  <a:rPr lang="en-NZ" baseline="0"/>
                  <a:t> Mesh Size (m)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30735"/>
        <c:crosses val="autoZero"/>
        <c:auto val="1"/>
        <c:lblAlgn val="ctr"/>
        <c:lblOffset val="100"/>
        <c:noMultiLvlLbl val="0"/>
      </c:catAx>
      <c:valAx>
        <c:axId val="12967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Change</a:t>
                </a:r>
                <a:r>
                  <a:rPr lang="en-NZ" baseline="0"/>
                  <a:t> in Cl and Cd (%)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28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39</xdr:row>
      <xdr:rowOff>156210</xdr:rowOff>
    </xdr:from>
    <xdr:to>
      <xdr:col>3</xdr:col>
      <xdr:colOff>0</xdr:colOff>
      <xdr:row>54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718C4C-6A10-EB6A-9935-83271D29A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678180</xdr:colOff>
      <xdr:row>39</xdr:row>
      <xdr:rowOff>102870</xdr:rowOff>
    </xdr:from>
    <xdr:to>
      <xdr:col>6</xdr:col>
      <xdr:colOff>137160</xdr:colOff>
      <xdr:row>54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06DB66-977D-C54C-B661-49282227F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39</xdr:row>
      <xdr:rowOff>80010</xdr:rowOff>
    </xdr:from>
    <xdr:to>
      <xdr:col>9</xdr:col>
      <xdr:colOff>457200</xdr:colOff>
      <xdr:row>54</xdr:row>
      <xdr:rowOff>80010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CE4C30-9609-D11C-DBF6-FB95ADA63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792481</xdr:colOff>
      <xdr:row>57</xdr:row>
      <xdr:rowOff>49530</xdr:rowOff>
    </xdr:from>
    <xdr:to>
      <xdr:col>3</xdr:col>
      <xdr:colOff>933450</xdr:colOff>
      <xdr:row>70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F4FB18-0ECC-98A0-A2CE-2D1CCD11B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1238250</xdr:colOff>
      <xdr:row>57</xdr:row>
      <xdr:rowOff>23812</xdr:rowOff>
    </xdr:from>
    <xdr:to>
      <xdr:col>6</xdr:col>
      <xdr:colOff>838200</xdr:colOff>
      <xdr:row>71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8C5002-0484-B13F-3B06-4CEC2CD99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1362075</xdr:colOff>
      <xdr:row>56</xdr:row>
      <xdr:rowOff>138112</xdr:rowOff>
    </xdr:from>
    <xdr:to>
      <xdr:col>11</xdr:col>
      <xdr:colOff>190500</xdr:colOff>
      <xdr:row>71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171D3-9E1D-609A-6D32-4A9A1035A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1114425</xdr:colOff>
      <xdr:row>72</xdr:row>
      <xdr:rowOff>147637</xdr:rowOff>
    </xdr:from>
    <xdr:to>
      <xdr:col>3</xdr:col>
      <xdr:colOff>914400</xdr:colOff>
      <xdr:row>87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2DD93-57BB-8695-8C64-2272A6CCA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514350</xdr:colOff>
      <xdr:row>17</xdr:row>
      <xdr:rowOff>23812</xdr:rowOff>
    </xdr:from>
    <xdr:to>
      <xdr:col>17</xdr:col>
      <xdr:colOff>209550</xdr:colOff>
      <xdr:row>31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4F2066-A525-476A-B4AC-9AC2AA0A2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295275</xdr:colOff>
      <xdr:row>33</xdr:row>
      <xdr:rowOff>71437</xdr:rowOff>
    </xdr:from>
    <xdr:to>
      <xdr:col>17</xdr:col>
      <xdr:colOff>600075</xdr:colOff>
      <xdr:row>47</xdr:row>
      <xdr:rowOff>147637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5F39DC9-E40A-F607-63C2-FB84F0C01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A25" workbookViewId="0">
      <selection activeCell="I30" sqref="I30"/>
    </sheetView>
  </sheetViews>
  <sheetFormatPr defaultRowHeight="15" x14ac:dyDescent="0.25"/>
  <cols>
    <col min="1" max="1" width="27.85546875" customWidth="1"/>
    <col min="2" max="2" width="27.7109375" customWidth="1"/>
    <col min="3" max="3" width="16" customWidth="1"/>
    <col min="4" max="4" width="28.140625" customWidth="1"/>
    <col min="5" max="5" width="25.42578125" customWidth="1"/>
    <col min="6" max="6" width="21" customWidth="1"/>
    <col min="7" max="7" width="23.7109375" customWidth="1"/>
    <col min="8" max="8" width="24" customWidth="1"/>
    <col min="9" max="9" width="20.140625" customWidth="1"/>
  </cols>
  <sheetData>
    <row r="1" spans="1:9" x14ac:dyDescent="0.25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6</v>
      </c>
    </row>
    <row r="2" spans="1:9" x14ac:dyDescent="0.25">
      <c r="A2">
        <v>2.0611999999999999</v>
      </c>
      <c r="B2">
        <v>0.71845999999999999</v>
      </c>
      <c r="C2">
        <f t="shared" ref="C2:C10" si="0">A2*B2</f>
        <v>1.4808897519999999</v>
      </c>
      <c r="D2">
        <v>2.9554008999999999E-2</v>
      </c>
      <c r="E2">
        <v>0.71810739999999995</v>
      </c>
      <c r="F2" t="s">
        <v>7</v>
      </c>
      <c r="G2" t="s">
        <v>7</v>
      </c>
    </row>
    <row r="3" spans="1:9" x14ac:dyDescent="0.25">
      <c r="A3">
        <v>3.6280000000000001</v>
      </c>
      <c r="B3">
        <v>2</v>
      </c>
      <c r="C3">
        <f t="shared" si="0"/>
        <v>7.2560000000000002</v>
      </c>
      <c r="D3">
        <v>1.1324624E-2</v>
      </c>
      <c r="E3">
        <v>0.34481457999999998</v>
      </c>
      <c r="F3">
        <f t="shared" ref="F3:G10" si="1">(D2-D3)/D2*100</f>
        <v>61.681597917900078</v>
      </c>
      <c r="G3">
        <f t="shared" si="1"/>
        <v>51.982867743738616</v>
      </c>
    </row>
    <row r="4" spans="1:9" x14ac:dyDescent="0.25">
      <c r="A4">
        <v>5.6280000000000001</v>
      </c>
      <c r="B4">
        <v>4</v>
      </c>
      <c r="C4">
        <f t="shared" si="0"/>
        <v>22.512</v>
      </c>
      <c r="D4">
        <v>1.0276176E-2</v>
      </c>
      <c r="E4">
        <v>0.30429148</v>
      </c>
      <c r="F4">
        <f t="shared" si="1"/>
        <v>9.2581263625176469</v>
      </c>
      <c r="G4">
        <f t="shared" si="1"/>
        <v>11.752142267302032</v>
      </c>
    </row>
    <row r="5" spans="1:9" x14ac:dyDescent="0.25">
      <c r="A5">
        <v>5.8280000000000003</v>
      </c>
      <c r="B5">
        <v>4.2</v>
      </c>
      <c r="C5">
        <f t="shared" si="0"/>
        <v>24.477600000000002</v>
      </c>
      <c r="D5">
        <v>1.0197199000000001E-2</v>
      </c>
      <c r="E5">
        <v>0.30180785999999998</v>
      </c>
      <c r="F5" s="1">
        <f t="shared" si="1"/>
        <v>0.7685446415086622</v>
      </c>
      <c r="G5" s="1">
        <f t="shared" si="1"/>
        <v>0.81619767993504777</v>
      </c>
      <c r="I5" t="s">
        <v>8</v>
      </c>
    </row>
    <row r="6" spans="1:9" x14ac:dyDescent="0.25">
      <c r="A6">
        <v>6.8280000000000003</v>
      </c>
      <c r="B6">
        <v>5.2</v>
      </c>
      <c r="C6">
        <f t="shared" si="0"/>
        <v>35.505600000000001</v>
      </c>
      <c r="D6">
        <v>1.0371132E-2</v>
      </c>
      <c r="E6">
        <v>0.2913675</v>
      </c>
      <c r="F6" s="1">
        <f t="shared" si="1"/>
        <v>-1.7056938871154657</v>
      </c>
      <c r="G6" s="1">
        <f t="shared" si="1"/>
        <v>3.4592737246803256</v>
      </c>
      <c r="I6" t="s">
        <v>9</v>
      </c>
    </row>
    <row r="7" spans="1:9" x14ac:dyDescent="0.25">
      <c r="A7">
        <v>9.6280000000000001</v>
      </c>
      <c r="B7">
        <v>8</v>
      </c>
      <c r="C7">
        <f t="shared" si="0"/>
        <v>77.024000000000001</v>
      </c>
      <c r="D7">
        <v>9.8964685999999996E-3</v>
      </c>
      <c r="E7">
        <v>0.29569980000000001</v>
      </c>
      <c r="F7" s="1">
        <f t="shared" si="1"/>
        <v>4.576775225693785</v>
      </c>
      <c r="G7" s="1">
        <f t="shared" si="1"/>
        <v>-1.4868851193080941</v>
      </c>
    </row>
    <row r="8" spans="1:9" x14ac:dyDescent="0.25">
      <c r="A8">
        <v>20</v>
      </c>
      <c r="B8">
        <v>8</v>
      </c>
      <c r="C8">
        <f t="shared" si="0"/>
        <v>160</v>
      </c>
      <c r="D8">
        <v>9.8720054999999994E-3</v>
      </c>
      <c r="E8">
        <v>0.29475685000000001</v>
      </c>
      <c r="F8" s="1">
        <f t="shared" si="1"/>
        <v>0.24719019469227854</v>
      </c>
      <c r="G8" s="1">
        <f t="shared" si="1"/>
        <v>0.31888760154724416</v>
      </c>
    </row>
    <row r="9" spans="1:9" x14ac:dyDescent="0.25">
      <c r="A9">
        <v>24</v>
      </c>
      <c r="B9">
        <v>12</v>
      </c>
      <c r="C9">
        <f t="shared" si="0"/>
        <v>288</v>
      </c>
      <c r="D9">
        <v>9.8491657000000007E-3</v>
      </c>
      <c r="E9">
        <v>0.29136630000000002</v>
      </c>
      <c r="F9" s="1">
        <f t="shared" si="1"/>
        <v>0.23135927142664917</v>
      </c>
      <c r="G9" s="1">
        <f t="shared" si="1"/>
        <v>1.1502870925645974</v>
      </c>
      <c r="H9" t="s">
        <v>24</v>
      </c>
      <c r="I9" t="s">
        <v>27</v>
      </c>
    </row>
    <row r="10" spans="1:9" x14ac:dyDescent="0.25">
      <c r="A10">
        <v>32</v>
      </c>
      <c r="B10">
        <v>14</v>
      </c>
      <c r="C10">
        <f t="shared" si="0"/>
        <v>448</v>
      </c>
      <c r="D10">
        <v>9.7028710000000001E-3</v>
      </c>
      <c r="E10">
        <v>0.29177199999999998</v>
      </c>
      <c r="F10" s="1">
        <f t="shared" si="1"/>
        <v>1.4853511907105046</v>
      </c>
      <c r="G10" s="1">
        <f t="shared" si="1"/>
        <v>-0.1392405367401629</v>
      </c>
      <c r="H10" t="s">
        <v>25</v>
      </c>
      <c r="I10" t="s">
        <v>26</v>
      </c>
    </row>
    <row r="11" spans="1:9" x14ac:dyDescent="0.25">
      <c r="A11" s="5"/>
    </row>
    <row r="12" spans="1:9" x14ac:dyDescent="0.25">
      <c r="A12" s="4" t="s">
        <v>10</v>
      </c>
    </row>
    <row r="13" spans="1:9" x14ac:dyDescent="0.25">
      <c r="A13" t="s">
        <v>11</v>
      </c>
      <c r="B13" t="s">
        <v>12</v>
      </c>
      <c r="C13" t="s">
        <v>13</v>
      </c>
      <c r="D13" t="s">
        <v>14</v>
      </c>
    </row>
    <row r="14" spans="1:9" x14ac:dyDescent="0.25">
      <c r="A14">
        <v>6</v>
      </c>
      <c r="B14">
        <v>18</v>
      </c>
      <c r="C14">
        <v>6</v>
      </c>
      <c r="D14">
        <v>6</v>
      </c>
    </row>
    <row r="17" spans="1:9" x14ac:dyDescent="0.25">
      <c r="A17" s="2" t="s">
        <v>15</v>
      </c>
    </row>
    <row r="18" spans="1:9" x14ac:dyDescent="0.25">
      <c r="A18" t="s">
        <v>28</v>
      </c>
      <c r="B18" t="s">
        <v>29</v>
      </c>
      <c r="C18" t="s">
        <v>22</v>
      </c>
      <c r="D18" t="s">
        <v>20</v>
      </c>
      <c r="E18" t="s">
        <v>23</v>
      </c>
      <c r="F18" t="s">
        <v>3</v>
      </c>
      <c r="G18" t="s">
        <v>4</v>
      </c>
      <c r="H18" t="s">
        <v>5</v>
      </c>
      <c r="I18" t="s">
        <v>6</v>
      </c>
    </row>
    <row r="19" spans="1:9" x14ac:dyDescent="0.25">
      <c r="A19" t="s">
        <v>21</v>
      </c>
      <c r="B19" t="s">
        <v>30</v>
      </c>
      <c r="C19">
        <v>8164</v>
      </c>
      <c r="D19">
        <f>SQRT(1/C19)</f>
        <v>1.1067473785474295E-2</v>
      </c>
      <c r="E19" t="s">
        <v>7</v>
      </c>
      <c r="F19">
        <v>1.8544970000000001E-2</v>
      </c>
      <c r="G19">
        <v>0.23978103000000001</v>
      </c>
      <c r="H19" t="s">
        <v>7</v>
      </c>
      <c r="I19" t="s">
        <v>7</v>
      </c>
    </row>
    <row r="20" spans="1:9" x14ac:dyDescent="0.25">
      <c r="A20" t="s">
        <v>16</v>
      </c>
      <c r="B20" t="s">
        <v>30</v>
      </c>
      <c r="C20">
        <v>14231</v>
      </c>
      <c r="D20">
        <f>SQRT(1/C20)</f>
        <v>8.3826684755424017E-3</v>
      </c>
      <c r="E20">
        <f>D19/D20</f>
        <v>1.3202805070682664</v>
      </c>
      <c r="F20">
        <v>1.6968328000000001E-2</v>
      </c>
      <c r="G20">
        <v>0.24687503</v>
      </c>
      <c r="H20">
        <f>(F19-F20)/F19*100</f>
        <v>8.501723108745928</v>
      </c>
      <c r="I20">
        <f>ABS((G19-G20)/G19*100)</f>
        <v>2.9585326245366401</v>
      </c>
    </row>
    <row r="21" spans="1:9" x14ac:dyDescent="0.25">
      <c r="A21" t="s">
        <v>17</v>
      </c>
      <c r="B21" t="s">
        <v>30</v>
      </c>
      <c r="C21">
        <v>24684</v>
      </c>
      <c r="D21">
        <f t="shared" ref="D21:D24" si="2">SQRT(1/C21)</f>
        <v>6.3649094728545899E-3</v>
      </c>
      <c r="E21">
        <f t="shared" ref="E21:E25" si="3">D20/D21</f>
        <v>1.3170129930823462</v>
      </c>
      <c r="F21">
        <v>1.4040110999999999E-2</v>
      </c>
      <c r="G21">
        <v>0.26953092000000001</v>
      </c>
      <c r="H21">
        <f t="shared" ref="H21:H25" si="4">(F20-F21)/F20*100</f>
        <v>17.256956607628059</v>
      </c>
      <c r="I21">
        <f>ABS((G20-G21)/G20*100)</f>
        <v>9.1770682519005717</v>
      </c>
    </row>
    <row r="22" spans="1:9" x14ac:dyDescent="0.25">
      <c r="A22" t="s">
        <v>18</v>
      </c>
      <c r="B22" t="s">
        <v>30</v>
      </c>
      <c r="C22">
        <v>45170</v>
      </c>
      <c r="D22">
        <f t="shared" si="2"/>
        <v>4.7051660500043776E-3</v>
      </c>
      <c r="E22">
        <f t="shared" si="3"/>
        <v>1.3527491708499146</v>
      </c>
      <c r="F22">
        <v>1.2302772E-2</v>
      </c>
      <c r="G22">
        <v>0.28805285000000003</v>
      </c>
      <c r="H22">
        <f t="shared" si="4"/>
        <v>12.374111572194831</v>
      </c>
      <c r="I22">
        <f>ABS((G21-G22)/G21*100)</f>
        <v>6.8719128773797156</v>
      </c>
    </row>
    <row r="23" spans="1:9" x14ac:dyDescent="0.25">
      <c r="A23" s="6" t="s">
        <v>31</v>
      </c>
      <c r="B23" s="6" t="s">
        <v>30</v>
      </c>
      <c r="C23" s="6">
        <v>93163</v>
      </c>
      <c r="D23" s="6">
        <f t="shared" si="2"/>
        <v>3.2762593054010284E-3</v>
      </c>
      <c r="E23" s="6">
        <f t="shared" si="3"/>
        <v>1.436139698175827</v>
      </c>
      <c r="F23" s="6">
        <v>1.0974332E-2</v>
      </c>
      <c r="G23" s="6">
        <v>0.26555524000000003</v>
      </c>
      <c r="H23" s="6">
        <f t="shared" si="4"/>
        <v>10.797891727165229</v>
      </c>
      <c r="I23" s="6">
        <f t="shared" ref="I21:I25" si="5">(G22-G23)/G22*100</f>
        <v>7.8102369061788481</v>
      </c>
    </row>
    <row r="24" spans="1:9" x14ac:dyDescent="0.25">
      <c r="A24" t="s">
        <v>19</v>
      </c>
      <c r="B24" t="s">
        <v>30</v>
      </c>
      <c r="C24">
        <v>226459</v>
      </c>
      <c r="D24">
        <f t="shared" si="2"/>
        <v>2.1013829654395653E-3</v>
      </c>
      <c r="E24">
        <f t="shared" si="3"/>
        <v>1.5590967278616459</v>
      </c>
      <c r="F24">
        <v>9.8522363000000009E-3</v>
      </c>
      <c r="G24">
        <v>0.26390879</v>
      </c>
      <c r="H24">
        <f t="shared" si="4"/>
        <v>10.224728940221592</v>
      </c>
      <c r="I24">
        <f t="shared" si="5"/>
        <v>0.62000282878998036</v>
      </c>
    </row>
    <row r="25" spans="1:9" x14ac:dyDescent="0.25">
      <c r="A25" t="s">
        <v>32</v>
      </c>
      <c r="B25" t="s">
        <v>30</v>
      </c>
      <c r="C25">
        <v>845227</v>
      </c>
      <c r="D25">
        <f>SQRT(1/C25)</f>
        <v>1.0877104954927549E-3</v>
      </c>
      <c r="E25">
        <f t="shared" si="3"/>
        <v>1.9319322321033561</v>
      </c>
      <c r="F25">
        <v>9.5090122999999995E-3</v>
      </c>
      <c r="G25">
        <v>0.26414621999999999</v>
      </c>
      <c r="H25">
        <f t="shared" si="4"/>
        <v>3.4837166867384339</v>
      </c>
      <c r="I25">
        <f>ABS((G24-G25)/G24*100)</f>
        <v>8.9966688870038378E-2</v>
      </c>
    </row>
    <row r="28" spans="1:9" x14ac:dyDescent="0.25">
      <c r="A28" t="s">
        <v>33</v>
      </c>
    </row>
    <row r="29" spans="1:9" x14ac:dyDescent="0.25">
      <c r="A29" t="s">
        <v>34</v>
      </c>
    </row>
    <row r="31" spans="1:9" x14ac:dyDescent="0.25">
      <c r="A31" s="7" t="s">
        <v>35</v>
      </c>
    </row>
    <row r="32" spans="1:9" x14ac:dyDescent="0.25">
      <c r="A32" t="s">
        <v>36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G32" t="s">
        <v>42</v>
      </c>
      <c r="H32" t="s">
        <v>43</v>
      </c>
      <c r="I32" t="s">
        <v>44</v>
      </c>
    </row>
    <row r="33" spans="1:9" x14ac:dyDescent="0.25">
      <c r="A33">
        <v>-5</v>
      </c>
      <c r="B33">
        <v>-917.57059000000004</v>
      </c>
      <c r="C33">
        <v>-0.23119700000000001</v>
      </c>
      <c r="D33">
        <v>78.822073000000003</v>
      </c>
      <c r="E33">
        <v>1.9859999999999999E-2</v>
      </c>
      <c r="F33">
        <v>-0.3422</v>
      </c>
      <c r="G33">
        <v>1.1089999999999999E-2</v>
      </c>
      <c r="H33">
        <f>C33/E33</f>
        <v>-11.641339375629407</v>
      </c>
      <c r="I33">
        <f>F33/G33</f>
        <v>-30.85662759242561</v>
      </c>
    </row>
    <row r="34" spans="1:9" x14ac:dyDescent="0.25">
      <c r="A34">
        <v>0</v>
      </c>
      <c r="B34">
        <v>1046.6519000000001</v>
      </c>
      <c r="C34">
        <v>0.26372099999999998</v>
      </c>
      <c r="D34">
        <v>43.411212999999996</v>
      </c>
      <c r="E34">
        <v>1.0938E-2</v>
      </c>
      <c r="F34">
        <v>0.1757</v>
      </c>
      <c r="G34">
        <v>5.0499999999999998E-3</v>
      </c>
      <c r="H34">
        <f t="shared" ref="H34:H38" si="6">C34/E34</f>
        <v>24.110532089961602</v>
      </c>
      <c r="I34">
        <f t="shared" ref="I34:I36" si="7">F34/G34</f>
        <v>34.792079207920793</v>
      </c>
    </row>
    <row r="35" spans="1:9" x14ac:dyDescent="0.25">
      <c r="A35">
        <v>5</v>
      </c>
      <c r="B35">
        <v>3043.8941</v>
      </c>
      <c r="C35">
        <v>0.76695899999999995</v>
      </c>
      <c r="D35">
        <v>68.545665999999997</v>
      </c>
      <c r="E35">
        <v>1.7271000000000002E-2</v>
      </c>
      <c r="F35">
        <v>0.66</v>
      </c>
      <c r="G35">
        <v>1.1039999999999999E-2</v>
      </c>
      <c r="H35">
        <f t="shared" si="6"/>
        <v>44.407330206704877</v>
      </c>
      <c r="I35">
        <f t="shared" si="7"/>
        <v>59.782608695652179</v>
      </c>
    </row>
    <row r="36" spans="1:9" x14ac:dyDescent="0.25">
      <c r="A36">
        <v>10</v>
      </c>
      <c r="B36">
        <v>3842.0934000000002</v>
      </c>
      <c r="C36">
        <v>0.96806999999999999</v>
      </c>
      <c r="D36">
        <v>166.97519</v>
      </c>
      <c r="E36">
        <v>4.2071999999999998E-2</v>
      </c>
      <c r="F36">
        <v>1.0710999999999999</v>
      </c>
      <c r="G36">
        <v>3.0700000000000002E-2</v>
      </c>
      <c r="H36">
        <f t="shared" si="6"/>
        <v>23.009840273816316</v>
      </c>
      <c r="I36">
        <f t="shared" si="7"/>
        <v>34.889250814332243</v>
      </c>
    </row>
    <row r="37" spans="1:9" x14ac:dyDescent="0.25">
      <c r="A37">
        <v>15</v>
      </c>
      <c r="B37">
        <v>7749.0672999999997</v>
      </c>
      <c r="C37">
        <v>1.9524999999999999</v>
      </c>
      <c r="D37">
        <v>2158.1179000000002</v>
      </c>
      <c r="E37">
        <v>0.54377370000000003</v>
      </c>
      <c r="F37" t="s">
        <v>7</v>
      </c>
      <c r="G37" t="s">
        <v>7</v>
      </c>
      <c r="H37">
        <f t="shared" si="6"/>
        <v>3.5906480949703892</v>
      </c>
    </row>
    <row r="38" spans="1:9" x14ac:dyDescent="0.25">
      <c r="A38">
        <v>20</v>
      </c>
      <c r="B38">
        <v>6625.8742000000002</v>
      </c>
      <c r="C38">
        <v>1.6694899999999999</v>
      </c>
      <c r="D38">
        <v>2906.4699000000001</v>
      </c>
      <c r="E38">
        <v>0.73233300000000001</v>
      </c>
      <c r="F38" t="s">
        <v>7</v>
      </c>
      <c r="G38" t="s">
        <v>7</v>
      </c>
      <c r="H38">
        <f t="shared" si="6"/>
        <v>2.2796869730027187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Terekhin</dc:creator>
  <cp:lastModifiedBy>Michael Terekhin</cp:lastModifiedBy>
  <dcterms:created xsi:type="dcterms:W3CDTF">2015-06-05T18:17:20Z</dcterms:created>
  <dcterms:modified xsi:type="dcterms:W3CDTF">2023-10-10T01:51:40Z</dcterms:modified>
</cp:coreProperties>
</file>