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Survey/rose survey/"/>
    </mc:Choice>
  </mc:AlternateContent>
  <xr:revisionPtr revIDLastSave="0" documentId="14_{FC2481ED-F614-43C2-8520-3C3767223B1E}" xr6:coauthVersionLast="47" xr6:coauthVersionMax="47" xr10:uidLastSave="{00000000-0000-0000-0000-000000000000}"/>
  <bookViews>
    <workbookView xWindow="-120" yWindow="-120" windowWidth="29040" windowHeight="15840" xr2:uid="{287E9A6C-4EDA-4A50-9974-F4E060CF4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17" i="1"/>
  <c r="N12" i="1"/>
  <c r="N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<sst xmlns="http://schemas.openxmlformats.org/spreadsheetml/2006/main" count="54" uniqueCount="35">
  <si>
    <t>Plant ID</t>
  </si>
  <si>
    <t>LCI_1</t>
  </si>
  <si>
    <t>LCI_2</t>
  </si>
  <si>
    <t>LCI_3</t>
  </si>
  <si>
    <t>LCI_Final1</t>
  </si>
  <si>
    <t>LCI_Final2</t>
  </si>
  <si>
    <t>LCI_Final3</t>
  </si>
  <si>
    <t>Fresh_shoot</t>
  </si>
  <si>
    <t>Dry_shoot</t>
  </si>
  <si>
    <t>R0101</t>
  </si>
  <si>
    <t>R0102</t>
  </si>
  <si>
    <t>R0103</t>
  </si>
  <si>
    <t>R0104</t>
  </si>
  <si>
    <t>R0105</t>
  </si>
  <si>
    <t>R0201</t>
  </si>
  <si>
    <t>R0202</t>
  </si>
  <si>
    <t>R0203</t>
  </si>
  <si>
    <t>R0204</t>
  </si>
  <si>
    <t>R0205</t>
  </si>
  <si>
    <t>R0301</t>
  </si>
  <si>
    <t>R0302</t>
  </si>
  <si>
    <t>R0303</t>
  </si>
  <si>
    <t>R0304</t>
  </si>
  <si>
    <t>R0305</t>
  </si>
  <si>
    <t>R0401</t>
  </si>
  <si>
    <t>R0402</t>
  </si>
  <si>
    <t>R0403</t>
  </si>
  <si>
    <t>R0404</t>
  </si>
  <si>
    <t>R0405</t>
  </si>
  <si>
    <t>CO2</t>
  </si>
  <si>
    <t>Temp</t>
  </si>
  <si>
    <t>LCI_FinalAvg</t>
  </si>
  <si>
    <t>=</t>
  </si>
  <si>
    <t>=AVERAGE(E3:G3)</t>
  </si>
  <si>
    <t>=Average(E2:G2)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</si>
</sst>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16E1-6A09-49E9-A50E-7076D06A9DE5}">
  <dimension ref="A1:N21"/>
  <sheetViews>
    <sheetView tabSelected="1" workbookViewId="0">
      <selection activeCell="T14" sqref="T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  <c r="K1" t="s">
        <v>30</v>
      </c>
      <c r="L1" t="s">
        <v>31</v>
      </c>
    </row>
    <row r="2" spans="1:14" x14ac:dyDescent="0.25">
      <c r="A2" t="s">
        <v>9</v>
      </c>
      <c r="B2" s="2">
        <f>1.15/0.9-1</f>
        <v>0.27777777777777768</v>
      </c>
      <c r="C2" s="2">
        <f>1.5/1-1</f>
        <v>0.5</v>
      </c>
      <c r="D2" s="2">
        <f>1.25/0.8-1</f>
        <v>0.5625</v>
      </c>
      <c r="E2" s="2">
        <f>1.4/0.8-1</f>
        <v>0.74999999999999978</v>
      </c>
      <c r="F2" s="2">
        <f>1.1/0.6-1</f>
        <v>0.83333333333333348</v>
      </c>
      <c r="G2" s="2">
        <f>1.3/0.7-1</f>
        <v>0.85714285714285743</v>
      </c>
      <c r="H2">
        <v>14.75</v>
      </c>
      <c r="I2">
        <v>5.09</v>
      </c>
      <c r="J2">
        <v>800</v>
      </c>
      <c r="K2">
        <v>38</v>
      </c>
      <c r="L2" s="1" t="s">
        <v>34</v>
      </c>
      <c r="N2">
        <f>AVERAGE(I2:I6)</f>
        <v>3.95</v>
      </c>
    </row>
    <row r="3" spans="1:14" x14ac:dyDescent="0.25">
      <c r="A3" t="s">
        <v>10</v>
      </c>
      <c r="B3" s="2">
        <f>1.6/1.15-1</f>
        <v>0.39130434782608714</v>
      </c>
      <c r="C3" s="2">
        <f>1.2/0.7-1</f>
        <v>0.71428571428571441</v>
      </c>
      <c r="D3" s="2">
        <f>0.65/0.4-1</f>
        <v>0.625</v>
      </c>
      <c r="E3" s="2">
        <f>1.4/0.8-1</f>
        <v>0.74999999999999978</v>
      </c>
      <c r="F3" s="2">
        <f>1.2/0.8-1</f>
        <v>0.49999999999999978</v>
      </c>
      <c r="G3" s="2">
        <f>1.1/0.9-1</f>
        <v>0.22222222222222232</v>
      </c>
      <c r="H3">
        <v>9.9600000000000009</v>
      </c>
      <c r="I3">
        <v>3.28</v>
      </c>
      <c r="J3">
        <v>800</v>
      </c>
      <c r="K3">
        <v>38</v>
      </c>
      <c r="L3" s="1" t="s">
        <v>33</v>
      </c>
    </row>
    <row r="4" spans="1:14" x14ac:dyDescent="0.25">
      <c r="A4" t="s">
        <v>11</v>
      </c>
      <c r="B4" s="2">
        <f>1.5/1.1-1</f>
        <v>0.36363636363636354</v>
      </c>
      <c r="C4" s="2">
        <f>1.4/1-1</f>
        <v>0.39999999999999991</v>
      </c>
      <c r="D4" s="2">
        <f>1.5/0.7-1</f>
        <v>1.1428571428571428</v>
      </c>
      <c r="E4" s="2">
        <f>1.3/0.6-1</f>
        <v>1.166666666666667</v>
      </c>
      <c r="F4" s="2">
        <f>1.5/1-1</f>
        <v>0.5</v>
      </c>
      <c r="G4" s="2">
        <f>1.2/0.7-1</f>
        <v>0.71428571428571441</v>
      </c>
      <c r="H4">
        <v>13.42</v>
      </c>
      <c r="I4">
        <v>4.66</v>
      </c>
      <c r="J4">
        <v>800</v>
      </c>
      <c r="K4">
        <v>38</v>
      </c>
      <c r="L4" s="1" t="s">
        <v>33</v>
      </c>
    </row>
    <row r="5" spans="1:14" x14ac:dyDescent="0.25">
      <c r="A5" t="s">
        <v>12</v>
      </c>
      <c r="B5" s="2">
        <f>2/1.5-1</f>
        <v>0.33333333333333326</v>
      </c>
      <c r="C5" s="2">
        <f>1.6/1-1</f>
        <v>0.60000000000000009</v>
      </c>
      <c r="D5" s="2">
        <f>1.5/1.2-1</f>
        <v>0.25</v>
      </c>
      <c r="E5" s="2">
        <f>1.6/1.1-1</f>
        <v>0.45454545454545459</v>
      </c>
      <c r="F5" s="2" t="s">
        <v>32</v>
      </c>
      <c r="G5" s="2" t="s">
        <v>32</v>
      </c>
      <c r="H5">
        <v>4.49</v>
      </c>
      <c r="I5">
        <v>2.39</v>
      </c>
      <c r="J5">
        <v>800</v>
      </c>
      <c r="K5">
        <v>38</v>
      </c>
      <c r="L5" s="1" t="s">
        <v>33</v>
      </c>
    </row>
    <row r="6" spans="1:14" x14ac:dyDescent="0.25">
      <c r="A6" t="s">
        <v>13</v>
      </c>
      <c r="B6" s="2">
        <f>1.8/1.4-1</f>
        <v>0.28571428571428581</v>
      </c>
      <c r="C6" s="2">
        <f>1.3/1-1</f>
        <v>0.30000000000000004</v>
      </c>
      <c r="D6" s="2">
        <f>1.25/1-1</f>
        <v>0.25</v>
      </c>
      <c r="E6" s="2">
        <f>1.1/0.6-1</f>
        <v>0.83333333333333348</v>
      </c>
      <c r="F6" s="2">
        <f>1.3/0.8-1</f>
        <v>0.625</v>
      </c>
      <c r="G6" s="2">
        <f>1.3/0.9-1</f>
        <v>0.44444444444444442</v>
      </c>
      <c r="H6">
        <v>12.21</v>
      </c>
      <c r="I6">
        <v>4.33</v>
      </c>
      <c r="J6">
        <v>800</v>
      </c>
      <c r="K6">
        <v>38</v>
      </c>
      <c r="L6" s="1" t="s">
        <v>33</v>
      </c>
    </row>
    <row r="7" spans="1:14" x14ac:dyDescent="0.25">
      <c r="A7" t="s">
        <v>14</v>
      </c>
      <c r="B7" s="2">
        <f>1.35/1.3-1</f>
        <v>3.8461538461538547E-2</v>
      </c>
      <c r="C7" s="2">
        <f>1.2/1-1</f>
        <v>0.19999999999999996</v>
      </c>
      <c r="D7" s="2">
        <f>1.15/1-1</f>
        <v>0.14999999999999991</v>
      </c>
      <c r="E7" s="2">
        <f>1.5/1.4-1</f>
        <v>7.1428571428571397E-2</v>
      </c>
      <c r="F7" s="2">
        <f>1.3/1.2-1</f>
        <v>8.3333333333333481E-2</v>
      </c>
      <c r="G7" s="2">
        <f>1.6/1.6-1</f>
        <v>0</v>
      </c>
      <c r="H7">
        <v>6.2</v>
      </c>
      <c r="I7">
        <v>1.72</v>
      </c>
      <c r="J7">
        <v>400</v>
      </c>
      <c r="K7">
        <v>38</v>
      </c>
      <c r="L7" s="1" t="s">
        <v>33</v>
      </c>
      <c r="N7">
        <f>AVERAGE(I7:I11)</f>
        <v>1.3839999999999999</v>
      </c>
    </row>
    <row r="8" spans="1:14" x14ac:dyDescent="0.25">
      <c r="A8" t="s">
        <v>15</v>
      </c>
      <c r="B8" s="2">
        <f>1.5/1.4-1</f>
        <v>7.1428571428571397E-2</v>
      </c>
      <c r="C8" s="2">
        <f>1.5/1.5-1</f>
        <v>0</v>
      </c>
      <c r="D8" s="2">
        <f>2.1/2.05-1</f>
        <v>2.4390243902439046E-2</v>
      </c>
      <c r="E8" s="2">
        <f>1.7/1.6-1</f>
        <v>6.25E-2</v>
      </c>
      <c r="F8" s="2">
        <f>1.2/1-1</f>
        <v>0.19999999999999996</v>
      </c>
      <c r="G8" s="2">
        <f>1.6/1.6-1</f>
        <v>0</v>
      </c>
      <c r="H8">
        <v>5.71</v>
      </c>
      <c r="I8">
        <v>1.78</v>
      </c>
      <c r="J8">
        <v>400</v>
      </c>
      <c r="K8">
        <v>38</v>
      </c>
      <c r="L8" s="1" t="s">
        <v>33</v>
      </c>
    </row>
    <row r="9" spans="1:14" x14ac:dyDescent="0.25">
      <c r="A9" t="s">
        <v>16</v>
      </c>
      <c r="B9" s="2">
        <f>2.3/2.1-1</f>
        <v>9.5238095238095122E-2</v>
      </c>
      <c r="C9" s="2">
        <f>1.3/1.2-1</f>
        <v>8.3333333333333481E-2</v>
      </c>
      <c r="D9" s="2">
        <f>1.1/1.1-1</f>
        <v>0</v>
      </c>
      <c r="E9" s="2">
        <f>1.2/1.1-1</f>
        <v>9.0909090909090828E-2</v>
      </c>
      <c r="F9" s="2">
        <f>1.4/1.4-1</f>
        <v>0</v>
      </c>
      <c r="G9" s="2">
        <f>0.8/0.8-1</f>
        <v>0</v>
      </c>
      <c r="H9">
        <v>4.01</v>
      </c>
      <c r="I9">
        <v>1.24</v>
      </c>
      <c r="J9">
        <v>400</v>
      </c>
      <c r="K9">
        <v>38</v>
      </c>
      <c r="L9" s="1" t="s">
        <v>33</v>
      </c>
    </row>
    <row r="10" spans="1:14" x14ac:dyDescent="0.25">
      <c r="A10" t="s">
        <v>17</v>
      </c>
      <c r="B10" s="2">
        <f>1.7/1.7-1</f>
        <v>0</v>
      </c>
      <c r="C10" s="2">
        <f>1/1-1</f>
        <v>0</v>
      </c>
      <c r="D10" s="2">
        <f>2.05/2-1</f>
        <v>2.4999999999999911E-2</v>
      </c>
      <c r="E10" s="2">
        <f>1.3/1.3-1</f>
        <v>0</v>
      </c>
      <c r="F10" s="2">
        <f>1.1/1.1-1</f>
        <v>0</v>
      </c>
      <c r="G10" s="2">
        <f>1.1/1.1-1</f>
        <v>0</v>
      </c>
      <c r="H10">
        <v>3.37</v>
      </c>
      <c r="I10">
        <v>1.02</v>
      </c>
      <c r="J10">
        <v>400</v>
      </c>
      <c r="K10">
        <v>38</v>
      </c>
      <c r="L10" s="1" t="s">
        <v>33</v>
      </c>
    </row>
    <row r="11" spans="1:14" x14ac:dyDescent="0.25">
      <c r="A11" t="s">
        <v>18</v>
      </c>
      <c r="B11" s="2">
        <f>1.1/1-1</f>
        <v>0.10000000000000009</v>
      </c>
      <c r="C11" s="2">
        <f>1.3/1.3-1</f>
        <v>0</v>
      </c>
      <c r="D11" s="2">
        <f>1.1/1-1</f>
        <v>0.10000000000000009</v>
      </c>
      <c r="E11" s="2">
        <f>1.2/1.2-1</f>
        <v>0</v>
      </c>
      <c r="F11" s="2">
        <f>1.4/1.3-1</f>
        <v>7.6923076923076872E-2</v>
      </c>
      <c r="G11" s="2">
        <f>1.3/1.3-1</f>
        <v>0</v>
      </c>
      <c r="H11">
        <v>4.43</v>
      </c>
      <c r="I11">
        <v>1.1599999999999999</v>
      </c>
      <c r="J11">
        <v>400</v>
      </c>
      <c r="K11">
        <v>38</v>
      </c>
      <c r="L11" s="1" t="s">
        <v>33</v>
      </c>
    </row>
    <row r="12" spans="1:14" x14ac:dyDescent="0.25">
      <c r="A12" t="s">
        <v>19</v>
      </c>
      <c r="B12" s="2">
        <f>1.3/1.3-1</f>
        <v>0</v>
      </c>
      <c r="C12" s="2">
        <f>1.3/1.25-1</f>
        <v>4.0000000000000036E-2</v>
      </c>
      <c r="D12" s="2">
        <f>1.3/1.2-1</f>
        <v>8.3333333333333481E-2</v>
      </c>
      <c r="E12" s="2">
        <f>1.3/1.3-1</f>
        <v>0</v>
      </c>
      <c r="F12" s="2">
        <f>1.4/1.4-1</f>
        <v>0</v>
      </c>
      <c r="G12" s="2">
        <f>1.6/1.6-1</f>
        <v>0</v>
      </c>
      <c r="H12">
        <v>11.03</v>
      </c>
      <c r="I12">
        <v>3.51</v>
      </c>
      <c r="J12">
        <v>400</v>
      </c>
      <c r="K12">
        <v>30</v>
      </c>
      <c r="L12" s="1" t="s">
        <v>33</v>
      </c>
      <c r="N12">
        <f>AVERAGE(I12:I16)</f>
        <v>2.766</v>
      </c>
    </row>
    <row r="13" spans="1:14" x14ac:dyDescent="0.25">
      <c r="A13" t="s">
        <v>20</v>
      </c>
      <c r="B13" s="2">
        <f>1.2/1.2-1</f>
        <v>0</v>
      </c>
      <c r="C13" s="2">
        <f>1.3/1.3-1</f>
        <v>0</v>
      </c>
      <c r="D13" s="2">
        <f>1.25/1.15-1</f>
        <v>8.6956521739130599E-2</v>
      </c>
      <c r="E13" s="2">
        <f>1.6/1.6-1</f>
        <v>0</v>
      </c>
      <c r="F13" s="2">
        <f>1.6/1.5-1</f>
        <v>6.6666666666666652E-2</v>
      </c>
      <c r="G13" s="2">
        <f>1.6/1.5-1</f>
        <v>6.6666666666666652E-2</v>
      </c>
      <c r="H13">
        <v>10.35</v>
      </c>
      <c r="I13">
        <v>3.35</v>
      </c>
      <c r="J13">
        <v>400</v>
      </c>
      <c r="K13">
        <v>30</v>
      </c>
      <c r="L13" s="1" t="s">
        <v>33</v>
      </c>
    </row>
    <row r="14" spans="1:14" x14ac:dyDescent="0.25">
      <c r="A14" t="s">
        <v>21</v>
      </c>
      <c r="B14" s="2">
        <f>1.05/1-1</f>
        <v>5.0000000000000044E-2</v>
      </c>
      <c r="C14" s="2">
        <f>1.5/1.4-1</f>
        <v>7.1428571428571397E-2</v>
      </c>
      <c r="D14" s="2">
        <f>1.6/1.5-1</f>
        <v>6.6666666666666652E-2</v>
      </c>
      <c r="E14" s="2">
        <f>1.5/1.4-1</f>
        <v>7.1428571428571397E-2</v>
      </c>
      <c r="F14" s="2">
        <f>1.2/1.1-1</f>
        <v>9.0909090909090828E-2</v>
      </c>
      <c r="G14" s="2">
        <f>1.5/1.4-1</f>
        <v>7.1428571428571397E-2</v>
      </c>
      <c r="H14">
        <v>8.0299999999999994</v>
      </c>
      <c r="I14">
        <v>2.59</v>
      </c>
      <c r="J14">
        <v>400</v>
      </c>
      <c r="K14">
        <v>30</v>
      </c>
      <c r="L14" s="1" t="s">
        <v>33</v>
      </c>
    </row>
    <row r="15" spans="1:14" x14ac:dyDescent="0.25">
      <c r="A15" t="s">
        <v>22</v>
      </c>
      <c r="B15" s="2">
        <f>1.1/1-1</f>
        <v>0.10000000000000009</v>
      </c>
      <c r="C15" s="2">
        <f>1.25/1.1-1</f>
        <v>0.13636363636363624</v>
      </c>
      <c r="D15" s="2">
        <f>1.7/1.6-1</f>
        <v>6.25E-2</v>
      </c>
      <c r="E15" s="2">
        <f>1.3/1.2-1</f>
        <v>8.3333333333333481E-2</v>
      </c>
      <c r="F15" s="2">
        <f>1.5/1.5-1</f>
        <v>0</v>
      </c>
      <c r="G15" s="2">
        <f>0.9/0.8-1</f>
        <v>0.125</v>
      </c>
      <c r="H15">
        <v>7.33</v>
      </c>
      <c r="I15">
        <v>2.06</v>
      </c>
      <c r="J15">
        <v>400</v>
      </c>
      <c r="K15">
        <v>30</v>
      </c>
      <c r="L15" s="1" t="s">
        <v>33</v>
      </c>
    </row>
    <row r="16" spans="1:14" x14ac:dyDescent="0.25">
      <c r="A16" t="s">
        <v>23</v>
      </c>
      <c r="B16" s="2">
        <f>1.7/1.6-1</f>
        <v>6.25E-2</v>
      </c>
      <c r="C16" s="2">
        <f>2.2/2.1-1</f>
        <v>4.7619047619047672E-2</v>
      </c>
      <c r="D16" s="2">
        <f>1.9/1.9-1</f>
        <v>0</v>
      </c>
      <c r="E16" s="2">
        <f>1.7/1.7-1</f>
        <v>0</v>
      </c>
      <c r="F16" s="2">
        <f>1.8/1.7-1</f>
        <v>5.8823529411764719E-2</v>
      </c>
      <c r="G16" s="2">
        <f>1.7/1.7-1</f>
        <v>0</v>
      </c>
      <c r="H16">
        <v>7.85</v>
      </c>
      <c r="I16">
        <v>2.3199999999999998</v>
      </c>
      <c r="J16">
        <v>400</v>
      </c>
      <c r="K16">
        <v>30</v>
      </c>
      <c r="L16" s="1" t="s">
        <v>33</v>
      </c>
    </row>
    <row r="17" spans="1:14" x14ac:dyDescent="0.25">
      <c r="A17" t="s">
        <v>24</v>
      </c>
      <c r="B17" s="2">
        <f>1.5/1.3-1</f>
        <v>0.15384615384615374</v>
      </c>
      <c r="C17" s="2">
        <f>1.6/1.5-1</f>
        <v>6.6666666666666652E-2</v>
      </c>
      <c r="D17" s="2">
        <f>1.8/1.6-1</f>
        <v>0.125</v>
      </c>
      <c r="E17" s="2">
        <f>1.6/1.5-1</f>
        <v>6.6666666666666652E-2</v>
      </c>
      <c r="F17" s="2">
        <f>1.7/1.5-1</f>
        <v>0.1333333333333333</v>
      </c>
      <c r="G17" s="2">
        <f>1.6/1.6-1</f>
        <v>0</v>
      </c>
      <c r="H17">
        <v>14.92</v>
      </c>
      <c r="I17">
        <v>4.05</v>
      </c>
      <c r="J17">
        <v>800</v>
      </c>
      <c r="K17">
        <v>30</v>
      </c>
      <c r="L17" s="1" t="s">
        <v>33</v>
      </c>
      <c r="N17">
        <f>AVERAGE(I17:I21)</f>
        <v>4.6240000000000006</v>
      </c>
    </row>
    <row r="18" spans="1:14" x14ac:dyDescent="0.25">
      <c r="A18" t="s">
        <v>25</v>
      </c>
      <c r="B18" s="2">
        <f>1.7/1.3-1</f>
        <v>0.30769230769230771</v>
      </c>
      <c r="C18" s="2">
        <f>1.6/1.4-1</f>
        <v>0.14285714285714302</v>
      </c>
      <c r="D18" s="2">
        <f>1.3/1.1-1</f>
        <v>0.18181818181818166</v>
      </c>
      <c r="E18" s="2">
        <f>1.4/1.3-1</f>
        <v>7.6923076923076872E-2</v>
      </c>
      <c r="F18" s="2">
        <f>1.4/1.3-1</f>
        <v>7.6923076923076872E-2</v>
      </c>
      <c r="G18" s="2">
        <f>1.8/1.8-1</f>
        <v>0</v>
      </c>
      <c r="H18">
        <v>15.87</v>
      </c>
      <c r="I18">
        <v>5.17</v>
      </c>
      <c r="J18">
        <v>800</v>
      </c>
      <c r="K18">
        <v>30</v>
      </c>
      <c r="L18" s="1" t="s">
        <v>33</v>
      </c>
    </row>
    <row r="19" spans="1:14" x14ac:dyDescent="0.25">
      <c r="A19" t="s">
        <v>26</v>
      </c>
      <c r="B19" s="2">
        <f>1.6/1.5-1</f>
        <v>6.6666666666666652E-2</v>
      </c>
      <c r="C19" s="2">
        <f>1.6/1.5-1</f>
        <v>6.6666666666666652E-2</v>
      </c>
      <c r="D19" s="2">
        <f>1.4/1.2-1</f>
        <v>0.16666666666666674</v>
      </c>
      <c r="E19" s="2">
        <f>1.5/1.4-1</f>
        <v>7.1428571428571397E-2</v>
      </c>
      <c r="F19" s="2">
        <f>1.6/1.5-1</f>
        <v>6.6666666666666652E-2</v>
      </c>
      <c r="G19" s="2">
        <f>1.8/1.7-1</f>
        <v>5.8823529411764719E-2</v>
      </c>
      <c r="H19">
        <v>16.97</v>
      </c>
      <c r="I19">
        <v>5.75</v>
      </c>
      <c r="J19">
        <v>800</v>
      </c>
      <c r="K19">
        <v>30</v>
      </c>
      <c r="L19" s="1" t="s">
        <v>33</v>
      </c>
    </row>
    <row r="20" spans="1:14" x14ac:dyDescent="0.25">
      <c r="A20" t="s">
        <v>27</v>
      </c>
      <c r="B20" s="2">
        <f>1.4/1.2-1</f>
        <v>0.16666666666666674</v>
      </c>
      <c r="C20" s="2">
        <f>1.35/1.2-1</f>
        <v>0.12500000000000022</v>
      </c>
      <c r="D20" s="2">
        <f>1.6/1.5-1</f>
        <v>6.6666666666666652E-2</v>
      </c>
      <c r="E20" s="2">
        <f>1.4/1.35-1</f>
        <v>3.7037037037036979E-2</v>
      </c>
      <c r="F20" s="2">
        <f>1.4/1.3-1</f>
        <v>7.6923076923076872E-2</v>
      </c>
      <c r="G20" s="2">
        <f>1.2/1.1-1</f>
        <v>9.0909090909090828E-2</v>
      </c>
      <c r="H20">
        <v>13.03</v>
      </c>
      <c r="I20">
        <v>3.17</v>
      </c>
      <c r="J20">
        <v>800</v>
      </c>
      <c r="K20">
        <v>30</v>
      </c>
      <c r="L20" s="1" t="s">
        <v>33</v>
      </c>
    </row>
    <row r="21" spans="1:14" x14ac:dyDescent="0.25">
      <c r="A21" t="s">
        <v>28</v>
      </c>
      <c r="B21" s="2">
        <f>1.45/1.3-1</f>
        <v>0.11538461538461542</v>
      </c>
      <c r="C21" s="2">
        <f>1.3/1.2-1</f>
        <v>8.3333333333333481E-2</v>
      </c>
      <c r="D21" s="2">
        <f>1.5/1.5-1</f>
        <v>0</v>
      </c>
      <c r="E21" s="2">
        <f>1.9/1.8-1</f>
        <v>5.555555555555558E-2</v>
      </c>
      <c r="F21" s="2">
        <f>1.75/1.7-1</f>
        <v>2.941176470588247E-2</v>
      </c>
      <c r="G21" s="2">
        <f>1.9/1.8-1</f>
        <v>5.555555555555558E-2</v>
      </c>
      <c r="H21">
        <v>18.399999999999999</v>
      </c>
      <c r="I21">
        <v>4.9800000000000004</v>
      </c>
      <c r="J21">
        <v>800</v>
      </c>
      <c r="K21">
        <v>30</v>
      </c>
      <c r="L21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Michael D</dc:creator>
  <cp:lastModifiedBy>Thomas, Michael D</cp:lastModifiedBy>
  <dcterms:created xsi:type="dcterms:W3CDTF">2022-10-31T14:00:00Z</dcterms:created>
  <dcterms:modified xsi:type="dcterms:W3CDTF">2023-11-01T15:56:14Z</dcterms:modified>
</cp:coreProperties>
</file>