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ar\OneDrive\Desktop\Internship\"/>
    </mc:Choice>
  </mc:AlternateContent>
  <xr:revisionPtr revIDLastSave="0" documentId="13_ncr:1_{75814A1B-C845-49D9-87CB-A5DE837D9FCC}" xr6:coauthVersionLast="47" xr6:coauthVersionMax="47" xr10:uidLastSave="{00000000-0000-0000-0000-000000000000}"/>
  <bookViews>
    <workbookView xWindow="-108" yWindow="-108" windowWidth="23256" windowHeight="13176" xr2:uid="{BA90C452-776C-441C-8DA3-6A0ED8210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Q17" i="1"/>
  <c r="H35" i="1"/>
  <c r="H37" i="1" s="1"/>
  <c r="H29" i="1"/>
  <c r="Q12" i="1"/>
  <c r="Q11" i="1"/>
  <c r="H30" i="1"/>
  <c r="C22" i="1"/>
  <c r="C18" i="1"/>
  <c r="H36" i="1" l="1"/>
  <c r="H38" i="1" s="1"/>
  <c r="H32" i="1"/>
  <c r="H33" i="1"/>
  <c r="Q14" i="1"/>
  <c r="Q13" i="1"/>
  <c r="H34" i="1" l="1"/>
  <c r="Q16" i="1" s="1"/>
</calcChain>
</file>

<file path=xl/sharedStrings.xml><?xml version="1.0" encoding="utf-8"?>
<sst xmlns="http://schemas.openxmlformats.org/spreadsheetml/2006/main" count="84" uniqueCount="78">
  <si>
    <t>INPUT PARAMETERS</t>
  </si>
  <si>
    <t>Vo</t>
  </si>
  <si>
    <t>P</t>
  </si>
  <si>
    <t>Input Voltage</t>
  </si>
  <si>
    <t>Output Voltage</t>
  </si>
  <si>
    <t>Power</t>
  </si>
  <si>
    <t>Vin</t>
  </si>
  <si>
    <t>Duty Cycle</t>
  </si>
  <si>
    <t>Switching frequency</t>
  </si>
  <si>
    <t>Fs</t>
  </si>
  <si>
    <t>D</t>
  </si>
  <si>
    <t>Current ripple ratio</t>
  </si>
  <si>
    <t>CR</t>
  </si>
  <si>
    <t>Vd</t>
  </si>
  <si>
    <t>Waveform factor</t>
  </si>
  <si>
    <t>Kf</t>
  </si>
  <si>
    <t>Ac</t>
  </si>
  <si>
    <t>Aw</t>
  </si>
  <si>
    <t>Current Density</t>
  </si>
  <si>
    <t>J</t>
  </si>
  <si>
    <t>Core Type</t>
  </si>
  <si>
    <t>EE5221</t>
  </si>
  <si>
    <t>Window Area  (EE5521)</t>
  </si>
  <si>
    <t>v</t>
  </si>
  <si>
    <t>w</t>
  </si>
  <si>
    <t>Hz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</si>
  <si>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</si>
  <si>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A/M</t>
    </r>
    <r>
      <rPr>
        <vertAlign val="superscript"/>
        <sz val="11"/>
        <color theme="1"/>
        <rFont val="Calibri"/>
        <family val="2"/>
        <scheme val="minor"/>
      </rPr>
      <t>2</t>
    </r>
  </si>
  <si>
    <t>Bm</t>
  </si>
  <si>
    <t>T</t>
  </si>
  <si>
    <t>Magnetic flux density</t>
  </si>
  <si>
    <t>Output Current</t>
  </si>
  <si>
    <t>Io</t>
  </si>
  <si>
    <t>Input Current</t>
  </si>
  <si>
    <t>A</t>
  </si>
  <si>
    <t>n</t>
  </si>
  <si>
    <t>Ap</t>
  </si>
  <si>
    <r>
      <t>mm</t>
    </r>
    <r>
      <rPr>
        <vertAlign val="superscript"/>
        <sz val="11"/>
        <color theme="1"/>
        <rFont val="Calibri"/>
        <family val="2"/>
        <scheme val="minor"/>
      </rPr>
      <t>4</t>
    </r>
  </si>
  <si>
    <t>Area Product (EE5521)</t>
  </si>
  <si>
    <t>Copper Area  (EE5521)</t>
  </si>
  <si>
    <r>
      <t>Number of 1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turns</t>
    </r>
  </si>
  <si>
    <t>N1</t>
  </si>
  <si>
    <t>N2</t>
  </si>
  <si>
    <r>
      <t>Number of 2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turns</t>
    </r>
  </si>
  <si>
    <t>turn's ratio</t>
  </si>
  <si>
    <t>Inductance</t>
  </si>
  <si>
    <t>I</t>
  </si>
  <si>
    <t xml:space="preserve">    H</t>
  </si>
  <si>
    <t>Iin</t>
  </si>
  <si>
    <t>Area product(calcltd)</t>
  </si>
  <si>
    <t>OUTPUT DISPLAY</t>
  </si>
  <si>
    <t>%Io</t>
  </si>
  <si>
    <t>Io max</t>
  </si>
  <si>
    <t xml:space="preserve">Io min = </t>
  </si>
  <si>
    <t>Io rms =</t>
  </si>
  <si>
    <t>Ku</t>
  </si>
  <si>
    <t>V1</t>
  </si>
  <si>
    <t>V2</t>
  </si>
  <si>
    <t>Area factor</t>
  </si>
  <si>
    <t>FULL BRIDGE CONVERTER DESIGN</t>
  </si>
  <si>
    <t>Capacitance</t>
  </si>
  <si>
    <t>C</t>
  </si>
  <si>
    <t>design for 100 w converter for testing</t>
  </si>
  <si>
    <t>ripl max</t>
  </si>
  <si>
    <t>rppl min</t>
  </si>
  <si>
    <t>del IL</t>
  </si>
  <si>
    <t>%IL</t>
  </si>
  <si>
    <t>73 TURNS OF 17 SWG</t>
  </si>
  <si>
    <t>primari inductance</t>
  </si>
  <si>
    <t>primary resistance</t>
  </si>
  <si>
    <t>secondary inductance</t>
  </si>
  <si>
    <t>seondary resistnce</t>
  </si>
  <si>
    <t>Diode Voltage drop</t>
  </si>
  <si>
    <t>Losses Calculation</t>
  </si>
  <si>
    <t>80nf10</t>
  </si>
  <si>
    <t>rds ON(mOHM)</t>
  </si>
  <si>
    <t>STB200nf03</t>
  </si>
  <si>
    <t>0.0036 @ 10v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</si>
</sst>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48"/>
      <color theme="1" tint="0.249977111117893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22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45720</xdr:colOff>
      <xdr:row>16</xdr:row>
      <xdr:rowOff>26670</xdr:rowOff>
    </xdr:from>
    <xdr:ext cx="112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66FCA8-156D-9A96-91CB-9A2BA52B749C}"/>
                </a:ext>
              </a:extLst>
            </xdr:cNvPr>
            <xdr:cNvSpPr txBox="1"/>
          </xdr:nvSpPr>
          <xdr:spPr>
            <a:xfrm>
              <a:off x="11795760" y="3318510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66FCA8-156D-9A96-91CB-9A2BA52B749C}"/>
                </a:ext>
              </a:extLst>
            </xdr:cNvPr>
            <xdr:cNvSpPr txBox="1"/>
          </xdr:nvSpPr>
          <xdr:spPr>
            <a:xfrm>
              <a:off x="11795760" y="3318510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𝜇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0.0036@10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9AEB-4005-4607-9ABE-0E47EAFA70E1}">
  <dimension ref="A1:X51"/>
  <sheetViews>
    <sheetView tabSelected="1" topLeftCell="A37" workbookViewId="0">
      <selection activeCell="E54" sqref="E54"/>
    </sheetView>
  </sheetViews>
  <sheetFormatPr defaultRowHeight="16.2" customHeight="1" x14ac:dyDescent="0.3"/>
  <cols>
    <col min="1" max="1" width="21.109375" style="4" customWidth="1"/>
    <col min="2" max="2" width="9.5546875" style="2" customWidth="1"/>
    <col min="3" max="3" width="11.33203125" style="2" customWidth="1"/>
    <col min="4" max="4" width="7.6640625" style="2" customWidth="1"/>
    <col min="8" max="8" width="14.44140625" customWidth="1"/>
    <col min="15" max="15" width="18" customWidth="1"/>
    <col min="16" max="16" width="6.5546875" customWidth="1"/>
    <col min="17" max="17" width="13.44140625" customWidth="1"/>
    <col min="18" max="18" width="6" customWidth="1"/>
  </cols>
  <sheetData>
    <row r="1" spans="1:24" ht="16.2" customHeight="1" x14ac:dyDescent="0.3">
      <c r="A1" s="7" t="s">
        <v>59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1"/>
      <c r="W1" s="1"/>
      <c r="X1" s="1"/>
    </row>
    <row r="2" spans="1:24" ht="16.2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1"/>
      <c r="W2" s="1"/>
      <c r="X2" s="1"/>
    </row>
    <row r="3" spans="1:24" ht="16.2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/>
      <c r="W3" s="1"/>
      <c r="X3" s="1"/>
    </row>
    <row r="4" spans="1:24" ht="16.2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1"/>
      <c r="W4" s="1"/>
      <c r="X4" s="1"/>
    </row>
    <row r="5" spans="1:24" ht="16.2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"/>
      <c r="W5" s="1"/>
      <c r="X5" s="1"/>
    </row>
    <row r="7" spans="1:24" ht="16.2" customHeight="1" x14ac:dyDescent="0.3">
      <c r="A7" s="6" t="s">
        <v>0</v>
      </c>
      <c r="B7" s="6"/>
      <c r="C7" s="6"/>
      <c r="D7" s="6"/>
      <c r="F7" s="1"/>
      <c r="G7" s="1"/>
      <c r="O7" s="8" t="s">
        <v>50</v>
      </c>
      <c r="P7" s="9"/>
      <c r="Q7" s="9"/>
      <c r="R7" s="9"/>
    </row>
    <row r="8" spans="1:24" ht="16.2" customHeight="1" x14ac:dyDescent="0.3">
      <c r="A8" s="6"/>
      <c r="B8" s="6"/>
      <c r="C8" s="6"/>
      <c r="D8" s="6"/>
      <c r="F8" s="1"/>
      <c r="G8" s="1"/>
      <c r="O8" s="9"/>
      <c r="P8" s="9"/>
      <c r="Q8" s="9"/>
      <c r="R8" s="9"/>
    </row>
    <row r="9" spans="1:24" ht="16.2" customHeight="1" x14ac:dyDescent="0.3">
      <c r="A9" s="6"/>
      <c r="B9" s="6"/>
      <c r="C9" s="6"/>
      <c r="D9" s="6"/>
      <c r="F9" s="1"/>
      <c r="G9" s="1"/>
      <c r="O9" s="9"/>
      <c r="P9" s="9"/>
      <c r="Q9" s="9"/>
      <c r="R9" s="9"/>
    </row>
    <row r="11" spans="1:24" ht="16.2" customHeight="1" x14ac:dyDescent="0.3">
      <c r="A11" s="4" t="s">
        <v>3</v>
      </c>
      <c r="B11" s="2" t="s">
        <v>6</v>
      </c>
      <c r="C11" s="2">
        <v>12</v>
      </c>
      <c r="D11" s="2" t="s">
        <v>23</v>
      </c>
      <c r="O11" t="s">
        <v>33</v>
      </c>
      <c r="P11" t="s">
        <v>48</v>
      </c>
      <c r="Q11">
        <f>C13/C11</f>
        <v>83.333333333333329</v>
      </c>
      <c r="R11" t="s">
        <v>34</v>
      </c>
    </row>
    <row r="12" spans="1:24" ht="16.2" customHeight="1" x14ac:dyDescent="0.3">
      <c r="A12" s="4" t="s">
        <v>4</v>
      </c>
      <c r="B12" s="2" t="s">
        <v>1</v>
      </c>
      <c r="C12" s="2">
        <v>300</v>
      </c>
      <c r="D12" s="2" t="s">
        <v>23</v>
      </c>
      <c r="O12" t="s">
        <v>31</v>
      </c>
      <c r="P12" t="s">
        <v>32</v>
      </c>
      <c r="Q12">
        <f>C13/C12</f>
        <v>3.3333333333333335</v>
      </c>
      <c r="R12" t="s">
        <v>34</v>
      </c>
    </row>
    <row r="13" spans="1:24" ht="16.2" customHeight="1" x14ac:dyDescent="0.3">
      <c r="A13" s="4" t="s">
        <v>5</v>
      </c>
      <c r="B13" s="2" t="s">
        <v>2</v>
      </c>
      <c r="C13" s="2">
        <v>1000</v>
      </c>
      <c r="D13" s="2" t="s">
        <v>24</v>
      </c>
      <c r="O13" t="s">
        <v>40</v>
      </c>
      <c r="P13" t="s">
        <v>41</v>
      </c>
      <c r="Q13">
        <f>H29*1000000/(C18*C15*C24*C20)</f>
        <v>0.88984544093746565</v>
      </c>
      <c r="S13">
        <v>1</v>
      </c>
    </row>
    <row r="14" spans="1:24" ht="16.2" customHeight="1" x14ac:dyDescent="0.3">
      <c r="A14" s="4" t="s">
        <v>7</v>
      </c>
      <c r="B14" s="2" t="s">
        <v>10</v>
      </c>
      <c r="C14" s="2">
        <v>0.5</v>
      </c>
      <c r="O14" t="s">
        <v>43</v>
      </c>
      <c r="P14" t="s">
        <v>42</v>
      </c>
      <c r="Q14">
        <f>H30*1000000/((C18*C15*C24*C20))</f>
        <v>44.492272046873282</v>
      </c>
      <c r="S14">
        <v>50</v>
      </c>
    </row>
    <row r="15" spans="1:24" ht="16.2" customHeight="1" x14ac:dyDescent="0.3">
      <c r="A15" s="4" t="s">
        <v>8</v>
      </c>
      <c r="B15" s="2" t="s">
        <v>9</v>
      </c>
      <c r="C15" s="2">
        <v>30000</v>
      </c>
      <c r="D15" s="2" t="s">
        <v>25</v>
      </c>
      <c r="O15" t="s">
        <v>44</v>
      </c>
      <c r="P15" t="s">
        <v>35</v>
      </c>
      <c r="Q15">
        <f>C12/(C11*C14)</f>
        <v>50</v>
      </c>
    </row>
    <row r="16" spans="1:24" ht="16.2" customHeight="1" x14ac:dyDescent="0.3">
      <c r="A16" s="4" t="s">
        <v>72</v>
      </c>
      <c r="B16" s="2" t="s">
        <v>13</v>
      </c>
      <c r="C16" s="2">
        <v>2</v>
      </c>
      <c r="D16" s="2" t="s">
        <v>23</v>
      </c>
      <c r="O16" t="s">
        <v>49</v>
      </c>
      <c r="P16" t="s">
        <v>36</v>
      </c>
      <c r="Q16">
        <f>((H29*Q11)+(H30*H34))/(C15*C23*C24*C18*C25)</f>
        <v>54004.096470353034</v>
      </c>
      <c r="R16" s="2" t="s">
        <v>37</v>
      </c>
    </row>
    <row r="17" spans="1:19" ht="16.2" customHeight="1" x14ac:dyDescent="0.3">
      <c r="A17" s="4" t="s">
        <v>11</v>
      </c>
      <c r="B17" s="2" t="s">
        <v>12</v>
      </c>
      <c r="C17" s="2">
        <v>0.4</v>
      </c>
      <c r="O17" t="s">
        <v>45</v>
      </c>
      <c r="P17" t="s">
        <v>46</v>
      </c>
      <c r="Q17">
        <f>((C12+25)*0.5*1000000)/(C15*H36)</f>
        <v>1160.7142857142858</v>
      </c>
      <c r="R17" t="s">
        <v>47</v>
      </c>
      <c r="S17" t="s">
        <v>67</v>
      </c>
    </row>
    <row r="18" spans="1:19" ht="16.2" customHeight="1" x14ac:dyDescent="0.3">
      <c r="A18" s="4" t="s">
        <v>14</v>
      </c>
      <c r="B18" s="2" t="s">
        <v>15</v>
      </c>
      <c r="C18" s="2">
        <f>2/(C14*SQRT(1-C14))</f>
        <v>5.6568542494923797</v>
      </c>
      <c r="O18" t="s">
        <v>60</v>
      </c>
      <c r="P18" t="s">
        <v>61</v>
      </c>
    </row>
    <row r="19" spans="1:19" ht="16.2" customHeight="1" x14ac:dyDescent="0.3">
      <c r="A19" s="4" t="s">
        <v>20</v>
      </c>
      <c r="C19" s="3" t="s">
        <v>21</v>
      </c>
    </row>
    <row r="20" spans="1:19" ht="16.2" customHeight="1" x14ac:dyDescent="0.3">
      <c r="A20" s="4" t="s">
        <v>39</v>
      </c>
      <c r="B20" s="2" t="s">
        <v>16</v>
      </c>
      <c r="C20" s="2">
        <v>361.2</v>
      </c>
      <c r="D20" s="2" t="s">
        <v>26</v>
      </c>
    </row>
    <row r="21" spans="1:19" ht="16.2" customHeight="1" x14ac:dyDescent="0.3">
      <c r="A21" s="4" t="s">
        <v>22</v>
      </c>
      <c r="B21" s="2" t="s">
        <v>17</v>
      </c>
      <c r="C21" s="2">
        <v>375.55</v>
      </c>
      <c r="D21" s="2" t="s">
        <v>26</v>
      </c>
    </row>
    <row r="22" spans="1:19" ht="16.2" customHeight="1" x14ac:dyDescent="0.3">
      <c r="A22" s="4" t="s">
        <v>38</v>
      </c>
      <c r="B22" s="2" t="s">
        <v>36</v>
      </c>
      <c r="C22" s="2">
        <f>C20*C21</f>
        <v>135648.66</v>
      </c>
      <c r="D22" s="2" t="s">
        <v>37</v>
      </c>
    </row>
    <row r="23" spans="1:19" ht="16.2" customHeight="1" x14ac:dyDescent="0.3">
      <c r="A23" s="4" t="s">
        <v>18</v>
      </c>
      <c r="B23" s="2" t="s">
        <v>19</v>
      </c>
      <c r="C23" s="3">
        <v>3.0000000000000001E-6</v>
      </c>
      <c r="D23" s="2" t="s">
        <v>27</v>
      </c>
    </row>
    <row r="24" spans="1:19" ht="16.2" customHeight="1" x14ac:dyDescent="0.3">
      <c r="A24" s="4" t="s">
        <v>30</v>
      </c>
      <c r="B24" s="2" t="s">
        <v>28</v>
      </c>
      <c r="C24" s="2">
        <v>0.22</v>
      </c>
      <c r="D24" s="2" t="s">
        <v>29</v>
      </c>
    </row>
    <row r="25" spans="1:19" ht="16.2" customHeight="1" x14ac:dyDescent="0.3">
      <c r="A25" s="4" t="s">
        <v>58</v>
      </c>
      <c r="B25" s="2" t="s">
        <v>55</v>
      </c>
      <c r="C25" s="2">
        <v>0.4</v>
      </c>
    </row>
    <row r="29" spans="1:19" ht="16.2" customHeight="1" x14ac:dyDescent="0.3">
      <c r="G29" t="s">
        <v>56</v>
      </c>
      <c r="H29">
        <f>C11</f>
        <v>12</v>
      </c>
    </row>
    <row r="30" spans="1:19" ht="16.2" customHeight="1" x14ac:dyDescent="0.3">
      <c r="G30" t="s">
        <v>57</v>
      </c>
      <c r="H30">
        <f>Q15*C11</f>
        <v>600</v>
      </c>
    </row>
    <row r="31" spans="1:19" ht="16.2" customHeight="1" x14ac:dyDescent="0.3">
      <c r="G31" t="s">
        <v>51</v>
      </c>
      <c r="H31">
        <v>1</v>
      </c>
    </row>
    <row r="32" spans="1:19" ht="16.2" customHeight="1" x14ac:dyDescent="0.3">
      <c r="G32" t="s">
        <v>52</v>
      </c>
      <c r="H32">
        <f>Q12+(H31/2)</f>
        <v>3.8333333333333335</v>
      </c>
    </row>
    <row r="33" spans="1:8" ht="16.2" customHeight="1" x14ac:dyDescent="0.3">
      <c r="G33" t="s">
        <v>53</v>
      </c>
      <c r="H33">
        <f>Q12-(H31/2)</f>
        <v>2.8333333333333335</v>
      </c>
    </row>
    <row r="34" spans="1:8" ht="16.2" customHeight="1" x14ac:dyDescent="0.3">
      <c r="G34" t="s">
        <v>54</v>
      </c>
      <c r="H34">
        <f>SQRT((0.5*(H32^2+(H32*H33)+H33^2)/3))</f>
        <v>2.3658449277630651</v>
      </c>
    </row>
    <row r="35" spans="1:8" ht="16.2" customHeight="1" x14ac:dyDescent="0.3">
      <c r="G35" t="s">
        <v>66</v>
      </c>
      <c r="H35">
        <f>Q12*C17</f>
        <v>1.3333333333333335</v>
      </c>
    </row>
    <row r="36" spans="1:8" ht="16.2" customHeight="1" x14ac:dyDescent="0.3">
      <c r="G36" t="s">
        <v>63</v>
      </c>
      <c r="H36">
        <f>Q12+H35</f>
        <v>4.666666666666667</v>
      </c>
    </row>
    <row r="37" spans="1:8" ht="16.2" customHeight="1" x14ac:dyDescent="0.3">
      <c r="G37" t="s">
        <v>64</v>
      </c>
      <c r="H37">
        <f>Q12-H35</f>
        <v>2</v>
      </c>
    </row>
    <row r="38" spans="1:8" ht="16.2" customHeight="1" x14ac:dyDescent="0.3">
      <c r="G38" t="s">
        <v>65</v>
      </c>
      <c r="H38">
        <f>H36-H37</f>
        <v>2.666666666666667</v>
      </c>
    </row>
    <row r="39" spans="1:8" ht="16.2" customHeight="1" x14ac:dyDescent="0.3">
      <c r="A39" s="5">
        <v>45498</v>
      </c>
    </row>
    <row r="40" spans="1:8" ht="45" customHeight="1" x14ac:dyDescent="0.3">
      <c r="A40" s="4" t="s">
        <v>62</v>
      </c>
    </row>
    <row r="41" spans="1:8" ht="16.2" customHeight="1" x14ac:dyDescent="0.3">
      <c r="A41" s="4" t="s">
        <v>68</v>
      </c>
    </row>
    <row r="42" spans="1:8" ht="16.2" customHeight="1" x14ac:dyDescent="0.3">
      <c r="A42" s="4" t="s">
        <v>69</v>
      </c>
      <c r="B42" s="2">
        <v>0.4</v>
      </c>
    </row>
    <row r="43" spans="1:8" ht="16.2" customHeight="1" x14ac:dyDescent="0.3">
      <c r="A43" s="4" t="s">
        <v>70</v>
      </c>
    </row>
    <row r="44" spans="1:8" ht="16.2" customHeight="1" x14ac:dyDescent="0.3">
      <c r="A44" s="4" t="s">
        <v>71</v>
      </c>
      <c r="B44" s="2">
        <v>1.6</v>
      </c>
    </row>
    <row r="48" spans="1:8" ht="16.2" customHeight="1" x14ac:dyDescent="0.3">
      <c r="A48" s="4" t="s">
        <v>73</v>
      </c>
      <c r="B48" s="2" t="s">
        <v>75</v>
      </c>
    </row>
    <row r="50" spans="1:2" ht="16.2" customHeight="1" x14ac:dyDescent="0.3">
      <c r="A50" s="4" t="s">
        <v>74</v>
      </c>
      <c r="B50" s="2">
        <v>15</v>
      </c>
    </row>
    <row r="51" spans="1:2" ht="16.2" customHeight="1" x14ac:dyDescent="0.3">
      <c r="A51" s="4" t="s">
        <v>76</v>
      </c>
      <c r="B51" s="10" t="s">
        <v>77</v>
      </c>
    </row>
  </sheetData>
  <mergeCells count="3">
    <mergeCell ref="A7:D9"/>
    <mergeCell ref="A1:U5"/>
    <mergeCell ref="O7:R9"/>
  </mergeCells>
  <hyperlinks>
    <hyperlink ref="B51" r:id="rId1" display="0.0036@10v" xr:uid="{55FC7774-DA9A-46B5-B7E6-712EE4634CF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Mubaris KT</dc:creator>
  <cp:lastModifiedBy>Mubaris KT</cp:lastModifiedBy>
  <dcterms:created xsi:type="dcterms:W3CDTF">2024-07-13T05:34:59Z</dcterms:created>
  <dcterms:modified xsi:type="dcterms:W3CDTF">2024-08-23T06:45:02Z</dcterms:modified>
</cp:coreProperties>
</file>