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leobenacat-my.sharepoint.com/personal/philipp_miklautsch_unileoben_ac_at/Documents/Abschlussarbeiten/00_abgeschlossen/MA Gmoser/"/>
    </mc:Choice>
  </mc:AlternateContent>
  <xr:revisionPtr revIDLastSave="543" documentId="8_{C4D7BD9B-781C-5645-8EC9-EDE1AB107AAB}" xr6:coauthVersionLast="47" xr6:coauthVersionMax="47" xr10:uidLastSave="{94294C5F-9335-4BB6-B562-4C86BD8C2577}"/>
  <bookViews>
    <workbookView xWindow="-96" yWindow="-96" windowWidth="23232" windowHeight="12432" xr2:uid="{ABB32881-7BEE-3D45-9447-A8B4427194CC}"/>
  </bookViews>
  <sheets>
    <sheet name="Scoring" sheetId="1" r:id="rId1"/>
    <sheet name="Results" sheetId="2" state="hidden" r:id="rId2"/>
    <sheet name="survey-results" sheetId="3" state="hidden" r:id="rId3"/>
    <sheet name="dltdesigns" sheetId="4" state="hidden" r:id="rId4"/>
    <sheet name="b2borb2c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A14" i="2" l="1"/>
  <c r="DB14" i="2"/>
  <c r="DC14" i="2"/>
  <c r="DD14" i="2"/>
  <c r="DE14" i="2"/>
  <c r="CZ14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AC18" i="2"/>
  <c r="AB18" i="2"/>
  <c r="N10" i="2"/>
  <c r="O10" i="2"/>
  <c r="P10" i="2"/>
  <c r="Q10" i="2"/>
  <c r="R10" i="2"/>
  <c r="S10" i="2"/>
  <c r="T10" i="2"/>
  <c r="U10" i="2"/>
  <c r="V10" i="2"/>
  <c r="W10" i="2"/>
  <c r="W18" i="2" s="1"/>
  <c r="X10" i="2"/>
  <c r="X18" i="2" s="1"/>
  <c r="Y10" i="2"/>
  <c r="Y18" i="2" s="1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BV11" i="2"/>
  <c r="BV12" i="2"/>
  <c r="BV13" i="2"/>
  <c r="BV14" i="2"/>
  <c r="BV10" i="2"/>
  <c r="BV18" i="2" s="1"/>
  <c r="N18" i="2"/>
  <c r="O18" i="2"/>
  <c r="P18" i="2"/>
  <c r="Q18" i="2"/>
  <c r="R18" i="2"/>
  <c r="S18" i="2"/>
  <c r="T18" i="2"/>
  <c r="U18" i="2"/>
  <c r="V18" i="2"/>
  <c r="Z18" i="2"/>
  <c r="AA18" i="2"/>
  <c r="AD18" i="2"/>
  <c r="C19" i="1"/>
  <c r="E5" i="5"/>
  <c r="B4" i="5"/>
  <c r="C4" i="5"/>
  <c r="D4" i="5"/>
  <c r="E4" i="5"/>
  <c r="F4" i="5"/>
  <c r="G4" i="5"/>
  <c r="B5" i="5"/>
  <c r="C5" i="5"/>
  <c r="G5" i="5"/>
  <c r="B6" i="5"/>
  <c r="C6" i="5"/>
  <c r="D6" i="5"/>
  <c r="E6" i="5"/>
  <c r="F6" i="5"/>
  <c r="G6" i="5"/>
  <c r="C3" i="5"/>
  <c r="D3" i="5"/>
  <c r="E3" i="5"/>
  <c r="G3" i="5"/>
  <c r="B3" i="5"/>
  <c r="C3" i="4"/>
  <c r="D3" i="4"/>
  <c r="E3" i="4"/>
  <c r="F3" i="4"/>
  <c r="G3" i="4"/>
  <c r="C4" i="4"/>
  <c r="D4" i="4"/>
  <c r="E4" i="4"/>
  <c r="F4" i="4"/>
  <c r="G4" i="4"/>
  <c r="C5" i="4"/>
  <c r="D5" i="4"/>
  <c r="E5" i="4"/>
  <c r="F5" i="4"/>
  <c r="G5" i="4"/>
  <c r="C6" i="4"/>
  <c r="D6" i="4"/>
  <c r="E6" i="4"/>
  <c r="F6" i="4"/>
  <c r="G6" i="4"/>
  <c r="B4" i="4"/>
  <c r="B5" i="4"/>
  <c r="B6" i="4"/>
  <c r="B3" i="4"/>
  <c r="N21" i="1"/>
  <c r="L21" i="1"/>
  <c r="J21" i="1"/>
  <c r="H21" i="1"/>
  <c r="F21" i="1"/>
  <c r="D21" i="1"/>
  <c r="DA10" i="2"/>
  <c r="DB10" i="2"/>
  <c r="DC10" i="2"/>
  <c r="DD10" i="2"/>
  <c r="DE10" i="2"/>
  <c r="DA11" i="2"/>
  <c r="DB11" i="2"/>
  <c r="DC11" i="2"/>
  <c r="DD11" i="2"/>
  <c r="DE11" i="2"/>
  <c r="DA12" i="2"/>
  <c r="DB12" i="2"/>
  <c r="DC12" i="2"/>
  <c r="DD12" i="2"/>
  <c r="DE12" i="2"/>
  <c r="DA13" i="2"/>
  <c r="DB13" i="2"/>
  <c r="DC13" i="2"/>
  <c r="DD13" i="2"/>
  <c r="DE13" i="2"/>
  <c r="CZ11" i="2"/>
  <c r="CZ12" i="2"/>
  <c r="CZ13" i="2"/>
  <c r="CZ10" i="2"/>
  <c r="B10" i="2"/>
  <c r="C10" i="2"/>
  <c r="D10" i="2"/>
  <c r="E10" i="2"/>
  <c r="F10" i="2"/>
  <c r="G10" i="2"/>
  <c r="H10" i="2"/>
  <c r="I10" i="2"/>
  <c r="J10" i="2"/>
  <c r="K10" i="2"/>
  <c r="L10" i="2"/>
  <c r="M10" i="2"/>
  <c r="B11" i="2"/>
  <c r="C11" i="2"/>
  <c r="D11" i="2"/>
  <c r="E11" i="2"/>
  <c r="F11" i="2"/>
  <c r="G11" i="2"/>
  <c r="H11" i="2"/>
  <c r="I11" i="2"/>
  <c r="J11" i="2"/>
  <c r="K11" i="2"/>
  <c r="L11" i="2"/>
  <c r="M11" i="2"/>
  <c r="B12" i="2"/>
  <c r="C12" i="2"/>
  <c r="D12" i="2"/>
  <c r="E12" i="2"/>
  <c r="F12" i="2"/>
  <c r="G12" i="2"/>
  <c r="H12" i="2"/>
  <c r="I12" i="2"/>
  <c r="J12" i="2"/>
  <c r="K12" i="2"/>
  <c r="L12" i="2"/>
  <c r="M12" i="2"/>
  <c r="B13" i="2"/>
  <c r="C13" i="2"/>
  <c r="D13" i="2"/>
  <c r="E13" i="2"/>
  <c r="F13" i="2"/>
  <c r="G13" i="2"/>
  <c r="H13" i="2"/>
  <c r="I13" i="2"/>
  <c r="J13" i="2"/>
  <c r="K13" i="2"/>
  <c r="L13" i="2"/>
  <c r="M13" i="2"/>
  <c r="B14" i="2"/>
  <c r="C14" i="2"/>
  <c r="D14" i="2"/>
  <c r="E14" i="2"/>
  <c r="F14" i="2"/>
  <c r="G14" i="2"/>
  <c r="H14" i="2"/>
  <c r="I14" i="2"/>
  <c r="J14" i="2"/>
  <c r="K14" i="2"/>
  <c r="L14" i="2"/>
  <c r="M14" i="2"/>
  <c r="A14" i="2"/>
  <c r="A11" i="2"/>
  <c r="A12" i="2"/>
  <c r="A13" i="2"/>
  <c r="A10" i="2"/>
  <c r="CO18" i="2" l="1"/>
  <c r="N8" i="1" s="1"/>
  <c r="O8" i="1" s="1"/>
  <c r="BQ18" i="2"/>
  <c r="F14" i="3" s="1"/>
  <c r="BE18" i="2"/>
  <c r="E17" i="3" s="1"/>
  <c r="AS18" i="2"/>
  <c r="E5" i="3" s="1"/>
  <c r="CY18" i="2"/>
  <c r="BP18" i="2"/>
  <c r="CM18" i="2"/>
  <c r="BO18" i="2"/>
  <c r="F12" i="3" s="1"/>
  <c r="H18" i="3"/>
  <c r="N18" i="1"/>
  <c r="O18" i="1" s="1"/>
  <c r="CX18" i="2"/>
  <c r="H17" i="3" s="1"/>
  <c r="CS18" i="2"/>
  <c r="N12" i="1" s="1"/>
  <c r="O12" i="1" s="1"/>
  <c r="CW18" i="2"/>
  <c r="CR18" i="2"/>
  <c r="H11" i="3" s="1"/>
  <c r="CF18" i="2"/>
  <c r="CV18" i="2"/>
  <c r="BS18" i="2"/>
  <c r="F16" i="3" s="1"/>
  <c r="CE18" i="2"/>
  <c r="L13" i="1" s="1"/>
  <c r="M13" i="1" s="1"/>
  <c r="CU18" i="2"/>
  <c r="N14" i="1" s="1"/>
  <c r="O14" i="1" s="1"/>
  <c r="J12" i="1"/>
  <c r="K12" i="1" s="1"/>
  <c r="BF18" i="2"/>
  <c r="E18" i="3" s="1"/>
  <c r="AT18" i="2"/>
  <c r="E6" i="3" s="1"/>
  <c r="CT18" i="2"/>
  <c r="L14" i="1"/>
  <c r="M14" i="1" s="1"/>
  <c r="G14" i="3"/>
  <c r="N15" i="1"/>
  <c r="O15" i="1" s="1"/>
  <c r="H15" i="3"/>
  <c r="L4" i="1"/>
  <c r="M4" i="1" s="1"/>
  <c r="G4" i="3"/>
  <c r="N16" i="1"/>
  <c r="O16" i="1" s="1"/>
  <c r="H16" i="3"/>
  <c r="N13" i="1"/>
  <c r="O13" i="1" s="1"/>
  <c r="H13" i="3"/>
  <c r="N11" i="1"/>
  <c r="O11" i="1" s="1"/>
  <c r="H17" i="1"/>
  <c r="I17" i="1" s="1"/>
  <c r="CJ18" i="2"/>
  <c r="AW18" i="2"/>
  <c r="BJ18" i="2"/>
  <c r="H8" i="3"/>
  <c r="J16" i="1"/>
  <c r="K16" i="1" s="1"/>
  <c r="AG18" i="2"/>
  <c r="AK18" i="2"/>
  <c r="I18" i="2"/>
  <c r="BG18" i="2"/>
  <c r="BD18" i="2"/>
  <c r="CN18" i="2"/>
  <c r="CQ18" i="2"/>
  <c r="CH18" i="2"/>
  <c r="AN18" i="2"/>
  <c r="BT18" i="2"/>
  <c r="J14" i="1"/>
  <c r="K14" i="1" s="1"/>
  <c r="H5" i="1"/>
  <c r="I5" i="1" s="1"/>
  <c r="AJ18" i="2"/>
  <c r="BR18" i="2"/>
  <c r="D18" i="2"/>
  <c r="BN18" i="2"/>
  <c r="AZ18" i="2"/>
  <c r="L18" i="2"/>
  <c r="BY18" i="2"/>
  <c r="CK18" i="2"/>
  <c r="BX18" i="2"/>
  <c r="AU18" i="2"/>
  <c r="BC18" i="2"/>
  <c r="CC18" i="2"/>
  <c r="AM18" i="2"/>
  <c r="CG18" i="2"/>
  <c r="B18" i="2"/>
  <c r="CD18" i="2"/>
  <c r="BM18" i="2"/>
  <c r="C18" i="2"/>
  <c r="CB18" i="2"/>
  <c r="A18" i="2"/>
  <c r="CL18" i="2"/>
  <c r="AI18" i="2"/>
  <c r="CA18" i="2"/>
  <c r="AE18" i="2"/>
  <c r="G18" i="2"/>
  <c r="AQ18" i="2"/>
  <c r="AP18" i="2"/>
  <c r="BZ18" i="2"/>
  <c r="CP18" i="2"/>
  <c r="F18" i="2"/>
  <c r="J18" i="2"/>
  <c r="AV18" i="2"/>
  <c r="BU18" i="2"/>
  <c r="E18" i="2"/>
  <c r="M18" i="2"/>
  <c r="AL18" i="2"/>
  <c r="BI18" i="2"/>
  <c r="H18" i="2"/>
  <c r="BB18" i="2"/>
  <c r="K18" i="2"/>
  <c r="AY18" i="2"/>
  <c r="BH18" i="2"/>
  <c r="AR18" i="2"/>
  <c r="AO18" i="2"/>
  <c r="AX18" i="2"/>
  <c r="BW18" i="2"/>
  <c r="AF18" i="2"/>
  <c r="BA18" i="2"/>
  <c r="CI18" i="2"/>
  <c r="AH18" i="2"/>
  <c r="BL18" i="2"/>
  <c r="BK18" i="2"/>
  <c r="H18" i="1" l="1"/>
  <c r="I18" i="1" s="1"/>
  <c r="H6" i="1"/>
  <c r="I6" i="1" s="1"/>
  <c r="H12" i="3"/>
  <c r="N17" i="1"/>
  <c r="O17" i="1" s="1"/>
  <c r="H14" i="3"/>
  <c r="H6" i="3"/>
  <c r="N6" i="1"/>
  <c r="O6" i="1" s="1"/>
  <c r="J13" i="1"/>
  <c r="K13" i="1" s="1"/>
  <c r="F13" i="3"/>
  <c r="C13" i="3"/>
  <c r="D13" i="1"/>
  <c r="E13" i="1" s="1"/>
  <c r="G13" i="3"/>
  <c r="F7" i="1"/>
  <c r="G7" i="1" s="1"/>
  <c r="D7" i="3"/>
  <c r="D13" i="3"/>
  <c r="F13" i="1"/>
  <c r="G13" i="1" s="1"/>
  <c r="D18" i="3"/>
  <c r="F18" i="1"/>
  <c r="G18" i="1" s="1"/>
  <c r="L12" i="1"/>
  <c r="M12" i="1" s="1"/>
  <c r="G12" i="3"/>
  <c r="L7" i="1"/>
  <c r="M7" i="1" s="1"/>
  <c r="G7" i="3"/>
  <c r="H10" i="3"/>
  <c r="N10" i="1"/>
  <c r="O10" i="1" s="1"/>
  <c r="H9" i="1"/>
  <c r="I9" i="1" s="1"/>
  <c r="E9" i="3"/>
  <c r="E10" i="3"/>
  <c r="H10" i="1"/>
  <c r="I10" i="1" s="1"/>
  <c r="D6" i="3"/>
  <c r="F6" i="1"/>
  <c r="G6" i="1" s="1"/>
  <c r="C17" i="3"/>
  <c r="D17" i="1"/>
  <c r="E17" i="1" s="1"/>
  <c r="L18" i="1"/>
  <c r="M18" i="1" s="1"/>
  <c r="G18" i="3"/>
  <c r="F4" i="3"/>
  <c r="J4" i="1"/>
  <c r="K4" i="1" s="1"/>
  <c r="H4" i="1"/>
  <c r="I4" i="1" s="1"/>
  <c r="E4" i="3"/>
  <c r="E8" i="3"/>
  <c r="H8" i="1"/>
  <c r="I8" i="1" s="1"/>
  <c r="D4" i="3"/>
  <c r="F4" i="1"/>
  <c r="G4" i="1" s="1"/>
  <c r="F14" i="1"/>
  <c r="G14" i="1" s="1"/>
  <c r="D14" i="3"/>
  <c r="E12" i="3"/>
  <c r="H12" i="1"/>
  <c r="I12" i="1" s="1"/>
  <c r="F15" i="3"/>
  <c r="J15" i="1"/>
  <c r="K15" i="1" s="1"/>
  <c r="F5" i="3"/>
  <c r="J5" i="1"/>
  <c r="K5" i="1" s="1"/>
  <c r="F10" i="1"/>
  <c r="G10" i="1" s="1"/>
  <c r="D10" i="3"/>
  <c r="G11" i="3"/>
  <c r="L11" i="1"/>
  <c r="M11" i="1" s="1"/>
  <c r="J11" i="1"/>
  <c r="K11" i="1" s="1"/>
  <c r="F11" i="3"/>
  <c r="D11" i="3"/>
  <c r="F11" i="1"/>
  <c r="G11" i="1" s="1"/>
  <c r="D12" i="3"/>
  <c r="F12" i="1"/>
  <c r="G12" i="1" s="1"/>
  <c r="F6" i="3"/>
  <c r="J6" i="1"/>
  <c r="K6" i="1" s="1"/>
  <c r="F10" i="3"/>
  <c r="J10" i="1"/>
  <c r="K10" i="1" s="1"/>
  <c r="L16" i="1"/>
  <c r="M16" i="1" s="1"/>
  <c r="G16" i="3"/>
  <c r="J7" i="1"/>
  <c r="K7" i="1" s="1"/>
  <c r="F7" i="3"/>
  <c r="C12" i="3"/>
  <c r="D12" i="1"/>
  <c r="E12" i="1" s="1"/>
  <c r="G5" i="3"/>
  <c r="L5" i="1"/>
  <c r="M5" i="1" s="1"/>
  <c r="D10" i="1"/>
  <c r="E10" i="1" s="1"/>
  <c r="C10" i="3"/>
  <c r="D15" i="1"/>
  <c r="E15" i="1" s="1"/>
  <c r="C15" i="3"/>
  <c r="N7" i="1"/>
  <c r="O7" i="1" s="1"/>
  <c r="H7" i="3"/>
  <c r="D6" i="1"/>
  <c r="E6" i="1" s="1"/>
  <c r="C6" i="3"/>
  <c r="D8" i="3"/>
  <c r="F8" i="1"/>
  <c r="G8" i="1" s="1"/>
  <c r="J9" i="1"/>
  <c r="K9" i="1" s="1"/>
  <c r="F9" i="3"/>
  <c r="C16" i="3"/>
  <c r="D16" i="1"/>
  <c r="E16" i="1" s="1"/>
  <c r="C11" i="3"/>
  <c r="D11" i="1"/>
  <c r="E11" i="1" s="1"/>
  <c r="C5" i="3"/>
  <c r="D5" i="1"/>
  <c r="E5" i="1" s="1"/>
  <c r="D9" i="3"/>
  <c r="F9" i="1"/>
  <c r="G9" i="1" s="1"/>
  <c r="C9" i="3"/>
  <c r="D9" i="1"/>
  <c r="E9" i="1" s="1"/>
  <c r="N9" i="1"/>
  <c r="O9" i="1" s="1"/>
  <c r="H9" i="3"/>
  <c r="E15" i="3"/>
  <c r="H15" i="1"/>
  <c r="I15" i="1" s="1"/>
  <c r="C14" i="3"/>
  <c r="D14" i="1"/>
  <c r="E14" i="1" s="1"/>
  <c r="E13" i="3"/>
  <c r="H13" i="1"/>
  <c r="I13" i="1" s="1"/>
  <c r="F17" i="1"/>
  <c r="G17" i="1" s="1"/>
  <c r="D17" i="3"/>
  <c r="N4" i="1"/>
  <c r="O4" i="1" s="1"/>
  <c r="H4" i="3"/>
  <c r="E16" i="3"/>
  <c r="H16" i="1"/>
  <c r="I16" i="1" s="1"/>
  <c r="G17" i="3"/>
  <c r="L17" i="1"/>
  <c r="M17" i="1" s="1"/>
  <c r="E14" i="3"/>
  <c r="H14" i="1"/>
  <c r="I14" i="1" s="1"/>
  <c r="G8" i="3"/>
  <c r="L8" i="1"/>
  <c r="M8" i="1" s="1"/>
  <c r="L10" i="1"/>
  <c r="M10" i="1" s="1"/>
  <c r="G10" i="3"/>
  <c r="E7" i="3"/>
  <c r="H7" i="1"/>
  <c r="I7" i="1" s="1"/>
  <c r="F17" i="3"/>
  <c r="J17" i="1"/>
  <c r="K17" i="1" s="1"/>
  <c r="C8" i="3"/>
  <c r="D8" i="1"/>
  <c r="E8" i="1" s="1"/>
  <c r="D16" i="3"/>
  <c r="F16" i="1"/>
  <c r="G16" i="1" s="1"/>
  <c r="F18" i="3"/>
  <c r="J18" i="1"/>
  <c r="K18" i="1" s="1"/>
  <c r="L9" i="1"/>
  <c r="M9" i="1" s="1"/>
  <c r="G9" i="3"/>
  <c r="G15" i="3"/>
  <c r="L15" i="1"/>
  <c r="M15" i="1" s="1"/>
  <c r="F8" i="3"/>
  <c r="J8" i="1"/>
  <c r="K8" i="1" s="1"/>
  <c r="E11" i="3"/>
  <c r="H11" i="1"/>
  <c r="I11" i="1" s="1"/>
  <c r="D5" i="3"/>
  <c r="F5" i="1"/>
  <c r="G5" i="1" s="1"/>
  <c r="H5" i="3"/>
  <c r="N5" i="1"/>
  <c r="O5" i="1" s="1"/>
  <c r="C4" i="3"/>
  <c r="D4" i="1"/>
  <c r="E4" i="1" s="1"/>
  <c r="C7" i="3"/>
  <c r="D7" i="1"/>
  <c r="E7" i="1" s="1"/>
  <c r="C18" i="3"/>
  <c r="D18" i="1"/>
  <c r="E18" i="1" s="1"/>
  <c r="L6" i="1"/>
  <c r="M6" i="1" s="1"/>
  <c r="G6" i="3"/>
  <c r="F15" i="1"/>
  <c r="G15" i="1" s="1"/>
  <c r="D15" i="3"/>
  <c r="M19" i="1" l="1"/>
  <c r="O19" i="1"/>
  <c r="G19" i="1"/>
  <c r="E19" i="1"/>
  <c r="I19" i="1"/>
  <c r="K19" i="1"/>
</calcChain>
</file>

<file path=xl/sharedStrings.xml><?xml version="1.0" encoding="utf-8"?>
<sst xmlns="http://schemas.openxmlformats.org/spreadsheetml/2006/main" count="686" uniqueCount="200">
  <si>
    <t>Parameter</t>
  </si>
  <si>
    <t>Weight</t>
  </si>
  <si>
    <t>Ethereum Public</t>
  </si>
  <si>
    <t>Ethereum PoA</t>
  </si>
  <si>
    <t>Ethereum Ropsten Testnet</t>
  </si>
  <si>
    <t>Hyperledger Fabric</t>
  </si>
  <si>
    <t>Hyperledger Sawtooth</t>
  </si>
  <si>
    <t>IOTA</t>
  </si>
  <si>
    <t>Flexibility regarding Users</t>
  </si>
  <si>
    <t>Flexibility regarding Integration</t>
  </si>
  <si>
    <t>Reliability</t>
  </si>
  <si>
    <t>Availability</t>
  </si>
  <si>
    <t>Privacy</t>
  </si>
  <si>
    <t>Security</t>
  </si>
  <si>
    <t>Authentication</t>
  </si>
  <si>
    <t>Provenance</t>
  </si>
  <si>
    <t>Validity</t>
  </si>
  <si>
    <t>Quality</t>
  </si>
  <si>
    <t>Setup Costs</t>
  </si>
  <si>
    <t>Ongoing Costs</t>
  </si>
  <si>
    <t>Scalability</t>
  </si>
  <si>
    <t>Low Latency</t>
  </si>
  <si>
    <t>High Transactions per Second</t>
  </si>
  <si>
    <t>B2C or B2B</t>
  </si>
  <si>
    <t>id</t>
  </si>
  <si>
    <t>submitdate</t>
  </si>
  <si>
    <t>lastpage</t>
  </si>
  <si>
    <t>startlanguage</t>
  </si>
  <si>
    <t>seed</t>
  </si>
  <si>
    <t>startdate</t>
  </si>
  <si>
    <t>datestamp</t>
  </si>
  <si>
    <t>G01Q04[SQ001]</t>
  </si>
  <si>
    <t>G01Q04[SQ002]</t>
  </si>
  <si>
    <t>G01Q04[SQ003]</t>
  </si>
  <si>
    <t>G01Q04[SQ004]</t>
  </si>
  <si>
    <t>G01Q04[SQ005]</t>
  </si>
  <si>
    <t>G01Q04[SQ006]</t>
  </si>
  <si>
    <t>G01Q02[SQ015]</t>
  </si>
  <si>
    <t>G01Q02[SQ014]</t>
  </si>
  <si>
    <t>G01Q02[SQ013]</t>
  </si>
  <si>
    <t>G01Q02[SQ012]</t>
  </si>
  <si>
    <t>G01Q02[SQ011]</t>
  </si>
  <si>
    <t>G01Q02[SQ010]</t>
  </si>
  <si>
    <t>G01Q02[SQ001]</t>
  </si>
  <si>
    <t>G01Q02[SQ002]</t>
  </si>
  <si>
    <t>G01Q02[SQ003]</t>
  </si>
  <si>
    <t>G01Q02[SQ004]</t>
  </si>
  <si>
    <t>G01Q02[SQ005]</t>
  </si>
  <si>
    <t>G01Q02[SQ006]</t>
  </si>
  <si>
    <t>G01Q02[SQ007]</t>
  </si>
  <si>
    <t>G01Q02[SQ008]</t>
  </si>
  <si>
    <t>G01Q02[SQ009]</t>
  </si>
  <si>
    <t>G01Q05[SQ015]</t>
  </si>
  <si>
    <t>G01Q05[SQ014]</t>
  </si>
  <si>
    <t>G01Q05[SQ013]</t>
  </si>
  <si>
    <t>G01Q05[SQ012]</t>
  </si>
  <si>
    <t>G01Q05[SQ011]</t>
  </si>
  <si>
    <t>G01Q05[SQ010]</t>
  </si>
  <si>
    <t>G01Q05[SQ001]</t>
  </si>
  <si>
    <t>G01Q05[SQ002]</t>
  </si>
  <si>
    <t>G01Q05[SQ003]</t>
  </si>
  <si>
    <t>G01Q05[SQ004]</t>
  </si>
  <si>
    <t>G01Q05[SQ005]</t>
  </si>
  <si>
    <t>G01Q05[SQ006]</t>
  </si>
  <si>
    <t>G01Q05[SQ007]</t>
  </si>
  <si>
    <t>G01Q05[SQ008]</t>
  </si>
  <si>
    <t>G01Q05[SQ009]</t>
  </si>
  <si>
    <t>G01Q06[SQ015]</t>
  </si>
  <si>
    <t>G01Q06[SQ014]</t>
  </si>
  <si>
    <t>G01Q06[SQ013]</t>
  </si>
  <si>
    <t>G01Q06[SQ012]</t>
  </si>
  <si>
    <t>G01Q06[SQ011]</t>
  </si>
  <si>
    <t>G01Q06[SQ010]</t>
  </si>
  <si>
    <t>G01Q06[SQ001]</t>
  </si>
  <si>
    <t>G01Q06[SQ002]</t>
  </si>
  <si>
    <t>G01Q06[SQ003]</t>
  </si>
  <si>
    <t>G01Q06[SQ004]</t>
  </si>
  <si>
    <t>G01Q06[SQ005]</t>
  </si>
  <si>
    <t>G01Q06[SQ006]</t>
  </si>
  <si>
    <t>G01Q06[SQ007]</t>
  </si>
  <si>
    <t>G01Q06[SQ008]</t>
  </si>
  <si>
    <t>G01Q06[SQ009]</t>
  </si>
  <si>
    <t>G01Q07[SQ015]</t>
  </si>
  <si>
    <t>G01Q07[SQ014]</t>
  </si>
  <si>
    <t>G01Q07[SQ013]</t>
  </si>
  <si>
    <t>G01Q07[SQ012]</t>
  </si>
  <si>
    <t>G01Q07[SQ011]</t>
  </si>
  <si>
    <t>G01Q07[SQ010]</t>
  </si>
  <si>
    <t>G01Q07[SQ001]</t>
  </si>
  <si>
    <t>G01Q07[SQ002]</t>
  </si>
  <si>
    <t>G01Q07[SQ003]</t>
  </si>
  <si>
    <t>G01Q07[SQ004]</t>
  </si>
  <si>
    <t>G01Q07[SQ005]</t>
  </si>
  <si>
    <t>G01Q07[SQ006]</t>
  </si>
  <si>
    <t>G01Q07[SQ007]</t>
  </si>
  <si>
    <t>G01Q07[SQ008]</t>
  </si>
  <si>
    <t>G01Q07[SQ009]</t>
  </si>
  <si>
    <t>G01Q08[SQ015]</t>
  </si>
  <si>
    <t>G01Q08[SQ014]</t>
  </si>
  <si>
    <t>G01Q08[SQ013]</t>
  </si>
  <si>
    <t>G01Q08[SQ012]</t>
  </si>
  <si>
    <t>G01Q08[SQ011]</t>
  </si>
  <si>
    <t>G01Q08[SQ010]</t>
  </si>
  <si>
    <t>G01Q08[SQ001]</t>
  </si>
  <si>
    <t>G01Q08[SQ002]</t>
  </si>
  <si>
    <t>G01Q08[SQ003]</t>
  </si>
  <si>
    <t>G01Q08[SQ004]</t>
  </si>
  <si>
    <t>G01Q08[SQ005]</t>
  </si>
  <si>
    <t>G01Q08[SQ006]</t>
  </si>
  <si>
    <t>G01Q08[SQ007]</t>
  </si>
  <si>
    <t>G01Q08[SQ008]</t>
  </si>
  <si>
    <t>G01Q08[SQ009]</t>
  </si>
  <si>
    <t>G01Q09[SQ015]</t>
  </si>
  <si>
    <t>G01Q09[SQ014]</t>
  </si>
  <si>
    <t>G01Q09[SQ013]</t>
  </si>
  <si>
    <t>G01Q09[SQ012]</t>
  </si>
  <si>
    <t>G01Q09[SQ011]</t>
  </si>
  <si>
    <t>G01Q09[SQ010]</t>
  </si>
  <si>
    <t>G01Q09[SQ001]</t>
  </si>
  <si>
    <t>G01Q09[SQ002]</t>
  </si>
  <si>
    <t>G01Q09[SQ003]</t>
  </si>
  <si>
    <t>G01Q09[SQ004]</t>
  </si>
  <si>
    <t>G01Q09[SQ005]</t>
  </si>
  <si>
    <t>G01Q09[SQ006]</t>
  </si>
  <si>
    <t>G01Q09[SQ007]</t>
  </si>
  <si>
    <t>G01Q09[SQ008]</t>
  </si>
  <si>
    <t>G01Q09[SQ009]</t>
  </si>
  <si>
    <t>G01Q03[SQ001]</t>
  </si>
  <si>
    <t>G01Q03[SQ002]</t>
  </si>
  <si>
    <t>G01Q03[SQ003]</t>
  </si>
  <si>
    <t>G01Q03[SQ004]</t>
  </si>
  <si>
    <t>G01Q03[SQ005]</t>
  </si>
  <si>
    <t>G01Q03[SQ006]</t>
  </si>
  <si>
    <t>G02Q03[SQ001]</t>
  </si>
  <si>
    <t>G02Q03[SQ002]</t>
  </si>
  <si>
    <t>G02Q03[SQ003]</t>
  </si>
  <si>
    <t>en</t>
  </si>
  <si>
    <t>Y</t>
  </si>
  <si>
    <t>AO01</t>
  </si>
  <si>
    <t>AO04</t>
  </si>
  <si>
    <t>AO03</t>
  </si>
  <si>
    <t>AO02</t>
  </si>
  <si>
    <t>DLT</t>
  </si>
  <si>
    <t>Tech Lead</t>
  </si>
  <si>
    <t>IT / DLT</t>
  </si>
  <si>
    <t>CEO</t>
  </si>
  <si>
    <t>~5</t>
  </si>
  <si>
    <t>Crypto</t>
  </si>
  <si>
    <t>Technical Project Lead</t>
  </si>
  <si>
    <t>Secondary &amp; Tertiary Sector</t>
  </si>
  <si>
    <t>Tech Innovation Strategy Manager</t>
  </si>
  <si>
    <t>Average</t>
  </si>
  <si>
    <t>SQ015</t>
  </si>
  <si>
    <t>SQ014</t>
  </si>
  <si>
    <t>SQ013</t>
  </si>
  <si>
    <t>SQ012</t>
  </si>
  <si>
    <t>SQ011</t>
  </si>
  <si>
    <t>SQ010</t>
  </si>
  <si>
    <t>SQ001</t>
  </si>
  <si>
    <t>SQ002</t>
  </si>
  <si>
    <t>SQ003</t>
  </si>
  <si>
    <t>SQ004</t>
  </si>
  <si>
    <t>SQ005</t>
  </si>
  <si>
    <t>SQ006</t>
  </si>
  <si>
    <t>SQ007</t>
  </si>
  <si>
    <t>SQ008</t>
  </si>
  <si>
    <t>SQ009</t>
  </si>
  <si>
    <t>G01Q02</t>
  </si>
  <si>
    <t>G01Q05</t>
  </si>
  <si>
    <t>G01Q06</t>
  </si>
  <si>
    <t>G01Q07</t>
  </si>
  <si>
    <t>G01Q09</t>
  </si>
  <si>
    <t>2021-12-17 04:39:52</t>
  </si>
  <si>
    <t>2021-12-17 04:32:30</t>
  </si>
  <si>
    <t>2021-12-17 08:31:56</t>
  </si>
  <si>
    <t>2021-12-17 08:26:45</t>
  </si>
  <si>
    <t>2021-12-21 09:07:42</t>
  </si>
  <si>
    <t>2021-12-21 08:57:20</t>
  </si>
  <si>
    <t>2021-12-27 11:49:02</t>
  </si>
  <si>
    <t>2021-12-27 11:07:11</t>
  </si>
  <si>
    <t>G01Q08</t>
  </si>
  <si>
    <t>B2C</t>
  </si>
  <si>
    <t>B2B</t>
  </si>
  <si>
    <t>Both</t>
  </si>
  <si>
    <t>DLT Design</t>
  </si>
  <si>
    <t>Expert 1</t>
  </si>
  <si>
    <t>Expert 2</t>
  </si>
  <si>
    <t>Expert 3</t>
  </si>
  <si>
    <t>Expert 4</t>
  </si>
  <si>
    <t>Expert 5</t>
  </si>
  <si>
    <t>https://tableconvert.com/excel-to-latex</t>
  </si>
  <si>
    <t>Unknown</t>
  </si>
  <si>
    <t>Rating</t>
  </si>
  <si>
    <t>Score</t>
  </si>
  <si>
    <t>Total Score:</t>
  </si>
  <si>
    <t>… Best Alternative</t>
  </si>
  <si>
    <t>… Needs to be filled out by the user</t>
  </si>
  <si>
    <t>2022-01-11 11:41:13</t>
  </si>
  <si>
    <t>2022-01-11 11:39:21</t>
  </si>
  <si>
    <t>Blockchain/DLT Platform Developers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</si>
</sst>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2" fillId="0" borderId="4" xfId="0" applyFont="1" applyBorder="1"/>
    <xf numFmtId="0" fontId="2" fillId="0" borderId="5" xfId="0" applyFont="1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0" fontId="2" fillId="0" borderId="11" xfId="0" applyFont="1" applyBorder="1"/>
    <xf numFmtId="0" fontId="2" fillId="0" borderId="9" xfId="0" applyFont="1" applyBorder="1"/>
    <xf numFmtId="0" fontId="0" fillId="0" borderId="4" xfId="0" applyBorder="1"/>
    <xf numFmtId="0" fontId="0" fillId="0" borderId="6" xfId="0" applyBorder="1"/>
    <xf numFmtId="0" fontId="2" fillId="0" borderId="12" xfId="0" applyFont="1" applyBorder="1"/>
    <xf numFmtId="0" fontId="0" fillId="0" borderId="13" xfId="0" applyBorder="1"/>
    <xf numFmtId="0" fontId="0" fillId="0" borderId="14" xfId="0" applyBorder="1"/>
    <xf numFmtId="0" fontId="2" fillId="0" borderId="1" xfId="0" applyFont="1" applyBorder="1"/>
    <xf numFmtId="0" fontId="2" fillId="0" borderId="3" xfId="0" applyFont="1" applyBorder="1"/>
    <xf numFmtId="0" fontId="2" fillId="0" borderId="0" xfId="0" applyFont="1"/>
    <xf numFmtId="0" fontId="2" fillId="0" borderId="2" xfId="0" applyFont="1" applyBorder="1"/>
    <xf numFmtId="0" fontId="4" fillId="0" borderId="0" xfId="0" applyFont="1"/>
    <xf numFmtId="0" fontId="4" fillId="0" borderId="5" xfId="0" applyFont="1" applyBorder="1"/>
    <xf numFmtId="0" fontId="4" fillId="0" borderId="7" xfId="0" applyFont="1" applyBorder="1"/>
    <xf numFmtId="0" fontId="4" fillId="0" borderId="8" xfId="0" applyFont="1" applyBorder="1"/>
    <xf numFmtId="0" fontId="0" fillId="3" borderId="0" xfId="0" applyFill="1"/>
    <xf numFmtId="0" fontId="0" fillId="2" borderId="0" xfId="0" applyFill="1"/>
    <xf numFmtId="9" fontId="0" fillId="0" borderId="2" xfId="1" applyFont="1" applyBorder="1"/>
    <xf numFmtId="0" fontId="0" fillId="0" borderId="2" xfId="0" applyBorder="1"/>
    <xf numFmtId="0" fontId="0" fillId="0" borderId="3" xfId="0" applyBorder="1"/>
    <xf numFmtId="9" fontId="0" fillId="0" borderId="7" xfId="1" applyFont="1" applyFill="1" applyBorder="1"/>
    <xf numFmtId="164" fontId="0" fillId="3" borderId="10" xfId="1" applyNumberFormat="1" applyFont="1" applyFill="1" applyBorder="1"/>
    <xf numFmtId="164" fontId="0" fillId="3" borderId="11" xfId="1" applyNumberFormat="1" applyFont="1" applyFill="1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Prozent" xfId="1" builtinId="5"/>
    <cellStyle name="Standard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578A3-60BE-5548-A52E-68018837B8B4}">
  <dimension ref="A1:O44"/>
  <sheetViews>
    <sheetView tabSelected="1" topLeftCell="B2" zoomScaleNormal="100" workbookViewId="0">
      <selection activeCell="C4" sqref="C4"/>
    </sheetView>
  </sheetViews>
  <sheetFormatPr baseColWidth="10" defaultRowHeight="15.6" x14ac:dyDescent="0.6"/>
  <cols>
    <col min="1" max="1" width="0" hidden="1" customWidth="1"/>
    <col min="2" max="2" width="27.34765625" bestFit="1" customWidth="1"/>
    <col min="4" max="4" width="9.1484375" customWidth="1"/>
    <col min="5" max="5" width="9.1484375" bestFit="1" customWidth="1"/>
    <col min="6" max="6" width="9.84765625" customWidth="1"/>
    <col min="7" max="7" width="9.1484375" bestFit="1" customWidth="1"/>
    <col min="8" max="8" width="12.84765625" customWidth="1"/>
    <col min="9" max="9" width="10.5" customWidth="1"/>
    <col min="10" max="10" width="8.84765625" customWidth="1"/>
    <col min="11" max="11" width="9.1484375" bestFit="1" customWidth="1"/>
    <col min="12" max="12" width="9.34765625" customWidth="1"/>
    <col min="13" max="13" width="9.6484375" customWidth="1"/>
    <col min="14" max="14" width="8" customWidth="1"/>
    <col min="15" max="15" width="9.1484375" bestFit="1" customWidth="1"/>
  </cols>
  <sheetData>
    <row r="1" spans="1:15" ht="15.9" hidden="1" thickBot="1" x14ac:dyDescent="0.65">
      <c r="D1" s="33" t="s">
        <v>167</v>
      </c>
      <c r="E1" s="33"/>
      <c r="F1" s="33" t="s">
        <v>168</v>
      </c>
      <c r="G1" s="33"/>
      <c r="H1" s="33" t="s">
        <v>169</v>
      </c>
      <c r="I1" s="33"/>
      <c r="J1" s="33" t="s">
        <v>170</v>
      </c>
      <c r="K1" s="33"/>
      <c r="L1" s="33" t="s">
        <v>180</v>
      </c>
      <c r="M1" s="33"/>
      <c r="N1" s="33" t="s">
        <v>171</v>
      </c>
      <c r="O1" s="33"/>
    </row>
    <row r="2" spans="1:15" x14ac:dyDescent="0.6">
      <c r="B2" s="8"/>
      <c r="C2" s="11" t="s">
        <v>1</v>
      </c>
      <c r="D2" s="34" t="s">
        <v>2</v>
      </c>
      <c r="E2" s="35"/>
      <c r="F2" s="34" t="s">
        <v>3</v>
      </c>
      <c r="G2" s="35"/>
      <c r="H2" s="34" t="s">
        <v>4</v>
      </c>
      <c r="I2" s="35"/>
      <c r="J2" s="36" t="s">
        <v>5</v>
      </c>
      <c r="K2" s="36"/>
      <c r="L2" s="34" t="s">
        <v>6</v>
      </c>
      <c r="M2" s="35"/>
      <c r="N2" s="34" t="s">
        <v>7</v>
      </c>
      <c r="O2" s="35"/>
    </row>
    <row r="3" spans="1:15" x14ac:dyDescent="0.6">
      <c r="B3" s="9" t="s">
        <v>0</v>
      </c>
      <c r="C3" s="9"/>
      <c r="D3" s="2" t="s">
        <v>192</v>
      </c>
      <c r="E3" s="3" t="s">
        <v>193</v>
      </c>
      <c r="F3" s="2" t="s">
        <v>192</v>
      </c>
      <c r="G3" s="3" t="s">
        <v>193</v>
      </c>
      <c r="H3" s="2" t="s">
        <v>192</v>
      </c>
      <c r="I3" s="3" t="s">
        <v>193</v>
      </c>
      <c r="J3" s="2" t="s">
        <v>192</v>
      </c>
      <c r="K3" s="3" t="s">
        <v>193</v>
      </c>
      <c r="L3" s="2" t="s">
        <v>192</v>
      </c>
      <c r="M3" s="3" t="s">
        <v>193</v>
      </c>
      <c r="N3" s="2" t="s">
        <v>192</v>
      </c>
      <c r="O3" s="3" t="s">
        <v>193</v>
      </c>
    </row>
    <row r="4" spans="1:15" x14ac:dyDescent="0.6">
      <c r="A4" t="s">
        <v>152</v>
      </c>
      <c r="B4" s="9" t="s">
        <v>8</v>
      </c>
      <c r="C4" s="31"/>
      <c r="D4" s="12">
        <f>HLOOKUP((Scoring!D$1 &amp; "[" &amp; Scoring!$A4 &amp; "]"),Results!$A$1:$CR$18,18,FALSE)</f>
        <v>3.2</v>
      </c>
      <c r="E4" s="4">
        <f>$C4*D4</f>
        <v>0</v>
      </c>
      <c r="F4" s="12">
        <f>HLOOKUP((Scoring!F$1 &amp; "[" &amp; Scoring!$A4 &amp; "]"),Results!$A$1:$CR$18,18,FALSE)</f>
        <v>3.25</v>
      </c>
      <c r="G4" s="4">
        <f>$C4*F4</f>
        <v>0</v>
      </c>
      <c r="H4" s="12">
        <f>HLOOKUP((Scoring!H$1 &amp; "[" &amp; Scoring!$A4 &amp; "]"),Results!$A$1:$CR$18,18,FALSE)</f>
        <v>3</v>
      </c>
      <c r="I4" s="4">
        <f>$C4*H4</f>
        <v>0</v>
      </c>
      <c r="J4">
        <f>HLOOKUP((Scoring!J$1 &amp; "[" &amp; Scoring!$A4 &amp; "]"),Results!$A$1:$CR$18,18,FALSE)</f>
        <v>2.75</v>
      </c>
      <c r="K4">
        <f>$C4*J4</f>
        <v>0</v>
      </c>
      <c r="L4" s="12">
        <f>HLOOKUP((Scoring!L$1 &amp; "[" &amp; Scoring!$A4 &amp; "]"),Results!$A$1:$DE$18,18,FALSE)</f>
        <v>3.5</v>
      </c>
      <c r="M4" s="4">
        <f>$C4*L4</f>
        <v>0</v>
      </c>
      <c r="N4" s="12">
        <f>HLOOKUP((Scoring!N$1 &amp; "[" &amp; Scoring!$A4 &amp; "]"),Results!$A$1:$DE$18,18,FALSE)</f>
        <v>4</v>
      </c>
      <c r="O4" s="4">
        <f>$C4*N4</f>
        <v>0</v>
      </c>
    </row>
    <row r="5" spans="1:15" x14ac:dyDescent="0.6">
      <c r="A5" t="s">
        <v>153</v>
      </c>
      <c r="B5" s="9" t="s">
        <v>9</v>
      </c>
      <c r="C5" s="31"/>
      <c r="D5" s="12">
        <f>HLOOKUP((Scoring!D$1 &amp; "[" &amp; Scoring!$A5 &amp; "]"),Results!A$1:CR$18,18,FALSE)</f>
        <v>3</v>
      </c>
      <c r="E5" s="4">
        <f t="shared" ref="E5:G17" si="0">$C5*D5</f>
        <v>0</v>
      </c>
      <c r="F5" s="12">
        <f>HLOOKUP((Scoring!F$1 &amp; "[" &amp; Scoring!$A5 &amp; "]"),Results!$A$1:$CR$18,18,FALSE)</f>
        <v>3.25</v>
      </c>
      <c r="G5" s="4">
        <f t="shared" si="0"/>
        <v>0</v>
      </c>
      <c r="H5" s="12">
        <f>HLOOKUP((Scoring!H$1 &amp; "[" &amp; Scoring!$A5 &amp; "]"),Results!$A$1:$CR$18,18,FALSE)</f>
        <v>2.75</v>
      </c>
      <c r="I5" s="4">
        <f t="shared" ref="I5" si="1">$C5*H5</f>
        <v>0</v>
      </c>
      <c r="J5">
        <f>HLOOKUP((Scoring!J$1 &amp; "[" &amp; Scoring!$A5 &amp; "]"),Results!$A$1:$CR$18,18,FALSE)</f>
        <v>2.5</v>
      </c>
      <c r="K5">
        <f t="shared" ref="K5" si="2">$C5*J5</f>
        <v>0</v>
      </c>
      <c r="L5" s="12">
        <f>HLOOKUP((Scoring!L$1 &amp; "[" &amp; Scoring!$A5 &amp; "]"),Results!$A$1:$DE$18,18,FALSE)</f>
        <v>3</v>
      </c>
      <c r="M5" s="4">
        <f t="shared" ref="M5" si="3">$C5*L5</f>
        <v>0</v>
      </c>
      <c r="N5" s="12">
        <f>HLOOKUP((Scoring!N$1 &amp; "[" &amp; Scoring!$A5 &amp; "]"),Results!$A$1:$DE$18,18,FALSE)</f>
        <v>3</v>
      </c>
      <c r="O5" s="4">
        <f t="shared" ref="O5" si="4">$C5*N5</f>
        <v>0</v>
      </c>
    </row>
    <row r="6" spans="1:15" x14ac:dyDescent="0.6">
      <c r="A6" t="s">
        <v>154</v>
      </c>
      <c r="B6" s="9" t="s">
        <v>10</v>
      </c>
      <c r="C6" s="31"/>
      <c r="D6" s="12">
        <f>HLOOKUP((Scoring!D$1 &amp; "[" &amp; Scoring!$A6 &amp; "]"),Results!A$1:CR$18,18,FALSE)</f>
        <v>3.4</v>
      </c>
      <c r="E6" s="4">
        <f t="shared" si="0"/>
        <v>0</v>
      </c>
      <c r="F6" s="12">
        <f>HLOOKUP((Scoring!F$1 &amp; "[" &amp; Scoring!$A6 &amp; "]"),Results!$A$1:$CR$18,18,FALSE)</f>
        <v>3.5</v>
      </c>
      <c r="G6" s="4">
        <f t="shared" si="0"/>
        <v>0</v>
      </c>
      <c r="H6" s="12">
        <f>HLOOKUP((Scoring!H$1 &amp; "[" &amp; Scoring!$A6 &amp; "]"),Results!$A$1:$CR$18,18,FALSE)</f>
        <v>1.75</v>
      </c>
      <c r="I6" s="4">
        <f t="shared" ref="I6" si="5">$C6*H6</f>
        <v>0</v>
      </c>
      <c r="J6">
        <f>HLOOKUP((Scoring!J$1 &amp; "[" &amp; Scoring!$A6 &amp; "]"),Results!$A$1:$CR$18,18,FALSE)</f>
        <v>3.25</v>
      </c>
      <c r="K6">
        <f t="shared" ref="K6" si="6">$C6*J6</f>
        <v>0</v>
      </c>
      <c r="L6" s="12">
        <f>HLOOKUP((Scoring!L$1 &amp; "[" &amp; Scoring!$A6 &amp; "]"),Results!$A$1:$DE$18,18,FALSE)</f>
        <v>3.5</v>
      </c>
      <c r="M6" s="4">
        <f t="shared" ref="M6" si="7">$C6*L6</f>
        <v>0</v>
      </c>
      <c r="N6" s="12">
        <f>HLOOKUP((Scoring!N$1 &amp; "[" &amp; Scoring!$A6 &amp; "]"),Results!$A$1:$DE$18,18,FALSE)</f>
        <v>2.75</v>
      </c>
      <c r="O6" s="4">
        <f t="shared" ref="O6" si="8">$C6*N6</f>
        <v>0</v>
      </c>
    </row>
    <row r="7" spans="1:15" x14ac:dyDescent="0.6">
      <c r="A7" t="s">
        <v>155</v>
      </c>
      <c r="B7" s="9" t="s">
        <v>11</v>
      </c>
      <c r="C7" s="31"/>
      <c r="D7" s="12">
        <f>HLOOKUP((Scoring!D$1 &amp; "[" &amp; Scoring!$A7 &amp; "]"),Results!A$1:CR$18,18,FALSE)</f>
        <v>3.6</v>
      </c>
      <c r="E7" s="4">
        <f t="shared" si="0"/>
        <v>0</v>
      </c>
      <c r="F7" s="12">
        <f>HLOOKUP((Scoring!F$1 &amp; "[" &amp; Scoring!$A7 &amp; "]"),Results!$A$1:$CR$18,18,FALSE)</f>
        <v>3.5</v>
      </c>
      <c r="G7" s="4">
        <f t="shared" si="0"/>
        <v>0</v>
      </c>
      <c r="H7" s="12">
        <f>HLOOKUP((Scoring!H$1 &amp; "[" &amp; Scoring!$A7 &amp; "]"),Results!$A$1:$CR$18,18,FALSE)</f>
        <v>2.25</v>
      </c>
      <c r="I7" s="4">
        <f t="shared" ref="I7" si="9">$C7*H7</f>
        <v>0</v>
      </c>
      <c r="J7">
        <f>HLOOKUP((Scoring!J$1 &amp; "[" &amp; Scoring!$A7 &amp; "]"),Results!$A$1:$CR$18,18,FALSE)</f>
        <v>3.5</v>
      </c>
      <c r="K7">
        <f t="shared" ref="K7" si="10">$C7*J7</f>
        <v>0</v>
      </c>
      <c r="L7" s="12">
        <f>HLOOKUP((Scoring!L$1 &amp; "[" &amp; Scoring!$A7 &amp; "]"),Results!$A$1:$DE$18,18,FALSE)</f>
        <v>3.5</v>
      </c>
      <c r="M7" s="4">
        <f t="shared" ref="M7" si="11">$C7*L7</f>
        <v>0</v>
      </c>
      <c r="N7" s="12">
        <f>HLOOKUP((Scoring!N$1 &amp; "[" &amp; Scoring!$A7 &amp; "]"),Results!$A$1:$DE$18,18,FALSE)</f>
        <v>3</v>
      </c>
      <c r="O7" s="4">
        <f t="shared" ref="O7" si="12">$C7*N7</f>
        <v>0</v>
      </c>
    </row>
    <row r="8" spans="1:15" x14ac:dyDescent="0.6">
      <c r="A8" t="s">
        <v>156</v>
      </c>
      <c r="B8" s="9" t="s">
        <v>12</v>
      </c>
      <c r="C8" s="31"/>
      <c r="D8" s="12">
        <f>HLOOKUP((Scoring!D$1 &amp; "[" &amp; Scoring!$A8 &amp; "]"),Results!A$1:CR$18,18,FALSE)</f>
        <v>2.8</v>
      </c>
      <c r="E8" s="4">
        <f t="shared" si="0"/>
        <v>0</v>
      </c>
      <c r="F8" s="12">
        <f>HLOOKUP((Scoring!F$1 &amp; "[" &amp; Scoring!$A8 &amp; "]"),Results!$A$1:$CR$18,18,FALSE)</f>
        <v>3.5</v>
      </c>
      <c r="G8" s="4">
        <f t="shared" si="0"/>
        <v>0</v>
      </c>
      <c r="H8" s="12">
        <f>HLOOKUP((Scoring!H$1 &amp; "[" &amp; Scoring!$A8 &amp; "]"),Results!$A$1:$CR$18,18,FALSE)</f>
        <v>2.25</v>
      </c>
      <c r="I8" s="4">
        <f t="shared" ref="I8" si="13">$C8*H8</f>
        <v>0</v>
      </c>
      <c r="J8">
        <f>HLOOKUP((Scoring!J$1 &amp; "[" &amp; Scoring!$A8 &amp; "]"),Results!$A$1:$CR$18,18,FALSE)</f>
        <v>4</v>
      </c>
      <c r="K8">
        <f t="shared" ref="K8" si="14">$C8*J8</f>
        <v>0</v>
      </c>
      <c r="L8" s="12">
        <f>HLOOKUP((Scoring!L$1 &amp; "[" &amp; Scoring!$A8 &amp; "]"),Results!$A$1:$DE$18,18,FALSE)</f>
        <v>3.5</v>
      </c>
      <c r="M8" s="4">
        <f t="shared" ref="M8" si="15">$C8*L8</f>
        <v>0</v>
      </c>
      <c r="N8" s="12">
        <f>HLOOKUP((Scoring!N$1 &amp; "[" &amp; Scoring!$A8 &amp; "]"),Results!$A$1:$DE$18,18,FALSE)</f>
        <v>3.25</v>
      </c>
      <c r="O8" s="4">
        <f t="shared" ref="O8" si="16">$C8*N8</f>
        <v>0</v>
      </c>
    </row>
    <row r="9" spans="1:15" x14ac:dyDescent="0.6">
      <c r="A9" t="s">
        <v>157</v>
      </c>
      <c r="B9" s="9" t="s">
        <v>13</v>
      </c>
      <c r="C9" s="31"/>
      <c r="D9" s="12">
        <f>HLOOKUP((Scoring!D$1 &amp; "[" &amp; Scoring!$A9 &amp; "]"),Results!A$1:CR$18,18,FALSE)</f>
        <v>3</v>
      </c>
      <c r="E9" s="4">
        <f t="shared" si="0"/>
        <v>0</v>
      </c>
      <c r="F9" s="12">
        <f>HLOOKUP((Scoring!F$1 &amp; "[" &amp; Scoring!$A9 &amp; "]"),Results!$A$1:$CR$18,18,FALSE)</f>
        <v>3</v>
      </c>
      <c r="G9" s="4">
        <f t="shared" si="0"/>
        <v>0</v>
      </c>
      <c r="H9" s="12">
        <f>HLOOKUP((Scoring!H$1 &amp; "[" &amp; Scoring!$A9 &amp; "]"),Results!$A$1:$CR$18,18,FALSE)</f>
        <v>1.5</v>
      </c>
      <c r="I9" s="4">
        <f t="shared" ref="I9" si="17">$C9*H9</f>
        <v>0</v>
      </c>
      <c r="J9">
        <f>HLOOKUP((Scoring!J$1 &amp; "[" &amp; Scoring!$A9 &amp; "]"),Results!$A$1:$CR$18,18,FALSE)</f>
        <v>3.25</v>
      </c>
      <c r="K9">
        <f t="shared" ref="K9" si="18">$C9*J9</f>
        <v>0</v>
      </c>
      <c r="L9" s="12">
        <f>HLOOKUP((Scoring!L$1 &amp; "[" &amp; Scoring!$A9 &amp; "]"),Results!$A$1:$DE$18,18,FALSE)</f>
        <v>3.5</v>
      </c>
      <c r="M9" s="4">
        <f t="shared" ref="M9" si="19">$C9*L9</f>
        <v>0</v>
      </c>
      <c r="N9" s="12">
        <f>HLOOKUP((Scoring!N$1 &amp; "[" &amp; Scoring!$A9 &amp; "]"),Results!$A$1:$DE$18,18,FALSE)</f>
        <v>3</v>
      </c>
      <c r="O9" s="4">
        <f t="shared" ref="O9" si="20">$C9*N9</f>
        <v>0</v>
      </c>
    </row>
    <row r="10" spans="1:15" x14ac:dyDescent="0.6">
      <c r="A10" t="s">
        <v>158</v>
      </c>
      <c r="B10" s="9" t="s">
        <v>14</v>
      </c>
      <c r="C10" s="31"/>
      <c r="D10" s="12">
        <f>HLOOKUP((Scoring!D$1 &amp; "[" &amp; Scoring!$A10 &amp; "]"),Results!A$1:CR$18,18,FALSE)</f>
        <v>3</v>
      </c>
      <c r="E10" s="4">
        <f t="shared" si="0"/>
        <v>0</v>
      </c>
      <c r="F10" s="12">
        <f>HLOOKUP((Scoring!F$1 &amp; "[" &amp; Scoring!$A10 &amp; "]"),Results!$A$1:$CR$18,18,FALSE)</f>
        <v>3.5</v>
      </c>
      <c r="G10" s="4">
        <f t="shared" si="0"/>
        <v>0</v>
      </c>
      <c r="H10" s="12">
        <f>HLOOKUP((Scoring!H$1 &amp; "[" &amp; Scoring!$A10 &amp; "]"),Results!$A$1:$CR$18,18,FALSE)</f>
        <v>2.75</v>
      </c>
      <c r="I10" s="4">
        <f t="shared" ref="I10" si="21">$C10*H10</f>
        <v>0</v>
      </c>
      <c r="J10">
        <f>HLOOKUP((Scoring!J$1 &amp; "[" &amp; Scoring!$A10 &amp; "]"),Results!$A$1:$CR$18,18,FALSE)</f>
        <v>3.75</v>
      </c>
      <c r="K10">
        <f t="shared" ref="K10" si="22">$C10*J10</f>
        <v>0</v>
      </c>
      <c r="L10" s="12">
        <f>HLOOKUP((Scoring!L$1 &amp; "[" &amp; Scoring!$A10 &amp; "]"),Results!$A$1:$DE$18,18,FALSE)</f>
        <v>3.5</v>
      </c>
      <c r="M10" s="4">
        <f t="shared" ref="M10" si="23">$C10*L10</f>
        <v>0</v>
      </c>
      <c r="N10" s="12">
        <f>HLOOKUP((Scoring!N$1 &amp; "[" &amp; Scoring!$A10 &amp; "]"),Results!$A$1:$DE$18,18,FALSE)</f>
        <v>3.25</v>
      </c>
      <c r="O10" s="4">
        <f t="shared" ref="O10" si="24">$C10*N10</f>
        <v>0</v>
      </c>
    </row>
    <row r="11" spans="1:15" x14ac:dyDescent="0.6">
      <c r="A11" t="s">
        <v>159</v>
      </c>
      <c r="B11" s="9" t="s">
        <v>15</v>
      </c>
      <c r="C11" s="31"/>
      <c r="D11" s="12">
        <f>HLOOKUP((Scoring!D$1 &amp; "[" &amp; Scoring!$A11 &amp; "]"),Results!A$1:CR$18,18,FALSE)</f>
        <v>3.4</v>
      </c>
      <c r="E11" s="4">
        <f t="shared" si="0"/>
        <v>0</v>
      </c>
      <c r="F11" s="12">
        <f>HLOOKUP((Scoring!F$1 &amp; "[" &amp; Scoring!$A11 &amp; "]"),Results!$A$1:$CR$18,18,FALSE)</f>
        <v>3.5</v>
      </c>
      <c r="G11" s="4">
        <f t="shared" si="0"/>
        <v>0</v>
      </c>
      <c r="H11" s="12">
        <f>HLOOKUP((Scoring!H$1 &amp; "[" &amp; Scoring!$A11 &amp; "]"),Results!$A$1:$CR$18,18,FALSE)</f>
        <v>3</v>
      </c>
      <c r="I11" s="4">
        <f t="shared" ref="I11" si="25">$C11*H11</f>
        <v>0</v>
      </c>
      <c r="J11">
        <f>HLOOKUP((Scoring!J$1 &amp; "[" &amp; Scoring!$A11 &amp; "]"),Results!$A$1:$CR$18,18,FALSE)</f>
        <v>3.75</v>
      </c>
      <c r="K11">
        <f t="shared" ref="K11" si="26">$C11*J11</f>
        <v>0</v>
      </c>
      <c r="L11" s="12">
        <f>HLOOKUP((Scoring!L$1 &amp; "[" &amp; Scoring!$A11 &amp; "]"),Results!$A$1:$DE$18,18,FALSE)</f>
        <v>3</v>
      </c>
      <c r="M11" s="4">
        <f t="shared" ref="M11" si="27">$C11*L11</f>
        <v>0</v>
      </c>
      <c r="N11" s="12">
        <f>HLOOKUP((Scoring!N$1 &amp; "[" &amp; Scoring!$A11 &amp; "]"),Results!$A$1:$DE$18,18,FALSE)</f>
        <v>3.5</v>
      </c>
      <c r="O11" s="4">
        <f t="shared" ref="O11" si="28">$C11*N11</f>
        <v>0</v>
      </c>
    </row>
    <row r="12" spans="1:15" x14ac:dyDescent="0.6">
      <c r="A12" t="s">
        <v>160</v>
      </c>
      <c r="B12" s="9" t="s">
        <v>16</v>
      </c>
      <c r="C12" s="31"/>
      <c r="D12" s="12">
        <f>HLOOKUP((Scoring!D$1 &amp; "[" &amp; Scoring!$A12 &amp; "]"),Results!A$1:CR$18,18,FALSE)</f>
        <v>3.6</v>
      </c>
      <c r="E12" s="4">
        <f t="shared" si="0"/>
        <v>0</v>
      </c>
      <c r="F12" s="12">
        <f>HLOOKUP((Scoring!F$1 &amp; "[" &amp; Scoring!$A12 &amp; "]"),Results!$A$1:$CR$18,18,FALSE)</f>
        <v>3.5</v>
      </c>
      <c r="G12" s="4">
        <f t="shared" si="0"/>
        <v>0</v>
      </c>
      <c r="H12" s="12">
        <f>HLOOKUP((Scoring!H$1 &amp; "[" &amp; Scoring!$A12 &amp; "]"),Results!$A$1:$CR$18,18,FALSE)</f>
        <v>2.5</v>
      </c>
      <c r="I12" s="4">
        <f t="shared" ref="I12" si="29">$C12*H12</f>
        <v>0</v>
      </c>
      <c r="J12">
        <f>HLOOKUP((Scoring!J$1 &amp; "[" &amp; Scoring!$A12 &amp; "]"),Results!$A$1:$CR$18,18,FALSE)</f>
        <v>3.75</v>
      </c>
      <c r="K12">
        <f t="shared" ref="K12" si="30">$C12*J12</f>
        <v>0</v>
      </c>
      <c r="L12" s="12">
        <f>HLOOKUP((Scoring!L$1 &amp; "[" &amp; Scoring!$A12 &amp; "]"),Results!$A$1:$DE$18,18,FALSE)</f>
        <v>3</v>
      </c>
      <c r="M12" s="4">
        <f t="shared" ref="M12" si="31">$C12*L12</f>
        <v>0</v>
      </c>
      <c r="N12" s="12">
        <f>HLOOKUP((Scoring!N$1 &amp; "[" &amp; Scoring!$A12 &amp; "]"),Results!$A$1:$DE$18,18,FALSE)</f>
        <v>3.75</v>
      </c>
      <c r="O12" s="4">
        <f t="shared" ref="O12" si="32">$C12*N12</f>
        <v>0</v>
      </c>
    </row>
    <row r="13" spans="1:15" x14ac:dyDescent="0.6">
      <c r="A13" t="s">
        <v>161</v>
      </c>
      <c r="B13" s="9" t="s">
        <v>17</v>
      </c>
      <c r="C13" s="31"/>
      <c r="D13" s="12">
        <f>HLOOKUP((Scoring!D$1 &amp; "[" &amp; Scoring!$A13 &amp; "]"),Results!A$1:CR$18,18,FALSE)</f>
        <v>3.6</v>
      </c>
      <c r="E13" s="4">
        <f t="shared" si="0"/>
        <v>0</v>
      </c>
      <c r="F13" s="12">
        <f>HLOOKUP((Scoring!F$1 &amp; "[" &amp; Scoring!$A13 &amp; "]"),Results!$A$1:$CR$18,18,FALSE)</f>
        <v>3.75</v>
      </c>
      <c r="G13" s="4">
        <f t="shared" si="0"/>
        <v>0</v>
      </c>
      <c r="H13" s="12">
        <f>HLOOKUP((Scoring!H$1 &amp; "[" &amp; Scoring!$A13 &amp; "]"),Results!$A$1:$CR$18,18,FALSE)</f>
        <v>2.75</v>
      </c>
      <c r="I13" s="4">
        <f t="shared" ref="I13" si="33">$C13*H13</f>
        <v>0</v>
      </c>
      <c r="J13">
        <f>HLOOKUP((Scoring!J$1 &amp; "[" &amp; Scoring!$A13 &amp; "]"),Results!$A$1:$CR$18,18,FALSE)</f>
        <v>3.75</v>
      </c>
      <c r="K13">
        <f t="shared" ref="K13" si="34">$C13*J13</f>
        <v>0</v>
      </c>
      <c r="L13" s="12">
        <f>HLOOKUP((Scoring!L$1 &amp; "[" &amp; Scoring!$A13 &amp; "]"),Results!$A$1:$DE$18,18,FALSE)</f>
        <v>3</v>
      </c>
      <c r="M13" s="4">
        <f t="shared" ref="M13" si="35">$C13*L13</f>
        <v>0</v>
      </c>
      <c r="N13" s="12">
        <f>HLOOKUP((Scoring!N$1 &amp; "[" &amp; Scoring!$A13 &amp; "]"),Results!$A$1:$DE$18,18,FALSE)</f>
        <v>4</v>
      </c>
      <c r="O13" s="4">
        <f t="shared" ref="O13" si="36">$C13*N13</f>
        <v>0</v>
      </c>
    </row>
    <row r="14" spans="1:15" x14ac:dyDescent="0.6">
      <c r="A14" t="s">
        <v>162</v>
      </c>
      <c r="B14" s="9" t="s">
        <v>18</v>
      </c>
      <c r="C14" s="31"/>
      <c r="D14" s="12">
        <f>HLOOKUP((Scoring!D$1 &amp; "[" &amp; Scoring!$A14 &amp; "]"),Results!A$1:CR$18,18,FALSE)</f>
        <v>2.2000000000000002</v>
      </c>
      <c r="E14" s="4">
        <f t="shared" si="0"/>
        <v>0</v>
      </c>
      <c r="F14" s="12">
        <f>HLOOKUP((Scoring!F$1 &amp; "[" &amp; Scoring!$A14 &amp; "]"),Results!$A$1:$CR$18,18,FALSE)</f>
        <v>2.5</v>
      </c>
      <c r="G14" s="4">
        <f t="shared" si="0"/>
        <v>0</v>
      </c>
      <c r="H14" s="12">
        <f>HLOOKUP((Scoring!H$1 &amp; "[" &amp; Scoring!$A14 &amp; "]"),Results!$A$1:$CR$18,18,FALSE)</f>
        <v>2.5</v>
      </c>
      <c r="I14" s="4">
        <f t="shared" ref="I14" si="37">$C14*H14</f>
        <v>0</v>
      </c>
      <c r="J14">
        <f>HLOOKUP((Scoring!J$1 &amp; "[" &amp; Scoring!$A14 &amp; "]"),Results!$A$1:$CR$18,18,FALSE)</f>
        <v>1.75</v>
      </c>
      <c r="K14">
        <f t="shared" ref="K14" si="38">$C14*J14</f>
        <v>0</v>
      </c>
      <c r="L14" s="12">
        <f>HLOOKUP((Scoring!L$1 &amp; "[" &amp; Scoring!$A14 &amp; "]"),Results!$A$1:$DE$18,18,FALSE)</f>
        <v>4</v>
      </c>
      <c r="M14" s="4">
        <f t="shared" ref="M14" si="39">$C14*L14</f>
        <v>0</v>
      </c>
      <c r="N14" s="12">
        <f>HLOOKUP((Scoring!N$1 &amp; "[" &amp; Scoring!$A14 &amp; "]"),Results!$A$1:$DE$18,18,FALSE)</f>
        <v>2.75</v>
      </c>
      <c r="O14" s="4">
        <f t="shared" ref="O14" si="40">$C14*N14</f>
        <v>0</v>
      </c>
    </row>
    <row r="15" spans="1:15" x14ac:dyDescent="0.6">
      <c r="A15" t="s">
        <v>163</v>
      </c>
      <c r="B15" s="9" t="s">
        <v>19</v>
      </c>
      <c r="C15" s="31"/>
      <c r="D15" s="12">
        <f>HLOOKUP((Scoring!D$1 &amp; "[" &amp; Scoring!$A15 &amp; "]"),Results!A$1:CR$18,18,FALSE)</f>
        <v>1.2</v>
      </c>
      <c r="E15" s="4">
        <f t="shared" si="0"/>
        <v>0</v>
      </c>
      <c r="F15" s="12">
        <f>HLOOKUP((Scoring!F$1 &amp; "[" &amp; Scoring!$A15 &amp; "]"),Results!$A$1:$CR$18,18,FALSE)</f>
        <v>2.75</v>
      </c>
      <c r="G15" s="4">
        <f t="shared" si="0"/>
        <v>0</v>
      </c>
      <c r="H15" s="12">
        <f>HLOOKUP((Scoring!H$1 &amp; "[" &amp; Scoring!$A15 &amp; "]"),Results!$A$1:$CR$18,18,FALSE)</f>
        <v>2.75</v>
      </c>
      <c r="I15" s="4">
        <f t="shared" ref="I15" si="41">$C15*H15</f>
        <v>0</v>
      </c>
      <c r="J15">
        <f>HLOOKUP((Scoring!J$1 &amp; "[" &amp; Scoring!$A15 &amp; "]"),Results!$A$1:$CR$18,18,FALSE)</f>
        <v>2.25</v>
      </c>
      <c r="K15">
        <f t="shared" ref="K15" si="42">$C15*J15</f>
        <v>0</v>
      </c>
      <c r="L15" s="12">
        <f>HLOOKUP((Scoring!L$1 &amp; "[" &amp; Scoring!$A15 &amp; "]"),Results!$A$1:$DE$18,18,FALSE)</f>
        <v>3.5</v>
      </c>
      <c r="M15" s="4">
        <f t="shared" ref="M15" si="43">$C15*L15</f>
        <v>0</v>
      </c>
      <c r="N15" s="12">
        <f>HLOOKUP((Scoring!N$1 &amp; "[" &amp; Scoring!$A15 &amp; "]"),Results!$A$1:$DE$18,18,FALSE)</f>
        <v>3</v>
      </c>
      <c r="O15" s="4">
        <f t="shared" ref="O15" si="44">$C15*N15</f>
        <v>0</v>
      </c>
    </row>
    <row r="16" spans="1:15" x14ac:dyDescent="0.6">
      <c r="A16" t="s">
        <v>164</v>
      </c>
      <c r="B16" s="9" t="s">
        <v>20</v>
      </c>
      <c r="C16" s="31"/>
      <c r="D16" s="12">
        <f>HLOOKUP((Scoring!D$1 &amp; "[" &amp; Scoring!$A16 &amp; "]"),Results!A$1:CR$18,18,FALSE)</f>
        <v>1.4</v>
      </c>
      <c r="E16" s="4">
        <f t="shared" si="0"/>
        <v>0</v>
      </c>
      <c r="F16" s="12">
        <f>HLOOKUP((Scoring!F$1 &amp; "[" &amp; Scoring!$A16 &amp; "]"),Results!$A$1:$CR$18,18,FALSE)</f>
        <v>3</v>
      </c>
      <c r="G16" s="4">
        <f t="shared" si="0"/>
        <v>0</v>
      </c>
      <c r="H16" s="12">
        <f>HLOOKUP((Scoring!H$1 &amp; "[" &amp; Scoring!$A16 &amp; "]"),Results!$A$1:$CR$18,18,FALSE)</f>
        <v>1.75</v>
      </c>
      <c r="I16" s="4">
        <f t="shared" ref="I16" si="45">$C16*H16</f>
        <v>0</v>
      </c>
      <c r="J16">
        <f>HLOOKUP((Scoring!J$1 &amp; "[" &amp; Scoring!$A16 &amp; "]"),Results!$A$1:$CR$18,18,FALSE)</f>
        <v>2.75</v>
      </c>
      <c r="K16">
        <f t="shared" ref="K16" si="46">$C16*J16</f>
        <v>0</v>
      </c>
      <c r="L16" s="12">
        <f>HLOOKUP((Scoring!L$1 &amp; "[" &amp; Scoring!$A16 &amp; "]"),Results!$A$1:$DE$18,18,FALSE)</f>
        <v>3.5</v>
      </c>
      <c r="M16" s="4">
        <f t="shared" ref="M16" si="47">$C16*L16</f>
        <v>0</v>
      </c>
      <c r="N16" s="12">
        <f>HLOOKUP((Scoring!N$1 &amp; "[" &amp; Scoring!$A16 &amp; "]"),Results!$A$1:$DE$18,18,FALSE)</f>
        <v>3.25</v>
      </c>
      <c r="O16" s="4">
        <f t="shared" ref="O16" si="48">$C16*N16</f>
        <v>0</v>
      </c>
    </row>
    <row r="17" spans="1:15" x14ac:dyDescent="0.6">
      <c r="A17" t="s">
        <v>165</v>
      </c>
      <c r="B17" s="9" t="s">
        <v>21</v>
      </c>
      <c r="C17" s="31"/>
      <c r="D17" s="12">
        <f>HLOOKUP((Scoring!D$1 &amp; "[" &amp; Scoring!$A17 &amp; "]"),Results!A$1:CR$18,18,FALSE)</f>
        <v>1.8</v>
      </c>
      <c r="E17" s="4">
        <f t="shared" si="0"/>
        <v>0</v>
      </c>
      <c r="F17" s="12">
        <f>HLOOKUP((Scoring!F$1 &amp; "[" &amp; Scoring!$A17 &amp; "]"),Results!$A$1:$CR$18,18,FALSE)</f>
        <v>3.25</v>
      </c>
      <c r="G17" s="4">
        <f t="shared" si="0"/>
        <v>0</v>
      </c>
      <c r="H17" s="12">
        <f>HLOOKUP((Scoring!H$1 &amp; "[" &amp; Scoring!$A17 &amp; "]"),Results!$A$1:$CR$18,18,FALSE)</f>
        <v>2</v>
      </c>
      <c r="I17" s="4">
        <f t="shared" ref="I17" si="49">$C17*H17</f>
        <v>0</v>
      </c>
      <c r="J17">
        <f>HLOOKUP((Scoring!J$1 &amp; "[" &amp; Scoring!$A17 &amp; "]"),Results!$A$1:$CR$18,18,FALSE)</f>
        <v>3.75</v>
      </c>
      <c r="K17">
        <f t="shared" ref="K17" si="50">$C17*J17</f>
        <v>0</v>
      </c>
      <c r="L17" s="12">
        <f>HLOOKUP((Scoring!L$1 &amp; "[" &amp; Scoring!$A17 &amp; "]"),Results!$A$1:$DE$18,18,FALSE)</f>
        <v>3</v>
      </c>
      <c r="M17" s="4">
        <f t="shared" ref="M17" si="51">$C17*L17</f>
        <v>0</v>
      </c>
      <c r="N17" s="12">
        <f>HLOOKUP((Scoring!N$1 &amp; "[" &amp; Scoring!$A17 &amp; "]"),Results!$A$1:$DE$18,18,FALSE)</f>
        <v>3.75</v>
      </c>
      <c r="O17" s="4">
        <f t="shared" ref="O17" si="52">$C17*N17</f>
        <v>0</v>
      </c>
    </row>
    <row r="18" spans="1:15" ht="15.9" thickBot="1" x14ac:dyDescent="0.65">
      <c r="A18" t="s">
        <v>166</v>
      </c>
      <c r="B18" s="10" t="s">
        <v>22</v>
      </c>
      <c r="C18" s="32"/>
      <c r="D18" s="13">
        <f>HLOOKUP((Scoring!D$1 &amp; "[" &amp; Scoring!$A18 &amp; "]"),Results!A$1:CR$18,18,FALSE)</f>
        <v>1.6</v>
      </c>
      <c r="E18" s="7">
        <f>$C18*D18</f>
        <v>0</v>
      </c>
      <c r="F18" s="13">
        <f>HLOOKUP((Scoring!F$1 &amp; "[" &amp; Scoring!$A18 &amp; "]"),Results!$A$1:$CR$18,18,FALSE)</f>
        <v>3</v>
      </c>
      <c r="G18" s="7">
        <f>$C18*F18</f>
        <v>0</v>
      </c>
      <c r="H18" s="13">
        <f>HLOOKUP((Scoring!H$1 &amp; "[" &amp; Scoring!$A18 &amp; "]"),Results!$A$1:$CR$18,18,FALSE)</f>
        <v>1.75</v>
      </c>
      <c r="I18" s="7">
        <f>$C18*H18</f>
        <v>0</v>
      </c>
      <c r="J18" s="6">
        <f>HLOOKUP((Scoring!J$1 &amp; "[" &amp; Scoring!$A18 &amp; "]"),Results!$A$1:$CR$18,18,FALSE)</f>
        <v>3.5</v>
      </c>
      <c r="K18" s="6">
        <f>$C18*J18</f>
        <v>0</v>
      </c>
      <c r="L18" s="13">
        <f>HLOOKUP((Scoring!L$1 &amp; "[" &amp; Scoring!$A18 &amp; "]"),Results!$A$1:$DE$18,18,FALSE)</f>
        <v>3.5</v>
      </c>
      <c r="M18" s="7">
        <f>$C18*L18</f>
        <v>0</v>
      </c>
      <c r="N18" s="13">
        <f>HLOOKUP((Scoring!N$1 &amp; "[" &amp; Scoring!$A18 &amp; "]"),Results!$A$1:$DE$18,18,FALSE)</f>
        <v>3.75</v>
      </c>
      <c r="O18" s="7">
        <f>$C18*N18</f>
        <v>0</v>
      </c>
    </row>
    <row r="19" spans="1:15" x14ac:dyDescent="0.6">
      <c r="B19" s="17" t="s">
        <v>194</v>
      </c>
      <c r="C19" s="27">
        <f>SUM(C4:C18)</f>
        <v>0</v>
      </c>
      <c r="D19" s="28"/>
      <c r="E19" s="28">
        <f>SUM(E4:E18)</f>
        <v>0</v>
      </c>
      <c r="F19" s="28"/>
      <c r="G19" s="28">
        <f>SUM(G4:G18)</f>
        <v>0</v>
      </c>
      <c r="H19" s="28"/>
      <c r="I19" s="28">
        <f>SUM(I4:I18)</f>
        <v>0</v>
      </c>
      <c r="J19" s="28"/>
      <c r="K19" s="28">
        <f>SUM(K4:K18)</f>
        <v>0</v>
      </c>
      <c r="L19" s="28"/>
      <c r="M19" s="28">
        <f>SUM(M4:M18)</f>
        <v>0</v>
      </c>
      <c r="N19" s="28"/>
      <c r="O19" s="29">
        <f>SUM(O4:O18)</f>
        <v>0</v>
      </c>
    </row>
    <row r="20" spans="1:15" ht="15.9" thickBot="1" x14ac:dyDescent="0.65">
      <c r="B20" s="5"/>
      <c r="C20" s="30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</row>
    <row r="21" spans="1:15" ht="15.9" thickBot="1" x14ac:dyDescent="0.65">
      <c r="A21" t="s">
        <v>157</v>
      </c>
      <c r="B21" s="14" t="s">
        <v>23</v>
      </c>
      <c r="C21" s="15"/>
      <c r="D21" s="15" t="str">
        <f>Results!CZ18</f>
        <v>B2C</v>
      </c>
      <c r="E21" s="15"/>
      <c r="F21" s="15" t="str">
        <f>Results!DA18</f>
        <v>B2B</v>
      </c>
      <c r="G21" s="15"/>
      <c r="H21" s="15" t="str">
        <f>Results!DB18</f>
        <v>B2C</v>
      </c>
      <c r="I21" s="15"/>
      <c r="J21" s="15" t="str">
        <f>Results!DC18</f>
        <v>B2B</v>
      </c>
      <c r="K21" s="15"/>
      <c r="L21" s="15" t="str">
        <f>Results!DD18</f>
        <v>Both</v>
      </c>
      <c r="M21" s="15"/>
      <c r="N21" s="15" t="str">
        <f>Results!DE18</f>
        <v>Both</v>
      </c>
      <c r="O21" s="16"/>
    </row>
    <row r="23" spans="1:15" x14ac:dyDescent="0.6">
      <c r="C23" s="25"/>
      <c r="D23" t="s">
        <v>196</v>
      </c>
    </row>
    <row r="24" spans="1:15" x14ac:dyDescent="0.6">
      <c r="C24" s="26"/>
      <c r="D24" t="s">
        <v>195</v>
      </c>
    </row>
    <row r="28" spans="1:15" x14ac:dyDescent="0.6"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29" spans="1:15" x14ac:dyDescent="0.6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x14ac:dyDescent="0.6">
      <c r="B30" s="19"/>
      <c r="C30" s="19"/>
    </row>
    <row r="31" spans="1:15" x14ac:dyDescent="0.6">
      <c r="B31" s="19"/>
      <c r="C31" s="19"/>
    </row>
    <row r="32" spans="1:15" x14ac:dyDescent="0.6">
      <c r="B32" s="19"/>
      <c r="C32" s="19"/>
    </row>
    <row r="33" spans="2:3" x14ac:dyDescent="0.6">
      <c r="B33" s="19"/>
      <c r="C33" s="19"/>
    </row>
    <row r="34" spans="2:3" x14ac:dyDescent="0.6">
      <c r="B34" s="19"/>
      <c r="C34" s="19"/>
    </row>
    <row r="35" spans="2:3" x14ac:dyDescent="0.6">
      <c r="B35" s="19"/>
      <c r="C35" s="19"/>
    </row>
    <row r="36" spans="2:3" x14ac:dyDescent="0.6">
      <c r="B36" s="19"/>
      <c r="C36" s="19"/>
    </row>
    <row r="37" spans="2:3" x14ac:dyDescent="0.6">
      <c r="B37" s="19"/>
      <c r="C37" s="19"/>
    </row>
    <row r="38" spans="2:3" x14ac:dyDescent="0.6">
      <c r="B38" s="19"/>
      <c r="C38" s="19"/>
    </row>
    <row r="39" spans="2:3" x14ac:dyDescent="0.6">
      <c r="B39" s="19"/>
      <c r="C39" s="19"/>
    </row>
    <row r="40" spans="2:3" x14ac:dyDescent="0.6">
      <c r="B40" s="19"/>
      <c r="C40" s="19"/>
    </row>
    <row r="41" spans="2:3" x14ac:dyDescent="0.6">
      <c r="B41" s="19"/>
      <c r="C41" s="19"/>
    </row>
    <row r="42" spans="2:3" x14ac:dyDescent="0.6">
      <c r="B42" s="19"/>
      <c r="C42" s="19"/>
    </row>
    <row r="43" spans="2:3" x14ac:dyDescent="0.6">
      <c r="B43" s="19"/>
      <c r="C43" s="19"/>
    </row>
    <row r="44" spans="2:3" x14ac:dyDescent="0.6">
      <c r="B44" s="19"/>
      <c r="C44" s="19"/>
    </row>
  </sheetData>
  <mergeCells count="12">
    <mergeCell ref="N1:O1"/>
    <mergeCell ref="D2:E2"/>
    <mergeCell ref="F2:G2"/>
    <mergeCell ref="H2:I2"/>
    <mergeCell ref="J2:K2"/>
    <mergeCell ref="L2:M2"/>
    <mergeCell ref="N2:O2"/>
    <mergeCell ref="D1:E1"/>
    <mergeCell ref="F1:G1"/>
    <mergeCell ref="H1:I1"/>
    <mergeCell ref="J1:K1"/>
    <mergeCell ref="L1:M1"/>
  </mergeCells>
  <phoneticPr fontId="3" type="noConversion"/>
  <conditionalFormatting sqref="D19:O19">
    <cfRule type="cellIs" dxfId="0" priority="2" operator="greaterThanOrEqual">
      <formula>MAX($D$19:$O$19)</formula>
    </cfRule>
  </conditionalFormatting>
  <pageMargins left="0.7" right="0.7" top="0.78740157499999996" bottom="0.78740157499999996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FFC4D-1A9B-8745-8449-11794F846F5F}">
  <dimension ref="A1:DH18"/>
  <sheetViews>
    <sheetView topLeftCell="AC1" zoomScale="120" zoomScaleNormal="120" workbookViewId="0">
      <selection activeCell="AE8" sqref="AE8"/>
    </sheetView>
  </sheetViews>
  <sheetFormatPr baseColWidth="10" defaultRowHeight="15.6" x14ac:dyDescent="0.6"/>
  <cols>
    <col min="1" max="24" width="14.34765625" bestFit="1" customWidth="1"/>
    <col min="30" max="30" width="13.34765625" customWidth="1"/>
    <col min="73" max="73" width="14.5" bestFit="1" customWidth="1"/>
    <col min="104" max="110" width="14.5" bestFit="1" customWidth="1"/>
    <col min="111" max="111" width="24.1484375" bestFit="1" customWidth="1"/>
    <col min="112" max="112" width="29.6484375" bestFit="1" customWidth="1"/>
  </cols>
  <sheetData>
    <row r="1" spans="1:112" x14ac:dyDescent="0.6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  <c r="AG1" t="s">
        <v>56</v>
      </c>
      <c r="AH1" t="s">
        <v>57</v>
      </c>
      <c r="AI1" t="s">
        <v>58</v>
      </c>
      <c r="AJ1" t="s">
        <v>59</v>
      </c>
      <c r="AK1" t="s">
        <v>60</v>
      </c>
      <c r="AL1" t="s">
        <v>61</v>
      </c>
      <c r="AM1" t="s">
        <v>62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69</v>
      </c>
      <c r="AU1" t="s">
        <v>70</v>
      </c>
      <c r="AV1" t="s">
        <v>71</v>
      </c>
      <c r="AW1" t="s">
        <v>72</v>
      </c>
      <c r="AX1" t="s">
        <v>73</v>
      </c>
      <c r="AY1" t="s">
        <v>74</v>
      </c>
      <c r="AZ1" t="s">
        <v>75</v>
      </c>
      <c r="BA1" t="s">
        <v>76</v>
      </c>
      <c r="BB1" t="s">
        <v>77</v>
      </c>
      <c r="BC1" t="s">
        <v>78</v>
      </c>
      <c r="BD1" t="s">
        <v>79</v>
      </c>
      <c r="BE1" t="s">
        <v>80</v>
      </c>
      <c r="BF1" t="s">
        <v>81</v>
      </c>
      <c r="BG1" t="s">
        <v>82</v>
      </c>
      <c r="BH1" t="s">
        <v>83</v>
      </c>
      <c r="BI1" t="s">
        <v>84</v>
      </c>
      <c r="BJ1" t="s">
        <v>85</v>
      </c>
      <c r="BK1" t="s">
        <v>86</v>
      </c>
      <c r="BL1" t="s">
        <v>87</v>
      </c>
      <c r="BM1" t="s">
        <v>88</v>
      </c>
      <c r="BN1" t="s">
        <v>89</v>
      </c>
      <c r="BO1" t="s">
        <v>90</v>
      </c>
      <c r="BP1" t="s">
        <v>91</v>
      </c>
      <c r="BQ1" t="s">
        <v>92</v>
      </c>
      <c r="BR1" t="s">
        <v>93</v>
      </c>
      <c r="BS1" t="s">
        <v>94</v>
      </c>
      <c r="BT1" t="s">
        <v>95</v>
      </c>
      <c r="BU1" t="s">
        <v>96</v>
      </c>
      <c r="BV1" t="s">
        <v>97</v>
      </c>
      <c r="BW1" t="s">
        <v>98</v>
      </c>
      <c r="BX1" t="s">
        <v>99</v>
      </c>
      <c r="BY1" t="s">
        <v>100</v>
      </c>
      <c r="BZ1" t="s">
        <v>101</v>
      </c>
      <c r="CA1" t="s">
        <v>102</v>
      </c>
      <c r="CB1" t="s">
        <v>103</v>
      </c>
      <c r="CC1" t="s">
        <v>104</v>
      </c>
      <c r="CD1" t="s">
        <v>105</v>
      </c>
      <c r="CE1" t="s">
        <v>106</v>
      </c>
      <c r="CF1" t="s">
        <v>107</v>
      </c>
      <c r="CG1" t="s">
        <v>108</v>
      </c>
      <c r="CH1" t="s">
        <v>109</v>
      </c>
      <c r="CI1" t="s">
        <v>110</v>
      </c>
      <c r="CJ1" t="s">
        <v>111</v>
      </c>
      <c r="CK1" t="s">
        <v>112</v>
      </c>
      <c r="CL1" t="s">
        <v>113</v>
      </c>
      <c r="CM1" t="s">
        <v>114</v>
      </c>
      <c r="CN1" t="s">
        <v>115</v>
      </c>
      <c r="CO1" t="s">
        <v>116</v>
      </c>
      <c r="CP1" t="s">
        <v>117</v>
      </c>
      <c r="CQ1" t="s">
        <v>118</v>
      </c>
      <c r="CR1" t="s">
        <v>119</v>
      </c>
      <c r="CS1" t="s">
        <v>120</v>
      </c>
      <c r="CT1" t="s">
        <v>121</v>
      </c>
      <c r="CU1" t="s">
        <v>122</v>
      </c>
      <c r="CV1" t="s">
        <v>123</v>
      </c>
      <c r="CW1" t="s">
        <v>124</v>
      </c>
      <c r="CX1" t="s">
        <v>125</v>
      </c>
      <c r="CY1" t="s">
        <v>126</v>
      </c>
      <c r="CZ1" t="s">
        <v>127</v>
      </c>
      <c r="DA1" t="s">
        <v>128</v>
      </c>
      <c r="DB1" t="s">
        <v>129</v>
      </c>
      <c r="DC1" t="s">
        <v>130</v>
      </c>
      <c r="DD1" t="s">
        <v>131</v>
      </c>
      <c r="DE1" t="s">
        <v>132</v>
      </c>
      <c r="DF1" t="s">
        <v>133</v>
      </c>
      <c r="DG1" t="s">
        <v>134</v>
      </c>
      <c r="DH1" t="s">
        <v>135</v>
      </c>
    </row>
    <row r="2" spans="1:112" x14ac:dyDescent="0.6">
      <c r="A2">
        <v>6</v>
      </c>
      <c r="B2" t="s">
        <v>172</v>
      </c>
      <c r="C2">
        <v>3</v>
      </c>
      <c r="D2" t="s">
        <v>136</v>
      </c>
      <c r="E2">
        <v>1858189819</v>
      </c>
      <c r="F2" t="s">
        <v>173</v>
      </c>
      <c r="G2" t="s">
        <v>172</v>
      </c>
      <c r="H2" t="s">
        <v>137</v>
      </c>
      <c r="I2" t="s">
        <v>137</v>
      </c>
      <c r="J2" t="s">
        <v>137</v>
      </c>
      <c r="K2" t="s">
        <v>137</v>
      </c>
      <c r="M2" t="s">
        <v>137</v>
      </c>
      <c r="N2" t="s">
        <v>138</v>
      </c>
      <c r="O2" t="s">
        <v>138</v>
      </c>
      <c r="P2" t="s">
        <v>138</v>
      </c>
      <c r="Q2" t="s">
        <v>138</v>
      </c>
      <c r="R2" t="s">
        <v>138</v>
      </c>
      <c r="S2" t="s">
        <v>138</v>
      </c>
      <c r="T2" t="s">
        <v>138</v>
      </c>
      <c r="U2" t="s">
        <v>138</v>
      </c>
      <c r="V2" t="s">
        <v>138</v>
      </c>
      <c r="W2" t="s">
        <v>138</v>
      </c>
      <c r="X2" t="s">
        <v>139</v>
      </c>
      <c r="Y2" t="s">
        <v>139</v>
      </c>
      <c r="Z2" t="s">
        <v>139</v>
      </c>
      <c r="AA2" t="s">
        <v>140</v>
      </c>
      <c r="AB2" t="s">
        <v>139</v>
      </c>
      <c r="AC2" t="s">
        <v>138</v>
      </c>
      <c r="AD2" t="s">
        <v>138</v>
      </c>
      <c r="AE2" t="s">
        <v>138</v>
      </c>
      <c r="AF2" t="s">
        <v>138</v>
      </c>
      <c r="AG2" t="s">
        <v>138</v>
      </c>
      <c r="AH2" t="s">
        <v>140</v>
      </c>
      <c r="AI2" t="s">
        <v>138</v>
      </c>
      <c r="AJ2" t="s">
        <v>138</v>
      </c>
      <c r="AK2" t="s">
        <v>138</v>
      </c>
      <c r="AL2" t="s">
        <v>138</v>
      </c>
      <c r="AM2" t="s">
        <v>141</v>
      </c>
      <c r="AN2" t="s">
        <v>141</v>
      </c>
      <c r="AO2" t="s">
        <v>140</v>
      </c>
      <c r="AP2" t="s">
        <v>141</v>
      </c>
      <c r="AQ2" t="s">
        <v>140</v>
      </c>
      <c r="AR2" t="s">
        <v>138</v>
      </c>
      <c r="AS2" t="s">
        <v>138</v>
      </c>
      <c r="AT2" t="s">
        <v>139</v>
      </c>
      <c r="AU2" t="s">
        <v>141</v>
      </c>
      <c r="AV2" t="s">
        <v>138</v>
      </c>
      <c r="AW2" t="s">
        <v>139</v>
      </c>
      <c r="AX2" t="s">
        <v>138</v>
      </c>
      <c r="AY2" t="s">
        <v>138</v>
      </c>
      <c r="AZ2" t="s">
        <v>138</v>
      </c>
      <c r="BA2" t="s">
        <v>138</v>
      </c>
      <c r="BB2" t="s">
        <v>141</v>
      </c>
      <c r="BC2" t="s">
        <v>141</v>
      </c>
      <c r="BD2" t="s">
        <v>140</v>
      </c>
      <c r="BE2" t="s">
        <v>141</v>
      </c>
      <c r="BF2" t="s">
        <v>140</v>
      </c>
      <c r="BG2" t="s">
        <v>140</v>
      </c>
      <c r="BH2" t="s">
        <v>139</v>
      </c>
      <c r="BI2" t="s">
        <v>140</v>
      </c>
      <c r="BJ2" t="s">
        <v>141</v>
      </c>
      <c r="BK2" t="s">
        <v>138</v>
      </c>
      <c r="BL2" t="s">
        <v>140</v>
      </c>
      <c r="BM2" t="s">
        <v>138</v>
      </c>
      <c r="BN2" t="s">
        <v>138</v>
      </c>
      <c r="BO2" t="s">
        <v>138</v>
      </c>
      <c r="BP2" t="s">
        <v>138</v>
      </c>
      <c r="BQ2" t="s">
        <v>139</v>
      </c>
      <c r="BR2" t="s">
        <v>139</v>
      </c>
      <c r="BS2" t="s">
        <v>141</v>
      </c>
      <c r="BT2" t="s">
        <v>141</v>
      </c>
      <c r="BU2" t="s">
        <v>141</v>
      </c>
      <c r="CK2" t="s">
        <v>138</v>
      </c>
      <c r="CL2" t="s">
        <v>138</v>
      </c>
      <c r="CM2" t="s">
        <v>140</v>
      </c>
      <c r="CN2" t="s">
        <v>141</v>
      </c>
      <c r="CO2" t="s">
        <v>138</v>
      </c>
      <c r="CP2" t="s">
        <v>138</v>
      </c>
      <c r="CQ2" t="s">
        <v>138</v>
      </c>
      <c r="CR2" t="s">
        <v>138</v>
      </c>
      <c r="CS2" t="s">
        <v>138</v>
      </c>
      <c r="CT2" t="s">
        <v>138</v>
      </c>
      <c r="CU2" t="s">
        <v>141</v>
      </c>
      <c r="CV2" t="s">
        <v>141</v>
      </c>
      <c r="CW2" t="s">
        <v>138</v>
      </c>
      <c r="CX2" t="s">
        <v>141</v>
      </c>
      <c r="CY2" t="s">
        <v>138</v>
      </c>
      <c r="CZ2" t="s">
        <v>140</v>
      </c>
      <c r="DA2" t="s">
        <v>141</v>
      </c>
      <c r="DB2" t="s">
        <v>138</v>
      </c>
      <c r="DC2" t="s">
        <v>141</v>
      </c>
      <c r="DD2" t="s">
        <v>139</v>
      </c>
      <c r="DE2" t="s">
        <v>140</v>
      </c>
      <c r="DF2">
        <v>4</v>
      </c>
      <c r="DG2" t="s">
        <v>142</v>
      </c>
      <c r="DH2" t="s">
        <v>143</v>
      </c>
    </row>
    <row r="3" spans="1:112" x14ac:dyDescent="0.6">
      <c r="A3">
        <v>7</v>
      </c>
      <c r="B3" t="s">
        <v>174</v>
      </c>
      <c r="C3">
        <v>3</v>
      </c>
      <c r="D3" t="s">
        <v>136</v>
      </c>
      <c r="E3">
        <v>1820483344</v>
      </c>
      <c r="F3" t="s">
        <v>175</v>
      </c>
      <c r="G3" t="s">
        <v>174</v>
      </c>
      <c r="H3" t="s">
        <v>137</v>
      </c>
      <c r="I3" t="s">
        <v>137</v>
      </c>
      <c r="J3" t="s">
        <v>137</v>
      </c>
      <c r="K3" t="s">
        <v>137</v>
      </c>
      <c r="L3" t="s">
        <v>137</v>
      </c>
      <c r="M3" t="s">
        <v>137</v>
      </c>
      <c r="N3" t="s">
        <v>138</v>
      </c>
      <c r="O3" t="s">
        <v>138</v>
      </c>
      <c r="P3" t="s">
        <v>141</v>
      </c>
      <c r="Q3" t="s">
        <v>138</v>
      </c>
      <c r="R3" t="s">
        <v>141</v>
      </c>
      <c r="S3" t="s">
        <v>141</v>
      </c>
      <c r="T3" t="s">
        <v>141</v>
      </c>
      <c r="U3" t="s">
        <v>141</v>
      </c>
      <c r="V3" t="s">
        <v>138</v>
      </c>
      <c r="W3" t="s">
        <v>138</v>
      </c>
      <c r="X3" t="s">
        <v>138</v>
      </c>
      <c r="Y3" t="s">
        <v>139</v>
      </c>
      <c r="Z3" t="s">
        <v>139</v>
      </c>
      <c r="AA3" t="s">
        <v>140</v>
      </c>
      <c r="AB3" t="s">
        <v>140</v>
      </c>
      <c r="AC3" t="s">
        <v>138</v>
      </c>
      <c r="AD3" t="s">
        <v>140</v>
      </c>
      <c r="AE3" t="s">
        <v>141</v>
      </c>
      <c r="AF3" t="s">
        <v>141</v>
      </c>
      <c r="AG3" t="s">
        <v>141</v>
      </c>
      <c r="AH3" t="s">
        <v>141</v>
      </c>
      <c r="AI3" t="s">
        <v>141</v>
      </c>
      <c r="AJ3" t="s">
        <v>141</v>
      </c>
      <c r="AK3" t="s">
        <v>141</v>
      </c>
      <c r="AL3" t="s">
        <v>138</v>
      </c>
      <c r="AM3" t="s">
        <v>140</v>
      </c>
      <c r="AN3" t="s">
        <v>141</v>
      </c>
      <c r="AO3" t="s">
        <v>141</v>
      </c>
      <c r="AP3" t="s">
        <v>141</v>
      </c>
      <c r="AQ3" t="s">
        <v>141</v>
      </c>
      <c r="AR3" t="s">
        <v>138</v>
      </c>
      <c r="AS3" t="s">
        <v>141</v>
      </c>
      <c r="AT3" t="s">
        <v>141</v>
      </c>
      <c r="AU3" t="s">
        <v>140</v>
      </c>
      <c r="AV3" t="s">
        <v>140</v>
      </c>
      <c r="AW3" t="s">
        <v>140</v>
      </c>
      <c r="AX3" t="s">
        <v>140</v>
      </c>
      <c r="AY3" t="s">
        <v>141</v>
      </c>
      <c r="AZ3" t="s">
        <v>140</v>
      </c>
      <c r="BA3" t="s">
        <v>140</v>
      </c>
      <c r="BB3" t="s">
        <v>138</v>
      </c>
      <c r="BC3" t="s">
        <v>138</v>
      </c>
      <c r="BD3" t="s">
        <v>140</v>
      </c>
      <c r="BE3" t="s">
        <v>140</v>
      </c>
      <c r="BF3" t="s">
        <v>140</v>
      </c>
      <c r="BG3" t="s">
        <v>140</v>
      </c>
      <c r="BH3" t="s">
        <v>139</v>
      </c>
      <c r="BI3" t="s">
        <v>141</v>
      </c>
      <c r="BJ3" t="s">
        <v>141</v>
      </c>
      <c r="BK3" t="s">
        <v>138</v>
      </c>
      <c r="BL3" t="s">
        <v>141</v>
      </c>
      <c r="BM3" t="s">
        <v>141</v>
      </c>
      <c r="BN3" t="s">
        <v>141</v>
      </c>
      <c r="BO3" t="s">
        <v>141</v>
      </c>
      <c r="BP3" t="s">
        <v>141</v>
      </c>
      <c r="BQ3" t="s">
        <v>139</v>
      </c>
      <c r="BR3" t="s">
        <v>140</v>
      </c>
      <c r="BS3" t="s">
        <v>140</v>
      </c>
      <c r="BT3" t="s">
        <v>138</v>
      </c>
      <c r="BU3" t="s">
        <v>141</v>
      </c>
      <c r="BV3" t="s">
        <v>141</v>
      </c>
      <c r="BW3" t="s">
        <v>140</v>
      </c>
      <c r="BX3" t="s">
        <v>141</v>
      </c>
      <c r="BY3" t="s">
        <v>141</v>
      </c>
      <c r="BZ3" t="s">
        <v>141</v>
      </c>
      <c r="CA3" t="s">
        <v>141</v>
      </c>
      <c r="CB3" t="s">
        <v>141</v>
      </c>
      <c r="CC3" t="s">
        <v>140</v>
      </c>
      <c r="CD3" t="s">
        <v>140</v>
      </c>
      <c r="CE3" t="s">
        <v>140</v>
      </c>
      <c r="CF3" t="s">
        <v>138</v>
      </c>
      <c r="CG3" t="s">
        <v>141</v>
      </c>
      <c r="CH3" t="s">
        <v>141</v>
      </c>
      <c r="CI3" t="s">
        <v>140</v>
      </c>
      <c r="CJ3" t="s">
        <v>141</v>
      </c>
      <c r="CK3" t="s">
        <v>138</v>
      </c>
      <c r="CL3" t="s">
        <v>141</v>
      </c>
      <c r="CM3" t="s">
        <v>141</v>
      </c>
      <c r="CN3" t="s">
        <v>141</v>
      </c>
      <c r="CO3" t="s">
        <v>141</v>
      </c>
      <c r="CP3" t="s">
        <v>141</v>
      </c>
      <c r="CQ3" t="s">
        <v>141</v>
      </c>
      <c r="CR3" t="s">
        <v>140</v>
      </c>
      <c r="CS3" t="s">
        <v>141</v>
      </c>
      <c r="CT3" t="s">
        <v>138</v>
      </c>
      <c r="CU3" t="s">
        <v>141</v>
      </c>
      <c r="CV3" t="s">
        <v>141</v>
      </c>
      <c r="CW3" t="s">
        <v>141</v>
      </c>
      <c r="CX3" t="s">
        <v>138</v>
      </c>
      <c r="CY3" t="s">
        <v>138</v>
      </c>
      <c r="CZ3" t="s">
        <v>138</v>
      </c>
      <c r="DA3" t="s">
        <v>140</v>
      </c>
      <c r="DB3" t="s">
        <v>138</v>
      </c>
      <c r="DC3" t="s">
        <v>141</v>
      </c>
      <c r="DD3" t="s">
        <v>141</v>
      </c>
      <c r="DE3" t="s">
        <v>140</v>
      </c>
      <c r="DF3">
        <v>6</v>
      </c>
      <c r="DG3" t="s">
        <v>144</v>
      </c>
      <c r="DH3" t="s">
        <v>145</v>
      </c>
    </row>
    <row r="4" spans="1:112" x14ac:dyDescent="0.6">
      <c r="A4">
        <v>9</v>
      </c>
      <c r="B4" t="s">
        <v>176</v>
      </c>
      <c r="C4">
        <v>3</v>
      </c>
      <c r="D4" t="s">
        <v>136</v>
      </c>
      <c r="E4">
        <v>52822999</v>
      </c>
      <c r="F4" t="s">
        <v>177</v>
      </c>
      <c r="G4" t="s">
        <v>176</v>
      </c>
      <c r="H4" t="s">
        <v>137</v>
      </c>
      <c r="I4" t="s">
        <v>137</v>
      </c>
      <c r="J4" t="s">
        <v>137</v>
      </c>
      <c r="K4" t="s">
        <v>137</v>
      </c>
      <c r="M4" t="s">
        <v>137</v>
      </c>
      <c r="N4" t="s">
        <v>138</v>
      </c>
      <c r="O4" t="s">
        <v>138</v>
      </c>
      <c r="P4" t="s">
        <v>138</v>
      </c>
      <c r="Q4" t="s">
        <v>138</v>
      </c>
      <c r="R4" t="s">
        <v>140</v>
      </c>
      <c r="S4" t="s">
        <v>141</v>
      </c>
      <c r="T4" t="s">
        <v>138</v>
      </c>
      <c r="U4" t="s">
        <v>138</v>
      </c>
      <c r="V4" t="s">
        <v>138</v>
      </c>
      <c r="W4" t="s">
        <v>138</v>
      </c>
      <c r="X4" t="s">
        <v>141</v>
      </c>
      <c r="Y4" t="s">
        <v>139</v>
      </c>
      <c r="Z4" t="s">
        <v>140</v>
      </c>
      <c r="AA4" t="s">
        <v>140</v>
      </c>
      <c r="AB4" t="s">
        <v>140</v>
      </c>
      <c r="AC4" t="s">
        <v>140</v>
      </c>
      <c r="AD4" t="s">
        <v>138</v>
      </c>
      <c r="AE4" t="s">
        <v>138</v>
      </c>
      <c r="AF4" t="s">
        <v>138</v>
      </c>
      <c r="AG4" t="s">
        <v>138</v>
      </c>
      <c r="AH4" t="s">
        <v>138</v>
      </c>
      <c r="AI4" t="s">
        <v>138</v>
      </c>
      <c r="AJ4" t="s">
        <v>138</v>
      </c>
      <c r="AK4" t="s">
        <v>138</v>
      </c>
      <c r="AL4" t="s">
        <v>138</v>
      </c>
      <c r="AM4" t="s">
        <v>140</v>
      </c>
      <c r="AN4" t="s">
        <v>141</v>
      </c>
      <c r="AO4" t="s">
        <v>141</v>
      </c>
      <c r="AP4" t="s">
        <v>141</v>
      </c>
      <c r="AQ4" t="s">
        <v>141</v>
      </c>
      <c r="AR4" t="s">
        <v>141</v>
      </c>
      <c r="AS4" t="s">
        <v>141</v>
      </c>
      <c r="AT4" t="s">
        <v>140</v>
      </c>
      <c r="AU4" t="s">
        <v>141</v>
      </c>
      <c r="AV4" t="s">
        <v>140</v>
      </c>
      <c r="AW4" t="s">
        <v>140</v>
      </c>
      <c r="AX4" t="s">
        <v>138</v>
      </c>
      <c r="AY4" t="s">
        <v>138</v>
      </c>
      <c r="AZ4" t="s">
        <v>141</v>
      </c>
      <c r="BA4" t="s">
        <v>138</v>
      </c>
      <c r="BB4" t="s">
        <v>140</v>
      </c>
      <c r="BC4" t="s">
        <v>141</v>
      </c>
      <c r="BD4" t="s">
        <v>140</v>
      </c>
      <c r="BE4" t="s">
        <v>140</v>
      </c>
      <c r="BF4" t="s">
        <v>140</v>
      </c>
      <c r="BG4" t="s">
        <v>141</v>
      </c>
      <c r="BH4" t="s">
        <v>138</v>
      </c>
      <c r="BI4" t="s">
        <v>138</v>
      </c>
      <c r="BJ4" t="s">
        <v>138</v>
      </c>
      <c r="BK4" t="s">
        <v>138</v>
      </c>
      <c r="BL4" t="s">
        <v>138</v>
      </c>
      <c r="BM4" t="s">
        <v>138</v>
      </c>
      <c r="BN4" t="s">
        <v>138</v>
      </c>
      <c r="BO4" t="s">
        <v>138</v>
      </c>
      <c r="BP4" t="s">
        <v>138</v>
      </c>
      <c r="BQ4" t="s">
        <v>139</v>
      </c>
      <c r="BR4" t="s">
        <v>140</v>
      </c>
      <c r="BS4" t="s">
        <v>140</v>
      </c>
      <c r="BT4" t="s">
        <v>138</v>
      </c>
      <c r="BU4" t="s">
        <v>138</v>
      </c>
      <c r="CK4" t="s">
        <v>138</v>
      </c>
      <c r="CL4" t="s">
        <v>141</v>
      </c>
      <c r="CM4" t="s">
        <v>138</v>
      </c>
      <c r="CN4" t="s">
        <v>138</v>
      </c>
      <c r="CO4" t="s">
        <v>138</v>
      </c>
      <c r="CP4" t="s">
        <v>141</v>
      </c>
      <c r="CQ4" t="s">
        <v>138</v>
      </c>
      <c r="CR4" t="s">
        <v>138</v>
      </c>
      <c r="CS4" t="s">
        <v>138</v>
      </c>
      <c r="CT4" t="s">
        <v>138</v>
      </c>
      <c r="CU4" t="s">
        <v>141</v>
      </c>
      <c r="CV4" t="s">
        <v>138</v>
      </c>
      <c r="CW4" t="s">
        <v>138</v>
      </c>
      <c r="CX4" t="s">
        <v>138</v>
      </c>
      <c r="CY4" t="s">
        <v>138</v>
      </c>
      <c r="CZ4" t="s">
        <v>138</v>
      </c>
      <c r="DA4" t="s">
        <v>141</v>
      </c>
      <c r="DB4" t="s">
        <v>139</v>
      </c>
      <c r="DC4" t="s">
        <v>141</v>
      </c>
      <c r="DD4" t="s">
        <v>139</v>
      </c>
      <c r="DE4" t="s">
        <v>140</v>
      </c>
      <c r="DF4" t="s">
        <v>146</v>
      </c>
      <c r="DG4" t="s">
        <v>147</v>
      </c>
      <c r="DH4" t="s">
        <v>148</v>
      </c>
    </row>
    <row r="5" spans="1:112" x14ac:dyDescent="0.6">
      <c r="A5">
        <v>10</v>
      </c>
      <c r="B5" t="s">
        <v>178</v>
      </c>
      <c r="C5">
        <v>3</v>
      </c>
      <c r="D5" t="s">
        <v>136</v>
      </c>
      <c r="E5">
        <v>1447014507</v>
      </c>
      <c r="F5" t="s">
        <v>179</v>
      </c>
      <c r="G5" t="s">
        <v>178</v>
      </c>
      <c r="H5" t="s">
        <v>137</v>
      </c>
      <c r="I5" t="s">
        <v>137</v>
      </c>
      <c r="J5" t="s">
        <v>137</v>
      </c>
      <c r="K5" t="s">
        <v>137</v>
      </c>
      <c r="L5" t="s">
        <v>137</v>
      </c>
      <c r="M5" t="s">
        <v>137</v>
      </c>
      <c r="N5" t="s">
        <v>140</v>
      </c>
      <c r="O5" t="s">
        <v>140</v>
      </c>
      <c r="P5" t="s">
        <v>140</v>
      </c>
      <c r="Q5" t="s">
        <v>140</v>
      </c>
      <c r="R5" t="s">
        <v>140</v>
      </c>
      <c r="S5" t="s">
        <v>140</v>
      </c>
      <c r="T5" t="s">
        <v>140</v>
      </c>
      <c r="U5" t="s">
        <v>140</v>
      </c>
      <c r="V5" t="s">
        <v>140</v>
      </c>
      <c r="W5" t="s">
        <v>140</v>
      </c>
      <c r="X5" t="s">
        <v>140</v>
      </c>
      <c r="Y5" t="s">
        <v>140</v>
      </c>
      <c r="Z5" t="s">
        <v>140</v>
      </c>
      <c r="AA5" t="s">
        <v>140</v>
      </c>
      <c r="AB5" t="s">
        <v>140</v>
      </c>
      <c r="AC5" t="s">
        <v>141</v>
      </c>
      <c r="AD5" t="s">
        <v>141</v>
      </c>
      <c r="AE5" t="s">
        <v>141</v>
      </c>
      <c r="AF5" t="s">
        <v>141</v>
      </c>
      <c r="AG5" t="s">
        <v>141</v>
      </c>
      <c r="AH5" t="s">
        <v>141</v>
      </c>
      <c r="AI5" t="s">
        <v>141</v>
      </c>
      <c r="AJ5" t="s">
        <v>141</v>
      </c>
      <c r="AK5" t="s">
        <v>141</v>
      </c>
      <c r="AL5" t="s">
        <v>141</v>
      </c>
      <c r="AM5" t="s">
        <v>141</v>
      </c>
      <c r="AN5" t="s">
        <v>140</v>
      </c>
      <c r="AO5" t="s">
        <v>138</v>
      </c>
      <c r="AP5" t="s">
        <v>138</v>
      </c>
      <c r="AQ5" t="s">
        <v>138</v>
      </c>
      <c r="AR5" t="s">
        <v>139</v>
      </c>
      <c r="AS5" t="s">
        <v>139</v>
      </c>
      <c r="AT5" t="s">
        <v>139</v>
      </c>
      <c r="AU5" t="s">
        <v>139</v>
      </c>
      <c r="AV5" t="s">
        <v>139</v>
      </c>
      <c r="AW5" t="s">
        <v>139</v>
      </c>
      <c r="AX5" t="s">
        <v>139</v>
      </c>
      <c r="AY5" t="s">
        <v>139</v>
      </c>
      <c r="AZ5" t="s">
        <v>139</v>
      </c>
      <c r="BA5" t="s">
        <v>139</v>
      </c>
      <c r="BB5" t="s">
        <v>139</v>
      </c>
      <c r="BC5" t="s">
        <v>139</v>
      </c>
      <c r="BD5" t="s">
        <v>139</v>
      </c>
      <c r="BE5" t="s">
        <v>139</v>
      </c>
      <c r="BF5" t="s">
        <v>139</v>
      </c>
      <c r="BG5" t="s">
        <v>138</v>
      </c>
      <c r="BH5" t="s">
        <v>138</v>
      </c>
      <c r="BI5" t="s">
        <v>138</v>
      </c>
      <c r="BJ5" t="s">
        <v>138</v>
      </c>
      <c r="BK5" t="s">
        <v>138</v>
      </c>
      <c r="BL5" t="s">
        <v>138</v>
      </c>
      <c r="BM5" t="s">
        <v>138</v>
      </c>
      <c r="BN5" t="s">
        <v>138</v>
      </c>
      <c r="BO5" t="s">
        <v>138</v>
      </c>
      <c r="BP5" t="s">
        <v>138</v>
      </c>
      <c r="BQ5" t="s">
        <v>138</v>
      </c>
      <c r="BR5" t="s">
        <v>138</v>
      </c>
      <c r="BS5" t="s">
        <v>138</v>
      </c>
      <c r="BT5" t="s">
        <v>138</v>
      </c>
      <c r="BU5" t="s">
        <v>138</v>
      </c>
      <c r="BV5" t="s">
        <v>138</v>
      </c>
      <c r="BW5" t="s">
        <v>138</v>
      </c>
      <c r="BX5" t="s">
        <v>138</v>
      </c>
      <c r="BY5" t="s">
        <v>138</v>
      </c>
      <c r="BZ5" t="s">
        <v>138</v>
      </c>
      <c r="CA5" t="s">
        <v>138</v>
      </c>
      <c r="CB5" t="s">
        <v>138</v>
      </c>
      <c r="CC5" t="s">
        <v>138</v>
      </c>
      <c r="CD5" t="s">
        <v>138</v>
      </c>
      <c r="CE5" t="s">
        <v>138</v>
      </c>
      <c r="CF5" t="s">
        <v>138</v>
      </c>
      <c r="CG5" t="s">
        <v>138</v>
      </c>
      <c r="CH5" t="s">
        <v>138</v>
      </c>
      <c r="CI5" t="s">
        <v>138</v>
      </c>
      <c r="CJ5" t="s">
        <v>138</v>
      </c>
      <c r="CK5" t="s">
        <v>138</v>
      </c>
      <c r="CL5" t="s">
        <v>140</v>
      </c>
      <c r="CM5" t="s">
        <v>140</v>
      </c>
      <c r="CN5" t="s">
        <v>140</v>
      </c>
      <c r="CO5" t="s">
        <v>140</v>
      </c>
      <c r="CP5" t="s">
        <v>140</v>
      </c>
      <c r="CQ5" t="s">
        <v>140</v>
      </c>
      <c r="CR5" t="s">
        <v>138</v>
      </c>
      <c r="CS5" t="s">
        <v>138</v>
      </c>
      <c r="CT5" t="s">
        <v>138</v>
      </c>
      <c r="CU5" t="s">
        <v>140</v>
      </c>
      <c r="CV5" t="s">
        <v>140</v>
      </c>
      <c r="CW5" t="s">
        <v>140</v>
      </c>
      <c r="CX5" t="s">
        <v>138</v>
      </c>
      <c r="CY5" t="s">
        <v>141</v>
      </c>
      <c r="CZ5" t="s">
        <v>138</v>
      </c>
      <c r="DA5" t="s">
        <v>141</v>
      </c>
      <c r="DB5" t="s">
        <v>141</v>
      </c>
      <c r="DC5" t="s">
        <v>141</v>
      </c>
      <c r="DD5" t="s">
        <v>140</v>
      </c>
      <c r="DE5" t="s">
        <v>140</v>
      </c>
      <c r="DF5">
        <v>4</v>
      </c>
      <c r="DG5" t="s">
        <v>149</v>
      </c>
      <c r="DH5" t="s">
        <v>150</v>
      </c>
    </row>
    <row r="6" spans="1:112" x14ac:dyDescent="0.6">
      <c r="A6">
        <v>12</v>
      </c>
      <c r="B6" t="s">
        <v>197</v>
      </c>
      <c r="C6">
        <v>3</v>
      </c>
      <c r="D6" t="s">
        <v>136</v>
      </c>
      <c r="E6">
        <v>85571927</v>
      </c>
      <c r="F6" t="s">
        <v>198</v>
      </c>
      <c r="G6" t="s">
        <v>197</v>
      </c>
      <c r="H6" t="s">
        <v>137</v>
      </c>
      <c r="N6" t="s">
        <v>140</v>
      </c>
      <c r="O6" t="s">
        <v>139</v>
      </c>
      <c r="P6" t="s">
        <v>138</v>
      </c>
      <c r="Q6" t="s">
        <v>138</v>
      </c>
      <c r="R6" t="s">
        <v>141</v>
      </c>
      <c r="S6" t="s">
        <v>141</v>
      </c>
      <c r="T6" t="s">
        <v>140</v>
      </c>
      <c r="U6" t="s">
        <v>138</v>
      </c>
      <c r="V6" t="s">
        <v>138</v>
      </c>
      <c r="W6" t="s">
        <v>138</v>
      </c>
      <c r="X6" t="s">
        <v>139</v>
      </c>
      <c r="Y6" t="s">
        <v>139</v>
      </c>
      <c r="Z6" t="s">
        <v>139</v>
      </c>
      <c r="AA6" t="s">
        <v>139</v>
      </c>
      <c r="AB6" t="s">
        <v>139</v>
      </c>
      <c r="CZ6" t="s">
        <v>140</v>
      </c>
      <c r="DA6" t="s">
        <v>139</v>
      </c>
      <c r="DB6" t="s">
        <v>139</v>
      </c>
      <c r="DC6" t="s">
        <v>139</v>
      </c>
      <c r="DD6" t="s">
        <v>139</v>
      </c>
      <c r="DE6" t="s">
        <v>139</v>
      </c>
      <c r="DF6">
        <v>9</v>
      </c>
      <c r="DG6" t="s">
        <v>199</v>
      </c>
      <c r="DH6" t="s">
        <v>145</v>
      </c>
    </row>
    <row r="10" spans="1:112" x14ac:dyDescent="0.6">
      <c r="A10">
        <f t="shared" ref="A10:M10" si="0">IF(A2="AO01",4,IF(A2="AO02",3,IF(A2="AO03",2,IF(A2="AO04",1,0))))</f>
        <v>0</v>
      </c>
      <c r="B10">
        <f t="shared" si="0"/>
        <v>0</v>
      </c>
      <c r="C10">
        <f t="shared" si="0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ref="N10:BU10" si="1">IF(N2="AO01",4,IF(N2="AO02",3,IF(N2="AO03",2,IF(N2="AO04",1,""))))</f>
        <v>4</v>
      </c>
      <c r="O10">
        <f t="shared" si="1"/>
        <v>4</v>
      </c>
      <c r="P10">
        <f t="shared" si="1"/>
        <v>4</v>
      </c>
      <c r="Q10">
        <f t="shared" si="1"/>
        <v>4</v>
      </c>
      <c r="R10">
        <f t="shared" si="1"/>
        <v>4</v>
      </c>
      <c r="S10">
        <f t="shared" si="1"/>
        <v>4</v>
      </c>
      <c r="T10">
        <f t="shared" si="1"/>
        <v>4</v>
      </c>
      <c r="U10">
        <f t="shared" si="1"/>
        <v>4</v>
      </c>
      <c r="V10">
        <f t="shared" si="1"/>
        <v>4</v>
      </c>
      <c r="W10">
        <f t="shared" si="1"/>
        <v>4</v>
      </c>
      <c r="X10">
        <f t="shared" si="1"/>
        <v>1</v>
      </c>
      <c r="Y10">
        <f t="shared" si="1"/>
        <v>1</v>
      </c>
      <c r="Z10">
        <f t="shared" si="1"/>
        <v>1</v>
      </c>
      <c r="AA10">
        <f t="shared" si="1"/>
        <v>2</v>
      </c>
      <c r="AB10">
        <f t="shared" si="1"/>
        <v>1</v>
      </c>
      <c r="AC10">
        <f t="shared" si="1"/>
        <v>4</v>
      </c>
      <c r="AD10">
        <f t="shared" si="1"/>
        <v>4</v>
      </c>
      <c r="AE10">
        <f t="shared" si="1"/>
        <v>4</v>
      </c>
      <c r="AF10">
        <f t="shared" si="1"/>
        <v>4</v>
      </c>
      <c r="AG10">
        <f t="shared" si="1"/>
        <v>4</v>
      </c>
      <c r="AH10">
        <f t="shared" si="1"/>
        <v>2</v>
      </c>
      <c r="AI10">
        <f t="shared" si="1"/>
        <v>4</v>
      </c>
      <c r="AJ10">
        <f t="shared" si="1"/>
        <v>4</v>
      </c>
      <c r="AK10">
        <f t="shared" si="1"/>
        <v>4</v>
      </c>
      <c r="AL10">
        <f t="shared" si="1"/>
        <v>4</v>
      </c>
      <c r="AM10">
        <f t="shared" si="1"/>
        <v>3</v>
      </c>
      <c r="AN10">
        <f t="shared" si="1"/>
        <v>3</v>
      </c>
      <c r="AO10">
        <f t="shared" si="1"/>
        <v>2</v>
      </c>
      <c r="AP10">
        <f t="shared" si="1"/>
        <v>3</v>
      </c>
      <c r="AQ10">
        <f t="shared" si="1"/>
        <v>2</v>
      </c>
      <c r="AR10">
        <f t="shared" si="1"/>
        <v>4</v>
      </c>
      <c r="AS10">
        <f t="shared" si="1"/>
        <v>4</v>
      </c>
      <c r="AT10">
        <f t="shared" si="1"/>
        <v>1</v>
      </c>
      <c r="AU10">
        <f t="shared" si="1"/>
        <v>3</v>
      </c>
      <c r="AV10">
        <f t="shared" si="1"/>
        <v>4</v>
      </c>
      <c r="AW10">
        <f t="shared" si="1"/>
        <v>1</v>
      </c>
      <c r="AX10">
        <f t="shared" si="1"/>
        <v>4</v>
      </c>
      <c r="AY10">
        <f t="shared" si="1"/>
        <v>4</v>
      </c>
      <c r="AZ10">
        <f t="shared" si="1"/>
        <v>4</v>
      </c>
      <c r="BA10">
        <f t="shared" si="1"/>
        <v>4</v>
      </c>
      <c r="BB10">
        <f t="shared" si="1"/>
        <v>3</v>
      </c>
      <c r="BC10">
        <f t="shared" si="1"/>
        <v>3</v>
      </c>
      <c r="BD10">
        <f t="shared" si="1"/>
        <v>2</v>
      </c>
      <c r="BE10">
        <f t="shared" si="1"/>
        <v>3</v>
      </c>
      <c r="BF10">
        <f t="shared" si="1"/>
        <v>2</v>
      </c>
      <c r="BG10">
        <f t="shared" si="1"/>
        <v>2</v>
      </c>
      <c r="BH10">
        <f t="shared" si="1"/>
        <v>1</v>
      </c>
      <c r="BI10">
        <f t="shared" si="1"/>
        <v>2</v>
      </c>
      <c r="BJ10">
        <f t="shared" si="1"/>
        <v>3</v>
      </c>
      <c r="BK10">
        <f t="shared" si="1"/>
        <v>4</v>
      </c>
      <c r="BL10">
        <f t="shared" si="1"/>
        <v>2</v>
      </c>
      <c r="BM10">
        <f t="shared" si="1"/>
        <v>4</v>
      </c>
      <c r="BN10">
        <f t="shared" si="1"/>
        <v>4</v>
      </c>
      <c r="BO10">
        <f t="shared" si="1"/>
        <v>4</v>
      </c>
      <c r="BP10">
        <f t="shared" si="1"/>
        <v>4</v>
      </c>
      <c r="BQ10">
        <f t="shared" si="1"/>
        <v>1</v>
      </c>
      <c r="BR10">
        <f t="shared" si="1"/>
        <v>1</v>
      </c>
      <c r="BS10">
        <f t="shared" si="1"/>
        <v>3</v>
      </c>
      <c r="BT10">
        <f t="shared" si="1"/>
        <v>3</v>
      </c>
      <c r="BU10">
        <f t="shared" si="1"/>
        <v>3</v>
      </c>
      <c r="BV10" t="str">
        <f>IF(BV2="AO01",4,IF(BV2="AO02",3,IF(BV2="AO03",2,IF(BV2="AO04",1,""))))</f>
        <v/>
      </c>
      <c r="BW10" t="str">
        <f t="shared" ref="BW10:CJ10" si="2">IF(BW2="AO01",4,IF(BW2="AO02",3,IF(BW2="AO03",2,IF(BW2="AO04",1,""))))</f>
        <v/>
      </c>
      <c r="BX10" t="str">
        <f t="shared" si="2"/>
        <v/>
      </c>
      <c r="BY10" t="str">
        <f t="shared" si="2"/>
        <v/>
      </c>
      <c r="BZ10" t="str">
        <f t="shared" si="2"/>
        <v/>
      </c>
      <c r="CA10" t="str">
        <f t="shared" si="2"/>
        <v/>
      </c>
      <c r="CB10" t="str">
        <f t="shared" si="2"/>
        <v/>
      </c>
      <c r="CC10" t="str">
        <f t="shared" si="2"/>
        <v/>
      </c>
      <c r="CD10" t="str">
        <f t="shared" si="2"/>
        <v/>
      </c>
      <c r="CE10" t="str">
        <f t="shared" si="2"/>
        <v/>
      </c>
      <c r="CF10" t="str">
        <f t="shared" si="2"/>
        <v/>
      </c>
      <c r="CG10" t="str">
        <f t="shared" si="2"/>
        <v/>
      </c>
      <c r="CH10" t="str">
        <f t="shared" si="2"/>
        <v/>
      </c>
      <c r="CI10" t="str">
        <f t="shared" si="2"/>
        <v/>
      </c>
      <c r="CJ10" t="str">
        <f t="shared" si="2"/>
        <v/>
      </c>
      <c r="CK10">
        <f t="shared" ref="CK10:CY10" si="3">IF(CK2="AO01",4,IF(CK2="AO02",3,IF(CK2="AO03",2,IF(CK2="AO04",1,""))))</f>
        <v>4</v>
      </c>
      <c r="CL10">
        <f t="shared" si="3"/>
        <v>4</v>
      </c>
      <c r="CM10">
        <f t="shared" si="3"/>
        <v>2</v>
      </c>
      <c r="CN10">
        <f t="shared" si="3"/>
        <v>3</v>
      </c>
      <c r="CO10">
        <f t="shared" si="3"/>
        <v>4</v>
      </c>
      <c r="CP10">
        <f t="shared" si="3"/>
        <v>4</v>
      </c>
      <c r="CQ10">
        <f t="shared" si="3"/>
        <v>4</v>
      </c>
      <c r="CR10">
        <f t="shared" si="3"/>
        <v>4</v>
      </c>
      <c r="CS10">
        <f t="shared" si="3"/>
        <v>4</v>
      </c>
      <c r="CT10">
        <f t="shared" si="3"/>
        <v>4</v>
      </c>
      <c r="CU10">
        <f t="shared" si="3"/>
        <v>3</v>
      </c>
      <c r="CV10">
        <f t="shared" si="3"/>
        <v>3</v>
      </c>
      <c r="CW10">
        <f t="shared" si="3"/>
        <v>4</v>
      </c>
      <c r="CX10">
        <f t="shared" si="3"/>
        <v>3</v>
      </c>
      <c r="CY10">
        <f t="shared" si="3"/>
        <v>4</v>
      </c>
      <c r="CZ10" t="str">
        <f t="shared" ref="CZ10:DE13" si="4">IF(CZ2="AO01","B2C",IF(CZ2="AO02","B2B",IF(CZ2="AO03","Both",IF(CZ2="AO04",0,0))))</f>
        <v>Both</v>
      </c>
      <c r="DA10" t="str">
        <f t="shared" si="4"/>
        <v>B2B</v>
      </c>
      <c r="DB10" t="str">
        <f t="shared" si="4"/>
        <v>B2C</v>
      </c>
      <c r="DC10" t="str">
        <f t="shared" si="4"/>
        <v>B2B</v>
      </c>
      <c r="DD10">
        <f t="shared" si="4"/>
        <v>0</v>
      </c>
      <c r="DE10" t="str">
        <f t="shared" si="4"/>
        <v>Both</v>
      </c>
    </row>
    <row r="11" spans="1:112" x14ac:dyDescent="0.6">
      <c r="A11">
        <f t="shared" ref="A11:M11" si="5">IF(A3="AO01",4,IF(A3="AO02",3,IF(A3="AO03",2,IF(A3="AO04",1,0))))</f>
        <v>0</v>
      </c>
      <c r="B11">
        <f t="shared" si="5"/>
        <v>0</v>
      </c>
      <c r="C11">
        <f t="shared" si="5"/>
        <v>0</v>
      </c>
      <c r="D11">
        <f t="shared" si="5"/>
        <v>0</v>
      </c>
      <c r="E11">
        <f t="shared" si="5"/>
        <v>0</v>
      </c>
      <c r="F11">
        <f t="shared" si="5"/>
        <v>0</v>
      </c>
      <c r="G11">
        <f t="shared" si="5"/>
        <v>0</v>
      </c>
      <c r="H11">
        <f t="shared" si="5"/>
        <v>0</v>
      </c>
      <c r="I11">
        <f t="shared" si="5"/>
        <v>0</v>
      </c>
      <c r="J11">
        <f t="shared" si="5"/>
        <v>0</v>
      </c>
      <c r="K11">
        <f t="shared" si="5"/>
        <v>0</v>
      </c>
      <c r="L11">
        <f t="shared" si="5"/>
        <v>0</v>
      </c>
      <c r="M11">
        <f t="shared" si="5"/>
        <v>0</v>
      </c>
      <c r="N11">
        <f t="shared" ref="N11:BU11" si="6">IF(N3="AO01",4,IF(N3="AO02",3,IF(N3="AO03",2,IF(N3="AO04",1,""))))</f>
        <v>4</v>
      </c>
      <c r="O11">
        <f t="shared" si="6"/>
        <v>4</v>
      </c>
      <c r="P11">
        <f t="shared" si="6"/>
        <v>3</v>
      </c>
      <c r="Q11">
        <f t="shared" si="6"/>
        <v>4</v>
      </c>
      <c r="R11">
        <f t="shared" si="6"/>
        <v>3</v>
      </c>
      <c r="S11">
        <f t="shared" si="6"/>
        <v>3</v>
      </c>
      <c r="T11">
        <f t="shared" si="6"/>
        <v>3</v>
      </c>
      <c r="U11">
        <f t="shared" si="6"/>
        <v>3</v>
      </c>
      <c r="V11">
        <f t="shared" si="6"/>
        <v>4</v>
      </c>
      <c r="W11">
        <f t="shared" si="6"/>
        <v>4</v>
      </c>
      <c r="X11">
        <f t="shared" si="6"/>
        <v>4</v>
      </c>
      <c r="Y11">
        <f t="shared" si="6"/>
        <v>1</v>
      </c>
      <c r="Z11">
        <f t="shared" si="6"/>
        <v>1</v>
      </c>
      <c r="AA11">
        <f t="shared" si="6"/>
        <v>2</v>
      </c>
      <c r="AB11">
        <f t="shared" si="6"/>
        <v>2</v>
      </c>
      <c r="AC11">
        <f t="shared" si="6"/>
        <v>4</v>
      </c>
      <c r="AD11">
        <f t="shared" si="6"/>
        <v>2</v>
      </c>
      <c r="AE11">
        <f t="shared" si="6"/>
        <v>3</v>
      </c>
      <c r="AF11">
        <f t="shared" si="6"/>
        <v>3</v>
      </c>
      <c r="AG11">
        <f t="shared" si="6"/>
        <v>3</v>
      </c>
      <c r="AH11">
        <f t="shared" si="6"/>
        <v>3</v>
      </c>
      <c r="AI11">
        <f t="shared" si="6"/>
        <v>3</v>
      </c>
      <c r="AJ11">
        <f t="shared" si="6"/>
        <v>3</v>
      </c>
      <c r="AK11">
        <f t="shared" si="6"/>
        <v>3</v>
      </c>
      <c r="AL11">
        <f t="shared" si="6"/>
        <v>4</v>
      </c>
      <c r="AM11">
        <f t="shared" si="6"/>
        <v>2</v>
      </c>
      <c r="AN11">
        <f t="shared" si="6"/>
        <v>3</v>
      </c>
      <c r="AO11">
        <f t="shared" si="6"/>
        <v>3</v>
      </c>
      <c r="AP11">
        <f t="shared" si="6"/>
        <v>3</v>
      </c>
      <c r="AQ11">
        <f t="shared" si="6"/>
        <v>3</v>
      </c>
      <c r="AR11">
        <f t="shared" si="6"/>
        <v>4</v>
      </c>
      <c r="AS11">
        <f t="shared" si="6"/>
        <v>3</v>
      </c>
      <c r="AT11">
        <f t="shared" si="6"/>
        <v>3</v>
      </c>
      <c r="AU11">
        <f t="shared" si="6"/>
        <v>2</v>
      </c>
      <c r="AV11">
        <f t="shared" si="6"/>
        <v>2</v>
      </c>
      <c r="AW11">
        <f t="shared" si="6"/>
        <v>2</v>
      </c>
      <c r="AX11">
        <f t="shared" si="6"/>
        <v>2</v>
      </c>
      <c r="AY11">
        <f t="shared" si="6"/>
        <v>3</v>
      </c>
      <c r="AZ11">
        <f t="shared" si="6"/>
        <v>2</v>
      </c>
      <c r="BA11">
        <f t="shared" si="6"/>
        <v>2</v>
      </c>
      <c r="BB11">
        <f t="shared" si="6"/>
        <v>4</v>
      </c>
      <c r="BC11">
        <f t="shared" si="6"/>
        <v>4</v>
      </c>
      <c r="BD11">
        <f t="shared" si="6"/>
        <v>2</v>
      </c>
      <c r="BE11">
        <f t="shared" si="6"/>
        <v>2</v>
      </c>
      <c r="BF11">
        <f t="shared" si="6"/>
        <v>2</v>
      </c>
      <c r="BG11">
        <f t="shared" si="6"/>
        <v>2</v>
      </c>
      <c r="BH11">
        <f t="shared" si="6"/>
        <v>1</v>
      </c>
      <c r="BI11">
        <f t="shared" si="6"/>
        <v>3</v>
      </c>
      <c r="BJ11">
        <f t="shared" si="6"/>
        <v>3</v>
      </c>
      <c r="BK11">
        <f t="shared" si="6"/>
        <v>4</v>
      </c>
      <c r="BL11">
        <f t="shared" si="6"/>
        <v>3</v>
      </c>
      <c r="BM11">
        <f t="shared" si="6"/>
        <v>3</v>
      </c>
      <c r="BN11">
        <f t="shared" si="6"/>
        <v>3</v>
      </c>
      <c r="BO11">
        <f t="shared" si="6"/>
        <v>3</v>
      </c>
      <c r="BP11">
        <f t="shared" si="6"/>
        <v>3</v>
      </c>
      <c r="BQ11">
        <f t="shared" si="6"/>
        <v>1</v>
      </c>
      <c r="BR11">
        <f t="shared" si="6"/>
        <v>2</v>
      </c>
      <c r="BS11">
        <f t="shared" si="6"/>
        <v>2</v>
      </c>
      <c r="BT11">
        <f t="shared" si="6"/>
        <v>4</v>
      </c>
      <c r="BU11">
        <f t="shared" si="6"/>
        <v>3</v>
      </c>
      <c r="BV11">
        <f t="shared" ref="BV11:CJ14" si="7">IF(BV3="AO01",4,IF(BV3="AO02",3,IF(BV3="AO03",2,IF(BV3="AO04",1,""))))</f>
        <v>3</v>
      </c>
      <c r="BW11">
        <f t="shared" si="7"/>
        <v>2</v>
      </c>
      <c r="BX11">
        <f t="shared" si="7"/>
        <v>3</v>
      </c>
      <c r="BY11">
        <f t="shared" si="7"/>
        <v>3</v>
      </c>
      <c r="BZ11">
        <f t="shared" si="7"/>
        <v>3</v>
      </c>
      <c r="CA11">
        <f t="shared" si="7"/>
        <v>3</v>
      </c>
      <c r="CB11">
        <f t="shared" si="7"/>
        <v>3</v>
      </c>
      <c r="CC11">
        <f t="shared" si="7"/>
        <v>2</v>
      </c>
      <c r="CD11">
        <f t="shared" si="7"/>
        <v>2</v>
      </c>
      <c r="CE11">
        <f t="shared" si="7"/>
        <v>2</v>
      </c>
      <c r="CF11">
        <f t="shared" si="7"/>
        <v>4</v>
      </c>
      <c r="CG11">
        <f t="shared" si="7"/>
        <v>3</v>
      </c>
      <c r="CH11">
        <f t="shared" si="7"/>
        <v>3</v>
      </c>
      <c r="CI11">
        <f t="shared" si="7"/>
        <v>2</v>
      </c>
      <c r="CJ11">
        <f t="shared" si="7"/>
        <v>3</v>
      </c>
      <c r="CK11">
        <f t="shared" ref="CK11:CY11" si="8">IF(CK3="AO01",4,IF(CK3="AO02",3,IF(CK3="AO03",2,IF(CK3="AO04",1,""))))</f>
        <v>4</v>
      </c>
      <c r="CL11">
        <f t="shared" si="8"/>
        <v>3</v>
      </c>
      <c r="CM11">
        <f t="shared" si="8"/>
        <v>3</v>
      </c>
      <c r="CN11">
        <f t="shared" si="8"/>
        <v>3</v>
      </c>
      <c r="CO11">
        <f t="shared" si="8"/>
        <v>3</v>
      </c>
      <c r="CP11">
        <f t="shared" si="8"/>
        <v>3</v>
      </c>
      <c r="CQ11">
        <f t="shared" si="8"/>
        <v>3</v>
      </c>
      <c r="CR11">
        <f t="shared" si="8"/>
        <v>2</v>
      </c>
      <c r="CS11">
        <f t="shared" si="8"/>
        <v>3</v>
      </c>
      <c r="CT11">
        <f t="shared" si="8"/>
        <v>4</v>
      </c>
      <c r="CU11">
        <f t="shared" si="8"/>
        <v>3</v>
      </c>
      <c r="CV11">
        <f t="shared" si="8"/>
        <v>3</v>
      </c>
      <c r="CW11">
        <f t="shared" si="8"/>
        <v>3</v>
      </c>
      <c r="CX11">
        <f t="shared" si="8"/>
        <v>4</v>
      </c>
      <c r="CY11">
        <f t="shared" si="8"/>
        <v>4</v>
      </c>
      <c r="CZ11" t="str">
        <f t="shared" si="4"/>
        <v>B2C</v>
      </c>
      <c r="DA11" t="str">
        <f t="shared" si="4"/>
        <v>Both</v>
      </c>
      <c r="DB11" t="str">
        <f t="shared" si="4"/>
        <v>B2C</v>
      </c>
      <c r="DC11" t="str">
        <f t="shared" si="4"/>
        <v>B2B</v>
      </c>
      <c r="DD11" t="str">
        <f t="shared" si="4"/>
        <v>B2B</v>
      </c>
      <c r="DE11" t="str">
        <f t="shared" si="4"/>
        <v>Both</v>
      </c>
    </row>
    <row r="12" spans="1:112" x14ac:dyDescent="0.6">
      <c r="A12">
        <f t="shared" ref="A12:M12" si="9">IF(A4="AO01",4,IF(A4="AO02",3,IF(A4="AO03",2,IF(A4="AO04",1,0))))</f>
        <v>0</v>
      </c>
      <c r="B12">
        <f t="shared" si="9"/>
        <v>0</v>
      </c>
      <c r="C12">
        <f t="shared" si="9"/>
        <v>0</v>
      </c>
      <c r="D12">
        <f t="shared" si="9"/>
        <v>0</v>
      </c>
      <c r="E12">
        <f t="shared" si="9"/>
        <v>0</v>
      </c>
      <c r="F12">
        <f t="shared" si="9"/>
        <v>0</v>
      </c>
      <c r="G12">
        <f t="shared" si="9"/>
        <v>0</v>
      </c>
      <c r="H12">
        <f t="shared" si="9"/>
        <v>0</v>
      </c>
      <c r="I12">
        <f t="shared" si="9"/>
        <v>0</v>
      </c>
      <c r="J12">
        <f t="shared" si="9"/>
        <v>0</v>
      </c>
      <c r="K12">
        <f t="shared" si="9"/>
        <v>0</v>
      </c>
      <c r="L12">
        <f t="shared" si="9"/>
        <v>0</v>
      </c>
      <c r="M12">
        <f t="shared" si="9"/>
        <v>0</v>
      </c>
      <c r="N12">
        <f t="shared" ref="N12:BU12" si="10">IF(N4="AO01",4,IF(N4="AO02",3,IF(N4="AO03",2,IF(N4="AO04",1,""))))</f>
        <v>4</v>
      </c>
      <c r="O12">
        <f t="shared" si="10"/>
        <v>4</v>
      </c>
      <c r="P12">
        <f t="shared" si="10"/>
        <v>4</v>
      </c>
      <c r="Q12">
        <f t="shared" si="10"/>
        <v>4</v>
      </c>
      <c r="R12">
        <f t="shared" si="10"/>
        <v>2</v>
      </c>
      <c r="S12">
        <f t="shared" si="10"/>
        <v>3</v>
      </c>
      <c r="T12">
        <f t="shared" si="10"/>
        <v>4</v>
      </c>
      <c r="U12">
        <f t="shared" si="10"/>
        <v>4</v>
      </c>
      <c r="V12">
        <f t="shared" si="10"/>
        <v>4</v>
      </c>
      <c r="W12">
        <f t="shared" si="10"/>
        <v>4</v>
      </c>
      <c r="X12">
        <f t="shared" si="10"/>
        <v>3</v>
      </c>
      <c r="Y12">
        <f t="shared" si="10"/>
        <v>1</v>
      </c>
      <c r="Z12">
        <f t="shared" si="10"/>
        <v>2</v>
      </c>
      <c r="AA12">
        <f t="shared" si="10"/>
        <v>2</v>
      </c>
      <c r="AB12">
        <f t="shared" si="10"/>
        <v>2</v>
      </c>
      <c r="AC12">
        <f t="shared" si="10"/>
        <v>2</v>
      </c>
      <c r="AD12">
        <f t="shared" si="10"/>
        <v>4</v>
      </c>
      <c r="AE12">
        <f t="shared" si="10"/>
        <v>4</v>
      </c>
      <c r="AF12">
        <f t="shared" si="10"/>
        <v>4</v>
      </c>
      <c r="AG12">
        <f t="shared" si="10"/>
        <v>4</v>
      </c>
      <c r="AH12">
        <f t="shared" si="10"/>
        <v>4</v>
      </c>
      <c r="AI12">
        <f t="shared" si="10"/>
        <v>4</v>
      </c>
      <c r="AJ12">
        <f t="shared" si="10"/>
        <v>4</v>
      </c>
      <c r="AK12">
        <f t="shared" si="10"/>
        <v>4</v>
      </c>
      <c r="AL12">
        <f t="shared" si="10"/>
        <v>4</v>
      </c>
      <c r="AM12">
        <f t="shared" si="10"/>
        <v>2</v>
      </c>
      <c r="AN12">
        <f t="shared" si="10"/>
        <v>3</v>
      </c>
      <c r="AO12">
        <f t="shared" si="10"/>
        <v>3</v>
      </c>
      <c r="AP12">
        <f t="shared" si="10"/>
        <v>3</v>
      </c>
      <c r="AQ12">
        <f t="shared" si="10"/>
        <v>3</v>
      </c>
      <c r="AR12">
        <f t="shared" si="10"/>
        <v>3</v>
      </c>
      <c r="AS12">
        <f t="shared" si="10"/>
        <v>3</v>
      </c>
      <c r="AT12">
        <f t="shared" si="10"/>
        <v>2</v>
      </c>
      <c r="AU12">
        <f t="shared" si="10"/>
        <v>3</v>
      </c>
      <c r="AV12">
        <f t="shared" si="10"/>
        <v>2</v>
      </c>
      <c r="AW12">
        <f t="shared" si="10"/>
        <v>2</v>
      </c>
      <c r="AX12">
        <f t="shared" si="10"/>
        <v>4</v>
      </c>
      <c r="AY12">
        <f t="shared" si="10"/>
        <v>4</v>
      </c>
      <c r="AZ12">
        <f t="shared" si="10"/>
        <v>3</v>
      </c>
      <c r="BA12">
        <f t="shared" si="10"/>
        <v>4</v>
      </c>
      <c r="BB12">
        <f t="shared" si="10"/>
        <v>2</v>
      </c>
      <c r="BC12">
        <f t="shared" si="10"/>
        <v>3</v>
      </c>
      <c r="BD12">
        <f t="shared" si="10"/>
        <v>2</v>
      </c>
      <c r="BE12">
        <f t="shared" si="10"/>
        <v>2</v>
      </c>
      <c r="BF12">
        <f t="shared" si="10"/>
        <v>2</v>
      </c>
      <c r="BG12">
        <f t="shared" si="10"/>
        <v>3</v>
      </c>
      <c r="BH12">
        <f t="shared" si="10"/>
        <v>4</v>
      </c>
      <c r="BI12">
        <f t="shared" si="10"/>
        <v>4</v>
      </c>
      <c r="BJ12">
        <f t="shared" si="10"/>
        <v>4</v>
      </c>
      <c r="BK12">
        <f t="shared" si="10"/>
        <v>4</v>
      </c>
      <c r="BL12">
        <f t="shared" si="10"/>
        <v>4</v>
      </c>
      <c r="BM12">
        <f t="shared" si="10"/>
        <v>4</v>
      </c>
      <c r="BN12">
        <f t="shared" si="10"/>
        <v>4</v>
      </c>
      <c r="BO12">
        <f t="shared" si="10"/>
        <v>4</v>
      </c>
      <c r="BP12">
        <f t="shared" si="10"/>
        <v>4</v>
      </c>
      <c r="BQ12">
        <f t="shared" si="10"/>
        <v>1</v>
      </c>
      <c r="BR12">
        <f t="shared" si="10"/>
        <v>2</v>
      </c>
      <c r="BS12">
        <f t="shared" si="10"/>
        <v>2</v>
      </c>
      <c r="BT12">
        <f t="shared" si="10"/>
        <v>4</v>
      </c>
      <c r="BU12">
        <f t="shared" si="10"/>
        <v>4</v>
      </c>
      <c r="BV12" t="str">
        <f t="shared" si="7"/>
        <v/>
      </c>
      <c r="BW12" t="str">
        <f t="shared" si="7"/>
        <v/>
      </c>
      <c r="BX12" t="str">
        <f t="shared" si="7"/>
        <v/>
      </c>
      <c r="BY12" t="str">
        <f t="shared" si="7"/>
        <v/>
      </c>
      <c r="BZ12" t="str">
        <f t="shared" si="7"/>
        <v/>
      </c>
      <c r="CA12" t="str">
        <f t="shared" si="7"/>
        <v/>
      </c>
      <c r="CB12" t="str">
        <f t="shared" si="7"/>
        <v/>
      </c>
      <c r="CC12" t="str">
        <f t="shared" si="7"/>
        <v/>
      </c>
      <c r="CD12" t="str">
        <f t="shared" si="7"/>
        <v/>
      </c>
      <c r="CE12" t="str">
        <f t="shared" si="7"/>
        <v/>
      </c>
      <c r="CF12" t="str">
        <f t="shared" si="7"/>
        <v/>
      </c>
      <c r="CG12" t="str">
        <f t="shared" si="7"/>
        <v/>
      </c>
      <c r="CH12" t="str">
        <f t="shared" si="7"/>
        <v/>
      </c>
      <c r="CI12" t="str">
        <f t="shared" si="7"/>
        <v/>
      </c>
      <c r="CJ12" t="str">
        <f t="shared" si="7"/>
        <v/>
      </c>
      <c r="CK12">
        <f t="shared" ref="CK12:CY12" si="11">IF(CK4="AO01",4,IF(CK4="AO02",3,IF(CK4="AO03",2,IF(CK4="AO04",1,""))))</f>
        <v>4</v>
      </c>
      <c r="CL12">
        <f t="shared" si="11"/>
        <v>3</v>
      </c>
      <c r="CM12">
        <f t="shared" si="11"/>
        <v>4</v>
      </c>
      <c r="CN12">
        <f t="shared" si="11"/>
        <v>4</v>
      </c>
      <c r="CO12">
        <f t="shared" si="11"/>
        <v>4</v>
      </c>
      <c r="CP12">
        <f t="shared" si="11"/>
        <v>3</v>
      </c>
      <c r="CQ12">
        <f t="shared" si="11"/>
        <v>4</v>
      </c>
      <c r="CR12">
        <f t="shared" si="11"/>
        <v>4</v>
      </c>
      <c r="CS12">
        <f t="shared" si="11"/>
        <v>4</v>
      </c>
      <c r="CT12">
        <f t="shared" si="11"/>
        <v>4</v>
      </c>
      <c r="CU12">
        <f t="shared" si="11"/>
        <v>3</v>
      </c>
      <c r="CV12">
        <f t="shared" si="11"/>
        <v>4</v>
      </c>
      <c r="CW12">
        <f t="shared" si="11"/>
        <v>4</v>
      </c>
      <c r="CX12">
        <f t="shared" si="11"/>
        <v>4</v>
      </c>
      <c r="CY12">
        <f t="shared" si="11"/>
        <v>4</v>
      </c>
      <c r="CZ12" t="str">
        <f t="shared" si="4"/>
        <v>B2C</v>
      </c>
      <c r="DA12" t="str">
        <f t="shared" si="4"/>
        <v>B2B</v>
      </c>
      <c r="DB12">
        <f t="shared" si="4"/>
        <v>0</v>
      </c>
      <c r="DC12" t="str">
        <f t="shared" si="4"/>
        <v>B2B</v>
      </c>
      <c r="DD12">
        <f t="shared" si="4"/>
        <v>0</v>
      </c>
      <c r="DE12" t="str">
        <f t="shared" si="4"/>
        <v>Both</v>
      </c>
    </row>
    <row r="13" spans="1:112" x14ac:dyDescent="0.6">
      <c r="A13">
        <f t="shared" ref="A13:M13" si="12">IF(A5="AO01",4,IF(A5="AO02",3,IF(A5="AO03",2,IF(A5="AO04",1,0))))</f>
        <v>0</v>
      </c>
      <c r="B13">
        <f t="shared" si="12"/>
        <v>0</v>
      </c>
      <c r="C13">
        <f t="shared" si="12"/>
        <v>0</v>
      </c>
      <c r="D13">
        <f t="shared" si="12"/>
        <v>0</v>
      </c>
      <c r="E13">
        <f t="shared" si="12"/>
        <v>0</v>
      </c>
      <c r="F13">
        <f t="shared" si="12"/>
        <v>0</v>
      </c>
      <c r="G13">
        <f t="shared" si="12"/>
        <v>0</v>
      </c>
      <c r="H13">
        <f t="shared" si="12"/>
        <v>0</v>
      </c>
      <c r="I13">
        <f t="shared" si="12"/>
        <v>0</v>
      </c>
      <c r="J13">
        <f t="shared" si="12"/>
        <v>0</v>
      </c>
      <c r="K13">
        <f t="shared" si="12"/>
        <v>0</v>
      </c>
      <c r="L13">
        <f t="shared" si="12"/>
        <v>0</v>
      </c>
      <c r="M13">
        <f t="shared" si="12"/>
        <v>0</v>
      </c>
      <c r="N13">
        <f t="shared" ref="N13:BU13" si="13">IF(N5="AO01",4,IF(N5="AO02",3,IF(N5="AO03",2,IF(N5="AO04",1,""))))</f>
        <v>2</v>
      </c>
      <c r="O13">
        <f t="shared" si="13"/>
        <v>2</v>
      </c>
      <c r="P13">
        <f t="shared" si="13"/>
        <v>2</v>
      </c>
      <c r="Q13">
        <f t="shared" si="13"/>
        <v>2</v>
      </c>
      <c r="R13">
        <f t="shared" si="13"/>
        <v>2</v>
      </c>
      <c r="S13">
        <f t="shared" si="13"/>
        <v>2</v>
      </c>
      <c r="T13">
        <f t="shared" si="13"/>
        <v>2</v>
      </c>
      <c r="U13">
        <f t="shared" si="13"/>
        <v>2</v>
      </c>
      <c r="V13">
        <f t="shared" si="13"/>
        <v>2</v>
      </c>
      <c r="W13">
        <f t="shared" si="13"/>
        <v>2</v>
      </c>
      <c r="X13">
        <f t="shared" si="13"/>
        <v>2</v>
      </c>
      <c r="Y13">
        <f t="shared" si="13"/>
        <v>2</v>
      </c>
      <c r="Z13">
        <f t="shared" si="13"/>
        <v>2</v>
      </c>
      <c r="AA13">
        <f t="shared" si="13"/>
        <v>2</v>
      </c>
      <c r="AB13">
        <f t="shared" si="13"/>
        <v>2</v>
      </c>
      <c r="AC13">
        <f t="shared" si="13"/>
        <v>3</v>
      </c>
      <c r="AD13">
        <f t="shared" si="13"/>
        <v>3</v>
      </c>
      <c r="AE13">
        <f t="shared" si="13"/>
        <v>3</v>
      </c>
      <c r="AF13">
        <f t="shared" si="13"/>
        <v>3</v>
      </c>
      <c r="AG13">
        <f t="shared" si="13"/>
        <v>3</v>
      </c>
      <c r="AH13">
        <f t="shared" si="13"/>
        <v>3</v>
      </c>
      <c r="AI13">
        <f t="shared" si="13"/>
        <v>3</v>
      </c>
      <c r="AJ13">
        <f t="shared" si="13"/>
        <v>3</v>
      </c>
      <c r="AK13">
        <f t="shared" si="13"/>
        <v>3</v>
      </c>
      <c r="AL13">
        <f t="shared" si="13"/>
        <v>3</v>
      </c>
      <c r="AM13">
        <f t="shared" si="13"/>
        <v>3</v>
      </c>
      <c r="AN13">
        <f t="shared" si="13"/>
        <v>2</v>
      </c>
      <c r="AO13">
        <f t="shared" si="13"/>
        <v>4</v>
      </c>
      <c r="AP13">
        <f t="shared" si="13"/>
        <v>4</v>
      </c>
      <c r="AQ13">
        <f t="shared" si="13"/>
        <v>4</v>
      </c>
      <c r="AR13">
        <f t="shared" si="13"/>
        <v>1</v>
      </c>
      <c r="AS13">
        <f t="shared" si="13"/>
        <v>1</v>
      </c>
      <c r="AT13">
        <f t="shared" si="13"/>
        <v>1</v>
      </c>
      <c r="AU13">
        <f t="shared" si="13"/>
        <v>1</v>
      </c>
      <c r="AV13">
        <f t="shared" si="13"/>
        <v>1</v>
      </c>
      <c r="AW13">
        <f t="shared" si="13"/>
        <v>1</v>
      </c>
      <c r="AX13">
        <f t="shared" si="13"/>
        <v>1</v>
      </c>
      <c r="AY13">
        <f t="shared" si="13"/>
        <v>1</v>
      </c>
      <c r="AZ13">
        <f t="shared" si="13"/>
        <v>1</v>
      </c>
      <c r="BA13">
        <f t="shared" si="13"/>
        <v>1</v>
      </c>
      <c r="BB13">
        <f t="shared" si="13"/>
        <v>1</v>
      </c>
      <c r="BC13">
        <f t="shared" si="13"/>
        <v>1</v>
      </c>
      <c r="BD13">
        <f t="shared" si="13"/>
        <v>1</v>
      </c>
      <c r="BE13">
        <f t="shared" si="13"/>
        <v>1</v>
      </c>
      <c r="BF13">
        <f t="shared" si="13"/>
        <v>1</v>
      </c>
      <c r="BG13">
        <f t="shared" si="13"/>
        <v>4</v>
      </c>
      <c r="BH13">
        <f t="shared" si="13"/>
        <v>4</v>
      </c>
      <c r="BI13">
        <f t="shared" si="13"/>
        <v>4</v>
      </c>
      <c r="BJ13">
        <f t="shared" si="13"/>
        <v>4</v>
      </c>
      <c r="BK13">
        <f t="shared" si="13"/>
        <v>4</v>
      </c>
      <c r="BL13">
        <f t="shared" si="13"/>
        <v>4</v>
      </c>
      <c r="BM13">
        <f t="shared" si="13"/>
        <v>4</v>
      </c>
      <c r="BN13">
        <f t="shared" si="13"/>
        <v>4</v>
      </c>
      <c r="BO13">
        <f t="shared" si="13"/>
        <v>4</v>
      </c>
      <c r="BP13">
        <f t="shared" si="13"/>
        <v>4</v>
      </c>
      <c r="BQ13">
        <f t="shared" si="13"/>
        <v>4</v>
      </c>
      <c r="BR13">
        <f t="shared" si="13"/>
        <v>4</v>
      </c>
      <c r="BS13">
        <f t="shared" si="13"/>
        <v>4</v>
      </c>
      <c r="BT13">
        <f t="shared" si="13"/>
        <v>4</v>
      </c>
      <c r="BU13">
        <f t="shared" si="13"/>
        <v>4</v>
      </c>
      <c r="BV13">
        <f t="shared" si="7"/>
        <v>4</v>
      </c>
      <c r="BW13">
        <f t="shared" si="7"/>
        <v>4</v>
      </c>
      <c r="BX13">
        <f t="shared" si="7"/>
        <v>4</v>
      </c>
      <c r="BY13">
        <f t="shared" si="7"/>
        <v>4</v>
      </c>
      <c r="BZ13">
        <f t="shared" si="7"/>
        <v>4</v>
      </c>
      <c r="CA13">
        <f t="shared" si="7"/>
        <v>4</v>
      </c>
      <c r="CB13">
        <f t="shared" si="7"/>
        <v>4</v>
      </c>
      <c r="CC13">
        <f t="shared" si="7"/>
        <v>4</v>
      </c>
      <c r="CD13">
        <f t="shared" si="7"/>
        <v>4</v>
      </c>
      <c r="CE13">
        <f t="shared" si="7"/>
        <v>4</v>
      </c>
      <c r="CF13">
        <f t="shared" si="7"/>
        <v>4</v>
      </c>
      <c r="CG13">
        <f t="shared" si="7"/>
        <v>4</v>
      </c>
      <c r="CH13">
        <f t="shared" si="7"/>
        <v>4</v>
      </c>
      <c r="CI13">
        <f t="shared" si="7"/>
        <v>4</v>
      </c>
      <c r="CJ13">
        <f t="shared" si="7"/>
        <v>4</v>
      </c>
      <c r="CK13">
        <f t="shared" ref="CK13:CY13" si="14">IF(CK5="AO01",4,IF(CK5="AO02",3,IF(CK5="AO03",2,IF(CK5="AO04",1,""))))</f>
        <v>4</v>
      </c>
      <c r="CL13">
        <f t="shared" si="14"/>
        <v>2</v>
      </c>
      <c r="CM13">
        <f t="shared" si="14"/>
        <v>2</v>
      </c>
      <c r="CN13">
        <f t="shared" si="14"/>
        <v>2</v>
      </c>
      <c r="CO13">
        <f t="shared" si="14"/>
        <v>2</v>
      </c>
      <c r="CP13">
        <f t="shared" si="14"/>
        <v>2</v>
      </c>
      <c r="CQ13">
        <f t="shared" si="14"/>
        <v>2</v>
      </c>
      <c r="CR13">
        <f t="shared" si="14"/>
        <v>4</v>
      </c>
      <c r="CS13">
        <f t="shared" si="14"/>
        <v>4</v>
      </c>
      <c r="CT13">
        <f t="shared" si="14"/>
        <v>4</v>
      </c>
      <c r="CU13">
        <f t="shared" si="14"/>
        <v>2</v>
      </c>
      <c r="CV13">
        <f t="shared" si="14"/>
        <v>2</v>
      </c>
      <c r="CW13">
        <f t="shared" si="14"/>
        <v>2</v>
      </c>
      <c r="CX13">
        <f t="shared" si="14"/>
        <v>4</v>
      </c>
      <c r="CY13">
        <f t="shared" si="14"/>
        <v>3</v>
      </c>
      <c r="CZ13" t="str">
        <f t="shared" si="4"/>
        <v>B2C</v>
      </c>
      <c r="DA13" t="str">
        <f t="shared" si="4"/>
        <v>B2B</v>
      </c>
      <c r="DB13" t="str">
        <f t="shared" si="4"/>
        <v>B2B</v>
      </c>
      <c r="DC13" t="str">
        <f t="shared" si="4"/>
        <v>B2B</v>
      </c>
      <c r="DD13" t="str">
        <f t="shared" si="4"/>
        <v>Both</v>
      </c>
      <c r="DE13" t="str">
        <f t="shared" si="4"/>
        <v>Both</v>
      </c>
    </row>
    <row r="14" spans="1:112" x14ac:dyDescent="0.6">
      <c r="A14">
        <f t="shared" ref="A14:M14" si="15">IF(A6="AO01",4,IF(A6="AO02",3,IF(A6="AO03",2,IF(A6="AO04",1,0))))</f>
        <v>0</v>
      </c>
      <c r="B14">
        <f t="shared" si="15"/>
        <v>0</v>
      </c>
      <c r="C14">
        <f t="shared" si="15"/>
        <v>0</v>
      </c>
      <c r="D14">
        <f t="shared" si="15"/>
        <v>0</v>
      </c>
      <c r="E14">
        <f t="shared" si="15"/>
        <v>0</v>
      </c>
      <c r="F14">
        <f t="shared" si="15"/>
        <v>0</v>
      </c>
      <c r="G14">
        <f t="shared" si="15"/>
        <v>0</v>
      </c>
      <c r="H14">
        <f t="shared" si="15"/>
        <v>0</v>
      </c>
      <c r="I14">
        <f t="shared" si="15"/>
        <v>0</v>
      </c>
      <c r="J14">
        <f t="shared" si="15"/>
        <v>0</v>
      </c>
      <c r="K14">
        <f t="shared" si="15"/>
        <v>0</v>
      </c>
      <c r="L14">
        <f t="shared" si="15"/>
        <v>0</v>
      </c>
      <c r="M14">
        <f t="shared" si="15"/>
        <v>0</v>
      </c>
      <c r="N14">
        <f t="shared" ref="N14:BU14" si="16">IF(N6="AO01",4,IF(N6="AO02",3,IF(N6="AO03",2,IF(N6="AO04",1,""))))</f>
        <v>2</v>
      </c>
      <c r="O14">
        <f t="shared" si="16"/>
        <v>1</v>
      </c>
      <c r="P14">
        <f t="shared" si="16"/>
        <v>4</v>
      </c>
      <c r="Q14">
        <f t="shared" si="16"/>
        <v>4</v>
      </c>
      <c r="R14">
        <f t="shared" si="16"/>
        <v>3</v>
      </c>
      <c r="S14">
        <f t="shared" si="16"/>
        <v>3</v>
      </c>
      <c r="T14">
        <f t="shared" si="16"/>
        <v>2</v>
      </c>
      <c r="U14">
        <f t="shared" si="16"/>
        <v>4</v>
      </c>
      <c r="V14">
        <f t="shared" si="16"/>
        <v>4</v>
      </c>
      <c r="W14">
        <f t="shared" si="16"/>
        <v>4</v>
      </c>
      <c r="X14">
        <f t="shared" si="16"/>
        <v>1</v>
      </c>
      <c r="Y14">
        <f t="shared" si="16"/>
        <v>1</v>
      </c>
      <c r="Z14">
        <f t="shared" si="16"/>
        <v>1</v>
      </c>
      <c r="AA14">
        <f t="shared" si="16"/>
        <v>1</v>
      </c>
      <c r="AB14">
        <f t="shared" si="16"/>
        <v>1</v>
      </c>
      <c r="AC14" t="str">
        <f t="shared" si="16"/>
        <v/>
      </c>
      <c r="AD14" t="str">
        <f t="shared" si="16"/>
        <v/>
      </c>
      <c r="AE14" t="str">
        <f t="shared" si="16"/>
        <v/>
      </c>
      <c r="AF14" t="str">
        <f t="shared" si="16"/>
        <v/>
      </c>
      <c r="AG14" t="str">
        <f t="shared" si="16"/>
        <v/>
      </c>
      <c r="AH14" t="str">
        <f t="shared" si="16"/>
        <v/>
      </c>
      <c r="AI14" t="str">
        <f t="shared" si="16"/>
        <v/>
      </c>
      <c r="AJ14" t="str">
        <f t="shared" si="16"/>
        <v/>
      </c>
      <c r="AK14" t="str">
        <f t="shared" si="16"/>
        <v/>
      </c>
      <c r="AL14" t="str">
        <f t="shared" si="16"/>
        <v/>
      </c>
      <c r="AM14" t="str">
        <f t="shared" si="16"/>
        <v/>
      </c>
      <c r="AN14" t="str">
        <f t="shared" si="16"/>
        <v/>
      </c>
      <c r="AO14" t="str">
        <f t="shared" si="16"/>
        <v/>
      </c>
      <c r="AP14" t="str">
        <f t="shared" si="16"/>
        <v/>
      </c>
      <c r="AQ14" t="str">
        <f t="shared" si="16"/>
        <v/>
      </c>
      <c r="AR14" t="str">
        <f t="shared" si="16"/>
        <v/>
      </c>
      <c r="AS14" t="str">
        <f t="shared" si="16"/>
        <v/>
      </c>
      <c r="AT14" t="str">
        <f t="shared" si="16"/>
        <v/>
      </c>
      <c r="AU14" t="str">
        <f t="shared" si="16"/>
        <v/>
      </c>
      <c r="AV14" t="str">
        <f t="shared" si="16"/>
        <v/>
      </c>
      <c r="AW14" t="str">
        <f t="shared" si="16"/>
        <v/>
      </c>
      <c r="AX14" t="str">
        <f t="shared" si="16"/>
        <v/>
      </c>
      <c r="AY14" t="str">
        <f t="shared" si="16"/>
        <v/>
      </c>
      <c r="AZ14" t="str">
        <f t="shared" si="16"/>
        <v/>
      </c>
      <c r="BA14" t="str">
        <f t="shared" si="16"/>
        <v/>
      </c>
      <c r="BB14" t="str">
        <f t="shared" si="16"/>
        <v/>
      </c>
      <c r="BC14" t="str">
        <f t="shared" si="16"/>
        <v/>
      </c>
      <c r="BD14" t="str">
        <f t="shared" si="16"/>
        <v/>
      </c>
      <c r="BE14" t="str">
        <f t="shared" si="16"/>
        <v/>
      </c>
      <c r="BF14" t="str">
        <f t="shared" si="16"/>
        <v/>
      </c>
      <c r="BG14" t="str">
        <f t="shared" si="16"/>
        <v/>
      </c>
      <c r="BH14" t="str">
        <f t="shared" si="16"/>
        <v/>
      </c>
      <c r="BI14" t="str">
        <f t="shared" si="16"/>
        <v/>
      </c>
      <c r="BJ14" t="str">
        <f t="shared" si="16"/>
        <v/>
      </c>
      <c r="BK14" t="str">
        <f t="shared" si="16"/>
        <v/>
      </c>
      <c r="BL14" t="str">
        <f t="shared" si="16"/>
        <v/>
      </c>
      <c r="BM14" t="str">
        <f t="shared" si="16"/>
        <v/>
      </c>
      <c r="BN14" t="str">
        <f t="shared" si="16"/>
        <v/>
      </c>
      <c r="BO14" t="str">
        <f t="shared" si="16"/>
        <v/>
      </c>
      <c r="BP14" t="str">
        <f t="shared" si="16"/>
        <v/>
      </c>
      <c r="BQ14" t="str">
        <f t="shared" si="16"/>
        <v/>
      </c>
      <c r="BR14" t="str">
        <f t="shared" si="16"/>
        <v/>
      </c>
      <c r="BS14" t="str">
        <f t="shared" si="16"/>
        <v/>
      </c>
      <c r="BT14" t="str">
        <f t="shared" si="16"/>
        <v/>
      </c>
      <c r="BU14" t="str">
        <f t="shared" si="16"/>
        <v/>
      </c>
      <c r="BV14" t="str">
        <f t="shared" si="7"/>
        <v/>
      </c>
      <c r="BW14" t="str">
        <f t="shared" si="7"/>
        <v/>
      </c>
      <c r="BX14" t="str">
        <f t="shared" si="7"/>
        <v/>
      </c>
      <c r="BY14" t="str">
        <f t="shared" si="7"/>
        <v/>
      </c>
      <c r="BZ14" t="str">
        <f t="shared" si="7"/>
        <v/>
      </c>
      <c r="CA14" t="str">
        <f t="shared" si="7"/>
        <v/>
      </c>
      <c r="CB14" t="str">
        <f t="shared" si="7"/>
        <v/>
      </c>
      <c r="CC14" t="str">
        <f t="shared" si="7"/>
        <v/>
      </c>
      <c r="CD14" t="str">
        <f t="shared" si="7"/>
        <v/>
      </c>
      <c r="CE14" t="str">
        <f t="shared" si="7"/>
        <v/>
      </c>
      <c r="CF14" t="str">
        <f t="shared" si="7"/>
        <v/>
      </c>
      <c r="CG14" t="str">
        <f t="shared" si="7"/>
        <v/>
      </c>
      <c r="CH14" t="str">
        <f t="shared" si="7"/>
        <v/>
      </c>
      <c r="CI14" t="str">
        <f t="shared" si="7"/>
        <v/>
      </c>
      <c r="CJ14" t="str">
        <f t="shared" si="7"/>
        <v/>
      </c>
      <c r="CK14" t="str">
        <f t="shared" ref="CK14:CY14" si="17">IF(CK6="AO01",4,IF(CK6="AO02",3,IF(CK6="AO03",2,IF(CK6="AO04",1,""))))</f>
        <v/>
      </c>
      <c r="CL14" t="str">
        <f t="shared" si="17"/>
        <v/>
      </c>
      <c r="CM14" t="str">
        <f t="shared" si="17"/>
        <v/>
      </c>
      <c r="CN14" t="str">
        <f t="shared" si="17"/>
        <v/>
      </c>
      <c r="CO14" t="str">
        <f t="shared" si="17"/>
        <v/>
      </c>
      <c r="CP14" t="str">
        <f t="shared" si="17"/>
        <v/>
      </c>
      <c r="CQ14" t="str">
        <f t="shared" si="17"/>
        <v/>
      </c>
      <c r="CR14" t="str">
        <f t="shared" si="17"/>
        <v/>
      </c>
      <c r="CS14" t="str">
        <f t="shared" si="17"/>
        <v/>
      </c>
      <c r="CT14" t="str">
        <f t="shared" si="17"/>
        <v/>
      </c>
      <c r="CU14" t="str">
        <f t="shared" si="17"/>
        <v/>
      </c>
      <c r="CV14" t="str">
        <f t="shared" si="17"/>
        <v/>
      </c>
      <c r="CW14" t="str">
        <f t="shared" si="17"/>
        <v/>
      </c>
      <c r="CX14" t="str">
        <f t="shared" si="17"/>
        <v/>
      </c>
      <c r="CY14" t="str">
        <f t="shared" si="17"/>
        <v/>
      </c>
      <c r="CZ14" t="str">
        <f>IF(CZ6="AO01","B2C",IF(CZ6="AO02","B2B",IF(CZ6="AO03","Both",IF(CZ6="AO04",0,""))))</f>
        <v>Both</v>
      </c>
      <c r="DA14">
        <f>IF(DA6="AO01","B2C",IF(DA6="AO02","B2B",IF(DA6="AO03","Both",IF(DA6="AO04",0,0))))</f>
        <v>0</v>
      </c>
      <c r="DB14">
        <f>IF(DB6="AO01","B2C",IF(DB6="AO02","B2B",IF(DB6="AO03","Both",IF(DB6="AO04",0,0))))</f>
        <v>0</v>
      </c>
      <c r="DC14">
        <f>IF(DC6="AO01","B2C",IF(DC6="AO02","B2B",IF(DC6="AO03","Both",IF(DC6="AO04",0,0))))</f>
        <v>0</v>
      </c>
      <c r="DD14">
        <f>IF(DD6="AO01","B2C",IF(DD6="AO02","B2B",IF(DD6="AO03","Both",IF(DD6="AO04",0,0))))</f>
        <v>0</v>
      </c>
      <c r="DE14">
        <f>IF(DE6="AO01","B2C",IF(DE6="AO02","B2B",IF(DE6="AO03","Both",IF(DE6="AO04",0,0))))</f>
        <v>0</v>
      </c>
    </row>
    <row r="18" spans="1:109" x14ac:dyDescent="0.6">
      <c r="A18">
        <f t="shared" ref="A18:AF18" si="18">AVERAGE(A10:A13)</f>
        <v>0</v>
      </c>
      <c r="B18">
        <f t="shared" si="18"/>
        <v>0</v>
      </c>
      <c r="C18">
        <f t="shared" si="18"/>
        <v>0</v>
      </c>
      <c r="D18">
        <f t="shared" si="18"/>
        <v>0</v>
      </c>
      <c r="E18">
        <f t="shared" si="18"/>
        <v>0</v>
      </c>
      <c r="F18">
        <f t="shared" si="18"/>
        <v>0</v>
      </c>
      <c r="G18">
        <f t="shared" si="18"/>
        <v>0</v>
      </c>
      <c r="H18">
        <f t="shared" si="18"/>
        <v>0</v>
      </c>
      <c r="I18">
        <f t="shared" si="18"/>
        <v>0</v>
      </c>
      <c r="J18">
        <f t="shared" si="18"/>
        <v>0</v>
      </c>
      <c r="K18">
        <f t="shared" si="18"/>
        <v>0</v>
      </c>
      <c r="L18">
        <f t="shared" si="18"/>
        <v>0</v>
      </c>
      <c r="M18">
        <f t="shared" si="18"/>
        <v>0</v>
      </c>
      <c r="N18">
        <f t="shared" ref="N18:AA18" si="19">AVERAGE(N10:N14)</f>
        <v>3.2</v>
      </c>
      <c r="O18">
        <f t="shared" si="19"/>
        <v>3</v>
      </c>
      <c r="P18">
        <f t="shared" si="19"/>
        <v>3.4</v>
      </c>
      <c r="Q18">
        <f t="shared" si="19"/>
        <v>3.6</v>
      </c>
      <c r="R18">
        <f t="shared" si="19"/>
        <v>2.8</v>
      </c>
      <c r="S18">
        <f t="shared" si="19"/>
        <v>3</v>
      </c>
      <c r="T18">
        <f t="shared" si="19"/>
        <v>3</v>
      </c>
      <c r="U18">
        <f t="shared" si="19"/>
        <v>3.4</v>
      </c>
      <c r="V18">
        <f t="shared" si="19"/>
        <v>3.6</v>
      </c>
      <c r="W18">
        <f t="shared" si="19"/>
        <v>3.6</v>
      </c>
      <c r="X18">
        <f t="shared" si="19"/>
        <v>2.2000000000000002</v>
      </c>
      <c r="Y18">
        <f t="shared" si="19"/>
        <v>1.2</v>
      </c>
      <c r="Z18">
        <f t="shared" si="19"/>
        <v>1.4</v>
      </c>
      <c r="AA18">
        <f t="shared" si="19"/>
        <v>1.8</v>
      </c>
      <c r="AB18">
        <f>AVERAGE(AB10:AB14)</f>
        <v>1.6</v>
      </c>
      <c r="AC18">
        <f>AVERAGE(AC10:AC13)</f>
        <v>3.25</v>
      </c>
      <c r="AD18">
        <f>AVERAGE(AD10:AD13)</f>
        <v>3.25</v>
      </c>
      <c r="AE18">
        <f t="shared" si="18"/>
        <v>3.5</v>
      </c>
      <c r="AF18">
        <f t="shared" si="18"/>
        <v>3.5</v>
      </c>
      <c r="AG18">
        <f t="shared" ref="AG18:BL18" si="20">AVERAGE(AG10:AG13)</f>
        <v>3.5</v>
      </c>
      <c r="AH18">
        <f t="shared" si="20"/>
        <v>3</v>
      </c>
      <c r="AI18">
        <f t="shared" si="20"/>
        <v>3.5</v>
      </c>
      <c r="AJ18">
        <f t="shared" si="20"/>
        <v>3.5</v>
      </c>
      <c r="AK18">
        <f t="shared" si="20"/>
        <v>3.5</v>
      </c>
      <c r="AL18">
        <f t="shared" si="20"/>
        <v>3.75</v>
      </c>
      <c r="AM18">
        <f t="shared" si="20"/>
        <v>2.5</v>
      </c>
      <c r="AN18">
        <f t="shared" si="20"/>
        <v>2.75</v>
      </c>
      <c r="AO18">
        <f t="shared" si="20"/>
        <v>3</v>
      </c>
      <c r="AP18">
        <f t="shared" si="20"/>
        <v>3.25</v>
      </c>
      <c r="AQ18">
        <f t="shared" si="20"/>
        <v>3</v>
      </c>
      <c r="AR18">
        <f t="shared" si="20"/>
        <v>3</v>
      </c>
      <c r="AS18">
        <f t="shared" si="20"/>
        <v>2.75</v>
      </c>
      <c r="AT18">
        <f t="shared" si="20"/>
        <v>1.75</v>
      </c>
      <c r="AU18">
        <f t="shared" si="20"/>
        <v>2.25</v>
      </c>
      <c r="AV18">
        <f t="shared" si="20"/>
        <v>2.25</v>
      </c>
      <c r="AW18">
        <f t="shared" si="20"/>
        <v>1.5</v>
      </c>
      <c r="AX18">
        <f t="shared" si="20"/>
        <v>2.75</v>
      </c>
      <c r="AY18">
        <f t="shared" si="20"/>
        <v>3</v>
      </c>
      <c r="AZ18">
        <f t="shared" si="20"/>
        <v>2.5</v>
      </c>
      <c r="BA18">
        <f t="shared" si="20"/>
        <v>2.75</v>
      </c>
      <c r="BB18">
        <f t="shared" si="20"/>
        <v>2.5</v>
      </c>
      <c r="BC18">
        <f t="shared" si="20"/>
        <v>2.75</v>
      </c>
      <c r="BD18">
        <f t="shared" si="20"/>
        <v>1.75</v>
      </c>
      <c r="BE18">
        <f t="shared" si="20"/>
        <v>2</v>
      </c>
      <c r="BF18">
        <f t="shared" si="20"/>
        <v>1.75</v>
      </c>
      <c r="BG18">
        <f t="shared" si="20"/>
        <v>2.75</v>
      </c>
      <c r="BH18">
        <f t="shared" si="20"/>
        <v>2.5</v>
      </c>
      <c r="BI18">
        <f t="shared" si="20"/>
        <v>3.25</v>
      </c>
      <c r="BJ18">
        <f t="shared" si="20"/>
        <v>3.5</v>
      </c>
      <c r="BK18">
        <f t="shared" si="20"/>
        <v>4</v>
      </c>
      <c r="BL18">
        <f t="shared" si="20"/>
        <v>3.25</v>
      </c>
      <c r="BM18">
        <f t="shared" ref="BM18:CR18" si="21">AVERAGE(BM10:BM13)</f>
        <v>3.75</v>
      </c>
      <c r="BN18">
        <f t="shared" si="21"/>
        <v>3.75</v>
      </c>
      <c r="BO18">
        <f t="shared" si="21"/>
        <v>3.75</v>
      </c>
      <c r="BP18">
        <f t="shared" si="21"/>
        <v>3.75</v>
      </c>
      <c r="BQ18">
        <f t="shared" si="21"/>
        <v>1.75</v>
      </c>
      <c r="BR18">
        <f t="shared" si="21"/>
        <v>2.25</v>
      </c>
      <c r="BS18">
        <f t="shared" si="21"/>
        <v>2.75</v>
      </c>
      <c r="BT18">
        <f t="shared" si="21"/>
        <v>3.75</v>
      </c>
      <c r="BU18">
        <f t="shared" si="21"/>
        <v>3.5</v>
      </c>
      <c r="BV18">
        <f>AVERAGE(BV10:BV13)</f>
        <v>3.5</v>
      </c>
      <c r="BW18">
        <f t="shared" si="21"/>
        <v>3</v>
      </c>
      <c r="BX18">
        <f t="shared" si="21"/>
        <v>3.5</v>
      </c>
      <c r="BY18">
        <f t="shared" si="21"/>
        <v>3.5</v>
      </c>
      <c r="BZ18">
        <f t="shared" si="21"/>
        <v>3.5</v>
      </c>
      <c r="CA18">
        <f t="shared" si="21"/>
        <v>3.5</v>
      </c>
      <c r="CB18">
        <f t="shared" si="21"/>
        <v>3.5</v>
      </c>
      <c r="CC18">
        <f t="shared" si="21"/>
        <v>3</v>
      </c>
      <c r="CD18">
        <f t="shared" si="21"/>
        <v>3</v>
      </c>
      <c r="CE18">
        <f t="shared" si="21"/>
        <v>3</v>
      </c>
      <c r="CF18">
        <f t="shared" si="21"/>
        <v>4</v>
      </c>
      <c r="CG18">
        <f t="shared" si="21"/>
        <v>3.5</v>
      </c>
      <c r="CH18">
        <f t="shared" si="21"/>
        <v>3.5</v>
      </c>
      <c r="CI18">
        <f t="shared" si="21"/>
        <v>3</v>
      </c>
      <c r="CJ18">
        <f t="shared" si="21"/>
        <v>3.5</v>
      </c>
      <c r="CK18">
        <f t="shared" si="21"/>
        <v>4</v>
      </c>
      <c r="CL18">
        <f t="shared" si="21"/>
        <v>3</v>
      </c>
      <c r="CM18">
        <f t="shared" si="21"/>
        <v>2.75</v>
      </c>
      <c r="CN18">
        <f t="shared" si="21"/>
        <v>3</v>
      </c>
      <c r="CO18">
        <f t="shared" si="21"/>
        <v>3.25</v>
      </c>
      <c r="CP18">
        <f t="shared" si="21"/>
        <v>3</v>
      </c>
      <c r="CQ18">
        <f t="shared" si="21"/>
        <v>3.25</v>
      </c>
      <c r="CR18">
        <f t="shared" si="21"/>
        <v>3.5</v>
      </c>
      <c r="CS18">
        <f t="shared" ref="CS18:CY18" si="22">AVERAGE(CS10:CS13)</f>
        <v>3.75</v>
      </c>
      <c r="CT18">
        <f t="shared" si="22"/>
        <v>4</v>
      </c>
      <c r="CU18">
        <f t="shared" si="22"/>
        <v>2.75</v>
      </c>
      <c r="CV18">
        <f t="shared" si="22"/>
        <v>3</v>
      </c>
      <c r="CW18">
        <f t="shared" si="22"/>
        <v>3.25</v>
      </c>
      <c r="CX18">
        <f t="shared" si="22"/>
        <v>3.75</v>
      </c>
      <c r="CY18">
        <f t="shared" si="22"/>
        <v>3.75</v>
      </c>
      <c r="CZ18" t="s">
        <v>181</v>
      </c>
      <c r="DA18" t="s">
        <v>182</v>
      </c>
      <c r="DB18" t="s">
        <v>181</v>
      </c>
      <c r="DC18" t="s">
        <v>182</v>
      </c>
      <c r="DD18" t="s">
        <v>183</v>
      </c>
      <c r="DE18" t="s">
        <v>183</v>
      </c>
    </row>
  </sheetData>
  <sortState xmlns:xlrd2="http://schemas.microsoft.com/office/spreadsheetml/2017/richdata2" columnSort="1" ref="A18:DH18">
    <sortCondition ref="A18:DH18"/>
  </sortState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B3DF9-7754-E14D-B1C1-8ADDD8DF5B05}">
  <dimension ref="A1:H23"/>
  <sheetViews>
    <sheetView workbookViewId="0">
      <selection activeCell="B29" sqref="B29"/>
    </sheetView>
  </sheetViews>
  <sheetFormatPr baseColWidth="10" defaultRowHeight="15.6" x14ac:dyDescent="0.6"/>
  <cols>
    <col min="2" max="2" width="27.6484375" bestFit="1" customWidth="1"/>
    <col min="3" max="3" width="14.5" bestFit="1" customWidth="1"/>
    <col min="4" max="4" width="12.84765625" bestFit="1" customWidth="1"/>
    <col min="5" max="5" width="23.34765625" bestFit="1" customWidth="1"/>
    <col min="6" max="6" width="17" bestFit="1" customWidth="1"/>
    <col min="7" max="7" width="19.84765625" bestFit="1" customWidth="1"/>
    <col min="8" max="8" width="8" bestFit="1" customWidth="1"/>
  </cols>
  <sheetData>
    <row r="1" spans="1:8" ht="15.9" thickBot="1" x14ac:dyDescent="0.65">
      <c r="C1" t="s">
        <v>167</v>
      </c>
      <c r="D1" t="s">
        <v>168</v>
      </c>
      <c r="E1" t="s">
        <v>169</v>
      </c>
      <c r="F1" t="s">
        <v>170</v>
      </c>
      <c r="G1" t="s">
        <v>180</v>
      </c>
      <c r="H1" t="s">
        <v>171</v>
      </c>
    </row>
    <row r="2" spans="1:8" x14ac:dyDescent="0.6">
      <c r="B2" s="1" t="s">
        <v>184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7</v>
      </c>
    </row>
    <row r="3" spans="1:8" x14ac:dyDescent="0.6">
      <c r="B3" s="2" t="s">
        <v>0</v>
      </c>
      <c r="C3" s="2" t="s">
        <v>151</v>
      </c>
      <c r="D3" s="2" t="s">
        <v>151</v>
      </c>
      <c r="E3" s="2" t="s">
        <v>151</v>
      </c>
      <c r="F3" s="2" t="s">
        <v>151</v>
      </c>
      <c r="G3" s="2" t="s">
        <v>151</v>
      </c>
      <c r="H3" s="2" t="s">
        <v>151</v>
      </c>
    </row>
    <row r="4" spans="1:8" x14ac:dyDescent="0.6">
      <c r="A4" t="s">
        <v>152</v>
      </c>
      <c r="B4" s="2" t="s">
        <v>8</v>
      </c>
      <c r="C4" s="12">
        <f>HLOOKUP((Scoring!D$1 &amp; "[" &amp; Scoring!$A4 &amp; "]"),Results!$A$1:$CR$18,18,FALSE)</f>
        <v>3.2</v>
      </c>
      <c r="D4" s="12">
        <f>HLOOKUP((Scoring!F$1 &amp; "[" &amp; Scoring!$A4 &amp; "]"),Results!$A$1:$CR$18,18,FALSE)</f>
        <v>3.25</v>
      </c>
      <c r="E4" s="12">
        <f>HLOOKUP((Scoring!H$1 &amp; "[" &amp; Scoring!$A4 &amp; "]"),Results!$A$1:$CR$18,18,FALSE)</f>
        <v>3</v>
      </c>
      <c r="F4" s="12">
        <f>HLOOKUP((Scoring!J$1 &amp; "[" &amp; Scoring!$A4 &amp; "]"),Results!$A$1:$CR$18,18,FALSE)</f>
        <v>2.75</v>
      </c>
      <c r="G4" s="12">
        <f>HLOOKUP((Scoring!L$1 &amp; "[" &amp; Scoring!$A4 &amp; "]"),Results!$A$1:$DE$18,18,FALSE)</f>
        <v>3.5</v>
      </c>
      <c r="H4" s="12">
        <f>HLOOKUP((Scoring!N$1 &amp; "[" &amp; Scoring!$A4 &amp; "]"),Results!$A$1:$DE$18,18,FALSE)</f>
        <v>4</v>
      </c>
    </row>
    <row r="5" spans="1:8" x14ac:dyDescent="0.6">
      <c r="A5" t="s">
        <v>153</v>
      </c>
      <c r="B5" s="2" t="s">
        <v>9</v>
      </c>
      <c r="C5" s="12">
        <f>HLOOKUP((Scoring!D$1 &amp; "[" &amp; Scoring!$A5 &amp; "]"),Results!A$1:CR$18,18,FALSE)</f>
        <v>3</v>
      </c>
      <c r="D5" s="12">
        <f>HLOOKUP((Scoring!F$1 &amp; "[" &amp; Scoring!$A5 &amp; "]"),Results!$A$1:$CR$18,18,FALSE)</f>
        <v>3.25</v>
      </c>
      <c r="E5" s="12">
        <f>HLOOKUP((Scoring!H$1 &amp; "[" &amp; Scoring!$A5 &amp; "]"),Results!$A$1:$CR$18,18,FALSE)</f>
        <v>2.75</v>
      </c>
      <c r="F5" s="12">
        <f>HLOOKUP((Scoring!J$1 &amp; "[" &amp; Scoring!$A5 &amp; "]"),Results!$A$1:$CR$18,18,FALSE)</f>
        <v>2.5</v>
      </c>
      <c r="G5" s="12">
        <f>HLOOKUP((Scoring!L$1 &amp; "[" &amp; Scoring!$A5 &amp; "]"),Results!$A$1:$DE$18,18,FALSE)</f>
        <v>3</v>
      </c>
      <c r="H5" s="12">
        <f>HLOOKUP((Scoring!N$1 &amp; "[" &amp; Scoring!$A5 &amp; "]"),Results!$A$1:$DE$18,18,FALSE)</f>
        <v>3</v>
      </c>
    </row>
    <row r="6" spans="1:8" x14ac:dyDescent="0.6">
      <c r="A6" t="s">
        <v>154</v>
      </c>
      <c r="B6" s="2" t="s">
        <v>10</v>
      </c>
      <c r="C6" s="12">
        <f>HLOOKUP((Scoring!D$1 &amp; "[" &amp; Scoring!$A6 &amp; "]"),Results!A$1:CR$18,18,FALSE)</f>
        <v>3.4</v>
      </c>
      <c r="D6" s="12">
        <f>HLOOKUP((Scoring!F$1 &amp; "[" &amp; Scoring!$A6 &amp; "]"),Results!$A$1:$CR$18,18,FALSE)</f>
        <v>3.5</v>
      </c>
      <c r="E6" s="12">
        <f>HLOOKUP((Scoring!H$1 &amp; "[" &amp; Scoring!$A6 &amp; "]"),Results!$A$1:$CR$18,18,FALSE)</f>
        <v>1.75</v>
      </c>
      <c r="F6" s="12">
        <f>HLOOKUP((Scoring!J$1 &amp; "[" &amp; Scoring!$A6 &amp; "]"),Results!$A$1:$CR$18,18,FALSE)</f>
        <v>3.25</v>
      </c>
      <c r="G6" s="12">
        <f>HLOOKUP((Scoring!L$1 &amp; "[" &amp; Scoring!$A6 &amp; "]"),Results!$A$1:$DE$18,18,FALSE)</f>
        <v>3.5</v>
      </c>
      <c r="H6" s="12">
        <f>HLOOKUP((Scoring!N$1 &amp; "[" &amp; Scoring!$A6 &amp; "]"),Results!$A$1:$DE$18,18,FALSE)</f>
        <v>2.75</v>
      </c>
    </row>
    <row r="7" spans="1:8" x14ac:dyDescent="0.6">
      <c r="A7" t="s">
        <v>155</v>
      </c>
      <c r="B7" s="2" t="s">
        <v>11</v>
      </c>
      <c r="C7" s="12">
        <f>HLOOKUP((Scoring!D$1 &amp; "[" &amp; Scoring!$A7 &amp; "]"),Results!A$1:CR$18,18,FALSE)</f>
        <v>3.6</v>
      </c>
      <c r="D7" s="12">
        <f>HLOOKUP((Scoring!F$1 &amp; "[" &amp; Scoring!$A7 &amp; "]"),Results!$A$1:$CR$18,18,FALSE)</f>
        <v>3.5</v>
      </c>
      <c r="E7" s="12">
        <f>HLOOKUP((Scoring!H$1 &amp; "[" &amp; Scoring!$A7 &amp; "]"),Results!$A$1:$CR$18,18,FALSE)</f>
        <v>2.25</v>
      </c>
      <c r="F7" s="12">
        <f>HLOOKUP((Scoring!J$1 &amp; "[" &amp; Scoring!$A7 &amp; "]"),Results!$A$1:$CR$18,18,FALSE)</f>
        <v>3.5</v>
      </c>
      <c r="G7" s="12">
        <f>HLOOKUP((Scoring!L$1 &amp; "[" &amp; Scoring!$A7 &amp; "]"),Results!$A$1:$DE$18,18,FALSE)</f>
        <v>3.5</v>
      </c>
      <c r="H7" s="12">
        <f>HLOOKUP((Scoring!N$1 &amp; "[" &amp; Scoring!$A7 &amp; "]"),Results!$A$1:$DE$18,18,FALSE)</f>
        <v>3</v>
      </c>
    </row>
    <row r="8" spans="1:8" x14ac:dyDescent="0.6">
      <c r="A8" t="s">
        <v>156</v>
      </c>
      <c r="B8" s="2" t="s">
        <v>12</v>
      </c>
      <c r="C8" s="12">
        <f>HLOOKUP((Scoring!D$1 &amp; "[" &amp; Scoring!$A8 &amp; "]"),Results!A$1:CR$18,18,FALSE)</f>
        <v>2.8</v>
      </c>
      <c r="D8" s="12">
        <f>HLOOKUP((Scoring!F$1 &amp; "[" &amp; Scoring!$A8 &amp; "]"),Results!$A$1:$CR$18,18,FALSE)</f>
        <v>3.5</v>
      </c>
      <c r="E8" s="12">
        <f>HLOOKUP((Scoring!H$1 &amp; "[" &amp; Scoring!$A8 &amp; "]"),Results!$A$1:$CR$18,18,FALSE)</f>
        <v>2.25</v>
      </c>
      <c r="F8" s="12">
        <f>HLOOKUP((Scoring!J$1 &amp; "[" &amp; Scoring!$A8 &amp; "]"),Results!$A$1:$CR$18,18,FALSE)</f>
        <v>4</v>
      </c>
      <c r="G8" s="12">
        <f>HLOOKUP((Scoring!L$1 &amp; "[" &amp; Scoring!$A8 &amp; "]"),Results!$A$1:$DE$18,18,FALSE)</f>
        <v>3.5</v>
      </c>
      <c r="H8" s="12">
        <f>HLOOKUP((Scoring!N$1 &amp; "[" &amp; Scoring!$A8 &amp; "]"),Results!$A$1:$DE$18,18,FALSE)</f>
        <v>3.25</v>
      </c>
    </row>
    <row r="9" spans="1:8" x14ac:dyDescent="0.6">
      <c r="A9" t="s">
        <v>157</v>
      </c>
      <c r="B9" s="2" t="s">
        <v>13</v>
      </c>
      <c r="C9" s="12">
        <f>HLOOKUP((Scoring!D$1 &amp; "[" &amp; Scoring!$A9 &amp; "]"),Results!A$1:CR$18,18,FALSE)</f>
        <v>3</v>
      </c>
      <c r="D9" s="12">
        <f>HLOOKUP((Scoring!F$1 &amp; "[" &amp; Scoring!$A9 &amp; "]"),Results!$A$1:$CR$18,18,FALSE)</f>
        <v>3</v>
      </c>
      <c r="E9" s="12">
        <f>HLOOKUP((Scoring!H$1 &amp; "[" &amp; Scoring!$A9 &amp; "]"),Results!$A$1:$CR$18,18,FALSE)</f>
        <v>1.5</v>
      </c>
      <c r="F9" s="12">
        <f>HLOOKUP((Scoring!J$1 &amp; "[" &amp; Scoring!$A9 &amp; "]"),Results!$A$1:$CR$18,18,FALSE)</f>
        <v>3.25</v>
      </c>
      <c r="G9" s="12">
        <f>HLOOKUP((Scoring!L$1 &amp; "[" &amp; Scoring!$A9 &amp; "]"),Results!$A$1:$DE$18,18,FALSE)</f>
        <v>3.5</v>
      </c>
      <c r="H9" s="12">
        <f>HLOOKUP((Scoring!N$1 &amp; "[" &amp; Scoring!$A9 &amp; "]"),Results!$A$1:$DE$18,18,FALSE)</f>
        <v>3</v>
      </c>
    </row>
    <row r="10" spans="1:8" x14ac:dyDescent="0.6">
      <c r="A10" t="s">
        <v>158</v>
      </c>
      <c r="B10" s="2" t="s">
        <v>14</v>
      </c>
      <c r="C10" s="12">
        <f>HLOOKUP((Scoring!D$1 &amp; "[" &amp; Scoring!$A10 &amp; "]"),Results!A$1:CR$18,18,FALSE)</f>
        <v>3</v>
      </c>
      <c r="D10" s="12">
        <f>HLOOKUP((Scoring!F$1 &amp; "[" &amp; Scoring!$A10 &amp; "]"),Results!$A$1:$CR$18,18,FALSE)</f>
        <v>3.5</v>
      </c>
      <c r="E10" s="12">
        <f>HLOOKUP((Scoring!H$1 &amp; "[" &amp; Scoring!$A10 &amp; "]"),Results!$A$1:$CR$18,18,FALSE)</f>
        <v>2.75</v>
      </c>
      <c r="F10" s="12">
        <f>HLOOKUP((Scoring!J$1 &amp; "[" &amp; Scoring!$A10 &amp; "]"),Results!$A$1:$CR$18,18,FALSE)</f>
        <v>3.75</v>
      </c>
      <c r="G10" s="12">
        <f>HLOOKUP((Scoring!L$1 &amp; "[" &amp; Scoring!$A10 &amp; "]"),Results!$A$1:$DE$18,18,FALSE)</f>
        <v>3.5</v>
      </c>
      <c r="H10" s="12">
        <f>HLOOKUP((Scoring!N$1 &amp; "[" &amp; Scoring!$A10 &amp; "]"),Results!$A$1:$DE$18,18,FALSE)</f>
        <v>3.25</v>
      </c>
    </row>
    <row r="11" spans="1:8" x14ac:dyDescent="0.6">
      <c r="A11" t="s">
        <v>159</v>
      </c>
      <c r="B11" s="2" t="s">
        <v>15</v>
      </c>
      <c r="C11" s="12">
        <f>HLOOKUP((Scoring!D$1 &amp; "[" &amp; Scoring!$A11 &amp; "]"),Results!A$1:CR$18,18,FALSE)</f>
        <v>3.4</v>
      </c>
      <c r="D11" s="12">
        <f>HLOOKUP((Scoring!F$1 &amp; "[" &amp; Scoring!$A11 &amp; "]"),Results!$A$1:$CR$18,18,FALSE)</f>
        <v>3.5</v>
      </c>
      <c r="E11" s="12">
        <f>HLOOKUP((Scoring!H$1 &amp; "[" &amp; Scoring!$A11 &amp; "]"),Results!$A$1:$CR$18,18,FALSE)</f>
        <v>3</v>
      </c>
      <c r="F11" s="12">
        <f>HLOOKUP((Scoring!J$1 &amp; "[" &amp; Scoring!$A11 &amp; "]"),Results!$A$1:$CR$18,18,FALSE)</f>
        <v>3.75</v>
      </c>
      <c r="G11" s="12">
        <f>HLOOKUP((Scoring!L$1 &amp; "[" &amp; Scoring!$A11 &amp; "]"),Results!$A$1:$DE$18,18,FALSE)</f>
        <v>3</v>
      </c>
      <c r="H11" s="12">
        <f>HLOOKUP((Scoring!N$1 &amp; "[" &amp; Scoring!$A11 &amp; "]"),Results!$A$1:$DE$18,18,FALSE)</f>
        <v>3.5</v>
      </c>
    </row>
    <row r="12" spans="1:8" x14ac:dyDescent="0.6">
      <c r="A12" t="s">
        <v>160</v>
      </c>
      <c r="B12" s="2" t="s">
        <v>16</v>
      </c>
      <c r="C12" s="12">
        <f>HLOOKUP((Scoring!D$1 &amp; "[" &amp; Scoring!$A12 &amp; "]"),Results!A$1:CR$18,18,FALSE)</f>
        <v>3.6</v>
      </c>
      <c r="D12" s="12">
        <f>HLOOKUP((Scoring!F$1 &amp; "[" &amp; Scoring!$A12 &amp; "]"),Results!$A$1:$CR$18,18,FALSE)</f>
        <v>3.5</v>
      </c>
      <c r="E12" s="12">
        <f>HLOOKUP((Scoring!H$1 &amp; "[" &amp; Scoring!$A12 &amp; "]"),Results!$A$1:$CR$18,18,FALSE)</f>
        <v>2.5</v>
      </c>
      <c r="F12" s="12">
        <f>HLOOKUP((Scoring!J$1 &amp; "[" &amp; Scoring!$A12 &amp; "]"),Results!$A$1:$CR$18,18,FALSE)</f>
        <v>3.75</v>
      </c>
      <c r="G12" s="12">
        <f>HLOOKUP((Scoring!L$1 &amp; "[" &amp; Scoring!$A12 &amp; "]"),Results!$A$1:$DE$18,18,FALSE)</f>
        <v>3</v>
      </c>
      <c r="H12" s="12">
        <f>HLOOKUP((Scoring!N$1 &amp; "[" &amp; Scoring!$A12 &amp; "]"),Results!$A$1:$DE$18,18,FALSE)</f>
        <v>3.75</v>
      </c>
    </row>
    <row r="13" spans="1:8" x14ac:dyDescent="0.6">
      <c r="A13" t="s">
        <v>161</v>
      </c>
      <c r="B13" s="2" t="s">
        <v>17</v>
      </c>
      <c r="C13" s="12">
        <f>HLOOKUP((Scoring!D$1 &amp; "[" &amp; Scoring!$A13 &amp; "]"),Results!A$1:CR$18,18,FALSE)</f>
        <v>3.6</v>
      </c>
      <c r="D13" s="12">
        <f>HLOOKUP((Scoring!F$1 &amp; "[" &amp; Scoring!$A13 &amp; "]"),Results!$A$1:$CR$18,18,FALSE)</f>
        <v>3.75</v>
      </c>
      <c r="E13" s="12">
        <f>HLOOKUP((Scoring!H$1 &amp; "[" &amp; Scoring!$A13 &amp; "]"),Results!$A$1:$CR$18,18,FALSE)</f>
        <v>2.75</v>
      </c>
      <c r="F13" s="12">
        <f>HLOOKUP((Scoring!J$1 &amp; "[" &amp; Scoring!$A13 &amp; "]"),Results!$A$1:$CR$18,18,FALSE)</f>
        <v>3.75</v>
      </c>
      <c r="G13" s="12">
        <f>HLOOKUP((Scoring!L$1 &amp; "[" &amp; Scoring!$A13 &amp; "]"),Results!$A$1:$DE$18,18,FALSE)</f>
        <v>3</v>
      </c>
      <c r="H13" s="12">
        <f>HLOOKUP((Scoring!N$1 &amp; "[" &amp; Scoring!$A13 &amp; "]"),Results!$A$1:$DE$18,18,FALSE)</f>
        <v>4</v>
      </c>
    </row>
    <row r="14" spans="1:8" x14ac:dyDescent="0.6">
      <c r="A14" t="s">
        <v>162</v>
      </c>
      <c r="B14" s="2" t="s">
        <v>18</v>
      </c>
      <c r="C14" s="12">
        <f>HLOOKUP((Scoring!D$1 &amp; "[" &amp; Scoring!$A14 &amp; "]"),Results!A$1:CR$18,18,FALSE)</f>
        <v>2.2000000000000002</v>
      </c>
      <c r="D14" s="12">
        <f>HLOOKUP((Scoring!F$1 &amp; "[" &amp; Scoring!$A14 &amp; "]"),Results!$A$1:$CR$18,18,FALSE)</f>
        <v>2.5</v>
      </c>
      <c r="E14" s="12">
        <f>HLOOKUP((Scoring!H$1 &amp; "[" &amp; Scoring!$A14 &amp; "]"),Results!$A$1:$CR$18,18,FALSE)</f>
        <v>2.5</v>
      </c>
      <c r="F14" s="12">
        <f>HLOOKUP((Scoring!J$1 &amp; "[" &amp; Scoring!$A14 &amp; "]"),Results!$A$1:$CR$18,18,FALSE)</f>
        <v>1.75</v>
      </c>
      <c r="G14" s="12">
        <f>HLOOKUP((Scoring!L$1 &amp; "[" &amp; Scoring!$A14 &amp; "]"),Results!$A$1:$DE$18,18,FALSE)</f>
        <v>4</v>
      </c>
      <c r="H14" s="12">
        <f>HLOOKUP((Scoring!N$1 &amp; "[" &amp; Scoring!$A14 &amp; "]"),Results!$A$1:$DE$18,18,FALSE)</f>
        <v>2.75</v>
      </c>
    </row>
    <row r="15" spans="1:8" x14ac:dyDescent="0.6">
      <c r="A15" t="s">
        <v>163</v>
      </c>
      <c r="B15" s="2" t="s">
        <v>19</v>
      </c>
      <c r="C15" s="12">
        <f>HLOOKUP((Scoring!D$1 &amp; "[" &amp; Scoring!$A15 &amp; "]"),Results!A$1:CR$18,18,FALSE)</f>
        <v>1.2</v>
      </c>
      <c r="D15" s="12">
        <f>HLOOKUP((Scoring!F$1 &amp; "[" &amp; Scoring!$A15 &amp; "]"),Results!$A$1:$CR$18,18,FALSE)</f>
        <v>2.75</v>
      </c>
      <c r="E15" s="12">
        <f>HLOOKUP((Scoring!H$1 &amp; "[" &amp; Scoring!$A15 &amp; "]"),Results!$A$1:$CR$18,18,FALSE)</f>
        <v>2.75</v>
      </c>
      <c r="F15" s="12">
        <f>HLOOKUP((Scoring!J$1 &amp; "[" &amp; Scoring!$A15 &amp; "]"),Results!$A$1:$CR$18,18,FALSE)</f>
        <v>2.25</v>
      </c>
      <c r="G15" s="12">
        <f>HLOOKUP((Scoring!L$1 &amp; "[" &amp; Scoring!$A15 &amp; "]"),Results!$A$1:$DE$18,18,FALSE)</f>
        <v>3.5</v>
      </c>
      <c r="H15" s="12">
        <f>HLOOKUP((Scoring!N$1 &amp; "[" &amp; Scoring!$A15 &amp; "]"),Results!$A$1:$DE$18,18,FALSE)</f>
        <v>3</v>
      </c>
    </row>
    <row r="16" spans="1:8" x14ac:dyDescent="0.6">
      <c r="A16" t="s">
        <v>164</v>
      </c>
      <c r="B16" s="2" t="s">
        <v>20</v>
      </c>
      <c r="C16" s="12">
        <f>HLOOKUP((Scoring!D$1 &amp; "[" &amp; Scoring!$A16 &amp; "]"),Results!A$1:CR$18,18,FALSE)</f>
        <v>1.4</v>
      </c>
      <c r="D16" s="12">
        <f>HLOOKUP((Scoring!F$1 &amp; "[" &amp; Scoring!$A16 &amp; "]"),Results!$A$1:$CR$18,18,FALSE)</f>
        <v>3</v>
      </c>
      <c r="E16" s="12">
        <f>HLOOKUP((Scoring!H$1 &amp; "[" &amp; Scoring!$A16 &amp; "]"),Results!$A$1:$CR$18,18,FALSE)</f>
        <v>1.75</v>
      </c>
      <c r="F16" s="12">
        <f>HLOOKUP((Scoring!J$1 &amp; "[" &amp; Scoring!$A16 &amp; "]"),Results!$A$1:$CR$18,18,FALSE)</f>
        <v>2.75</v>
      </c>
      <c r="G16" s="12">
        <f>HLOOKUP((Scoring!L$1 &amp; "[" &amp; Scoring!$A16 &amp; "]"),Results!$A$1:$DE$18,18,FALSE)</f>
        <v>3.5</v>
      </c>
      <c r="H16" s="12">
        <f>HLOOKUP((Scoring!N$1 &amp; "[" &amp; Scoring!$A16 &amp; "]"),Results!$A$1:$DE$18,18,FALSE)</f>
        <v>3.25</v>
      </c>
    </row>
    <row r="17" spans="1:8" x14ac:dyDescent="0.6">
      <c r="A17" t="s">
        <v>165</v>
      </c>
      <c r="B17" s="2" t="s">
        <v>21</v>
      </c>
      <c r="C17" s="12">
        <f>HLOOKUP((Scoring!D$1 &amp; "[" &amp; Scoring!$A17 &amp; "]"),Results!A$1:CR$18,18,FALSE)</f>
        <v>1.8</v>
      </c>
      <c r="D17" s="12">
        <f>HLOOKUP((Scoring!F$1 &amp; "[" &amp; Scoring!$A17 &amp; "]"),Results!$A$1:$CR$18,18,FALSE)</f>
        <v>3.25</v>
      </c>
      <c r="E17" s="12">
        <f>HLOOKUP((Scoring!H$1 &amp; "[" &amp; Scoring!$A17 &amp; "]"),Results!$A$1:$CR$18,18,FALSE)</f>
        <v>2</v>
      </c>
      <c r="F17" s="12">
        <f>HLOOKUP((Scoring!J$1 &amp; "[" &amp; Scoring!$A17 &amp; "]"),Results!$A$1:$CR$18,18,FALSE)</f>
        <v>3.75</v>
      </c>
      <c r="G17" s="12">
        <f>HLOOKUP((Scoring!L$1 &amp; "[" &amp; Scoring!$A17 &amp; "]"),Results!$A$1:$DE$18,18,FALSE)</f>
        <v>3</v>
      </c>
      <c r="H17" s="12">
        <f>HLOOKUP((Scoring!N$1 &amp; "[" &amp; Scoring!$A17 &amp; "]"),Results!$A$1:$DE$18,18,FALSE)</f>
        <v>3.75</v>
      </c>
    </row>
    <row r="18" spans="1:8" ht="15.9" thickBot="1" x14ac:dyDescent="0.65">
      <c r="A18" t="s">
        <v>166</v>
      </c>
      <c r="B18" s="5" t="s">
        <v>22</v>
      </c>
      <c r="C18" s="13">
        <f>HLOOKUP((Scoring!D$1 &amp; "[" &amp; Scoring!$A18 &amp; "]"),Results!A$1:CR$18,18,FALSE)</f>
        <v>1.6</v>
      </c>
      <c r="D18" s="13">
        <f>HLOOKUP((Scoring!F$1 &amp; "[" &amp; Scoring!$A18 &amp; "]"),Results!$A$1:$CR$18,18,FALSE)</f>
        <v>3</v>
      </c>
      <c r="E18" s="13">
        <f>HLOOKUP((Scoring!H$1 &amp; "[" &amp; Scoring!$A18 &amp; "]"),Results!$A$1:$CR$18,18,FALSE)</f>
        <v>1.75</v>
      </c>
      <c r="F18" s="13">
        <f>HLOOKUP((Scoring!J$1 &amp; "[" &amp; Scoring!$A18 &amp; "]"),Results!$A$1:$CR$18,18,FALSE)</f>
        <v>3.5</v>
      </c>
      <c r="G18" s="13">
        <f>HLOOKUP((Scoring!L$1 &amp; "[" &amp; Scoring!$A18 &amp; "]"),Results!$A$1:$DE$18,18,FALSE)</f>
        <v>3.5</v>
      </c>
      <c r="H18" s="13">
        <f>HLOOKUP((Scoring!N$1 &amp; "[" &amp; Scoring!$A18 &amp; "]"),Results!$A$1:$DE$18,18,FALSE)</f>
        <v>3.75</v>
      </c>
    </row>
    <row r="23" spans="1:8" x14ac:dyDescent="0.6">
      <c r="B23" t="s">
        <v>190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FD71-6A1C-3B41-9BFE-B891809E708D}">
  <dimension ref="A1:G7"/>
  <sheetViews>
    <sheetView workbookViewId="0">
      <selection activeCell="A3" sqref="A3:A7"/>
    </sheetView>
  </sheetViews>
  <sheetFormatPr baseColWidth="10" defaultRowHeight="15.6" x14ac:dyDescent="0.6"/>
  <cols>
    <col min="2" max="2" width="14.5" bestFit="1" customWidth="1"/>
    <col min="3" max="3" width="12.84765625" bestFit="1" customWidth="1"/>
    <col min="4" max="4" width="23.34765625" bestFit="1" customWidth="1"/>
    <col min="5" max="5" width="17" bestFit="1" customWidth="1"/>
    <col min="6" max="6" width="19.84765625" bestFit="1" customWidth="1"/>
    <col min="7" max="7" width="5.1484375" bestFit="1" customWidth="1"/>
  </cols>
  <sheetData>
    <row r="1" spans="1:7" ht="15.9" thickBot="1" x14ac:dyDescent="0.65"/>
    <row r="2" spans="1:7" x14ac:dyDescent="0.6">
      <c r="A2" s="1" t="s">
        <v>184</v>
      </c>
      <c r="B2" s="20" t="s">
        <v>2</v>
      </c>
      <c r="C2" s="20" t="s">
        <v>3</v>
      </c>
      <c r="D2" s="20" t="s">
        <v>4</v>
      </c>
      <c r="E2" s="20" t="s">
        <v>5</v>
      </c>
      <c r="F2" s="20" t="s">
        <v>6</v>
      </c>
      <c r="G2" s="18" t="s">
        <v>7</v>
      </c>
    </row>
    <row r="3" spans="1:7" x14ac:dyDescent="0.6">
      <c r="A3" s="12" t="s">
        <v>185</v>
      </c>
      <c r="B3" t="str">
        <f>IF(Results!H2="Y", "Yes", "No")</f>
        <v>Yes</v>
      </c>
      <c r="C3" t="str">
        <f>IF(Results!I2="Y", "Yes", "No")</f>
        <v>Yes</v>
      </c>
      <c r="D3" t="str">
        <f>IF(Results!J2="Y", "Yes", "No")</f>
        <v>Yes</v>
      </c>
      <c r="E3" t="str">
        <f>IF(Results!K2="Y", "Yes", "No")</f>
        <v>Yes</v>
      </c>
      <c r="F3" t="str">
        <f>IF(Results!L2="Y", "Yes", "No")</f>
        <v>No</v>
      </c>
      <c r="G3" s="4" t="str">
        <f>IF(Results!M2="Y", "Yes", "No")</f>
        <v>Yes</v>
      </c>
    </row>
    <row r="4" spans="1:7" x14ac:dyDescent="0.6">
      <c r="A4" s="12" t="s">
        <v>186</v>
      </c>
      <c r="B4" t="str">
        <f>IF(Results!H3="Y", "Yes", "No")</f>
        <v>Yes</v>
      </c>
      <c r="C4" t="str">
        <f>IF(Results!I3="Y", "Yes", "No")</f>
        <v>Yes</v>
      </c>
      <c r="D4" t="str">
        <f>IF(Results!J3="Y", "Yes", "No")</f>
        <v>Yes</v>
      </c>
      <c r="E4" t="str">
        <f>IF(Results!K3="Y", "Yes", "No")</f>
        <v>Yes</v>
      </c>
      <c r="F4" t="str">
        <f>IF(Results!L3="Y", "Yes", "No")</f>
        <v>Yes</v>
      </c>
      <c r="G4" s="4" t="str">
        <f>IF(Results!M3="Y", "Yes", "No")</f>
        <v>Yes</v>
      </c>
    </row>
    <row r="5" spans="1:7" x14ac:dyDescent="0.6">
      <c r="A5" s="12" t="s">
        <v>187</v>
      </c>
      <c r="B5" t="str">
        <f>IF(Results!H4="Y", "Yes", "No")</f>
        <v>Yes</v>
      </c>
      <c r="C5" t="str">
        <f>IF(Results!I4="Y", "Yes", "No")</f>
        <v>Yes</v>
      </c>
      <c r="D5" t="str">
        <f>IF(Results!J4="Y", "Yes", "No")</f>
        <v>Yes</v>
      </c>
      <c r="E5" t="str">
        <f>IF(Results!K4="Y", "Yes", "No")</f>
        <v>Yes</v>
      </c>
      <c r="F5" t="str">
        <f>IF(Results!L4="Y", "Yes", "No")</f>
        <v>No</v>
      </c>
      <c r="G5" s="4" t="str">
        <f>IF(Results!M4="Y", "Yes", "No")</f>
        <v>Yes</v>
      </c>
    </row>
    <row r="6" spans="1:7" x14ac:dyDescent="0.6">
      <c r="A6" s="12" t="s">
        <v>188</v>
      </c>
      <c r="B6" t="str">
        <f>IF(Results!H5="Y", "Yes", "No")</f>
        <v>Yes</v>
      </c>
      <c r="C6" t="str">
        <f>IF(Results!I5="Y", "Yes", "No")</f>
        <v>Yes</v>
      </c>
      <c r="D6" t="str">
        <f>IF(Results!J5="Y", "Yes", "No")</f>
        <v>Yes</v>
      </c>
      <c r="E6" t="str">
        <f>IF(Results!K5="Y", "Yes", "No")</f>
        <v>Yes</v>
      </c>
      <c r="F6" t="str">
        <f>IF(Results!L5="Y", "Yes", "No")</f>
        <v>Yes</v>
      </c>
      <c r="G6" s="4" t="str">
        <f>IF(Results!M5="Y", "Yes", "No")</f>
        <v>Yes</v>
      </c>
    </row>
    <row r="7" spans="1:7" ht="15.9" thickBot="1" x14ac:dyDescent="0.65">
      <c r="A7" s="13" t="s">
        <v>189</v>
      </c>
      <c r="B7" s="6"/>
      <c r="C7" s="6"/>
      <c r="D7" s="6"/>
      <c r="E7" s="6"/>
      <c r="F7" s="6"/>
      <c r="G7" s="7"/>
    </row>
  </sheetData>
  <phoneticPr fontId="3" type="noConversion"/>
  <pageMargins left="0.7" right="0.7" top="0.78740157499999996" bottom="0.78740157499999996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AA4D0-E3F8-4746-86EF-AD86D35AA437}">
  <dimension ref="A1:G7"/>
  <sheetViews>
    <sheetView workbookViewId="0">
      <selection activeCell="H25" sqref="H25"/>
    </sheetView>
  </sheetViews>
  <sheetFormatPr baseColWidth="10" defaultRowHeight="15.6" x14ac:dyDescent="0.6"/>
  <sheetData>
    <row r="1" spans="1:7" ht="15.9" thickBot="1" x14ac:dyDescent="0.65"/>
    <row r="2" spans="1:7" x14ac:dyDescent="0.6">
      <c r="A2" s="1" t="s">
        <v>184</v>
      </c>
      <c r="B2" s="20" t="s">
        <v>2</v>
      </c>
      <c r="C2" s="20" t="s">
        <v>3</v>
      </c>
      <c r="D2" s="20" t="s">
        <v>4</v>
      </c>
      <c r="E2" s="20" t="s">
        <v>5</v>
      </c>
      <c r="F2" s="20" t="s">
        <v>6</v>
      </c>
      <c r="G2" s="18" t="s">
        <v>7</v>
      </c>
    </row>
    <row r="3" spans="1:7" x14ac:dyDescent="0.6">
      <c r="A3" s="12" t="s">
        <v>185</v>
      </c>
      <c r="B3" s="21" t="str">
        <f>IF(Results!CZ2="AO01","B2C",IF(Results!CZ2="AO02","B2B",IF(Results!CZ2="AO03","Both",IF(Results!CZ2="AO04",0,0))))</f>
        <v>Both</v>
      </c>
      <c r="C3" s="21" t="str">
        <f>IF(Results!DA2="AO01","B2C",IF(Results!DA2="AO02","B2B",IF(Results!DA2="AO03","Both",IF(Results!DA2="AO04",0,0))))</f>
        <v>B2B</v>
      </c>
      <c r="D3" s="21" t="str">
        <f>IF(Results!DB2="AO01","B2C",IF(Results!DB2="AO02","B2B",IF(Results!DB2="AO03","Both",IF(Results!DB2="AO04",0,0))))</f>
        <v>B2C</v>
      </c>
      <c r="E3" s="21" t="str">
        <f>IF(Results!DC2="AO01","B2C",IF(Results!DC2="AO02","B2B",IF(Results!DC2="AO03","Both",IF(Results!DC2="AO04",0,0))))</f>
        <v>B2B</v>
      </c>
      <c r="F3" s="21" t="s">
        <v>191</v>
      </c>
      <c r="G3" s="22" t="str">
        <f>IF(Results!DE2="AO01","B2C",IF(Results!DE2="AO02","B2B",IF(Results!DE2="AO03","Both",IF(Results!DE2="AO04",0,0))))</f>
        <v>Both</v>
      </c>
    </row>
    <row r="4" spans="1:7" x14ac:dyDescent="0.6">
      <c r="A4" s="12" t="s">
        <v>186</v>
      </c>
      <c r="B4" s="21" t="str">
        <f>IF(Results!CZ3="AO01","B2C",IF(Results!CZ3="AO02","B2B",IF(Results!CZ3="AO03","Both",IF(Results!CZ3="AO04",0,0))))</f>
        <v>B2C</v>
      </c>
      <c r="C4" s="21" t="str">
        <f>IF(Results!DA3="AO01","B2C",IF(Results!DA3="AO02","B2B",IF(Results!DA3="AO03","Both",IF(Results!DA3="AO04",0,0))))</f>
        <v>Both</v>
      </c>
      <c r="D4" s="21" t="str">
        <f>IF(Results!DB3="AO01","B2C",IF(Results!DB3="AO02","B2B",IF(Results!DB3="AO03","Both",IF(Results!DB3="AO04",0,0))))</f>
        <v>B2C</v>
      </c>
      <c r="E4" s="21" t="str">
        <f>IF(Results!DC3="AO01","B2C",IF(Results!DC3="AO02","B2B",IF(Results!DC3="AO03","Both",IF(Results!DC3="AO04",0,0))))</f>
        <v>B2B</v>
      </c>
      <c r="F4" s="21" t="str">
        <f>IF(Results!DD3="AO01","B2C",IF(Results!DD3="AO02","B2B",IF(Results!DD3="AO03","Both",IF(Results!DD3="AO04",0,0))))</f>
        <v>B2B</v>
      </c>
      <c r="G4" s="22" t="str">
        <f>IF(Results!DE3="AO01","B2C",IF(Results!DE3="AO02","B2B",IF(Results!DE3="AO03","Both",IF(Results!DE3="AO04",0,0))))</f>
        <v>Both</v>
      </c>
    </row>
    <row r="5" spans="1:7" x14ac:dyDescent="0.6">
      <c r="A5" s="12" t="s">
        <v>187</v>
      </c>
      <c r="B5" s="21" t="str">
        <f>IF(Results!CZ4="AO01","B2C",IF(Results!CZ4="AO02","B2B",IF(Results!CZ4="AO03","Both",IF(Results!CZ4="AO04",0,0))))</f>
        <v>B2C</v>
      </c>
      <c r="C5" s="21" t="str">
        <f>IF(Results!DA4="AO01","B2C",IF(Results!DA4="AO02","B2B",IF(Results!DA4="AO03","Both",IF(Results!DA4="AO04",0,0))))</f>
        <v>B2B</v>
      </c>
      <c r="D5" s="21" t="s">
        <v>191</v>
      </c>
      <c r="E5" s="21" t="str">
        <f>IF(Results!DC4="AO01","B2C",IF(Results!DC4="AO02","B2B",IF(Results!DC4="AO03","Both",IF(Results!DC4="AO04",0,0))))</f>
        <v>B2B</v>
      </c>
      <c r="F5" s="21" t="s">
        <v>191</v>
      </c>
      <c r="G5" s="22" t="str">
        <f>IF(Results!DE4="AO01","B2C",IF(Results!DE4="AO02","B2B",IF(Results!DE4="AO03","Both",IF(Results!DE4="AO04",0,0))))</f>
        <v>Both</v>
      </c>
    </row>
    <row r="6" spans="1:7" x14ac:dyDescent="0.6">
      <c r="A6" s="12" t="s">
        <v>188</v>
      </c>
      <c r="B6" s="21" t="str">
        <f>IF(Results!CZ5="AO01","B2C",IF(Results!CZ5="AO02","B2B",IF(Results!CZ5="AO03","Both",IF(Results!CZ5="AO04",0,0))))</f>
        <v>B2C</v>
      </c>
      <c r="C6" s="21" t="str">
        <f>IF(Results!DA5="AO01","B2C",IF(Results!DA5="AO02","B2B",IF(Results!DA5="AO03","Both",IF(Results!DA5="AO04",0,0))))</f>
        <v>B2B</v>
      </c>
      <c r="D6" s="21" t="str">
        <f>IF(Results!DB5="AO01","B2C",IF(Results!DB5="AO02","B2B",IF(Results!DB5="AO03","Both",IF(Results!DB5="AO04",0,0))))</f>
        <v>B2B</v>
      </c>
      <c r="E6" s="21" t="str">
        <f>IF(Results!DC5="AO01","B2C",IF(Results!DC5="AO02","B2B",IF(Results!DC5="AO03","Both",IF(Results!DC5="AO04",0,0))))</f>
        <v>B2B</v>
      </c>
      <c r="F6" s="21" t="str">
        <f>IF(Results!DD5="AO01","B2C",IF(Results!DD5="AO02","B2B",IF(Results!DD5="AO03","Both",IF(Results!DD5="AO04",0,0))))</f>
        <v>Both</v>
      </c>
      <c r="G6" s="22" t="str">
        <f>IF(Results!DE5="AO01","B2C",IF(Results!DE5="AO02","B2B",IF(Results!DE5="AO03","Both",IF(Results!DE5="AO04",0,0))))</f>
        <v>Both</v>
      </c>
    </row>
    <row r="7" spans="1:7" ht="15.9" thickBot="1" x14ac:dyDescent="0.65">
      <c r="A7" s="13" t="s">
        <v>189</v>
      </c>
      <c r="B7" s="23"/>
      <c r="C7" s="23"/>
      <c r="D7" s="23"/>
      <c r="E7" s="23"/>
      <c r="F7" s="23"/>
      <c r="G7" s="24"/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Scoring</vt:lpstr>
      <vt:lpstr>Results</vt:lpstr>
      <vt:lpstr>survey-results</vt:lpstr>
      <vt:lpstr>dltdesigns</vt:lpstr>
      <vt:lpstr>b2borb2c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Gmoser</dc:creator>
  <cp:lastModifiedBy>Philipp Miklautsch</cp:lastModifiedBy>
  <cp:lastPrinted>2021-12-28T14:02:27Z</cp:lastPrinted>
  <dcterms:created xsi:type="dcterms:W3CDTF">2021-12-27T16:01:22Z</dcterms:created>
  <dcterms:modified xsi:type="dcterms:W3CDTF">2023-07-26T12:46:33Z</dcterms:modified>
</cp:coreProperties>
</file>