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1478D3E3-F637-7C46-9C04-23C6C79EC2F2}" xr6:coauthVersionLast="47" xr6:coauthVersionMax="47" xr10:uidLastSave="{00000000-0000-0000-0000-000000000000}"/>
  <bookViews>
    <workbookView xWindow="12940" yWindow="620" windowWidth="32620" windowHeight="19220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8" i="3" l="1"/>
  <c r="B79" i="3"/>
  <c r="B62" i="3"/>
  <c r="B35" i="3"/>
  <c r="B29" i="3"/>
  <c r="B21" i="3"/>
  <c r="B12" i="3"/>
  <c r="B6" i="3"/>
  <c r="H21" i="3"/>
  <c r="H35" i="3"/>
  <c r="H79" i="3"/>
  <c r="H62" i="3"/>
  <c r="J88" i="3"/>
  <c r="E88" i="3"/>
  <c r="D92" i="3"/>
  <c r="G88" i="3"/>
  <c r="D88" i="3"/>
  <c r="D79" i="3"/>
  <c r="D68" i="3"/>
  <c r="D64" i="3"/>
  <c r="D63" i="3"/>
  <c r="D37" i="3"/>
  <c r="D21" i="3"/>
  <c r="D12" i="3"/>
  <c r="D29" i="3"/>
  <c r="D6" i="3"/>
  <c r="H3" i="3"/>
  <c r="H29" i="3" l="1"/>
  <c r="H6" i="3"/>
  <c r="H12" i="3"/>
  <c r="H88" i="3" l="1"/>
  <c r="B88" i="3" l="1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<sst xmlns="http://schemas.openxmlformats.org/spreadsheetml/2006/main" count="120" uniqueCount="112">
  <si>
    <t>Motorcycle</t>
  </si>
  <si>
    <t>Bus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</si>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</sst>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8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 inden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92"/>
  <sheetViews>
    <sheetView tabSelected="1" zoomScale="110" zoomScaleNormal="110" workbookViewId="0">
      <pane xSplit="1" ySplit="2" topLeftCell="G77" activePane="bottomRight" state="frozen"/>
      <selection pane="topRight" activeCell="B1" sqref="B1"/>
      <selection pane="bottomLeft" activeCell="A3" sqref="A3"/>
      <selection pane="bottomRight" activeCell="M93" sqref="M93"/>
    </sheetView>
  </sheetViews>
  <sheetFormatPr baseColWidth="10" defaultColWidth="9" defaultRowHeight="15" x14ac:dyDescent="0.2"/>
  <cols>
    <col min="1" max="1" width="47.33203125" style="36" customWidth="1"/>
    <col min="2" max="2" width="17.33203125" style="5" customWidth="1"/>
    <col min="3" max="3" width="33.5" style="1" customWidth="1"/>
    <col min="4" max="4" width="19.83203125" style="19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9" customWidth="1"/>
    <col min="11" max="11" width="17.83203125" style="5" customWidth="1"/>
    <col min="12" max="12" width="33.5" style="1" customWidth="1"/>
    <col min="13" max="13" width="18.5" style="19" customWidth="1"/>
    <col min="14" max="16384" width="9" style="1"/>
  </cols>
  <sheetData>
    <row r="1" spans="1:831" s="6" customFormat="1" ht="25" x14ac:dyDescent="0.2">
      <c r="A1" s="21"/>
      <c r="B1" s="14">
        <v>2007</v>
      </c>
      <c r="C1" s="15"/>
      <c r="D1" s="16"/>
      <c r="E1" s="14">
        <v>2007</v>
      </c>
      <c r="H1" s="14">
        <v>2017</v>
      </c>
      <c r="I1" s="15"/>
      <c r="J1" s="16"/>
      <c r="K1" s="14">
        <v>2017</v>
      </c>
      <c r="L1" s="15"/>
      <c r="M1" s="16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39"/>
      <c r="MD1" s="39"/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39"/>
      <c r="MQ1" s="39"/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39"/>
      <c r="ND1" s="39"/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39"/>
      <c r="NQ1" s="39"/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39"/>
      <c r="OD1" s="39"/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39"/>
      <c r="OQ1" s="39"/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39"/>
      <c r="PD1" s="39"/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39"/>
      <c r="PQ1" s="39"/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39"/>
      <c r="QD1" s="39"/>
      <c r="QE1" s="39"/>
      <c r="QF1" s="39"/>
      <c r="QG1" s="39"/>
      <c r="QH1" s="39"/>
      <c r="QI1" s="39"/>
      <c r="QJ1" s="39"/>
      <c r="QK1" s="39"/>
      <c r="QL1" s="39"/>
      <c r="QM1" s="39"/>
      <c r="QN1" s="39"/>
      <c r="QO1" s="39"/>
      <c r="QP1" s="39"/>
      <c r="QQ1" s="39"/>
      <c r="QR1" s="39"/>
      <c r="QS1" s="39"/>
      <c r="QT1" s="39"/>
      <c r="QU1" s="39"/>
      <c r="QV1" s="39"/>
      <c r="QW1" s="39"/>
      <c r="QX1" s="39"/>
      <c r="QY1" s="39"/>
      <c r="QZ1" s="39"/>
      <c r="RA1" s="39"/>
      <c r="RB1" s="39"/>
      <c r="RC1" s="39"/>
      <c r="RD1" s="39"/>
      <c r="RE1" s="39"/>
      <c r="RF1" s="39"/>
      <c r="RG1" s="39"/>
      <c r="RH1" s="39"/>
      <c r="RI1" s="39"/>
      <c r="RJ1" s="39"/>
      <c r="RK1" s="39"/>
      <c r="RL1" s="39"/>
      <c r="RM1" s="39"/>
      <c r="RN1" s="39"/>
      <c r="RO1" s="39"/>
      <c r="RP1" s="39"/>
      <c r="RQ1" s="39"/>
      <c r="RR1" s="39"/>
      <c r="RS1" s="39"/>
      <c r="RT1" s="39"/>
      <c r="RU1" s="39"/>
      <c r="RV1" s="39"/>
      <c r="RW1" s="39"/>
      <c r="RX1" s="39"/>
      <c r="RY1" s="39"/>
      <c r="RZ1" s="39"/>
      <c r="SA1" s="39"/>
      <c r="SB1" s="39"/>
      <c r="SC1" s="39"/>
      <c r="SD1" s="39"/>
      <c r="SE1" s="39"/>
      <c r="SF1" s="39"/>
      <c r="SG1" s="39"/>
      <c r="SH1" s="39"/>
      <c r="SI1" s="39"/>
      <c r="SJ1" s="39"/>
      <c r="SK1" s="39"/>
      <c r="SL1" s="39"/>
      <c r="SM1" s="39"/>
      <c r="SN1" s="39"/>
      <c r="SO1" s="39"/>
      <c r="SP1" s="39"/>
      <c r="SQ1" s="39"/>
      <c r="SR1" s="39"/>
      <c r="SS1" s="39"/>
      <c r="ST1" s="39"/>
      <c r="SU1" s="39"/>
      <c r="SV1" s="39"/>
      <c r="SW1" s="39"/>
      <c r="SX1" s="39"/>
      <c r="SY1" s="39"/>
      <c r="SZ1" s="39"/>
      <c r="TA1" s="39"/>
      <c r="TB1" s="39"/>
      <c r="TC1" s="39"/>
      <c r="TD1" s="39"/>
      <c r="TE1" s="39"/>
      <c r="TF1" s="39"/>
      <c r="TG1" s="39"/>
      <c r="TH1" s="39"/>
      <c r="TI1" s="39"/>
      <c r="TJ1" s="39"/>
      <c r="TK1" s="39"/>
      <c r="TL1" s="39"/>
      <c r="TM1" s="39"/>
      <c r="TN1" s="39"/>
      <c r="TO1" s="39"/>
      <c r="TP1" s="39"/>
      <c r="TQ1" s="39"/>
      <c r="TR1" s="39"/>
      <c r="TS1" s="39"/>
      <c r="TT1" s="39"/>
      <c r="TU1" s="39"/>
      <c r="TV1" s="39"/>
      <c r="TW1" s="39"/>
      <c r="TX1" s="39"/>
      <c r="TY1" s="39"/>
      <c r="TZ1" s="39"/>
      <c r="UA1" s="39"/>
      <c r="UB1" s="39"/>
      <c r="UC1" s="39"/>
      <c r="UD1" s="39"/>
      <c r="UE1" s="39"/>
      <c r="UF1" s="39"/>
      <c r="UG1" s="39"/>
      <c r="UH1" s="39"/>
      <c r="UI1" s="39"/>
      <c r="UJ1" s="39"/>
      <c r="UK1" s="39"/>
      <c r="UL1" s="39"/>
      <c r="UM1" s="39"/>
      <c r="UN1" s="39"/>
      <c r="UO1" s="39"/>
      <c r="UP1" s="39"/>
      <c r="UQ1" s="39"/>
      <c r="UR1" s="39"/>
      <c r="US1" s="39"/>
      <c r="UT1" s="39"/>
      <c r="UU1" s="39"/>
      <c r="UV1" s="39"/>
      <c r="UW1" s="39"/>
      <c r="UX1" s="39"/>
      <c r="UY1" s="39"/>
      <c r="UZ1" s="39"/>
      <c r="VA1" s="39"/>
      <c r="VB1" s="39"/>
      <c r="VC1" s="39"/>
      <c r="VD1" s="39"/>
      <c r="VE1" s="39"/>
      <c r="VF1" s="39"/>
      <c r="VG1" s="39"/>
      <c r="VH1" s="39"/>
      <c r="VI1" s="39"/>
      <c r="VJ1" s="39"/>
      <c r="VK1" s="39"/>
      <c r="VL1" s="39"/>
      <c r="VM1" s="39"/>
      <c r="VN1" s="39"/>
      <c r="VO1" s="39"/>
      <c r="VP1" s="39"/>
      <c r="VQ1" s="39"/>
      <c r="VR1" s="39"/>
      <c r="VS1" s="39"/>
      <c r="VT1" s="39"/>
      <c r="VU1" s="39"/>
      <c r="VV1" s="39"/>
      <c r="VW1" s="39"/>
      <c r="VX1" s="39"/>
      <c r="VY1" s="39"/>
      <c r="VZ1" s="39"/>
      <c r="WA1" s="39"/>
      <c r="WB1" s="39"/>
      <c r="WC1" s="39"/>
      <c r="WD1" s="39"/>
      <c r="WE1" s="39"/>
      <c r="WF1" s="39"/>
      <c r="WG1" s="39"/>
      <c r="WH1" s="39"/>
      <c r="WI1" s="39"/>
      <c r="WJ1" s="39"/>
      <c r="WK1" s="39"/>
      <c r="WL1" s="39"/>
      <c r="WM1" s="39"/>
      <c r="WN1" s="39"/>
      <c r="WO1" s="39"/>
      <c r="WP1" s="39"/>
      <c r="WQ1" s="39"/>
      <c r="WR1" s="39"/>
      <c r="WS1" s="39"/>
      <c r="WT1" s="39"/>
      <c r="WU1" s="39"/>
      <c r="WV1" s="39"/>
      <c r="WW1" s="39"/>
      <c r="WX1" s="39"/>
      <c r="WY1" s="39"/>
      <c r="WZ1" s="39"/>
      <c r="XA1" s="39"/>
      <c r="XB1" s="39"/>
      <c r="XC1" s="39"/>
      <c r="XD1" s="39"/>
      <c r="XE1" s="39"/>
      <c r="XF1" s="39"/>
      <c r="XG1" s="39"/>
      <c r="XH1" s="39"/>
      <c r="XI1" s="39"/>
      <c r="XJ1" s="39"/>
      <c r="XK1" s="39"/>
      <c r="XL1" s="39"/>
      <c r="XM1" s="39"/>
      <c r="XN1" s="39"/>
      <c r="XO1" s="39"/>
      <c r="XP1" s="39"/>
      <c r="XQ1" s="39"/>
      <c r="XR1" s="39"/>
      <c r="XS1" s="39"/>
      <c r="XT1" s="39"/>
      <c r="XU1" s="39"/>
      <c r="XV1" s="39"/>
      <c r="XW1" s="39"/>
      <c r="XX1" s="39"/>
      <c r="XY1" s="39"/>
      <c r="XZ1" s="39"/>
      <c r="YA1" s="39"/>
      <c r="YB1" s="39"/>
      <c r="YC1" s="39"/>
      <c r="YD1" s="39"/>
      <c r="YE1" s="39"/>
      <c r="YF1" s="39"/>
      <c r="YG1" s="39"/>
      <c r="YH1" s="39"/>
      <c r="YI1" s="39"/>
      <c r="YJ1" s="39"/>
      <c r="YK1" s="39"/>
      <c r="YL1" s="39"/>
      <c r="YM1" s="39"/>
      <c r="YN1" s="39"/>
      <c r="YO1" s="39"/>
      <c r="YP1" s="39"/>
      <c r="YQ1" s="39"/>
      <c r="YR1" s="39"/>
      <c r="YS1" s="39"/>
      <c r="YT1" s="39"/>
      <c r="YU1" s="39"/>
      <c r="YV1" s="39"/>
      <c r="YW1" s="39"/>
      <c r="YX1" s="39"/>
      <c r="YY1" s="39"/>
      <c r="YZ1" s="39"/>
      <c r="ZA1" s="39"/>
      <c r="ZB1" s="39"/>
      <c r="ZC1" s="39"/>
      <c r="ZD1" s="39"/>
      <c r="ZE1" s="39"/>
      <c r="ZF1" s="39"/>
      <c r="ZG1" s="39"/>
      <c r="ZH1" s="39"/>
      <c r="ZI1" s="39"/>
      <c r="ZJ1" s="39"/>
      <c r="ZK1" s="39"/>
      <c r="ZL1" s="39"/>
      <c r="ZM1" s="39"/>
      <c r="ZN1" s="39"/>
      <c r="ZO1" s="39"/>
      <c r="ZP1" s="39"/>
      <c r="ZQ1" s="39"/>
      <c r="ZR1" s="39"/>
      <c r="ZS1" s="39"/>
      <c r="ZT1" s="39"/>
      <c r="ZU1" s="39"/>
      <c r="ZV1" s="39"/>
      <c r="ZW1" s="39"/>
      <c r="ZX1" s="39"/>
      <c r="ZY1" s="39"/>
      <c r="ZZ1" s="39"/>
      <c r="AAA1" s="39"/>
      <c r="AAB1" s="39"/>
      <c r="AAC1" s="39"/>
      <c r="AAD1" s="39"/>
      <c r="AAE1" s="39"/>
      <c r="AAF1" s="39"/>
      <c r="AAG1" s="39"/>
      <c r="AAH1" s="39"/>
      <c r="AAI1" s="39"/>
      <c r="AAJ1" s="39"/>
      <c r="AAK1" s="39"/>
      <c r="AAL1" s="39"/>
      <c r="AAM1" s="39"/>
      <c r="AAN1" s="39"/>
      <c r="AAO1" s="39"/>
      <c r="AAP1" s="39"/>
      <c r="AAQ1" s="39"/>
      <c r="AAR1" s="39"/>
      <c r="AAS1" s="39"/>
      <c r="AAT1" s="39"/>
      <c r="AAU1" s="39"/>
      <c r="AAV1" s="39"/>
      <c r="AAW1" s="39"/>
      <c r="AAX1" s="39"/>
      <c r="AAY1" s="39"/>
      <c r="AAZ1" s="39"/>
      <c r="ABA1" s="39"/>
      <c r="ABB1" s="39"/>
      <c r="ABC1" s="39"/>
      <c r="ABD1" s="39"/>
      <c r="ABE1" s="39"/>
      <c r="ABF1" s="39"/>
      <c r="ABG1" s="39"/>
      <c r="ABH1" s="39"/>
      <c r="ABI1" s="39"/>
      <c r="ABJ1" s="39"/>
      <c r="ABK1" s="39"/>
      <c r="ABL1" s="39"/>
      <c r="ABM1" s="39"/>
      <c r="ABN1" s="39"/>
      <c r="ABO1" s="39"/>
      <c r="ABP1" s="39"/>
      <c r="ABQ1" s="39"/>
      <c r="ABR1" s="39"/>
      <c r="ABS1" s="39"/>
      <c r="ABT1" s="39"/>
      <c r="ABU1" s="39"/>
      <c r="ABV1" s="39"/>
      <c r="ABW1" s="39"/>
      <c r="ABX1" s="39"/>
      <c r="ABY1" s="39"/>
      <c r="ABZ1" s="39"/>
      <c r="ACA1" s="39"/>
      <c r="ACB1" s="39"/>
      <c r="ACC1" s="39"/>
      <c r="ACD1" s="39"/>
      <c r="ACE1" s="39"/>
      <c r="ACF1" s="39"/>
      <c r="ACG1" s="39"/>
      <c r="ACH1" s="39"/>
      <c r="ACI1" s="39"/>
      <c r="ACJ1" s="39"/>
      <c r="ACK1" s="39"/>
      <c r="ACL1" s="39"/>
      <c r="ACM1" s="39"/>
      <c r="ACN1" s="39"/>
      <c r="ACO1" s="39"/>
      <c r="ACP1" s="39"/>
      <c r="ACQ1" s="39"/>
      <c r="ACR1" s="39"/>
      <c r="ACS1" s="39"/>
      <c r="ACT1" s="39"/>
      <c r="ACU1" s="39"/>
      <c r="ACV1" s="39"/>
      <c r="ACW1" s="39"/>
      <c r="ACX1" s="39"/>
      <c r="ACY1" s="39"/>
      <c r="ACZ1" s="39"/>
      <c r="ADA1" s="39"/>
      <c r="ADB1" s="39"/>
      <c r="ADC1" s="39"/>
      <c r="ADD1" s="39"/>
      <c r="ADE1" s="39"/>
      <c r="ADF1" s="39"/>
      <c r="ADG1" s="39"/>
      <c r="ADH1" s="39"/>
      <c r="ADI1" s="39"/>
      <c r="ADJ1" s="39"/>
      <c r="ADK1" s="39"/>
      <c r="ADL1" s="39"/>
      <c r="ADM1" s="39"/>
      <c r="ADN1" s="39"/>
      <c r="ADO1" s="39"/>
      <c r="ADP1" s="39"/>
      <c r="ADQ1" s="39"/>
      <c r="ADR1" s="39"/>
      <c r="ADS1" s="39"/>
      <c r="ADT1" s="39"/>
      <c r="ADU1" s="39"/>
      <c r="ADV1" s="39"/>
      <c r="ADW1" s="39"/>
      <c r="ADX1" s="39"/>
      <c r="ADY1" s="39"/>
      <c r="ADZ1" s="39"/>
      <c r="AEA1" s="39"/>
      <c r="AEB1" s="39"/>
      <c r="AEC1" s="39"/>
      <c r="AED1" s="39"/>
      <c r="AEE1" s="39"/>
      <c r="AEF1" s="39"/>
      <c r="AEG1" s="39"/>
      <c r="AEH1" s="39"/>
      <c r="AEI1" s="39"/>
      <c r="AEJ1" s="39"/>
      <c r="AEK1" s="39"/>
      <c r="AEL1" s="39"/>
      <c r="AEM1" s="39"/>
      <c r="AEN1" s="39"/>
      <c r="AEO1" s="39"/>
      <c r="AEP1" s="39"/>
      <c r="AEQ1" s="39"/>
      <c r="AER1" s="39"/>
      <c r="AES1" s="39"/>
      <c r="AET1" s="39"/>
      <c r="AEU1" s="39"/>
      <c r="AEV1" s="39"/>
      <c r="AEW1" s="39"/>
      <c r="AEX1" s="39"/>
      <c r="AEY1" s="39"/>
    </row>
    <row r="2" spans="1:831" s="2" customFormat="1" ht="21" thickBot="1" x14ac:dyDescent="0.25">
      <c r="A2" s="22"/>
      <c r="B2" s="3" t="s">
        <v>11</v>
      </c>
      <c r="C2" s="4" t="s">
        <v>38</v>
      </c>
      <c r="D2" s="18" t="s">
        <v>9</v>
      </c>
      <c r="E2" s="3" t="s">
        <v>11</v>
      </c>
      <c r="F2" s="18" t="s">
        <v>39</v>
      </c>
      <c r="G2" s="18" t="s">
        <v>9</v>
      </c>
      <c r="H2" s="3" t="s">
        <v>11</v>
      </c>
      <c r="I2" s="17" t="s">
        <v>99</v>
      </c>
      <c r="J2" s="18" t="s">
        <v>9</v>
      </c>
      <c r="K2" s="3" t="s">
        <v>11</v>
      </c>
      <c r="L2" s="17" t="s">
        <v>39</v>
      </c>
      <c r="M2" s="18" t="s">
        <v>9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  <c r="KR2" s="40"/>
      <c r="KS2" s="40"/>
      <c r="KT2" s="40"/>
      <c r="KU2" s="40"/>
      <c r="KV2" s="40"/>
      <c r="KW2" s="40"/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0"/>
      <c r="OJ2" s="40"/>
      <c r="OK2" s="40"/>
      <c r="OL2" s="40"/>
      <c r="OM2" s="40"/>
      <c r="ON2" s="40"/>
      <c r="OO2" s="40"/>
      <c r="OP2" s="40"/>
      <c r="OQ2" s="40"/>
      <c r="OR2" s="40"/>
      <c r="OS2" s="40"/>
      <c r="OT2" s="40"/>
      <c r="OU2" s="40"/>
      <c r="OV2" s="40"/>
      <c r="OW2" s="40"/>
      <c r="OX2" s="40"/>
      <c r="OY2" s="40"/>
      <c r="OZ2" s="40"/>
      <c r="PA2" s="40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0"/>
      <c r="QJ2" s="40"/>
      <c r="QK2" s="40"/>
      <c r="QL2" s="40"/>
      <c r="QM2" s="40"/>
      <c r="QN2" s="40"/>
      <c r="QO2" s="40"/>
      <c r="QP2" s="40"/>
      <c r="QQ2" s="40"/>
      <c r="QR2" s="40"/>
      <c r="QS2" s="40"/>
      <c r="QT2" s="40"/>
      <c r="QU2" s="40"/>
      <c r="QV2" s="40"/>
      <c r="QW2" s="40"/>
      <c r="QX2" s="40"/>
      <c r="QY2" s="40"/>
      <c r="QZ2" s="40"/>
      <c r="RA2" s="40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0"/>
      <c r="SJ2" s="40"/>
      <c r="SK2" s="40"/>
      <c r="SL2" s="40"/>
      <c r="SM2" s="40"/>
      <c r="SN2" s="40"/>
      <c r="SO2" s="40"/>
      <c r="SP2" s="40"/>
      <c r="SQ2" s="40"/>
      <c r="SR2" s="40"/>
      <c r="SS2" s="40"/>
      <c r="ST2" s="40"/>
      <c r="SU2" s="40"/>
      <c r="SV2" s="40"/>
      <c r="SW2" s="40"/>
      <c r="SX2" s="40"/>
      <c r="SY2" s="40"/>
      <c r="SZ2" s="40"/>
      <c r="TA2" s="40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0"/>
      <c r="WJ2" s="40"/>
      <c r="WK2" s="40"/>
      <c r="WL2" s="40"/>
      <c r="WM2" s="40"/>
      <c r="WN2" s="40"/>
      <c r="WO2" s="40"/>
      <c r="WP2" s="40"/>
      <c r="WQ2" s="40"/>
      <c r="WR2" s="40"/>
      <c r="WS2" s="40"/>
      <c r="WT2" s="40"/>
      <c r="WU2" s="40"/>
      <c r="WV2" s="40"/>
      <c r="WW2" s="40"/>
      <c r="WX2" s="40"/>
      <c r="WY2" s="40"/>
      <c r="WZ2" s="40"/>
      <c r="XA2" s="40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0"/>
      <c r="YJ2" s="40"/>
      <c r="YK2" s="40"/>
      <c r="YL2" s="40"/>
      <c r="YM2" s="40"/>
      <c r="YN2" s="40"/>
      <c r="YO2" s="40"/>
      <c r="YP2" s="40"/>
      <c r="YQ2" s="40"/>
      <c r="YR2" s="40"/>
      <c r="YS2" s="40"/>
      <c r="YT2" s="40"/>
      <c r="YU2" s="40"/>
      <c r="YV2" s="40"/>
      <c r="YW2" s="40"/>
      <c r="YX2" s="40"/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0"/>
      <c r="ACJ2" s="40"/>
      <c r="ACK2" s="40"/>
      <c r="ACL2" s="40"/>
      <c r="ACM2" s="40"/>
      <c r="ACN2" s="40"/>
      <c r="ACO2" s="40"/>
      <c r="ACP2" s="40"/>
      <c r="ACQ2" s="40"/>
      <c r="ACR2" s="40"/>
      <c r="ACS2" s="40"/>
      <c r="ACT2" s="40"/>
      <c r="ACU2" s="40"/>
      <c r="ACV2" s="40"/>
      <c r="ACW2" s="40"/>
      <c r="ACX2" s="40"/>
      <c r="ACY2" s="40"/>
      <c r="ACZ2" s="40"/>
      <c r="ADA2" s="40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0"/>
      <c r="AEJ2" s="40"/>
      <c r="AEK2" s="40"/>
      <c r="AEL2" s="40"/>
      <c r="AEM2" s="40"/>
      <c r="AEN2" s="40"/>
      <c r="AEO2" s="40"/>
      <c r="AEP2" s="40"/>
      <c r="AEQ2" s="40"/>
      <c r="AER2" s="40"/>
      <c r="AES2" s="40"/>
      <c r="AET2" s="40"/>
      <c r="AEU2" s="40"/>
      <c r="AEV2" s="40"/>
      <c r="AEW2" s="40"/>
      <c r="AEX2" s="40"/>
      <c r="AEY2" s="40"/>
    </row>
    <row r="3" spans="1:831" s="8" customFormat="1" ht="19" x14ac:dyDescent="0.2">
      <c r="A3" s="23" t="s">
        <v>3</v>
      </c>
      <c r="B3" s="41"/>
      <c r="C3" s="42" t="s">
        <v>13</v>
      </c>
      <c r="D3" s="43">
        <v>0</v>
      </c>
      <c r="F3" s="8" t="s">
        <v>13</v>
      </c>
      <c r="H3" s="41">
        <f>J3/J88</f>
        <v>0.45918579513573404</v>
      </c>
      <c r="I3" s="42" t="s">
        <v>25</v>
      </c>
      <c r="J3" s="43">
        <v>161216</v>
      </c>
      <c r="K3" s="41"/>
      <c r="L3" s="42"/>
      <c r="M3" s="4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4"/>
      <c r="B4" s="44"/>
      <c r="C4" s="45"/>
      <c r="D4" s="46"/>
      <c r="H4" s="44"/>
      <c r="I4" s="45"/>
      <c r="J4" s="46"/>
      <c r="K4" s="44"/>
      <c r="L4" s="45"/>
      <c r="M4" s="4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5"/>
      <c r="B5" s="47"/>
      <c r="C5" s="48"/>
      <c r="D5" s="49"/>
      <c r="H5" s="47"/>
      <c r="I5" s="48"/>
      <c r="J5" s="49"/>
      <c r="K5" s="47"/>
      <c r="L5" s="48"/>
      <c r="M5" s="4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6" t="s">
        <v>4</v>
      </c>
      <c r="B6" s="50">
        <f>D6/D92</f>
        <v>1.9771542240573856E-2</v>
      </c>
      <c r="C6" s="51" t="s">
        <v>26</v>
      </c>
      <c r="D6" s="52">
        <f>4558+34</f>
        <v>4592</v>
      </c>
      <c r="F6" s="10" t="s">
        <v>85</v>
      </c>
      <c r="G6" s="10">
        <v>7</v>
      </c>
      <c r="H6" s="50">
        <f>J6/J88</f>
        <v>3.2871819556753092E-2</v>
      </c>
      <c r="I6" s="51" t="s">
        <v>16</v>
      </c>
      <c r="J6" s="52">
        <v>11541</v>
      </c>
      <c r="K6" s="50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7"/>
      <c r="B7" s="55"/>
      <c r="C7" s="53"/>
      <c r="D7" s="54"/>
      <c r="H7" s="55"/>
      <c r="I7" s="56"/>
      <c r="J7" s="57"/>
      <c r="K7" s="55"/>
      <c r="L7" s="56"/>
      <c r="M7" s="5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7"/>
      <c r="B8" s="55"/>
      <c r="C8" s="53"/>
      <c r="D8" s="54"/>
      <c r="H8" s="55"/>
      <c r="I8" s="53"/>
      <c r="J8" s="54"/>
      <c r="K8" s="55"/>
      <c r="L8" s="53"/>
      <c r="M8" s="5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7"/>
      <c r="B9" s="55"/>
      <c r="C9" s="53"/>
      <c r="D9" s="54"/>
      <c r="H9" s="55"/>
      <c r="I9" s="53"/>
      <c r="J9" s="54"/>
      <c r="K9" s="55"/>
      <c r="L9" s="53"/>
      <c r="M9" s="5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7"/>
      <c r="B10" s="55"/>
      <c r="C10" s="53"/>
      <c r="D10" s="54"/>
      <c r="H10" s="55"/>
      <c r="I10" s="53"/>
      <c r="J10" s="54"/>
      <c r="K10" s="55"/>
      <c r="L10" s="53"/>
      <c r="M10" s="5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7"/>
      <c r="B11" s="55"/>
      <c r="C11" s="53"/>
      <c r="D11" s="54"/>
      <c r="H11" s="55"/>
      <c r="I11" s="53"/>
      <c r="J11" s="54"/>
      <c r="K11" s="55"/>
      <c r="L11" s="53"/>
      <c r="M11" s="5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3" t="s">
        <v>5</v>
      </c>
      <c r="B12" s="41">
        <f>(D12+D13+D14)/D92</f>
        <v>0.28220518141853929</v>
      </c>
      <c r="C12" s="42" t="s">
        <v>27</v>
      </c>
      <c r="D12" s="43">
        <f>65534+9</f>
        <v>65543</v>
      </c>
      <c r="F12" s="7" t="s">
        <v>83</v>
      </c>
      <c r="G12" s="7">
        <v>155</v>
      </c>
      <c r="H12" s="41">
        <f>J12/J88</f>
        <v>0.30511462840118375</v>
      </c>
      <c r="I12" s="42" t="s">
        <v>14</v>
      </c>
      <c r="J12" s="43">
        <v>107123</v>
      </c>
      <c r="K12" s="41"/>
      <c r="L12" s="42"/>
      <c r="M12" s="4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8"/>
      <c r="B13" s="44"/>
      <c r="C13" s="45"/>
      <c r="D13" s="46"/>
      <c r="F13" s="8" t="s">
        <v>91</v>
      </c>
      <c r="G13" s="8">
        <v>1</v>
      </c>
      <c r="H13" s="44"/>
      <c r="I13" s="45"/>
      <c r="J13" s="46"/>
      <c r="K13" s="44"/>
      <c r="L13" s="45"/>
      <c r="M13" s="4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8"/>
      <c r="B14" s="44"/>
      <c r="C14" s="45"/>
      <c r="D14" s="46"/>
      <c r="F14" s="8" t="s">
        <v>92</v>
      </c>
      <c r="G14" s="8">
        <v>6</v>
      </c>
      <c r="H14" s="44"/>
      <c r="I14" s="58"/>
      <c r="J14" s="59"/>
      <c r="K14" s="44"/>
      <c r="L14" s="58"/>
      <c r="M14" s="5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8"/>
      <c r="B15" s="44"/>
      <c r="C15" s="45"/>
      <c r="D15" s="46"/>
      <c r="F15" s="8" t="s">
        <v>93</v>
      </c>
      <c r="G15" s="8">
        <v>30</v>
      </c>
      <c r="H15" s="44"/>
      <c r="I15" s="58"/>
      <c r="J15" s="59"/>
      <c r="K15" s="44"/>
      <c r="L15" s="58"/>
      <c r="M15" s="5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8"/>
      <c r="B16" s="44"/>
      <c r="C16" s="45"/>
      <c r="D16" s="46"/>
      <c r="H16" s="44"/>
      <c r="I16" s="58"/>
      <c r="J16" s="59"/>
      <c r="K16" s="44"/>
      <c r="L16" s="58"/>
      <c r="M16" s="5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8"/>
      <c r="B17" s="44"/>
      <c r="C17" s="45"/>
      <c r="D17" s="46"/>
      <c r="H17" s="44"/>
      <c r="I17" s="58"/>
      <c r="J17" s="59"/>
      <c r="K17" s="44"/>
      <c r="L17" s="58"/>
      <c r="M17" s="5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8"/>
      <c r="B18" s="44"/>
      <c r="C18" s="45"/>
      <c r="D18" s="46"/>
      <c r="H18" s="44"/>
      <c r="I18" s="58"/>
      <c r="J18" s="59"/>
      <c r="K18" s="44"/>
      <c r="L18" s="58"/>
      <c r="M18" s="5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8"/>
      <c r="B19" s="44"/>
      <c r="C19" s="45"/>
      <c r="D19" s="46"/>
      <c r="H19" s="44"/>
      <c r="I19" s="58"/>
      <c r="J19" s="59"/>
      <c r="K19" s="44"/>
      <c r="L19" s="58"/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4"/>
      <c r="B20" s="44"/>
      <c r="C20" s="45"/>
      <c r="D20" s="46"/>
      <c r="H20" s="44"/>
      <c r="I20" s="45"/>
      <c r="J20" s="46"/>
      <c r="K20" s="44"/>
      <c r="L20" s="45"/>
      <c r="M20" s="4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6" t="s">
        <v>6</v>
      </c>
      <c r="B21" s="50">
        <f>D21/D92</f>
        <v>6.1962601128941287E-2</v>
      </c>
      <c r="C21" s="51" t="s">
        <v>28</v>
      </c>
      <c r="D21" s="52">
        <f>14365+26</f>
        <v>14391</v>
      </c>
      <c r="F21" s="9" t="s">
        <v>82</v>
      </c>
      <c r="G21" s="9">
        <v>1244</v>
      </c>
      <c r="H21" s="50">
        <f>SUM(J21:J24)/J88</f>
        <v>6.3704281795887677E-2</v>
      </c>
      <c r="I21" s="51" t="s">
        <v>18</v>
      </c>
      <c r="J21" s="52">
        <v>2286</v>
      </c>
      <c r="K21" s="50"/>
      <c r="L21" s="51"/>
      <c r="M21" s="5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7"/>
      <c r="B22" s="55"/>
      <c r="C22" s="53"/>
      <c r="D22" s="54"/>
      <c r="F22" s="10" t="s">
        <v>87</v>
      </c>
      <c r="G22" s="10">
        <v>35</v>
      </c>
      <c r="H22" s="55"/>
      <c r="I22" s="53" t="s">
        <v>19</v>
      </c>
      <c r="J22" s="54">
        <v>16624</v>
      </c>
      <c r="K22" s="55"/>
      <c r="L22" s="53"/>
      <c r="M22" s="5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7"/>
      <c r="B23" s="55"/>
      <c r="C23" s="53"/>
      <c r="D23" s="54"/>
      <c r="F23" s="10" t="s">
        <v>88</v>
      </c>
      <c r="G23" s="10">
        <v>2</v>
      </c>
      <c r="H23" s="55"/>
      <c r="I23" s="53" t="s">
        <v>103</v>
      </c>
      <c r="J23" s="54">
        <v>849</v>
      </c>
      <c r="K23" s="55"/>
      <c r="L23" s="53"/>
      <c r="M23" s="5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7"/>
      <c r="B24" s="55"/>
      <c r="C24" s="53"/>
      <c r="D24" s="54"/>
      <c r="F24" s="10" t="s">
        <v>89</v>
      </c>
      <c r="G24" s="10">
        <v>1</v>
      </c>
      <c r="H24" s="55"/>
      <c r="I24" s="53" t="s">
        <v>104</v>
      </c>
      <c r="J24" s="54">
        <v>2607</v>
      </c>
      <c r="K24" s="55"/>
      <c r="L24" s="53"/>
      <c r="M24" s="5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7"/>
      <c r="B25" s="55"/>
      <c r="C25" s="53"/>
      <c r="D25" s="54"/>
      <c r="F25" s="10" t="s">
        <v>90</v>
      </c>
      <c r="G25" s="10">
        <v>29</v>
      </c>
      <c r="H25" s="55"/>
      <c r="I25" s="53"/>
      <c r="J25" s="54"/>
      <c r="K25" s="55"/>
      <c r="L25" s="53"/>
      <c r="M25" s="5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7"/>
      <c r="B26" s="55"/>
      <c r="C26" s="53"/>
      <c r="D26" s="54"/>
      <c r="H26" s="55"/>
      <c r="I26" s="53"/>
      <c r="J26" s="54"/>
      <c r="K26" s="55"/>
      <c r="L26" s="53"/>
      <c r="M26" s="5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7"/>
      <c r="B27" s="55"/>
      <c r="C27" s="53"/>
      <c r="D27" s="54"/>
      <c r="H27" s="55"/>
      <c r="I27" s="53"/>
      <c r="J27" s="54"/>
      <c r="K27" s="55"/>
      <c r="L27" s="53"/>
      <c r="M27" s="5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9"/>
      <c r="B28" s="60"/>
      <c r="C28" s="61"/>
      <c r="D28" s="62"/>
      <c r="H28" s="60"/>
      <c r="I28" s="61"/>
      <c r="J28" s="62"/>
      <c r="K28" s="60"/>
      <c r="L28" s="61"/>
      <c r="M28" s="6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4" t="s">
        <v>0</v>
      </c>
      <c r="B29" s="63">
        <f>D29/D92</f>
        <v>3.8406393028292424E-3</v>
      </c>
      <c r="C29" s="45" t="s">
        <v>29</v>
      </c>
      <c r="D29" s="46">
        <f>885+7</f>
        <v>892</v>
      </c>
      <c r="F29" s="8" t="s">
        <v>84</v>
      </c>
      <c r="G29" s="8">
        <v>3</v>
      </c>
      <c r="H29" s="63">
        <f>J29/J88</f>
        <v>1.5990156398198757E-2</v>
      </c>
      <c r="I29" s="45" t="s">
        <v>17</v>
      </c>
      <c r="J29" s="46">
        <v>5614</v>
      </c>
      <c r="K29" s="63"/>
      <c r="L29" s="45"/>
      <c r="M29" s="4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4"/>
      <c r="B30" s="44"/>
      <c r="C30" s="45"/>
      <c r="D30" s="46"/>
      <c r="H30" s="44"/>
      <c r="I30" s="45"/>
      <c r="J30" s="46"/>
      <c r="K30" s="44"/>
      <c r="L30" s="45"/>
      <c r="M30" s="4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4"/>
      <c r="B31" s="44"/>
      <c r="C31" s="45"/>
      <c r="D31" s="46"/>
      <c r="H31" s="44"/>
      <c r="I31" s="45"/>
      <c r="J31" s="46"/>
      <c r="K31" s="44"/>
      <c r="L31" s="45"/>
      <c r="M31" s="4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4"/>
      <c r="B32" s="44"/>
      <c r="C32" s="45"/>
      <c r="D32" s="46"/>
      <c r="H32" s="44"/>
      <c r="I32" s="45"/>
      <c r="J32" s="46"/>
      <c r="K32" s="44"/>
      <c r="L32" s="45"/>
      <c r="M32" s="4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4"/>
      <c r="B33" s="44"/>
      <c r="C33" s="45"/>
      <c r="D33" s="46"/>
      <c r="H33" s="44"/>
      <c r="I33" s="45"/>
      <c r="J33" s="46"/>
      <c r="K33" s="44"/>
      <c r="L33" s="45"/>
      <c r="M33" s="4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5"/>
      <c r="B34" s="47"/>
      <c r="C34" s="48"/>
      <c r="D34" s="49"/>
      <c r="H34" s="47"/>
      <c r="I34" s="48"/>
      <c r="J34" s="49"/>
      <c r="K34" s="47"/>
      <c r="L34" s="48"/>
      <c r="M34" s="4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6" t="s">
        <v>12</v>
      </c>
      <c r="B35" s="50">
        <f>(D35+D36+D37)/D92</f>
        <v>6.12995311147757E-2</v>
      </c>
      <c r="C35" s="51" t="s">
        <v>30</v>
      </c>
      <c r="D35" s="52">
        <v>8030</v>
      </c>
      <c r="F35" s="10" t="s">
        <v>41</v>
      </c>
      <c r="G35" s="10">
        <v>119</v>
      </c>
      <c r="H35" s="50">
        <f>SUM(J35:J38)/J88</f>
        <v>4.1954934760503691E-3</v>
      </c>
      <c r="I35" s="51" t="s">
        <v>15</v>
      </c>
      <c r="J35" s="52">
        <v>1461</v>
      </c>
      <c r="K35" s="50"/>
      <c r="L35" s="51"/>
      <c r="M35" s="5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7"/>
      <c r="B36" s="55"/>
      <c r="C36" s="53" t="s">
        <v>31</v>
      </c>
      <c r="D36" s="54">
        <v>37</v>
      </c>
      <c r="F36" s="10" t="s">
        <v>42</v>
      </c>
      <c r="G36" s="10">
        <v>186</v>
      </c>
      <c r="H36" s="55"/>
      <c r="I36" s="53" t="s">
        <v>101</v>
      </c>
      <c r="J36" s="54">
        <v>2</v>
      </c>
      <c r="K36" s="55"/>
      <c r="L36" s="53"/>
      <c r="M36" s="5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7"/>
      <c r="B37" s="55"/>
      <c r="C37" s="56" t="s">
        <v>32</v>
      </c>
      <c r="D37" s="54">
        <f>5732+438</f>
        <v>6170</v>
      </c>
      <c r="F37" s="10" t="s">
        <v>43</v>
      </c>
      <c r="G37" s="10">
        <v>234</v>
      </c>
      <c r="H37" s="55"/>
      <c r="I37" s="53" t="s">
        <v>23</v>
      </c>
      <c r="J37" s="54">
        <v>8</v>
      </c>
      <c r="K37" s="55"/>
      <c r="L37" s="53"/>
      <c r="M37" s="5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7"/>
      <c r="B38" s="55"/>
      <c r="C38" s="56"/>
      <c r="D38" s="54"/>
      <c r="F38" s="10" t="s">
        <v>44</v>
      </c>
      <c r="G38" s="10">
        <v>690</v>
      </c>
      <c r="H38" s="55"/>
      <c r="I38" s="53" t="s">
        <v>102</v>
      </c>
      <c r="J38" s="54">
        <v>2</v>
      </c>
      <c r="K38" s="55"/>
      <c r="L38" s="53"/>
      <c r="M38" s="5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7"/>
      <c r="B39" s="55"/>
      <c r="C39" s="56"/>
      <c r="D39" s="54"/>
      <c r="F39" s="10" t="s">
        <v>45</v>
      </c>
      <c r="G39" s="10">
        <v>3072</v>
      </c>
      <c r="H39" s="55"/>
      <c r="I39" s="53"/>
      <c r="J39" s="54"/>
      <c r="K39" s="55"/>
      <c r="L39" s="53"/>
      <c r="M39" s="5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7"/>
      <c r="B40" s="55"/>
      <c r="C40" s="56"/>
      <c r="D40" s="54"/>
      <c r="F40" s="10" t="s">
        <v>46</v>
      </c>
      <c r="G40" s="10">
        <v>20084</v>
      </c>
      <c r="H40" s="55"/>
      <c r="I40" s="53"/>
      <c r="J40" s="54"/>
      <c r="K40" s="55"/>
      <c r="L40" s="53"/>
      <c r="M40" s="5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7"/>
      <c r="B41" s="55"/>
      <c r="C41" s="53"/>
      <c r="D41" s="54"/>
      <c r="F41" s="10" t="s">
        <v>47</v>
      </c>
      <c r="G41" s="10">
        <v>684</v>
      </c>
      <c r="H41" s="55"/>
      <c r="I41" s="53"/>
      <c r="J41" s="54"/>
      <c r="K41" s="55"/>
      <c r="L41" s="53"/>
      <c r="M41" s="5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7"/>
      <c r="B42" s="55"/>
      <c r="C42" s="53"/>
      <c r="D42" s="54"/>
      <c r="F42" s="10" t="s">
        <v>48</v>
      </c>
      <c r="G42" s="10">
        <v>163</v>
      </c>
      <c r="H42" s="55"/>
      <c r="I42" s="53"/>
      <c r="J42" s="54"/>
      <c r="K42" s="55"/>
      <c r="L42" s="53"/>
      <c r="M42" s="5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7"/>
      <c r="B43" s="55"/>
      <c r="C43" s="53"/>
      <c r="D43" s="54"/>
      <c r="F43" s="10" t="s">
        <v>49</v>
      </c>
      <c r="G43" s="10">
        <v>1</v>
      </c>
      <c r="H43" s="55"/>
      <c r="I43" s="53"/>
      <c r="J43" s="54"/>
      <c r="K43" s="55"/>
      <c r="L43" s="53"/>
      <c r="M43" s="5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7"/>
      <c r="B44" s="55"/>
      <c r="C44" s="53"/>
      <c r="D44" s="54"/>
      <c r="F44" s="10" t="s">
        <v>50</v>
      </c>
      <c r="G44" s="10">
        <v>4</v>
      </c>
      <c r="H44" s="55"/>
      <c r="I44" s="53"/>
      <c r="J44" s="54"/>
      <c r="K44" s="55"/>
      <c r="L44" s="53"/>
      <c r="M44" s="5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7"/>
      <c r="B45" s="55"/>
      <c r="C45" s="53"/>
      <c r="D45" s="54"/>
      <c r="F45" s="10" t="s">
        <v>51</v>
      </c>
      <c r="G45" s="10">
        <v>105</v>
      </c>
      <c r="H45" s="55"/>
      <c r="I45" s="53"/>
      <c r="J45" s="54"/>
      <c r="K45" s="55"/>
      <c r="L45" s="53"/>
      <c r="M45" s="5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7"/>
      <c r="B46" s="55"/>
      <c r="C46" s="53"/>
      <c r="D46" s="54"/>
      <c r="F46" s="10" t="s">
        <v>52</v>
      </c>
      <c r="G46" s="10">
        <v>1</v>
      </c>
      <c r="H46" s="55"/>
      <c r="I46" s="53"/>
      <c r="J46" s="54"/>
      <c r="K46" s="55"/>
      <c r="L46" s="53"/>
      <c r="M46" s="5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7"/>
      <c r="B47" s="55"/>
      <c r="C47" s="53"/>
      <c r="D47" s="54"/>
      <c r="F47" s="10" t="s">
        <v>53</v>
      </c>
      <c r="G47" s="10">
        <v>3</v>
      </c>
      <c r="H47" s="55"/>
      <c r="I47" s="53"/>
      <c r="J47" s="54"/>
      <c r="K47" s="55"/>
      <c r="L47" s="53"/>
      <c r="M47" s="5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7"/>
      <c r="B48" s="55"/>
      <c r="C48" s="53"/>
      <c r="D48" s="54"/>
      <c r="F48" s="10" t="s">
        <v>54</v>
      </c>
      <c r="G48" s="10">
        <v>14</v>
      </c>
      <c r="H48" s="55"/>
      <c r="I48" s="53"/>
      <c r="J48" s="54"/>
      <c r="K48" s="55"/>
      <c r="L48" s="53"/>
      <c r="M48" s="5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7"/>
      <c r="B49" s="55"/>
      <c r="C49" s="53"/>
      <c r="D49" s="54"/>
      <c r="F49" s="10" t="s">
        <v>55</v>
      </c>
      <c r="G49" s="10">
        <v>13</v>
      </c>
      <c r="H49" s="55"/>
      <c r="I49" s="53"/>
      <c r="J49" s="54"/>
      <c r="K49" s="55"/>
      <c r="L49" s="53"/>
      <c r="M49" s="5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7"/>
      <c r="B50" s="55"/>
      <c r="C50" s="53"/>
      <c r="D50" s="54"/>
      <c r="F50" s="10" t="s">
        <v>56</v>
      </c>
      <c r="G50" s="10">
        <v>309</v>
      </c>
      <c r="H50" s="55"/>
      <c r="I50" s="53"/>
      <c r="J50" s="54"/>
      <c r="K50" s="55"/>
      <c r="L50" s="53"/>
      <c r="M50" s="5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7"/>
      <c r="B51" s="55"/>
      <c r="C51" s="53"/>
      <c r="D51" s="54"/>
      <c r="F51" s="10" t="s">
        <v>57</v>
      </c>
      <c r="G51" s="10">
        <v>4</v>
      </c>
      <c r="H51" s="55"/>
      <c r="I51" s="53"/>
      <c r="J51" s="54"/>
      <c r="K51" s="55"/>
      <c r="L51" s="53"/>
      <c r="M51" s="5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7"/>
      <c r="B52" s="55"/>
      <c r="C52" s="53"/>
      <c r="D52" s="54"/>
      <c r="F52" s="10" t="s">
        <v>58</v>
      </c>
      <c r="G52" s="10">
        <v>3</v>
      </c>
      <c r="H52" s="55"/>
      <c r="I52" s="53"/>
      <c r="J52" s="54"/>
      <c r="K52" s="55"/>
      <c r="L52" s="53"/>
      <c r="M52" s="5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7"/>
      <c r="B53" s="55"/>
      <c r="C53" s="53"/>
      <c r="D53" s="54"/>
      <c r="F53" s="10" t="s">
        <v>59</v>
      </c>
      <c r="G53" s="10">
        <v>2</v>
      </c>
      <c r="H53" s="55"/>
      <c r="I53" s="53"/>
      <c r="J53" s="54"/>
      <c r="K53" s="55"/>
      <c r="L53" s="53"/>
      <c r="M53" s="5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7"/>
      <c r="B54" s="55"/>
      <c r="C54" s="53"/>
      <c r="D54" s="54"/>
      <c r="F54" s="10" t="s">
        <v>76</v>
      </c>
      <c r="G54" s="10">
        <v>5159</v>
      </c>
      <c r="H54" s="55"/>
      <c r="I54" s="53"/>
      <c r="J54" s="54"/>
      <c r="K54" s="55"/>
      <c r="L54" s="53"/>
      <c r="M54" s="5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7"/>
      <c r="B55" s="55"/>
      <c r="C55" s="53"/>
      <c r="D55" s="54"/>
      <c r="F55" s="10" t="s">
        <v>77</v>
      </c>
      <c r="G55" s="10">
        <v>287</v>
      </c>
      <c r="H55" s="55"/>
      <c r="I55" s="53"/>
      <c r="J55" s="54"/>
      <c r="K55" s="55"/>
      <c r="L55" s="53"/>
      <c r="M55" s="5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7"/>
      <c r="B56" s="55"/>
      <c r="C56" s="53"/>
      <c r="D56" s="54"/>
      <c r="F56" s="10" t="s">
        <v>78</v>
      </c>
      <c r="G56" s="10">
        <v>21</v>
      </c>
      <c r="H56" s="55"/>
      <c r="I56" s="53"/>
      <c r="J56" s="54"/>
      <c r="K56" s="55"/>
      <c r="L56" s="53"/>
      <c r="M56" s="5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7"/>
      <c r="B57" s="55"/>
      <c r="C57" s="53"/>
      <c r="D57" s="54"/>
      <c r="F57" s="10" t="s">
        <v>79</v>
      </c>
      <c r="G57" s="10">
        <v>1</v>
      </c>
      <c r="H57" s="55"/>
      <c r="I57" s="53"/>
      <c r="J57" s="54"/>
      <c r="K57" s="55"/>
      <c r="L57" s="53"/>
      <c r="M57" s="5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7"/>
      <c r="B58" s="55"/>
      <c r="C58" s="53"/>
      <c r="D58" s="54"/>
      <c r="F58" s="10" t="s">
        <v>80</v>
      </c>
      <c r="G58" s="10">
        <v>2</v>
      </c>
      <c r="H58" s="55"/>
      <c r="I58" s="53"/>
      <c r="J58" s="54"/>
      <c r="K58" s="55"/>
      <c r="L58" s="53"/>
      <c r="M58" s="5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7"/>
      <c r="B59" s="55"/>
      <c r="C59" s="53"/>
      <c r="D59" s="54"/>
      <c r="F59" s="10" t="s">
        <v>81</v>
      </c>
      <c r="G59" s="10">
        <v>30</v>
      </c>
      <c r="H59" s="55"/>
      <c r="I59" s="53"/>
      <c r="J59" s="54"/>
      <c r="K59" s="55"/>
      <c r="L59" s="53"/>
      <c r="M59" s="5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8" customFormat="1" ht="20" thickBot="1" x14ac:dyDescent="0.25">
      <c r="A60" s="37" t="s">
        <v>7</v>
      </c>
      <c r="B60" s="64"/>
      <c r="C60" s="65"/>
      <c r="D60" s="66"/>
      <c r="H60" s="64"/>
      <c r="I60" s="65"/>
      <c r="J60" s="66"/>
      <c r="K60" s="64"/>
      <c r="L60" s="65"/>
      <c r="M60" s="6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7" t="s">
        <v>8</v>
      </c>
      <c r="B61" s="55"/>
      <c r="C61" s="53"/>
      <c r="D61" s="54"/>
      <c r="H61" s="55"/>
      <c r="I61" s="53"/>
      <c r="J61" s="54"/>
      <c r="K61" s="55"/>
      <c r="L61" s="53"/>
      <c r="M61" s="5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13" customFormat="1" ht="19" x14ac:dyDescent="0.2">
      <c r="A62" s="30" t="s">
        <v>1</v>
      </c>
      <c r="B62" s="67">
        <f>SUM(D62:D68)/D92</f>
        <v>0.32862438805957295</v>
      </c>
      <c r="C62" s="69" t="s">
        <v>33</v>
      </c>
      <c r="D62" s="68">
        <v>515</v>
      </c>
      <c r="F62" s="13" t="s">
        <v>60</v>
      </c>
      <c r="G62" s="13">
        <v>24</v>
      </c>
      <c r="H62" s="67">
        <f>SUM(J62:J69)/J88</f>
        <v>0.11688137833211333</v>
      </c>
      <c r="I62" s="69" t="s">
        <v>20</v>
      </c>
      <c r="J62" s="68">
        <v>806</v>
      </c>
      <c r="K62" s="67"/>
      <c r="L62" s="69"/>
      <c r="M62" s="6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</row>
    <row r="63" spans="1:831" s="10" customFormat="1" ht="18" x14ac:dyDescent="0.2">
      <c r="A63" s="31"/>
      <c r="B63" s="55"/>
      <c r="C63" s="56" t="s">
        <v>34</v>
      </c>
      <c r="D63" s="54">
        <f>827+10</f>
        <v>837</v>
      </c>
      <c r="F63" s="10" t="s">
        <v>61</v>
      </c>
      <c r="G63" s="10">
        <v>39</v>
      </c>
      <c r="H63" s="55"/>
      <c r="I63" s="53" t="s">
        <v>100</v>
      </c>
      <c r="J63" s="54">
        <v>132</v>
      </c>
      <c r="K63" s="55"/>
      <c r="L63" s="53"/>
      <c r="M63" s="5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31"/>
      <c r="B64" s="55"/>
      <c r="C64" s="53" t="s">
        <v>35</v>
      </c>
      <c r="D64" s="54">
        <f>2058+69</f>
        <v>2127</v>
      </c>
      <c r="F64" s="10" t="s">
        <v>62</v>
      </c>
      <c r="G64" s="10">
        <v>109</v>
      </c>
      <c r="H64" s="55"/>
      <c r="I64" s="53" t="s">
        <v>21</v>
      </c>
      <c r="J64" s="54">
        <v>444</v>
      </c>
      <c r="K64" s="55"/>
      <c r="L64" s="53"/>
      <c r="M64" s="5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31"/>
      <c r="B65" s="55"/>
      <c r="C65" s="53"/>
      <c r="D65" s="54"/>
      <c r="F65" s="10" t="s">
        <v>40</v>
      </c>
      <c r="G65" s="10">
        <v>835</v>
      </c>
      <c r="H65" s="55"/>
      <c r="I65" s="53" t="s">
        <v>22</v>
      </c>
      <c r="J65" s="54">
        <v>1443</v>
      </c>
      <c r="K65" s="55"/>
      <c r="L65" s="53"/>
      <c r="M65" s="5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31"/>
      <c r="B66" s="55"/>
      <c r="C66" s="53"/>
      <c r="D66" s="54"/>
      <c r="F66" s="10" t="s">
        <v>63</v>
      </c>
      <c r="G66" s="10">
        <v>1</v>
      </c>
      <c r="H66" s="55"/>
      <c r="I66" s="53"/>
      <c r="J66" s="54"/>
      <c r="K66" s="55"/>
      <c r="L66" s="53"/>
      <c r="M66" s="5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31"/>
      <c r="B67" s="55"/>
      <c r="C67" s="53"/>
      <c r="D67" s="54"/>
      <c r="F67" s="10" t="s">
        <v>64</v>
      </c>
      <c r="G67" s="10">
        <v>11</v>
      </c>
      <c r="H67" s="55"/>
      <c r="I67" s="53"/>
      <c r="J67" s="54"/>
      <c r="K67" s="55"/>
      <c r="L67" s="53"/>
      <c r="M67" s="5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31"/>
      <c r="B68" s="55"/>
      <c r="C68" s="56" t="s">
        <v>36</v>
      </c>
      <c r="D68" s="54">
        <f>55631+17214</f>
        <v>72845</v>
      </c>
      <c r="F68" s="10" t="s">
        <v>65</v>
      </c>
      <c r="G68" s="10">
        <v>73</v>
      </c>
      <c r="H68" s="55"/>
      <c r="I68" s="53" t="s">
        <v>24</v>
      </c>
      <c r="J68" s="54">
        <v>36083</v>
      </c>
      <c r="K68" s="55"/>
      <c r="L68" s="53"/>
      <c r="M68" s="5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31"/>
      <c r="B69" s="55"/>
      <c r="C69" s="53"/>
      <c r="D69" s="54"/>
      <c r="F69" s="10" t="s">
        <v>66</v>
      </c>
      <c r="G69" s="10">
        <v>73</v>
      </c>
      <c r="H69" s="55"/>
      <c r="I69" s="53" t="s">
        <v>105</v>
      </c>
      <c r="J69" s="54">
        <v>2128</v>
      </c>
      <c r="K69" s="55"/>
      <c r="L69" s="53"/>
      <c r="M69" s="5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31"/>
      <c r="B70" s="55"/>
      <c r="C70" s="53"/>
      <c r="D70" s="54"/>
      <c r="F70" s="10" t="s">
        <v>67</v>
      </c>
      <c r="G70" s="10">
        <v>532</v>
      </c>
      <c r="H70" s="55"/>
      <c r="I70" s="53"/>
      <c r="J70" s="54"/>
      <c r="K70" s="55"/>
      <c r="L70" s="53"/>
      <c r="M70" s="5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31"/>
      <c r="B71" s="55"/>
      <c r="C71" s="53"/>
      <c r="D71" s="54"/>
      <c r="F71" s="10" t="s">
        <v>68</v>
      </c>
      <c r="G71" s="10">
        <v>15</v>
      </c>
      <c r="H71" s="55"/>
      <c r="I71" s="53"/>
      <c r="J71" s="54"/>
      <c r="K71" s="55"/>
      <c r="L71" s="53"/>
      <c r="M71" s="5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31"/>
      <c r="B72" s="55"/>
      <c r="C72" s="53"/>
      <c r="D72" s="54"/>
      <c r="F72" s="10" t="s">
        <v>69</v>
      </c>
      <c r="G72" s="10">
        <v>2</v>
      </c>
      <c r="H72" s="55"/>
      <c r="I72" s="53"/>
      <c r="J72" s="54"/>
      <c r="K72" s="55"/>
      <c r="L72" s="53"/>
      <c r="M72" s="5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31"/>
      <c r="B73" s="55"/>
      <c r="C73" s="53"/>
      <c r="D73" s="54"/>
      <c r="F73" s="10" t="s">
        <v>70</v>
      </c>
      <c r="G73" s="10">
        <v>1</v>
      </c>
      <c r="H73" s="55"/>
      <c r="I73" s="53"/>
      <c r="J73" s="54"/>
      <c r="K73" s="55"/>
      <c r="L73" s="53"/>
      <c r="M73" s="5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31"/>
      <c r="B74" s="55"/>
      <c r="C74" s="53"/>
      <c r="D74" s="54"/>
      <c r="F74" s="10" t="s">
        <v>71</v>
      </c>
      <c r="G74" s="10">
        <v>178</v>
      </c>
      <c r="H74" s="55"/>
      <c r="I74" s="53"/>
      <c r="J74" s="54"/>
      <c r="K74" s="55"/>
      <c r="L74" s="53"/>
      <c r="M74" s="5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31"/>
      <c r="B75" s="55"/>
      <c r="C75" s="53"/>
      <c r="D75" s="54"/>
      <c r="F75" s="10" t="s">
        <v>72</v>
      </c>
      <c r="G75" s="10">
        <v>1787</v>
      </c>
      <c r="H75" s="55"/>
      <c r="I75" s="53"/>
      <c r="J75" s="54"/>
      <c r="K75" s="55"/>
      <c r="L75" s="53"/>
      <c r="M75" s="5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31"/>
      <c r="B76" s="55"/>
      <c r="C76" s="53"/>
      <c r="D76" s="54"/>
      <c r="F76" s="10" t="s">
        <v>73</v>
      </c>
      <c r="G76" s="10">
        <v>37</v>
      </c>
      <c r="H76" s="55"/>
      <c r="I76" s="53"/>
      <c r="J76" s="54"/>
      <c r="K76" s="55"/>
      <c r="L76" s="53"/>
      <c r="M76" s="5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31"/>
      <c r="B77" s="55"/>
      <c r="C77" s="53"/>
      <c r="D77" s="54"/>
      <c r="F77" s="10" t="s">
        <v>74</v>
      </c>
      <c r="G77" s="10">
        <v>4</v>
      </c>
      <c r="H77" s="55"/>
      <c r="I77" s="53"/>
      <c r="J77" s="54"/>
      <c r="K77" s="55"/>
      <c r="L77" s="53"/>
      <c r="M77" s="5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2"/>
      <c r="B78" s="70"/>
      <c r="C78" s="71"/>
      <c r="D78" s="72"/>
      <c r="F78" s="12" t="s">
        <v>75</v>
      </c>
      <c r="G78" s="12">
        <v>4</v>
      </c>
      <c r="H78" s="70"/>
      <c r="I78" s="71"/>
      <c r="J78" s="72"/>
      <c r="K78" s="70"/>
      <c r="L78" s="71"/>
      <c r="M78" s="7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7" t="s">
        <v>2</v>
      </c>
      <c r="B79" s="73">
        <f>D79/D92</f>
        <v>9.3733988366135213E-3</v>
      </c>
      <c r="C79" s="53" t="s">
        <v>37</v>
      </c>
      <c r="D79" s="54">
        <f>2174+3</f>
        <v>2177</v>
      </c>
      <c r="F79" s="10" t="s">
        <v>86</v>
      </c>
      <c r="G79" s="10">
        <v>255</v>
      </c>
      <c r="H79" s="73">
        <f>(J79+J80)/J88</f>
        <v>2.0564469040789996E-3</v>
      </c>
      <c r="I79" s="53" t="s">
        <v>107</v>
      </c>
      <c r="J79" s="54">
        <v>490</v>
      </c>
      <c r="K79" s="73"/>
      <c r="L79" s="53"/>
      <c r="M79" s="5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3"/>
      <c r="B80" s="55"/>
      <c r="C80" s="53"/>
      <c r="D80" s="54"/>
      <c r="H80" s="55"/>
      <c r="I80" s="53" t="s">
        <v>106</v>
      </c>
      <c r="J80" s="54">
        <v>232</v>
      </c>
      <c r="K80" s="55"/>
      <c r="L80" s="53"/>
      <c r="M80" s="5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3"/>
      <c r="B81" s="55"/>
      <c r="C81" s="53"/>
      <c r="D81" s="54"/>
      <c r="H81" s="55"/>
      <c r="I81" s="53"/>
      <c r="J81" s="54"/>
      <c r="K81" s="55"/>
      <c r="L81" s="53"/>
      <c r="M81" s="5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3"/>
      <c r="B82" s="55"/>
      <c r="C82" s="53"/>
      <c r="D82" s="54"/>
      <c r="H82" s="55"/>
      <c r="I82" s="53"/>
      <c r="J82" s="54"/>
      <c r="K82" s="55"/>
      <c r="L82" s="53"/>
      <c r="M82" s="5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3"/>
      <c r="B83" s="55"/>
      <c r="C83" s="53"/>
      <c r="D83" s="54"/>
      <c r="H83" s="55"/>
      <c r="I83" s="53"/>
      <c r="J83" s="54"/>
      <c r="K83" s="55"/>
      <c r="L83" s="53"/>
      <c r="M83" s="5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3"/>
      <c r="B84" s="55"/>
      <c r="C84" s="53"/>
      <c r="D84" s="54"/>
      <c r="H84" s="55"/>
      <c r="I84" s="53"/>
      <c r="J84" s="54"/>
      <c r="K84" s="55"/>
      <c r="L84" s="53"/>
      <c r="M84" s="5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3"/>
      <c r="B85" s="55"/>
      <c r="C85" s="53"/>
      <c r="D85" s="54"/>
      <c r="H85" s="55"/>
      <c r="I85" s="53"/>
      <c r="J85" s="54"/>
      <c r="K85" s="55"/>
      <c r="L85" s="53"/>
      <c r="M85" s="5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3"/>
      <c r="B86" s="55"/>
      <c r="C86" s="53"/>
      <c r="D86" s="54"/>
      <c r="H86" s="55"/>
      <c r="I86" s="53"/>
      <c r="J86" s="54"/>
      <c r="K86" s="55"/>
      <c r="L86" s="53"/>
      <c r="M86" s="5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4"/>
      <c r="B87" s="60"/>
      <c r="C87" s="61"/>
      <c r="D87" s="62"/>
      <c r="H87" s="60"/>
      <c r="I87" s="61"/>
      <c r="J87" s="62"/>
      <c r="K87" s="60"/>
      <c r="L87" s="61"/>
      <c r="M87" s="6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20" customFormat="1" ht="18" x14ac:dyDescent="0.2">
      <c r="A88" s="35" t="s">
        <v>10</v>
      </c>
      <c r="B88" s="74">
        <f>SUM(B3:B87)</f>
        <v>0.76707728210184578</v>
      </c>
      <c r="C88" s="75"/>
      <c r="D88" s="76">
        <f>SUM(D3:D81)</f>
        <v>178156</v>
      </c>
      <c r="E88" s="79">
        <f>G88/D92</f>
        <v>0.1579484441535739</v>
      </c>
      <c r="G88" s="76">
        <f>SUM(G5:G80)</f>
        <v>36684</v>
      </c>
      <c r="H88" s="74">
        <f>SUM(H3:H87)</f>
        <v>1.0000000000000002</v>
      </c>
      <c r="I88" s="75"/>
      <c r="J88" s="76">
        <f>SUM(J3:J80)</f>
        <v>351091</v>
      </c>
      <c r="K88" s="74"/>
      <c r="L88" s="75"/>
      <c r="M88" s="76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x14ac:dyDescent="0.2">
      <c r="D89" s="78">
        <f>D88/D92</f>
        <v>0.76707728210184578</v>
      </c>
      <c r="E89" s="78">
        <f>G89/$D$92</f>
        <v>6.8167041975776416E-2</v>
      </c>
      <c r="F89" s="77" t="s">
        <v>94</v>
      </c>
      <c r="G89">
        <v>15832</v>
      </c>
      <c r="L89" s="1" t="s">
        <v>108</v>
      </c>
      <c r="M89" s="19">
        <v>50507</v>
      </c>
    </row>
    <row r="90" spans="1:831" x14ac:dyDescent="0.2">
      <c r="E90" s="78">
        <f t="shared" ref="E90:E92" si="0">G90/$D$92</f>
        <v>6.4412515661799851E-3</v>
      </c>
      <c r="F90" s="77" t="s">
        <v>95</v>
      </c>
      <c r="G90">
        <v>1496</v>
      </c>
      <c r="L90" s="1" t="s">
        <v>109</v>
      </c>
      <c r="M90" s="19">
        <v>6255</v>
      </c>
    </row>
    <row r="91" spans="1:831" x14ac:dyDescent="0.2">
      <c r="E91" s="78">
        <f t="shared" si="0"/>
        <v>3.573689037385954E-4</v>
      </c>
      <c r="F91" s="77" t="s">
        <v>96</v>
      </c>
      <c r="G91">
        <v>83</v>
      </c>
      <c r="L91" s="1" t="s">
        <v>110</v>
      </c>
      <c r="M91" s="19">
        <v>394</v>
      </c>
    </row>
    <row r="92" spans="1:831" x14ac:dyDescent="0.2">
      <c r="C92" s="1" t="s">
        <v>98</v>
      </c>
      <c r="D92" s="19">
        <f>D88+G88+SUM(G89:G92)</f>
        <v>232253</v>
      </c>
      <c r="E92" s="78">
        <f t="shared" si="0"/>
        <v>8.6112988852673601E-6</v>
      </c>
      <c r="F92" s="77" t="s">
        <v>97</v>
      </c>
      <c r="G92">
        <v>2</v>
      </c>
      <c r="L92" s="1" t="s">
        <v>111</v>
      </c>
      <c r="M92" s="19">
        <v>18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2025-08-14T23:26:06Z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