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/>
  <mc:AlternateContent xmlns:mc="http://schemas.openxmlformats.org/markup-compatibility/2006">
    <mc:Choice Requires="x15">
      <x15ac:absPath xmlns:x15ac="http://schemas.microsoft.com/office/spreadsheetml/2010/11/ac" url="/Users/zhanchaoyang/Desktop/Mexico-City-survey-comp/"/>
    </mc:Choice>
  </mc:AlternateContent>
  <xr:revisionPtr revIDLastSave="0" documentId="13_ncr:1_{440D7E8C-66BA-CC48-AD7A-67CC3112260C}" xr6:coauthVersionLast="47" xr6:coauthVersionMax="47" xr10:uidLastSave="{00000000-0000-0000-0000-000000000000}"/>
  <bookViews>
    <workbookView xWindow="7880" yWindow="620" windowWidth="26240" windowHeight="19240" xr2:uid="{00000000-000D-0000-FFFF-FFFF00000000}"/>
  </bookViews>
  <sheets>
    <sheet name="summary" sheetId="4" r:id="rId1"/>
    <sheet name="draf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1" i="4" l="1"/>
  <c r="M40" i="4"/>
  <c r="M41" i="4"/>
  <c r="M42" i="4"/>
  <c r="M38" i="4"/>
  <c r="M61" i="4"/>
  <c r="M35" i="4"/>
  <c r="M34" i="4"/>
  <c r="M49" i="4"/>
  <c r="M39" i="4"/>
  <c r="M47" i="4"/>
  <c r="M66" i="4"/>
  <c r="M60" i="4"/>
  <c r="M48" i="4"/>
  <c r="M36" i="4"/>
  <c r="J28" i="4"/>
  <c r="J37" i="4"/>
  <c r="J38" i="4"/>
  <c r="J66" i="4"/>
  <c r="J67" i="4"/>
  <c r="J36" i="4"/>
  <c r="J5" i="4"/>
  <c r="J22" i="4"/>
  <c r="J64" i="4"/>
  <c r="J20" i="4"/>
  <c r="J23" i="4"/>
  <c r="J60" i="4"/>
  <c r="J61" i="4"/>
  <c r="J62" i="4"/>
  <c r="J21" i="4"/>
  <c r="J47" i="4"/>
  <c r="J34" i="4"/>
  <c r="J63" i="4"/>
  <c r="D62" i="4"/>
  <c r="G61" i="4"/>
  <c r="D66" i="4"/>
  <c r="D28" i="4"/>
  <c r="G34" i="4"/>
  <c r="G35" i="4"/>
  <c r="G47" i="4"/>
  <c r="G66" i="4"/>
  <c r="G48" i="4"/>
  <c r="D37" i="3"/>
  <c r="D34" i="4" s="1"/>
  <c r="D5" i="4"/>
  <c r="D71" i="4" s="1"/>
  <c r="D11" i="4"/>
  <c r="D20" i="4"/>
  <c r="D61" i="4"/>
  <c r="D60" i="4"/>
  <c r="M88" i="3"/>
  <c r="H21" i="3"/>
  <c r="H35" i="3"/>
  <c r="H79" i="3"/>
  <c r="H62" i="3"/>
  <c r="J88" i="3"/>
  <c r="D79" i="3"/>
  <c r="D68" i="3"/>
  <c r="D64" i="3"/>
  <c r="D63" i="3"/>
  <c r="D21" i="3"/>
  <c r="D12" i="3"/>
  <c r="D29" i="3"/>
  <c r="D6" i="3"/>
  <c r="H3" i="3"/>
  <c r="D74" i="4" l="1"/>
  <c r="D75" i="4"/>
  <c r="B34" i="4"/>
  <c r="J71" i="4"/>
  <c r="M71" i="4"/>
  <c r="D88" i="3"/>
  <c r="D92" i="3" s="1"/>
  <c r="B79" i="3" s="1"/>
  <c r="B12" i="3"/>
  <c r="H29" i="3"/>
  <c r="H6" i="3"/>
  <c r="H12" i="3"/>
  <c r="J74" i="4" l="1"/>
  <c r="E34" i="4"/>
  <c r="B47" i="4"/>
  <c r="B11" i="4"/>
  <c r="B60" i="4"/>
  <c r="E66" i="4"/>
  <c r="B5" i="4"/>
  <c r="E60" i="4"/>
  <c r="E47" i="4"/>
  <c r="B66" i="4"/>
  <c r="B28" i="4"/>
  <c r="B20" i="4"/>
  <c r="B6" i="3"/>
  <c r="B62" i="3"/>
  <c r="B35" i="3"/>
  <c r="B29" i="3"/>
  <c r="E88" i="3"/>
  <c r="B21" i="3"/>
  <c r="H88" i="3"/>
  <c r="H20" i="4" l="1"/>
  <c r="K66" i="4"/>
  <c r="H11" i="4"/>
  <c r="K47" i="4"/>
  <c r="K34" i="4"/>
  <c r="H66" i="4"/>
  <c r="H60" i="4"/>
  <c r="H47" i="4"/>
  <c r="H34" i="4"/>
  <c r="K60" i="4"/>
  <c r="H5" i="4"/>
  <c r="H2" i="4"/>
  <c r="H28" i="4"/>
  <c r="J76" i="4"/>
  <c r="B88" i="3"/>
  <c r="E92" i="3"/>
  <c r="E90" i="3" l="1"/>
  <c r="D89" i="3"/>
  <c r="E91" i="3"/>
  <c r="E8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Eilleen</author>
  </authors>
  <commentList>
    <comment ref="H6" authorId="0" shapeId="0" xr:uid="{5FEFDBBC-6F25-5D42-86B6-74766A616A6E}">
      <text>
        <r>
          <rPr>
            <b/>
            <sz val="9"/>
            <color rgb="FF000000"/>
            <rFont val="Calibri"/>
            <family val="2"/>
          </rPr>
          <t>Eilleen: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I'm not sure whether motorized bicycles should be categorized under "Bicycle" or "Motorcycle".</t>
        </r>
      </text>
    </comment>
    <comment ref="K6" authorId="0" shapeId="0" xr:uid="{D850D979-EDD8-8742-80EB-6D80BF6F81C7}">
      <text>
        <r>
          <rPr>
            <b/>
            <sz val="9"/>
            <color rgb="FF000000"/>
            <rFont val="Calibri"/>
            <family val="2"/>
          </rPr>
          <t>Eilleen: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I'm not sure whether motorized bicycles should be categorized under "Bicycle" or "Motorcycle".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Eilleen</author>
  </authors>
  <commentList>
    <comment ref="H7" authorId="0" shapeId="0" xr:uid="{0BA0702D-DFFC-A447-A383-31077CAF07FD}">
      <text>
        <r>
          <rPr>
            <b/>
            <sz val="9"/>
            <color rgb="FF000000"/>
            <rFont val="Calibri"/>
            <family val="2"/>
          </rPr>
          <t>Eilleen:</t>
        </r>
        <r>
          <rPr>
            <sz val="9"/>
            <color rgb="FF000000"/>
            <rFont val="Calibri"/>
            <family val="2"/>
          </rPr>
          <t xml:space="preserve">
I'm not sure whether motorized bicycles should be categorized under "Bicycle" or "Motorcycle".</t>
        </r>
      </text>
    </comment>
    <comment ref="K7" authorId="0" shapeId="0" xr:uid="{1B63AC70-7107-7B43-AD51-40EBCF58CC88}">
      <text>
        <r>
          <rPr>
            <b/>
            <sz val="9"/>
            <color rgb="FF000000"/>
            <rFont val="Calibri"/>
            <family val="2"/>
          </rPr>
          <t>Eilleen:</t>
        </r>
        <r>
          <rPr>
            <sz val="9"/>
            <color rgb="FF000000"/>
            <rFont val="Calibri"/>
            <family val="2"/>
          </rPr>
          <t xml:space="preserve">
I'm not sure whether motorized bicycles should be categorized under "Bicycle" or "Motorcycle".</t>
        </r>
      </text>
    </comment>
  </commentList>
</comments>
</file>

<file path=xl/sharedStrings.xml><?xml version="1.0" encoding="utf-8"?>
<sst xmlns="http://schemas.openxmlformats.org/spreadsheetml/2006/main" count="203" uniqueCount="157">
  <si>
    <t>Motorcycle</t>
  </si>
  <si>
    <t>Other</t>
  </si>
  <si>
    <t>Walk</t>
  </si>
  <si>
    <t>Bike</t>
  </si>
  <si>
    <t>Car</t>
  </si>
  <si>
    <t>Taxi (maybe lump with car)</t>
  </si>
  <si>
    <t>BRT and another transit mode</t>
  </si>
  <si>
    <t>Other transit mode</t>
  </si>
  <si>
    <t>Number</t>
  </si>
  <si>
    <t>sum</t>
  </si>
  <si>
    <t>%</t>
  </si>
  <si>
    <t>Metro &amp;Light rail</t>
  </si>
  <si>
    <t>NA</t>
  </si>
  <si>
    <t>automovil (01)</t>
  </si>
  <si>
    <t>Metro(05)</t>
  </si>
  <si>
    <t>Bicicleta (07)</t>
  </si>
  <si>
    <t>Moto (09)</t>
  </si>
  <si>
    <t>Taxi (App) (03)</t>
  </si>
  <si>
    <t>Taxi (04)</t>
  </si>
  <si>
    <t>metrobus,Mexibus(11)</t>
  </si>
  <si>
    <t>Autobus RTP M1 (06)</t>
  </si>
  <si>
    <t>Autobus (08)</t>
  </si>
  <si>
    <t>Tren suburbano (13)</t>
  </si>
  <si>
    <t>Colectivo/Micro (02)</t>
  </si>
  <si>
    <t>caminar en la calle (14)</t>
  </si>
  <si>
    <t>Bicicleta (B)</t>
  </si>
  <si>
    <t>automovil (9)</t>
  </si>
  <si>
    <t>Taxi (8)</t>
  </si>
  <si>
    <t>Moto (A)</t>
  </si>
  <si>
    <t>Metro (1)</t>
  </si>
  <si>
    <t>Tren Ligero (2)</t>
  </si>
  <si>
    <t>Suburbano?? (6)</t>
  </si>
  <si>
    <t>Metrobus (3)</t>
  </si>
  <si>
    <t>Trolebus (trolley?) (4)</t>
  </si>
  <si>
    <t>Autobus RTP Autobus (5)</t>
  </si>
  <si>
    <t>Colectivo (??Van) (7)</t>
  </si>
  <si>
    <t>Otro  (C )</t>
  </si>
  <si>
    <t>Single Mode</t>
  </si>
  <si>
    <t>Combined Mode</t>
  </si>
  <si>
    <t>Metrobus +colectivio</t>
  </si>
  <si>
    <t>Metro+Tren Ligero</t>
  </si>
  <si>
    <t>Metro+metrobus</t>
  </si>
  <si>
    <t>metro+ Trolebus</t>
  </si>
  <si>
    <t>Metro+Autobus</t>
  </si>
  <si>
    <t>tren+Suburbano</t>
  </si>
  <si>
    <t>Metro+ Colectvio</t>
  </si>
  <si>
    <t>Metro+ taxi</t>
  </si>
  <si>
    <t>Metro +drive</t>
  </si>
  <si>
    <t>Metro+moto</t>
  </si>
  <si>
    <t>Metro +biciticla</t>
  </si>
  <si>
    <t>metro+orto</t>
  </si>
  <si>
    <t>Tren L+metrobus</t>
  </si>
  <si>
    <t>Tren L +trolebus</t>
  </si>
  <si>
    <t>Tren L +autobus</t>
  </si>
  <si>
    <t>Tren L + subrbano</t>
  </si>
  <si>
    <t>Tren L + Colectivio</t>
  </si>
  <si>
    <t>Tren L+ Taxi</t>
  </si>
  <si>
    <t>Tren L +drive</t>
  </si>
  <si>
    <t>tren L +orto</t>
  </si>
  <si>
    <t>Metrobus+ trolebus</t>
  </si>
  <si>
    <t>Metrobus+ autobus</t>
  </si>
  <si>
    <t>Metrobus+ Suburbano</t>
  </si>
  <si>
    <t>Metrobus+ moto</t>
  </si>
  <si>
    <t>Metrobus+ orto</t>
  </si>
  <si>
    <t>Trolebus+ autobus</t>
  </si>
  <si>
    <t>Trolebus+ Suburbano</t>
  </si>
  <si>
    <t>Trolebus+colectivo</t>
  </si>
  <si>
    <t>Trolebus+ taxi</t>
  </si>
  <si>
    <t>Trolebis+moto</t>
  </si>
  <si>
    <t>Trolebus +orto</t>
  </si>
  <si>
    <t>Autobus+suburbano</t>
  </si>
  <si>
    <t>autobus +colectivio</t>
  </si>
  <si>
    <t>autobus+taxi</t>
  </si>
  <si>
    <t>autobus+drive</t>
  </si>
  <si>
    <t>autobus+orto</t>
  </si>
  <si>
    <t>Surburbano +colectivo</t>
  </si>
  <si>
    <t>Surburbano+ taxi</t>
  </si>
  <si>
    <t>surburbano + drive</t>
  </si>
  <si>
    <t>surburbano +bike</t>
  </si>
  <si>
    <t>surburbano +moto</t>
  </si>
  <si>
    <t>Surburbano+ orto</t>
  </si>
  <si>
    <t>Taxi+colectivio</t>
  </si>
  <si>
    <t>automovil+ colectivio</t>
  </si>
  <si>
    <t>moto+colectivio</t>
  </si>
  <si>
    <t>Bicicleata+ colectivio</t>
  </si>
  <si>
    <t>Otro+colectivio</t>
  </si>
  <si>
    <t>Taxi+drive</t>
  </si>
  <si>
    <t>Taxi+moto</t>
  </si>
  <si>
    <t>Taxi+ Bicicleata</t>
  </si>
  <si>
    <t>Taxi+otro</t>
  </si>
  <si>
    <t>Automovil+ Bicicleta</t>
  </si>
  <si>
    <t>auto+moto</t>
  </si>
  <si>
    <t>auto+otro</t>
  </si>
  <si>
    <t>3 mode utilized</t>
  </si>
  <si>
    <t xml:space="preserve">4 mode utilized </t>
  </si>
  <si>
    <t>5 mode utilized</t>
  </si>
  <si>
    <t>6 mode utilized</t>
  </si>
  <si>
    <t>Total trip:</t>
  </si>
  <si>
    <t xml:space="preserve"> Single Mode</t>
  </si>
  <si>
    <t>Trolebus (Trolley) (10)</t>
  </si>
  <si>
    <t>Tren Ligero(12)</t>
  </si>
  <si>
    <t>Mexicable  (15)</t>
  </si>
  <si>
    <t>Bicitaxi (16)</t>
  </si>
  <si>
    <t>Mototaxi (17)</t>
  </si>
  <si>
    <t>Transporte  escolar  (18)</t>
  </si>
  <si>
    <t>Transporte  de personal (19)</t>
  </si>
  <si>
    <t>Otro (20)</t>
  </si>
  <si>
    <t xml:space="preserve">Three mode </t>
  </si>
  <si>
    <t>Four mode</t>
  </si>
  <si>
    <t>five mode</t>
  </si>
  <si>
    <t>Six mode</t>
  </si>
  <si>
    <t>Metro+BRT</t>
  </si>
  <si>
    <t>Metro +Bus</t>
  </si>
  <si>
    <t>Metro + Others (taxi, dirve, motorcycle)</t>
  </si>
  <si>
    <t>BRT+bus</t>
  </si>
  <si>
    <t>BRT +others</t>
  </si>
  <si>
    <t>BRT</t>
  </si>
  <si>
    <t>Metrobus (only)</t>
  </si>
  <si>
    <t>Metro, light rail (only)</t>
  </si>
  <si>
    <t>Colectivo (only) (7)</t>
  </si>
  <si>
    <t>bus+ other bus</t>
  </si>
  <si>
    <t>Metro+ light rail (metro)</t>
  </si>
  <si>
    <t>Trolebus (4)</t>
  </si>
  <si>
    <t>Bus+ Other mode</t>
  </si>
  <si>
    <t>Metro +BRT +bus</t>
  </si>
  <si>
    <t>Metro+BRT+other</t>
  </si>
  <si>
    <t>metro+bus+other</t>
  </si>
  <si>
    <t>Metro bus +Bus</t>
  </si>
  <si>
    <t>Metrobus +others</t>
  </si>
  <si>
    <t>Metrobus+ bus+other</t>
  </si>
  <si>
    <t>Non BRT bus</t>
  </si>
  <si>
    <t>Metro+BRT+ bus+other</t>
  </si>
  <si>
    <t>Other mode combined (no public transit)</t>
  </si>
  <si>
    <t>BRT+Bus</t>
  </si>
  <si>
    <t>BRT+metro</t>
  </si>
  <si>
    <t>BRT+other</t>
  </si>
  <si>
    <t>Bus+Metro</t>
  </si>
  <si>
    <t>Bus+ other</t>
  </si>
  <si>
    <t>Bus+other Bus (two mode of bus connect)</t>
  </si>
  <si>
    <t>Metro+ other mode of metro</t>
  </si>
  <si>
    <t>Metro+other</t>
  </si>
  <si>
    <t>Other mode combined (no public transit involved)</t>
  </si>
  <si>
    <t>BRT +bus +metro</t>
  </si>
  <si>
    <t>BRT +bus +other</t>
  </si>
  <si>
    <t>BRT + Metro+other</t>
  </si>
  <si>
    <t>Bus+metro+other</t>
  </si>
  <si>
    <t>BRT+bus+metro+other</t>
  </si>
  <si>
    <t>Metro &amp; Light rail</t>
  </si>
  <si>
    <t>x</t>
  </si>
  <si>
    <t>count</t>
  </si>
  <si>
    <t>count2</t>
  </si>
  <si>
    <t>single_label</t>
  </si>
  <si>
    <t>multi_label</t>
  </si>
  <si>
    <t>single_la_17</t>
  </si>
  <si>
    <t>count_2</t>
  </si>
  <si>
    <t>count_1</t>
  </si>
  <si>
    <t>multi_la_17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</si>
</sst>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8" x14ac:knownFonts="1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b/>
      <sz val="14"/>
      <color rgb="FF000000"/>
      <name val="Arial"/>
      <family val="2"/>
    </font>
    <font>
      <sz val="11"/>
      <color rgb="FFFF0000"/>
      <name val="Arial"/>
      <family val="2"/>
    </font>
    <font>
      <sz val="14"/>
      <color rgb="FF000000"/>
      <name val="Arial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6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theme="0"/>
      <name val="Arial"/>
      <family val="2"/>
    </font>
    <font>
      <b/>
      <sz val="20"/>
      <color theme="1"/>
      <name val="Arial"/>
      <family val="2"/>
    </font>
    <font>
      <b/>
      <sz val="20"/>
      <color theme="0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/>
  </cellStyleXfs>
  <cellXfs count="96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10" fillId="4" borderId="5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3" fillId="5" borderId="7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left" vertical="center"/>
    </xf>
    <xf numFmtId="0" fontId="12" fillId="5" borderId="8" xfId="0" applyFont="1" applyFill="1" applyBorder="1" applyAlignment="1">
      <alignment horizontal="left" vertical="center"/>
    </xf>
    <xf numFmtId="0" fontId="11" fillId="4" borderId="0" xfId="0" applyFont="1" applyFill="1" applyAlignment="1">
      <alignment horizontal="left" vertical="center"/>
    </xf>
    <xf numFmtId="0" fontId="11" fillId="4" borderId="6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12" fillId="5" borderId="16" xfId="0" applyFont="1" applyFill="1" applyBorder="1" applyAlignment="1">
      <alignment horizontal="left" vertical="center"/>
    </xf>
    <xf numFmtId="0" fontId="9" fillId="4" borderId="17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 wrapText="1"/>
    </xf>
    <xf numFmtId="0" fontId="2" fillId="2" borderId="17" xfId="0" applyFont="1" applyFill="1" applyBorder="1" applyAlignment="1">
      <alignment horizontal="left" vertical="center" wrapText="1"/>
    </xf>
    <xf numFmtId="0" fontId="2" fillId="2" borderId="18" xfId="0" applyFont="1" applyFill="1" applyBorder="1" applyAlignment="1">
      <alignment horizontal="left" vertical="center" wrapText="1"/>
    </xf>
    <xf numFmtId="0" fontId="2" fillId="3" borderId="16" xfId="0" applyFont="1" applyFill="1" applyBorder="1" applyAlignment="1">
      <alignment horizontal="left" vertical="center" wrapText="1"/>
    </xf>
    <xf numFmtId="0" fontId="2" fillId="3" borderId="17" xfId="0" applyFont="1" applyFill="1" applyBorder="1" applyAlignment="1">
      <alignment horizontal="left"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2" fillId="3" borderId="18" xfId="0" applyFont="1" applyFill="1" applyBorder="1" applyAlignment="1">
      <alignment horizontal="left" vertical="center" wrapText="1"/>
    </xf>
    <xf numFmtId="0" fontId="4" fillId="3" borderId="17" xfId="0" applyFont="1" applyFill="1" applyBorder="1" applyAlignment="1">
      <alignment horizontal="left" vertical="center" wrapText="1" indent="1"/>
    </xf>
    <xf numFmtId="0" fontId="4" fillId="3" borderId="20" xfId="0" applyFont="1" applyFill="1" applyBorder="1" applyAlignment="1">
      <alignment horizontal="left" vertical="center" wrapText="1" indent="1"/>
    </xf>
    <xf numFmtId="0" fontId="8" fillId="3" borderId="17" xfId="0" applyFont="1" applyFill="1" applyBorder="1" applyAlignment="1">
      <alignment horizontal="left" vertical="center"/>
    </xf>
    <xf numFmtId="0" fontId="8" fillId="3" borderId="18" xfId="0" applyFont="1" applyFill="1" applyBorder="1" applyAlignment="1">
      <alignment horizontal="left" vertical="center"/>
    </xf>
    <xf numFmtId="0" fontId="8" fillId="6" borderId="17" xfId="0" applyFont="1" applyFill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0" fontId="14" fillId="2" borderId="7" xfId="1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15" fillId="2" borderId="8" xfId="0" applyFont="1" applyFill="1" applyBorder="1" applyAlignment="1">
      <alignment horizontal="left" vertical="center"/>
    </xf>
    <xf numFmtId="0" fontId="14" fillId="2" borderId="5" xfId="0" applyFont="1" applyFill="1" applyBorder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5" fillId="2" borderId="6" xfId="0" applyFont="1" applyFill="1" applyBorder="1" applyAlignment="1">
      <alignment horizontal="left" vertical="center"/>
    </xf>
    <xf numFmtId="0" fontId="14" fillId="2" borderId="9" xfId="0" applyFont="1" applyFill="1" applyBorder="1" applyAlignment="1">
      <alignment horizontal="left" vertical="center"/>
    </xf>
    <xf numFmtId="0" fontId="15" fillId="2" borderId="2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/>
    </xf>
    <xf numFmtId="10" fontId="14" fillId="3" borderId="7" xfId="1" applyNumberFormat="1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/>
    </xf>
    <xf numFmtId="0" fontId="15" fillId="3" borderId="8" xfId="0" applyFont="1" applyFill="1" applyBorder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6" xfId="0" applyFont="1" applyFill="1" applyBorder="1" applyAlignment="1">
      <alignment horizontal="left" vertical="center"/>
    </xf>
    <xf numFmtId="0" fontId="14" fillId="3" borderId="5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6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4" fillId="2" borderId="6" xfId="0" applyFont="1" applyFill="1" applyBorder="1" applyAlignment="1">
      <alignment horizontal="left" vertical="center"/>
    </xf>
    <xf numFmtId="0" fontId="14" fillId="3" borderId="9" xfId="0" applyFont="1" applyFill="1" applyBorder="1" applyAlignment="1">
      <alignment horizontal="left" vertical="center"/>
    </xf>
    <xf numFmtId="0" fontId="15" fillId="3" borderId="2" xfId="0" applyFont="1" applyFill="1" applyBorder="1" applyAlignment="1">
      <alignment horizontal="left" vertical="center"/>
    </xf>
    <xf numFmtId="0" fontId="15" fillId="3" borderId="10" xfId="0" applyFont="1" applyFill="1" applyBorder="1" applyAlignment="1">
      <alignment horizontal="left" vertical="center"/>
    </xf>
    <xf numFmtId="10" fontId="14" fillId="2" borderId="5" xfId="1" applyNumberFormat="1" applyFont="1" applyFill="1" applyBorder="1" applyAlignment="1">
      <alignment horizontal="left" vertical="center"/>
    </xf>
    <xf numFmtId="0" fontId="14" fillId="2" borderId="21" xfId="0" applyFont="1" applyFill="1" applyBorder="1" applyAlignment="1">
      <alignment horizontal="left" vertical="center"/>
    </xf>
    <xf numFmtId="0" fontId="15" fillId="2" borderId="22" xfId="0" applyFont="1" applyFill="1" applyBorder="1" applyAlignment="1">
      <alignment horizontal="left" vertical="center"/>
    </xf>
    <xf numFmtId="0" fontId="15" fillId="2" borderId="23" xfId="0" applyFont="1" applyFill="1" applyBorder="1" applyAlignment="1">
      <alignment horizontal="left" vertical="center"/>
    </xf>
    <xf numFmtId="10" fontId="14" fillId="3" borderId="11" xfId="1" applyNumberFormat="1" applyFont="1" applyFill="1" applyBorder="1" applyAlignment="1">
      <alignment horizontal="left" vertical="center"/>
    </xf>
    <xf numFmtId="0" fontId="14" fillId="3" borderId="12" xfId="0" applyFont="1" applyFill="1" applyBorder="1" applyAlignment="1">
      <alignment horizontal="left" vertical="center"/>
    </xf>
    <xf numFmtId="0" fontId="14" fillId="3" borderId="13" xfId="0" applyFont="1" applyFill="1" applyBorder="1" applyAlignment="1">
      <alignment horizontal="left" vertical="center"/>
    </xf>
    <xf numFmtId="0" fontId="15" fillId="3" borderId="4" xfId="0" applyFont="1" applyFill="1" applyBorder="1" applyAlignment="1">
      <alignment horizontal="left" vertical="center"/>
    </xf>
    <xf numFmtId="0" fontId="15" fillId="3" borderId="14" xfId="0" applyFont="1" applyFill="1" applyBorder="1" applyAlignment="1">
      <alignment horizontal="left" vertical="center"/>
    </xf>
    <xf numFmtId="10" fontId="14" fillId="3" borderId="5" xfId="1" applyNumberFormat="1" applyFont="1" applyFill="1" applyBorder="1" applyAlignment="1">
      <alignment horizontal="left" vertical="center"/>
    </xf>
    <xf numFmtId="10" fontId="14" fillId="6" borderId="5" xfId="0" applyNumberFormat="1" applyFont="1" applyFill="1" applyBorder="1" applyAlignment="1">
      <alignment horizontal="left" vertical="center"/>
    </xf>
    <xf numFmtId="0" fontId="15" fillId="6" borderId="0" xfId="0" applyFont="1" applyFill="1" applyAlignment="1">
      <alignment horizontal="left" vertical="center"/>
    </xf>
    <xf numFmtId="0" fontId="15" fillId="6" borderId="6" xfId="0" applyFont="1" applyFill="1" applyBorder="1" applyAlignment="1">
      <alignment horizontal="left" vertical="center"/>
    </xf>
    <xf numFmtId="10" fontId="1" fillId="0" borderId="6" xfId="1" applyNumberFormat="1" applyFont="1" applyBorder="1" applyAlignment="1">
      <alignment horizontal="left" vertical="center"/>
    </xf>
    <xf numFmtId="10" fontId="1" fillId="6" borderId="0" xfId="1" applyNumberFormat="1" applyFont="1" applyFill="1" applyAlignment="1">
      <alignment horizontal="left" vertical="center"/>
    </xf>
    <xf numFmtId="10" fontId="1" fillId="3" borderId="0" xfId="1" applyNumberFormat="1" applyFont="1" applyFill="1" applyAlignment="1">
      <alignment horizontal="left" vertical="center"/>
    </xf>
    <xf numFmtId="164" fontId="1" fillId="3" borderId="0" xfId="1" applyNumberFormat="1" applyFont="1" applyFill="1" applyAlignment="1">
      <alignment horizontal="left" vertical="center"/>
    </xf>
    <xf numFmtId="0" fontId="16" fillId="3" borderId="19" xfId="0" applyFont="1" applyFill="1" applyBorder="1" applyAlignment="1">
      <alignment horizontal="left" vertical="center" wrapText="1" indent="1"/>
    </xf>
    <xf numFmtId="0" fontId="14" fillId="3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7" borderId="17" xfId="0" applyFont="1" applyFill="1" applyBorder="1" applyAlignment="1">
      <alignment horizontal="left" vertical="center" wrapText="1" indent="1"/>
    </xf>
    <xf numFmtId="0" fontId="14" fillId="7" borderId="5" xfId="0" applyFont="1" applyFill="1" applyBorder="1" applyAlignment="1">
      <alignment horizontal="left" vertical="center"/>
    </xf>
    <xf numFmtId="0" fontId="14" fillId="7" borderId="0" xfId="0" applyFont="1" applyFill="1" applyAlignment="1">
      <alignment horizontal="left" vertical="center"/>
    </xf>
    <xf numFmtId="0" fontId="15" fillId="7" borderId="6" xfId="0" applyFont="1" applyFill="1" applyBorder="1" applyAlignment="1">
      <alignment horizontal="left" vertical="center"/>
    </xf>
    <xf numFmtId="0" fontId="15" fillId="7" borderId="0" xfId="0" applyFont="1" applyFill="1" applyAlignment="1">
      <alignment horizontal="left" vertical="center"/>
    </xf>
    <xf numFmtId="0" fontId="0" fillId="0" borderId="0" xfId="0" applyAlignment="1"/>
    <xf numFmtId="0" fontId="17" fillId="3" borderId="17" xfId="0" applyFont="1" applyFill="1" applyBorder="1" applyAlignment="1">
      <alignment horizontal="left" vertical="center" wrapText="1"/>
    </xf>
    <xf numFmtId="10" fontId="1" fillId="0" borderId="0" xfId="1" applyNumberFormat="1" applyFont="1" applyBorder="1" applyAlignment="1">
      <alignment horizontal="left" vertical="center"/>
    </xf>
    <xf numFmtId="0" fontId="15" fillId="3" borderId="3" xfId="0" applyFont="1" applyFill="1" applyBorder="1" applyAlignment="1">
      <alignment horizontal="left" vertical="center"/>
    </xf>
    <xf numFmtId="10" fontId="15" fillId="3" borderId="6" xfId="1" applyNumberFormat="1" applyFont="1" applyFill="1" applyBorder="1" applyAlignment="1">
      <alignment horizontal="left" vertical="center"/>
    </xf>
    <xf numFmtId="10" fontId="15" fillId="3" borderId="0" xfId="1" applyNumberFormat="1" applyFont="1" applyFill="1" applyAlignment="1">
      <alignment horizontal="left" vertical="center"/>
    </xf>
    <xf numFmtId="10" fontId="15" fillId="2" borderId="0" xfId="1" applyNumberFormat="1" applyFont="1" applyFill="1" applyAlignment="1">
      <alignment horizontal="left" vertical="center"/>
    </xf>
    <xf numFmtId="10" fontId="15" fillId="3" borderId="1" xfId="1" applyNumberFormat="1" applyFont="1" applyFill="1" applyBorder="1" applyAlignment="1">
      <alignment horizontal="left" vertical="center"/>
    </xf>
    <xf numFmtId="10" fontId="14" fillId="3" borderId="3" xfId="1" applyNumberFormat="1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CFC3-3A88-D544-A7CE-ED6F8F8A9091}">
  <dimension ref="A1:AEV76"/>
  <sheetViews>
    <sheetView tabSelected="1" workbookViewId="0">
      <selection activeCell="L5" sqref="L5"/>
    </sheetView>
  </sheetViews>
  <sheetFormatPr baseColWidth="10" defaultColWidth="9" defaultRowHeight="15" x14ac:dyDescent="0.2"/>
  <cols>
    <col min="1" max="1" width="47.33203125" style="34" customWidth="1"/>
    <col min="2" max="2" width="17.33203125" style="5" customWidth="1"/>
    <col min="3" max="3" width="33.5" style="1" customWidth="1"/>
    <col min="4" max="4" width="27.33203125" style="18" customWidth="1"/>
    <col min="5" max="7" width="27.33203125" style="1" customWidth="1"/>
    <col min="8" max="8" width="23.5" style="5" customWidth="1"/>
    <col min="9" max="9" width="44.1640625" style="1" customWidth="1"/>
    <col min="10" max="10" width="43.1640625" style="18" customWidth="1"/>
    <col min="11" max="11" width="17.33203125" style="5" customWidth="1"/>
    <col min="12" max="12" width="36" style="1" customWidth="1"/>
    <col min="13" max="13" width="20" style="18" customWidth="1"/>
    <col min="14" max="15" width="9" style="1"/>
    <col min="21" max="16384" width="9" style="1"/>
  </cols>
  <sheetData>
    <row r="1" spans="1:828" s="6" customFormat="1" ht="26" thickBot="1" x14ac:dyDescent="0.25">
      <c r="A1" s="20" t="s">
        <v>148</v>
      </c>
      <c r="B1" s="13">
        <v>2007</v>
      </c>
      <c r="C1" s="14" t="s">
        <v>151</v>
      </c>
      <c r="D1" s="15" t="s">
        <v>149</v>
      </c>
      <c r="E1" s="13">
        <v>2007</v>
      </c>
      <c r="F1" s="14" t="s">
        <v>152</v>
      </c>
      <c r="G1" s="14" t="s">
        <v>150</v>
      </c>
      <c r="H1" s="13">
        <v>2017</v>
      </c>
      <c r="I1" s="14" t="s">
        <v>153</v>
      </c>
      <c r="J1" s="15" t="s">
        <v>155</v>
      </c>
      <c r="K1" s="13">
        <v>2017</v>
      </c>
      <c r="L1" s="14" t="s">
        <v>156</v>
      </c>
      <c r="M1" s="15" t="s">
        <v>154</v>
      </c>
      <c r="N1" s="37"/>
      <c r="O1" s="37"/>
      <c r="P1" s="87"/>
      <c r="Q1" s="87"/>
      <c r="R1" s="87"/>
      <c r="S1" s="87"/>
      <c r="T1" s="8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  <c r="GY1" s="37"/>
      <c r="GZ1" s="37"/>
      <c r="HA1" s="37"/>
      <c r="HB1" s="37"/>
      <c r="HC1" s="37"/>
      <c r="HD1" s="37"/>
      <c r="HE1" s="37"/>
      <c r="HF1" s="37"/>
      <c r="HG1" s="37"/>
      <c r="HH1" s="37"/>
      <c r="HI1" s="37"/>
      <c r="HJ1" s="37"/>
      <c r="HK1" s="37"/>
      <c r="HL1" s="37"/>
      <c r="HM1" s="37"/>
      <c r="HN1" s="37"/>
      <c r="HO1" s="37"/>
      <c r="HP1" s="37"/>
      <c r="HQ1" s="37"/>
      <c r="HR1" s="37"/>
      <c r="HS1" s="37"/>
      <c r="HT1" s="37"/>
      <c r="HU1" s="37"/>
      <c r="HV1" s="37"/>
      <c r="HW1" s="37"/>
      <c r="HX1" s="37"/>
      <c r="HY1" s="37"/>
      <c r="HZ1" s="37"/>
      <c r="IA1" s="37"/>
      <c r="IB1" s="37"/>
      <c r="IC1" s="37"/>
      <c r="ID1" s="37"/>
      <c r="IE1" s="37"/>
      <c r="IF1" s="37"/>
      <c r="IG1" s="37"/>
      <c r="IH1" s="37"/>
      <c r="II1" s="37"/>
      <c r="IJ1" s="37"/>
      <c r="IK1" s="37"/>
      <c r="IL1" s="37"/>
      <c r="IM1" s="37"/>
      <c r="IN1" s="37"/>
      <c r="IO1" s="37"/>
      <c r="IP1" s="37"/>
      <c r="IQ1" s="37"/>
      <c r="IR1" s="37"/>
      <c r="IS1" s="37"/>
      <c r="IT1" s="37"/>
      <c r="IU1" s="37"/>
      <c r="IV1" s="37"/>
      <c r="IW1" s="37"/>
      <c r="IX1" s="37"/>
      <c r="IY1" s="37"/>
      <c r="IZ1" s="37"/>
      <c r="JA1" s="37"/>
      <c r="JB1" s="37"/>
      <c r="JC1" s="37"/>
      <c r="JD1" s="37"/>
      <c r="JE1" s="37"/>
      <c r="JF1" s="37"/>
      <c r="JG1" s="37"/>
      <c r="JH1" s="37"/>
      <c r="JI1" s="37"/>
      <c r="JJ1" s="37"/>
      <c r="JK1" s="37"/>
      <c r="JL1" s="37"/>
      <c r="JM1" s="37"/>
      <c r="JN1" s="37"/>
      <c r="JO1" s="37"/>
      <c r="JP1" s="37"/>
      <c r="JQ1" s="37"/>
      <c r="JR1" s="37"/>
      <c r="JS1" s="37"/>
      <c r="JT1" s="37"/>
      <c r="JU1" s="37"/>
      <c r="JV1" s="37"/>
      <c r="JW1" s="37"/>
      <c r="JX1" s="37"/>
      <c r="JY1" s="37"/>
      <c r="JZ1" s="37"/>
      <c r="KA1" s="37"/>
      <c r="KB1" s="37"/>
      <c r="KC1" s="37"/>
      <c r="KD1" s="37"/>
      <c r="KE1" s="37"/>
      <c r="KF1" s="37"/>
      <c r="KG1" s="37"/>
      <c r="KH1" s="37"/>
      <c r="KI1" s="37"/>
      <c r="KJ1" s="37"/>
      <c r="KK1" s="37"/>
      <c r="KL1" s="37"/>
      <c r="KM1" s="37"/>
      <c r="KN1" s="37"/>
      <c r="KO1" s="37"/>
      <c r="KP1" s="37"/>
      <c r="KQ1" s="37"/>
      <c r="KR1" s="37"/>
      <c r="KS1" s="37"/>
      <c r="KT1" s="37"/>
      <c r="KU1" s="37"/>
      <c r="KV1" s="37"/>
      <c r="KW1" s="37"/>
      <c r="KX1" s="37"/>
      <c r="KY1" s="37"/>
      <c r="KZ1" s="37"/>
      <c r="LA1" s="37"/>
      <c r="LB1" s="37"/>
      <c r="LC1" s="37"/>
      <c r="LD1" s="37"/>
      <c r="LE1" s="37"/>
      <c r="LF1" s="37"/>
      <c r="LG1" s="37"/>
      <c r="LH1" s="37"/>
      <c r="LI1" s="37"/>
      <c r="LJ1" s="37"/>
      <c r="LK1" s="37"/>
      <c r="LL1" s="37"/>
      <c r="LM1" s="37"/>
      <c r="LN1" s="37"/>
      <c r="LO1" s="37"/>
      <c r="LP1" s="37"/>
      <c r="LQ1" s="37"/>
      <c r="LR1" s="37"/>
      <c r="LS1" s="37"/>
      <c r="LT1" s="37"/>
      <c r="LU1" s="37"/>
      <c r="LV1" s="37"/>
      <c r="LW1" s="37"/>
      <c r="LX1" s="37"/>
      <c r="LY1" s="37"/>
      <c r="LZ1" s="37"/>
      <c r="MA1" s="37"/>
      <c r="MB1" s="37"/>
      <c r="MC1" s="37"/>
      <c r="MD1" s="37"/>
      <c r="ME1" s="37"/>
      <c r="MF1" s="37"/>
      <c r="MG1" s="37"/>
      <c r="MH1" s="37"/>
      <c r="MI1" s="37"/>
      <c r="MJ1" s="37"/>
      <c r="MK1" s="37"/>
      <c r="ML1" s="37"/>
      <c r="MM1" s="37"/>
      <c r="MN1" s="37"/>
      <c r="MO1" s="37"/>
      <c r="MP1" s="37"/>
      <c r="MQ1" s="37"/>
      <c r="MR1" s="37"/>
      <c r="MS1" s="37"/>
      <c r="MT1" s="37"/>
      <c r="MU1" s="37"/>
      <c r="MV1" s="37"/>
      <c r="MW1" s="37"/>
      <c r="MX1" s="37"/>
      <c r="MY1" s="37"/>
      <c r="MZ1" s="37"/>
      <c r="NA1" s="37"/>
      <c r="NB1" s="37"/>
      <c r="NC1" s="37"/>
      <c r="ND1" s="37"/>
      <c r="NE1" s="37"/>
      <c r="NF1" s="37"/>
      <c r="NG1" s="37"/>
      <c r="NH1" s="37"/>
      <c r="NI1" s="37"/>
      <c r="NJ1" s="37"/>
      <c r="NK1" s="37"/>
      <c r="NL1" s="37"/>
      <c r="NM1" s="37"/>
      <c r="NN1" s="37"/>
      <c r="NO1" s="37"/>
      <c r="NP1" s="37"/>
      <c r="NQ1" s="37"/>
      <c r="NR1" s="37"/>
      <c r="NS1" s="37"/>
      <c r="NT1" s="37"/>
      <c r="NU1" s="37"/>
      <c r="NV1" s="37"/>
      <c r="NW1" s="37"/>
      <c r="NX1" s="37"/>
      <c r="NY1" s="37"/>
      <c r="NZ1" s="37"/>
      <c r="OA1" s="37"/>
      <c r="OB1" s="37"/>
      <c r="OC1" s="37"/>
      <c r="OD1" s="37"/>
      <c r="OE1" s="37"/>
      <c r="OF1" s="37"/>
      <c r="OG1" s="37"/>
      <c r="OH1" s="37"/>
      <c r="OI1" s="37"/>
      <c r="OJ1" s="37"/>
      <c r="OK1" s="37"/>
      <c r="OL1" s="37"/>
      <c r="OM1" s="37"/>
      <c r="ON1" s="37"/>
      <c r="OO1" s="37"/>
      <c r="OP1" s="37"/>
      <c r="OQ1" s="37"/>
      <c r="OR1" s="37"/>
      <c r="OS1" s="37"/>
      <c r="OT1" s="37"/>
      <c r="OU1" s="37"/>
      <c r="OV1" s="37"/>
      <c r="OW1" s="37"/>
      <c r="OX1" s="37"/>
      <c r="OY1" s="37"/>
      <c r="OZ1" s="37"/>
      <c r="PA1" s="37"/>
      <c r="PB1" s="37"/>
      <c r="PC1" s="37"/>
      <c r="PD1" s="37"/>
      <c r="PE1" s="37"/>
      <c r="PF1" s="37"/>
      <c r="PG1" s="37"/>
      <c r="PH1" s="37"/>
      <c r="PI1" s="37"/>
      <c r="PJ1" s="37"/>
      <c r="PK1" s="37"/>
      <c r="PL1" s="37"/>
      <c r="PM1" s="37"/>
      <c r="PN1" s="37"/>
      <c r="PO1" s="37"/>
      <c r="PP1" s="37"/>
      <c r="PQ1" s="37"/>
      <c r="PR1" s="37"/>
      <c r="PS1" s="37"/>
      <c r="PT1" s="37"/>
      <c r="PU1" s="37"/>
      <c r="PV1" s="37"/>
      <c r="PW1" s="37"/>
      <c r="PX1" s="37"/>
      <c r="PY1" s="37"/>
      <c r="PZ1" s="37"/>
      <c r="QA1" s="37"/>
      <c r="QB1" s="37"/>
      <c r="QC1" s="37"/>
      <c r="QD1" s="37"/>
      <c r="QE1" s="37"/>
      <c r="QF1" s="37"/>
      <c r="QG1" s="37"/>
      <c r="QH1" s="37"/>
      <c r="QI1" s="37"/>
      <c r="QJ1" s="37"/>
      <c r="QK1" s="37"/>
      <c r="QL1" s="37"/>
      <c r="QM1" s="37"/>
      <c r="QN1" s="37"/>
      <c r="QO1" s="37"/>
      <c r="QP1" s="37"/>
      <c r="QQ1" s="37"/>
      <c r="QR1" s="37"/>
      <c r="QS1" s="37"/>
      <c r="QT1" s="37"/>
      <c r="QU1" s="37"/>
      <c r="QV1" s="37"/>
      <c r="QW1" s="37"/>
      <c r="QX1" s="37"/>
      <c r="QY1" s="37"/>
      <c r="QZ1" s="37"/>
      <c r="RA1" s="37"/>
      <c r="RB1" s="37"/>
      <c r="RC1" s="37"/>
      <c r="RD1" s="37"/>
      <c r="RE1" s="37"/>
      <c r="RF1" s="37"/>
      <c r="RG1" s="37"/>
      <c r="RH1" s="37"/>
      <c r="RI1" s="37"/>
      <c r="RJ1" s="37"/>
      <c r="RK1" s="37"/>
      <c r="RL1" s="37"/>
      <c r="RM1" s="37"/>
      <c r="RN1" s="37"/>
      <c r="RO1" s="37"/>
      <c r="RP1" s="37"/>
      <c r="RQ1" s="37"/>
      <c r="RR1" s="37"/>
      <c r="RS1" s="37"/>
      <c r="RT1" s="37"/>
      <c r="RU1" s="37"/>
      <c r="RV1" s="37"/>
      <c r="RW1" s="37"/>
      <c r="RX1" s="37"/>
      <c r="RY1" s="37"/>
      <c r="RZ1" s="37"/>
      <c r="SA1" s="37"/>
      <c r="SB1" s="37"/>
      <c r="SC1" s="37"/>
      <c r="SD1" s="37"/>
      <c r="SE1" s="37"/>
      <c r="SF1" s="37"/>
      <c r="SG1" s="37"/>
      <c r="SH1" s="37"/>
      <c r="SI1" s="37"/>
      <c r="SJ1" s="37"/>
      <c r="SK1" s="37"/>
      <c r="SL1" s="37"/>
      <c r="SM1" s="37"/>
      <c r="SN1" s="37"/>
      <c r="SO1" s="37"/>
      <c r="SP1" s="37"/>
      <c r="SQ1" s="37"/>
      <c r="SR1" s="37"/>
      <c r="SS1" s="37"/>
      <c r="ST1" s="37"/>
      <c r="SU1" s="37"/>
      <c r="SV1" s="37"/>
      <c r="SW1" s="37"/>
      <c r="SX1" s="37"/>
      <c r="SY1" s="37"/>
      <c r="SZ1" s="37"/>
      <c r="TA1" s="37"/>
      <c r="TB1" s="37"/>
      <c r="TC1" s="37"/>
      <c r="TD1" s="37"/>
      <c r="TE1" s="37"/>
      <c r="TF1" s="37"/>
      <c r="TG1" s="37"/>
      <c r="TH1" s="37"/>
      <c r="TI1" s="37"/>
      <c r="TJ1" s="37"/>
      <c r="TK1" s="37"/>
      <c r="TL1" s="37"/>
      <c r="TM1" s="37"/>
      <c r="TN1" s="37"/>
      <c r="TO1" s="37"/>
      <c r="TP1" s="37"/>
      <c r="TQ1" s="37"/>
      <c r="TR1" s="37"/>
      <c r="TS1" s="37"/>
      <c r="TT1" s="37"/>
      <c r="TU1" s="37"/>
      <c r="TV1" s="37"/>
      <c r="TW1" s="37"/>
      <c r="TX1" s="37"/>
      <c r="TY1" s="37"/>
      <c r="TZ1" s="37"/>
      <c r="UA1" s="37"/>
      <c r="UB1" s="37"/>
      <c r="UC1" s="37"/>
      <c r="UD1" s="37"/>
      <c r="UE1" s="37"/>
      <c r="UF1" s="37"/>
      <c r="UG1" s="37"/>
      <c r="UH1" s="37"/>
      <c r="UI1" s="37"/>
      <c r="UJ1" s="37"/>
      <c r="UK1" s="37"/>
      <c r="UL1" s="37"/>
      <c r="UM1" s="37"/>
      <c r="UN1" s="37"/>
      <c r="UO1" s="37"/>
      <c r="UP1" s="37"/>
      <c r="UQ1" s="37"/>
      <c r="UR1" s="37"/>
      <c r="US1" s="37"/>
      <c r="UT1" s="37"/>
      <c r="UU1" s="37"/>
      <c r="UV1" s="37"/>
      <c r="UW1" s="37"/>
      <c r="UX1" s="37"/>
      <c r="UY1" s="37"/>
      <c r="UZ1" s="37"/>
      <c r="VA1" s="37"/>
      <c r="VB1" s="37"/>
      <c r="VC1" s="37"/>
      <c r="VD1" s="37"/>
      <c r="VE1" s="37"/>
      <c r="VF1" s="37"/>
      <c r="VG1" s="37"/>
      <c r="VH1" s="37"/>
      <c r="VI1" s="37"/>
      <c r="VJ1" s="37"/>
      <c r="VK1" s="37"/>
      <c r="VL1" s="37"/>
      <c r="VM1" s="37"/>
      <c r="VN1" s="37"/>
      <c r="VO1" s="37"/>
      <c r="VP1" s="37"/>
      <c r="VQ1" s="37"/>
      <c r="VR1" s="37"/>
      <c r="VS1" s="37"/>
      <c r="VT1" s="37"/>
      <c r="VU1" s="37"/>
      <c r="VV1" s="37"/>
      <c r="VW1" s="37"/>
      <c r="VX1" s="37"/>
      <c r="VY1" s="37"/>
      <c r="VZ1" s="37"/>
      <c r="WA1" s="37"/>
      <c r="WB1" s="37"/>
      <c r="WC1" s="37"/>
      <c r="WD1" s="37"/>
      <c r="WE1" s="37"/>
      <c r="WF1" s="37"/>
      <c r="WG1" s="37"/>
      <c r="WH1" s="37"/>
      <c r="WI1" s="37"/>
      <c r="WJ1" s="37"/>
      <c r="WK1" s="37"/>
      <c r="WL1" s="37"/>
      <c r="WM1" s="37"/>
      <c r="WN1" s="37"/>
      <c r="WO1" s="37"/>
      <c r="WP1" s="37"/>
      <c r="WQ1" s="37"/>
      <c r="WR1" s="37"/>
      <c r="WS1" s="37"/>
      <c r="WT1" s="37"/>
      <c r="WU1" s="37"/>
      <c r="WV1" s="37"/>
      <c r="WW1" s="37"/>
      <c r="WX1" s="37"/>
      <c r="WY1" s="37"/>
      <c r="WZ1" s="37"/>
      <c r="XA1" s="37"/>
      <c r="XB1" s="37"/>
      <c r="XC1" s="37"/>
      <c r="XD1" s="37"/>
      <c r="XE1" s="37"/>
      <c r="XF1" s="37"/>
      <c r="XG1" s="37"/>
      <c r="XH1" s="37"/>
      <c r="XI1" s="37"/>
      <c r="XJ1" s="37"/>
      <c r="XK1" s="37"/>
      <c r="XL1" s="37"/>
      <c r="XM1" s="37"/>
      <c r="XN1" s="37"/>
      <c r="XO1" s="37"/>
      <c r="XP1" s="37"/>
      <c r="XQ1" s="37"/>
      <c r="XR1" s="37"/>
      <c r="XS1" s="37"/>
      <c r="XT1" s="37"/>
      <c r="XU1" s="37"/>
      <c r="XV1" s="37"/>
      <c r="XW1" s="37"/>
      <c r="XX1" s="37"/>
      <c r="XY1" s="37"/>
      <c r="XZ1" s="37"/>
      <c r="YA1" s="37"/>
      <c r="YB1" s="37"/>
      <c r="YC1" s="37"/>
      <c r="YD1" s="37"/>
      <c r="YE1" s="37"/>
      <c r="YF1" s="37"/>
      <c r="YG1" s="37"/>
      <c r="YH1" s="37"/>
      <c r="YI1" s="37"/>
      <c r="YJ1" s="37"/>
      <c r="YK1" s="37"/>
      <c r="YL1" s="37"/>
      <c r="YM1" s="37"/>
      <c r="YN1" s="37"/>
      <c r="YO1" s="37"/>
      <c r="YP1" s="37"/>
      <c r="YQ1" s="37"/>
      <c r="YR1" s="37"/>
      <c r="YS1" s="37"/>
      <c r="YT1" s="37"/>
      <c r="YU1" s="37"/>
      <c r="YV1" s="37"/>
      <c r="YW1" s="37"/>
      <c r="YX1" s="37"/>
      <c r="YY1" s="37"/>
      <c r="YZ1" s="37"/>
      <c r="ZA1" s="37"/>
      <c r="ZB1" s="37"/>
      <c r="ZC1" s="37"/>
      <c r="ZD1" s="37"/>
      <c r="ZE1" s="37"/>
      <c r="ZF1" s="37"/>
      <c r="ZG1" s="37"/>
      <c r="ZH1" s="37"/>
      <c r="ZI1" s="37"/>
      <c r="ZJ1" s="37"/>
      <c r="ZK1" s="37"/>
      <c r="ZL1" s="37"/>
      <c r="ZM1" s="37"/>
      <c r="ZN1" s="37"/>
      <c r="ZO1" s="37"/>
      <c r="ZP1" s="37"/>
      <c r="ZQ1" s="37"/>
      <c r="ZR1" s="37"/>
      <c r="ZS1" s="37"/>
      <c r="ZT1" s="37"/>
      <c r="ZU1" s="37"/>
      <c r="ZV1" s="37"/>
      <c r="ZW1" s="37"/>
      <c r="ZX1" s="37"/>
      <c r="ZY1" s="37"/>
      <c r="ZZ1" s="37"/>
      <c r="AAA1" s="37"/>
      <c r="AAB1" s="37"/>
      <c r="AAC1" s="37"/>
      <c r="AAD1" s="37"/>
      <c r="AAE1" s="37"/>
      <c r="AAF1" s="37"/>
      <c r="AAG1" s="37"/>
      <c r="AAH1" s="37"/>
      <c r="AAI1" s="37"/>
      <c r="AAJ1" s="37"/>
      <c r="AAK1" s="37"/>
      <c r="AAL1" s="37"/>
      <c r="AAM1" s="37"/>
      <c r="AAN1" s="37"/>
      <c r="AAO1" s="37"/>
      <c r="AAP1" s="37"/>
      <c r="AAQ1" s="37"/>
      <c r="AAR1" s="37"/>
      <c r="AAS1" s="37"/>
      <c r="AAT1" s="37"/>
      <c r="AAU1" s="37"/>
      <c r="AAV1" s="37"/>
      <c r="AAW1" s="37"/>
      <c r="AAX1" s="37"/>
      <c r="AAY1" s="37"/>
      <c r="AAZ1" s="37"/>
      <c r="ABA1" s="37"/>
      <c r="ABB1" s="37"/>
      <c r="ABC1" s="37"/>
      <c r="ABD1" s="37"/>
      <c r="ABE1" s="37"/>
      <c r="ABF1" s="37"/>
      <c r="ABG1" s="37"/>
      <c r="ABH1" s="37"/>
      <c r="ABI1" s="37"/>
      <c r="ABJ1" s="37"/>
      <c r="ABK1" s="37"/>
      <c r="ABL1" s="37"/>
      <c r="ABM1" s="37"/>
      <c r="ABN1" s="37"/>
      <c r="ABO1" s="37"/>
      <c r="ABP1" s="37"/>
      <c r="ABQ1" s="37"/>
      <c r="ABR1" s="37"/>
      <c r="ABS1" s="37"/>
      <c r="ABT1" s="37"/>
      <c r="ABU1" s="37"/>
      <c r="ABV1" s="37"/>
      <c r="ABW1" s="37"/>
      <c r="ABX1" s="37"/>
      <c r="ABY1" s="37"/>
      <c r="ABZ1" s="37"/>
      <c r="ACA1" s="37"/>
      <c r="ACB1" s="37"/>
      <c r="ACC1" s="37"/>
      <c r="ACD1" s="37"/>
      <c r="ACE1" s="37"/>
      <c r="ACF1" s="37"/>
      <c r="ACG1" s="37"/>
      <c r="ACH1" s="37"/>
      <c r="ACI1" s="37"/>
      <c r="ACJ1" s="37"/>
      <c r="ACK1" s="37"/>
      <c r="ACL1" s="37"/>
      <c r="ACM1" s="37"/>
      <c r="ACN1" s="37"/>
      <c r="ACO1" s="37"/>
      <c r="ACP1" s="37"/>
      <c r="ACQ1" s="37"/>
      <c r="ACR1" s="37"/>
      <c r="ACS1" s="37"/>
      <c r="ACT1" s="37"/>
      <c r="ACU1" s="37"/>
      <c r="ACV1" s="37"/>
      <c r="ACW1" s="37"/>
      <c r="ACX1" s="37"/>
      <c r="ACY1" s="37"/>
      <c r="ACZ1" s="37"/>
      <c r="ADA1" s="37"/>
      <c r="ADB1" s="37"/>
      <c r="ADC1" s="37"/>
      <c r="ADD1" s="37"/>
      <c r="ADE1" s="37"/>
      <c r="ADF1" s="37"/>
      <c r="ADG1" s="37"/>
      <c r="ADH1" s="37"/>
      <c r="ADI1" s="37"/>
      <c r="ADJ1" s="37"/>
      <c r="ADK1" s="37"/>
      <c r="ADL1" s="37"/>
      <c r="ADM1" s="37"/>
      <c r="ADN1" s="37"/>
      <c r="ADO1" s="37"/>
      <c r="ADP1" s="37"/>
      <c r="ADQ1" s="37"/>
      <c r="ADR1" s="37"/>
      <c r="ADS1" s="37"/>
      <c r="ADT1" s="37"/>
      <c r="ADU1" s="37"/>
      <c r="ADV1" s="37"/>
      <c r="ADW1" s="37"/>
      <c r="ADX1" s="37"/>
      <c r="ADY1" s="37"/>
      <c r="ADZ1" s="37"/>
      <c r="AEA1" s="37"/>
      <c r="AEB1" s="37"/>
      <c r="AEC1" s="37"/>
      <c r="AED1" s="37"/>
      <c r="AEE1" s="37"/>
      <c r="AEF1" s="37"/>
      <c r="AEG1" s="37"/>
      <c r="AEH1" s="37"/>
      <c r="AEI1" s="37"/>
      <c r="AEJ1" s="37"/>
      <c r="AEK1" s="37"/>
      <c r="AEL1" s="37"/>
      <c r="AEM1" s="37"/>
      <c r="AEN1" s="37"/>
      <c r="AEO1" s="37"/>
      <c r="AEP1" s="37"/>
      <c r="AEQ1" s="37"/>
      <c r="AER1" s="37"/>
      <c r="AES1" s="37"/>
      <c r="AET1" s="37"/>
      <c r="AEU1" s="37"/>
      <c r="AEV1" s="37"/>
    </row>
    <row r="2" spans="1:828" s="8" customFormat="1" ht="19" x14ac:dyDescent="0.2">
      <c r="A2" s="22" t="s">
        <v>2</v>
      </c>
      <c r="B2" s="39"/>
      <c r="C2" s="40" t="s">
        <v>12</v>
      </c>
      <c r="D2" s="41">
        <v>0</v>
      </c>
      <c r="E2" s="40"/>
      <c r="F2" s="40"/>
      <c r="G2" s="40"/>
      <c r="H2" s="39">
        <f>J2/J74</f>
        <v>0.30326903614412504</v>
      </c>
      <c r="I2" s="40" t="s">
        <v>24</v>
      </c>
      <c r="J2" s="41">
        <v>161216</v>
      </c>
      <c r="K2" s="39"/>
      <c r="L2" s="40"/>
      <c r="M2" s="41"/>
      <c r="N2" s="1"/>
      <c r="O2" s="1"/>
      <c r="P2" s="87"/>
      <c r="Q2" s="87"/>
      <c r="R2" s="87"/>
      <c r="S2" s="87"/>
      <c r="T2" s="87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</row>
    <row r="3" spans="1:828" s="8" customFormat="1" ht="18" x14ac:dyDescent="0.2">
      <c r="A3" s="23"/>
      <c r="B3" s="42"/>
      <c r="C3" s="43"/>
      <c r="D3" s="44"/>
      <c r="E3" s="43"/>
      <c r="F3" s="43"/>
      <c r="G3" s="43"/>
      <c r="H3" s="42"/>
      <c r="I3" s="43"/>
      <c r="J3" s="44"/>
      <c r="K3" s="42"/>
      <c r="L3" s="43"/>
      <c r="M3" s="44"/>
      <c r="N3" s="1"/>
      <c r="O3" s="1"/>
      <c r="P3" s="87"/>
      <c r="Q3" s="87"/>
      <c r="R3" s="87"/>
      <c r="S3" s="87"/>
      <c r="T3" s="87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</row>
    <row r="4" spans="1:828" s="8" customFormat="1" ht="19" thickBot="1" x14ac:dyDescent="0.25">
      <c r="A4" s="24"/>
      <c r="B4" s="45"/>
      <c r="C4" s="46"/>
      <c r="D4" s="47"/>
      <c r="E4" s="46"/>
      <c r="F4" s="46"/>
      <c r="G4" s="46"/>
      <c r="H4" s="45"/>
      <c r="I4" s="46"/>
      <c r="J4" s="47"/>
      <c r="K4" s="45"/>
      <c r="L4" s="46"/>
      <c r="M4" s="47"/>
      <c r="N4" s="1"/>
      <c r="O4" s="1"/>
      <c r="P4" s="87"/>
      <c r="Q4" s="87"/>
      <c r="R4" s="87"/>
      <c r="S4" s="87"/>
      <c r="T4" s="87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</row>
    <row r="5" spans="1:828" s="10" customFormat="1" ht="19" x14ac:dyDescent="0.2">
      <c r="A5" s="25" t="s">
        <v>3</v>
      </c>
      <c r="B5" s="91">
        <f>D5/$D$74</f>
        <v>1.9766095464387023E-2</v>
      </c>
      <c r="C5" s="51" t="s">
        <v>25</v>
      </c>
      <c r="D5" s="50">
        <f>4558+34</f>
        <v>4592</v>
      </c>
      <c r="E5" s="49"/>
      <c r="F5" s="49"/>
      <c r="G5" s="49"/>
      <c r="H5" s="48">
        <f>J5/J74</f>
        <v>2.1973536194915669E-2</v>
      </c>
      <c r="I5" s="49" t="s">
        <v>15</v>
      </c>
      <c r="J5" s="50">
        <f>11541+140</f>
        <v>11681</v>
      </c>
      <c r="K5" s="48"/>
      <c r="L5" s="49"/>
      <c r="M5" s="50"/>
      <c r="N5" s="1"/>
      <c r="O5" s="1"/>
      <c r="P5" s="87"/>
      <c r="Q5" s="87"/>
      <c r="R5" s="87"/>
      <c r="S5" s="87"/>
      <c r="T5" s="87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</row>
    <row r="6" spans="1:828" s="10" customFormat="1" ht="18" x14ac:dyDescent="0.2">
      <c r="A6" s="26"/>
      <c r="B6" s="52"/>
      <c r="C6" s="51"/>
      <c r="D6" s="52"/>
      <c r="E6" s="51"/>
      <c r="F6" s="51"/>
      <c r="G6" s="51"/>
      <c r="H6" s="53"/>
      <c r="I6" s="54"/>
      <c r="J6" s="55"/>
      <c r="K6" s="53"/>
      <c r="L6" s="54"/>
      <c r="M6" s="55"/>
      <c r="N6" s="1"/>
      <c r="O6" s="1"/>
      <c r="P6" s="87"/>
      <c r="Q6" s="87"/>
      <c r="R6" s="87"/>
      <c r="S6" s="87"/>
      <c r="T6" s="87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</row>
    <row r="7" spans="1:828" s="10" customFormat="1" ht="18" x14ac:dyDescent="0.2">
      <c r="A7" s="26"/>
      <c r="B7" s="52"/>
      <c r="C7" s="51"/>
      <c r="D7" s="52"/>
      <c r="E7" s="51"/>
      <c r="F7" s="51"/>
      <c r="G7" s="51"/>
      <c r="H7" s="53"/>
      <c r="I7" s="51"/>
      <c r="J7" s="52"/>
      <c r="K7" s="53"/>
      <c r="L7" s="51"/>
      <c r="M7" s="52"/>
      <c r="N7" s="1"/>
      <c r="O7" s="1"/>
      <c r="P7" s="87"/>
      <c r="Q7" s="87"/>
      <c r="R7" s="87"/>
      <c r="S7" s="87"/>
      <c r="T7" s="87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</row>
    <row r="8" spans="1:828" s="10" customFormat="1" ht="18" x14ac:dyDescent="0.2">
      <c r="A8" s="26"/>
      <c r="B8" s="52"/>
      <c r="C8" s="51"/>
      <c r="D8" s="52"/>
      <c r="E8" s="51"/>
      <c r="F8" s="51"/>
      <c r="G8" s="51"/>
      <c r="H8" s="53"/>
      <c r="I8" s="51"/>
      <c r="J8" s="52"/>
      <c r="K8" s="53"/>
      <c r="L8" s="51"/>
      <c r="M8" s="52"/>
      <c r="N8" s="1"/>
      <c r="O8" s="1"/>
      <c r="P8" s="87"/>
      <c r="Q8" s="87"/>
      <c r="R8" s="87"/>
      <c r="S8" s="87"/>
      <c r="T8" s="87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</row>
    <row r="9" spans="1:828" s="10" customFormat="1" ht="18" x14ac:dyDescent="0.2">
      <c r="A9" s="26"/>
      <c r="B9" s="52"/>
      <c r="C9" s="51"/>
      <c r="D9" s="52"/>
      <c r="E9" s="51"/>
      <c r="F9" s="51"/>
      <c r="G9" s="51"/>
      <c r="H9" s="53"/>
      <c r="I9" s="51"/>
      <c r="J9" s="52"/>
      <c r="K9" s="53"/>
      <c r="L9" s="51"/>
      <c r="M9" s="52"/>
      <c r="N9" s="1"/>
      <c r="O9" s="1"/>
      <c r="P9" s="87"/>
      <c r="Q9" s="87"/>
      <c r="R9" s="87"/>
      <c r="S9" s="87"/>
      <c r="T9" s="87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</row>
    <row r="10" spans="1:828" s="10" customFormat="1" ht="19" thickBot="1" x14ac:dyDescent="0.25">
      <c r="A10" s="26"/>
      <c r="B10" s="52"/>
      <c r="C10" s="51"/>
      <c r="D10" s="52"/>
      <c r="E10" s="51"/>
      <c r="F10" s="51"/>
      <c r="G10" s="51"/>
      <c r="H10" s="53"/>
      <c r="I10" s="51"/>
      <c r="J10" s="52"/>
      <c r="K10" s="53"/>
      <c r="L10" s="51"/>
      <c r="M10" s="52"/>
      <c r="N10" s="1"/>
      <c r="O10" s="1"/>
      <c r="P10" s="87"/>
      <c r="Q10" s="87"/>
      <c r="R10" s="87"/>
      <c r="S10" s="87"/>
      <c r="T10" s="87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</row>
    <row r="11" spans="1:828" s="7" customFormat="1" ht="19" x14ac:dyDescent="0.2">
      <c r="A11" s="22" t="s">
        <v>4</v>
      </c>
      <c r="B11" s="48">
        <f t="shared" ref="B11:B66" si="0">D11/$D$74</f>
        <v>0.28212743794040041</v>
      </c>
      <c r="C11" s="40" t="s">
        <v>26</v>
      </c>
      <c r="D11" s="41">
        <f>65534+9</f>
        <v>65543</v>
      </c>
      <c r="E11" s="40"/>
      <c r="F11" s="40"/>
      <c r="G11" s="40"/>
      <c r="H11" s="39">
        <f>J11/J74</f>
        <v>0.20742333434914614</v>
      </c>
      <c r="I11" s="40" t="s">
        <v>13</v>
      </c>
      <c r="J11" s="41">
        <v>110265</v>
      </c>
      <c r="K11" s="39"/>
      <c r="L11" s="40"/>
      <c r="M11" s="41"/>
      <c r="N11" s="1"/>
      <c r="O11" s="1"/>
      <c r="P11" s="87"/>
      <c r="Q11" s="87"/>
      <c r="R11" s="87"/>
      <c r="S11" s="87"/>
      <c r="T11" s="8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</row>
    <row r="12" spans="1:828" s="8" customFormat="1" ht="18" x14ac:dyDescent="0.2">
      <c r="A12" s="27"/>
      <c r="B12" s="43"/>
      <c r="C12" s="43"/>
      <c r="D12" s="44"/>
      <c r="E12" s="43"/>
      <c r="F12" s="43"/>
      <c r="G12" s="43"/>
      <c r="H12" s="42"/>
      <c r="I12" s="43"/>
      <c r="J12" s="44"/>
      <c r="K12" s="42"/>
      <c r="L12" s="43"/>
      <c r="M12" s="44"/>
      <c r="N12" s="1"/>
      <c r="O12" s="1"/>
      <c r="P12" s="87"/>
      <c r="Q12" s="87"/>
      <c r="R12" s="87"/>
      <c r="S12" s="87"/>
      <c r="T12" s="8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</row>
    <row r="13" spans="1:828" s="8" customFormat="1" ht="18" x14ac:dyDescent="0.2">
      <c r="A13" s="27"/>
      <c r="B13" s="43"/>
      <c r="C13" s="43"/>
      <c r="D13" s="44"/>
      <c r="E13" s="43"/>
      <c r="F13" s="43"/>
      <c r="G13" s="43"/>
      <c r="H13" s="42"/>
      <c r="I13" s="56"/>
      <c r="J13" s="57"/>
      <c r="K13" s="42"/>
      <c r="L13" s="56"/>
      <c r="M13" s="57"/>
      <c r="N13" s="1"/>
      <c r="O13" s="1"/>
      <c r="P13" s="87"/>
      <c r="Q13" s="87"/>
      <c r="R13" s="87"/>
      <c r="S13" s="87"/>
      <c r="T13" s="8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</row>
    <row r="14" spans="1:828" s="8" customFormat="1" ht="18" x14ac:dyDescent="0.2">
      <c r="A14" s="27"/>
      <c r="B14" s="43"/>
      <c r="C14" s="43"/>
      <c r="D14" s="44"/>
      <c r="E14" s="43"/>
      <c r="F14" s="43"/>
      <c r="G14" s="43"/>
      <c r="H14" s="42"/>
      <c r="I14" s="56"/>
      <c r="J14" s="57"/>
      <c r="K14" s="42"/>
      <c r="L14" s="56"/>
      <c r="M14" s="57"/>
      <c r="N14" s="1"/>
      <c r="O14" s="1"/>
      <c r="P14" s="87"/>
      <c r="Q14" s="87"/>
      <c r="R14" s="87"/>
      <c r="S14" s="87"/>
      <c r="T14" s="8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</row>
    <row r="15" spans="1:828" s="8" customFormat="1" ht="18" x14ac:dyDescent="0.2">
      <c r="A15" s="27"/>
      <c r="B15" s="43"/>
      <c r="C15" s="43"/>
      <c r="D15" s="44"/>
      <c r="E15" s="43"/>
      <c r="F15" s="43"/>
      <c r="G15" s="43"/>
      <c r="H15" s="42"/>
      <c r="I15" s="56"/>
      <c r="J15" s="57"/>
      <c r="K15" s="42"/>
      <c r="L15" s="56"/>
      <c r="M15" s="57"/>
      <c r="N15" s="1"/>
      <c r="O15" s="1"/>
      <c r="P15" s="87"/>
      <c r="Q15" s="87"/>
      <c r="R15" s="87"/>
      <c r="S15" s="87"/>
      <c r="T15" s="8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</row>
    <row r="16" spans="1:828" s="8" customFormat="1" ht="18" x14ac:dyDescent="0.2">
      <c r="A16" s="27"/>
      <c r="B16" s="43"/>
      <c r="C16" s="43"/>
      <c r="D16" s="44"/>
      <c r="E16" s="43"/>
      <c r="F16" s="43"/>
      <c r="G16" s="43"/>
      <c r="H16" s="42"/>
      <c r="I16" s="56"/>
      <c r="J16" s="57"/>
      <c r="K16" s="42"/>
      <c r="L16" s="56"/>
      <c r="M16" s="57"/>
      <c r="N16" s="1"/>
      <c r="O16" s="1"/>
      <c r="P16" s="87"/>
      <c r="Q16" s="87"/>
      <c r="R16" s="87"/>
      <c r="S16" s="87"/>
      <c r="T16" s="87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</row>
    <row r="17" spans="1:828" s="8" customFormat="1" ht="18" x14ac:dyDescent="0.2">
      <c r="A17" s="27"/>
      <c r="B17" s="43"/>
      <c r="C17" s="43"/>
      <c r="D17" s="44"/>
      <c r="E17" s="43"/>
      <c r="F17" s="43"/>
      <c r="G17" s="43"/>
      <c r="H17" s="42"/>
      <c r="I17" s="56"/>
      <c r="J17" s="57"/>
      <c r="K17" s="42"/>
      <c r="L17" s="56"/>
      <c r="M17" s="57"/>
      <c r="N17" s="1"/>
      <c r="O17" s="1"/>
      <c r="P17" s="87"/>
      <c r="Q17" s="87"/>
      <c r="R17" s="87"/>
      <c r="S17" s="87"/>
      <c r="T17" s="8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</row>
    <row r="18" spans="1:828" s="8" customFormat="1" ht="18" x14ac:dyDescent="0.2">
      <c r="A18" s="27"/>
      <c r="B18" s="43"/>
      <c r="C18" s="43"/>
      <c r="D18" s="44"/>
      <c r="E18" s="43"/>
      <c r="F18" s="43"/>
      <c r="G18" s="43"/>
      <c r="H18" s="42"/>
      <c r="I18" s="56"/>
      <c r="J18" s="57"/>
      <c r="K18" s="42"/>
      <c r="L18" s="56"/>
      <c r="M18" s="57"/>
      <c r="N18" s="1"/>
      <c r="O18" s="1"/>
      <c r="P18" s="87"/>
      <c r="Q18" s="87"/>
      <c r="R18" s="87"/>
      <c r="S18" s="87"/>
      <c r="T18" s="87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</row>
    <row r="19" spans="1:828" s="8" customFormat="1" ht="19" thickBot="1" x14ac:dyDescent="0.25">
      <c r="A19" s="23"/>
      <c r="B19" s="43"/>
      <c r="C19" s="43"/>
      <c r="D19" s="44"/>
      <c r="E19" s="43"/>
      <c r="F19" s="43"/>
      <c r="G19" s="43"/>
      <c r="H19" s="42"/>
      <c r="I19" s="43"/>
      <c r="J19" s="44"/>
      <c r="K19" s="42"/>
      <c r="L19" s="43"/>
      <c r="M19" s="44"/>
      <c r="N19" s="1"/>
      <c r="O19" s="1"/>
      <c r="P19" s="87"/>
      <c r="Q19" s="87"/>
      <c r="R19" s="87"/>
      <c r="S19" s="87"/>
      <c r="T19" s="87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</row>
    <row r="20" spans="1:828" s="9" customFormat="1" ht="19" x14ac:dyDescent="0.2">
      <c r="A20" s="25" t="s">
        <v>5</v>
      </c>
      <c r="B20" s="92">
        <f t="shared" si="0"/>
        <v>6.1945531321427189E-2</v>
      </c>
      <c r="C20" s="49" t="s">
        <v>27</v>
      </c>
      <c r="D20" s="50">
        <f>14365+26</f>
        <v>14391</v>
      </c>
      <c r="E20" s="49"/>
      <c r="F20" s="49"/>
      <c r="G20" s="49"/>
      <c r="H20" s="48">
        <f>SUM(J20:J23)/J74</f>
        <v>4.9857598091776804E-2</v>
      </c>
      <c r="I20" s="49" t="s">
        <v>17</v>
      </c>
      <c r="J20" s="50">
        <f>2286+170</f>
        <v>2456</v>
      </c>
      <c r="K20" s="48"/>
      <c r="L20" s="49"/>
      <c r="M20" s="50"/>
      <c r="N20" s="1"/>
      <c r="O20" s="1"/>
      <c r="P20" s="87"/>
      <c r="Q20" s="87"/>
      <c r="R20" s="87"/>
      <c r="S20" s="87"/>
      <c r="T20" s="87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</row>
    <row r="21" spans="1:828" s="10" customFormat="1" ht="18" x14ac:dyDescent="0.2">
      <c r="A21" s="26"/>
      <c r="B21" s="51"/>
      <c r="C21" s="51"/>
      <c r="D21" s="52"/>
      <c r="E21" s="51"/>
      <c r="F21" s="51"/>
      <c r="G21" s="51"/>
      <c r="H21" s="53"/>
      <c r="I21" s="51" t="s">
        <v>18</v>
      </c>
      <c r="J21" s="52">
        <f>16624+3325</f>
        <v>19949</v>
      </c>
      <c r="K21" s="53"/>
      <c r="L21" s="51"/>
      <c r="M21" s="52"/>
      <c r="N21" s="1"/>
      <c r="O21" s="1"/>
      <c r="P21" s="87"/>
      <c r="Q21" s="87"/>
      <c r="R21" s="87"/>
      <c r="S21" s="87"/>
      <c r="T21" s="87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</row>
    <row r="22" spans="1:828" s="10" customFormat="1" ht="18" x14ac:dyDescent="0.2">
      <c r="A22" s="26"/>
      <c r="B22" s="51"/>
      <c r="C22" s="51"/>
      <c r="D22" s="52"/>
      <c r="E22" s="51"/>
      <c r="F22" s="51"/>
      <c r="G22" s="51"/>
      <c r="H22" s="53"/>
      <c r="I22" s="51" t="s">
        <v>102</v>
      </c>
      <c r="J22" s="52">
        <f>849+159</f>
        <v>1008</v>
      </c>
      <c r="K22" s="53"/>
      <c r="L22" s="51"/>
      <c r="M22" s="52"/>
      <c r="N22" s="1"/>
      <c r="O22" s="1"/>
      <c r="P22" s="87"/>
      <c r="Q22" s="87"/>
      <c r="R22" s="87"/>
      <c r="S22" s="87"/>
      <c r="T22" s="87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</row>
    <row r="23" spans="1:828" s="10" customFormat="1" ht="18" x14ac:dyDescent="0.2">
      <c r="A23" s="26"/>
      <c r="B23" s="51"/>
      <c r="C23" s="51"/>
      <c r="D23" s="52"/>
      <c r="E23" s="51"/>
      <c r="F23" s="51"/>
      <c r="G23" s="51"/>
      <c r="H23" s="53"/>
      <c r="I23" s="51" t="s">
        <v>103</v>
      </c>
      <c r="J23" s="52">
        <f>2607+484</f>
        <v>3091</v>
      </c>
      <c r="K23" s="53"/>
      <c r="L23" s="51"/>
      <c r="M23" s="52"/>
      <c r="N23" s="1"/>
      <c r="O23" s="1"/>
      <c r="P23" s="87"/>
      <c r="Q23" s="87"/>
      <c r="R23" s="87"/>
      <c r="S23" s="87"/>
      <c r="T23" s="87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</row>
    <row r="24" spans="1:828" s="10" customFormat="1" ht="18" x14ac:dyDescent="0.2">
      <c r="A24" s="26"/>
      <c r="B24" s="51"/>
      <c r="C24" s="51"/>
      <c r="D24" s="52"/>
      <c r="E24" s="51"/>
      <c r="F24" s="51"/>
      <c r="G24" s="51"/>
      <c r="H24" s="53"/>
      <c r="I24" s="51"/>
      <c r="J24" s="52"/>
      <c r="K24" s="53"/>
      <c r="L24" s="51"/>
      <c r="M24" s="52"/>
      <c r="N24" s="1"/>
      <c r="O24" s="1"/>
      <c r="P24" s="87"/>
      <c r="Q24" s="87"/>
      <c r="R24" s="87"/>
      <c r="S24" s="87"/>
      <c r="T24" s="87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</row>
    <row r="25" spans="1:828" s="10" customFormat="1" ht="18" x14ac:dyDescent="0.2">
      <c r="A25" s="26"/>
      <c r="B25" s="51"/>
      <c r="C25" s="51"/>
      <c r="D25" s="52"/>
      <c r="E25" s="51"/>
      <c r="F25" s="51"/>
      <c r="G25" s="51"/>
      <c r="H25" s="53"/>
      <c r="I25" s="51"/>
      <c r="J25" s="52"/>
      <c r="K25" s="53"/>
      <c r="L25" s="51"/>
      <c r="M25" s="52"/>
      <c r="N25" s="1"/>
      <c r="O25" s="1"/>
      <c r="P25" s="87"/>
      <c r="Q25" s="87"/>
      <c r="R25" s="87"/>
      <c r="S25" s="87"/>
      <c r="T25" s="87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</row>
    <row r="26" spans="1:828" s="10" customFormat="1" ht="18" x14ac:dyDescent="0.2">
      <c r="A26" s="26"/>
      <c r="B26" s="51"/>
      <c r="C26" s="51"/>
      <c r="D26" s="52"/>
      <c r="E26" s="51"/>
      <c r="F26" s="51"/>
      <c r="G26" s="51"/>
      <c r="H26" s="53"/>
      <c r="I26" s="51"/>
      <c r="J26" s="52"/>
      <c r="K26" s="53"/>
      <c r="L26" s="51"/>
      <c r="M26" s="52"/>
      <c r="N26" s="1"/>
      <c r="O26" s="1"/>
      <c r="P26" s="87"/>
      <c r="Q26" s="87"/>
      <c r="R26" s="87"/>
      <c r="S26" s="87"/>
      <c r="T26" s="87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</row>
    <row r="27" spans="1:828" s="11" customFormat="1" ht="19" thickBot="1" x14ac:dyDescent="0.25">
      <c r="A27" s="28"/>
      <c r="B27" s="51"/>
      <c r="C27" s="59"/>
      <c r="D27" s="60"/>
      <c r="E27" s="59"/>
      <c r="F27" s="59"/>
      <c r="G27" s="59"/>
      <c r="H27" s="58"/>
      <c r="I27" s="59"/>
      <c r="J27" s="60"/>
      <c r="K27" s="58"/>
      <c r="L27" s="59"/>
      <c r="M27" s="60"/>
      <c r="N27" s="1"/>
      <c r="O27" s="1"/>
      <c r="P27" s="87"/>
      <c r="Q27" s="87"/>
      <c r="R27" s="87"/>
      <c r="S27" s="87"/>
      <c r="T27" s="87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</row>
    <row r="28" spans="1:828" s="8" customFormat="1" ht="19" x14ac:dyDescent="0.2">
      <c r="A28" s="23" t="s">
        <v>0</v>
      </c>
      <c r="B28" s="93">
        <f t="shared" si="0"/>
        <v>3.839581261810371E-3</v>
      </c>
      <c r="C28" s="43" t="s">
        <v>28</v>
      </c>
      <c r="D28" s="44">
        <f>885+7</f>
        <v>892</v>
      </c>
      <c r="E28" s="43"/>
      <c r="F28" s="43"/>
      <c r="G28" s="43"/>
      <c r="H28" s="61">
        <f>J28/J74</f>
        <v>1.0673559144760852E-2</v>
      </c>
      <c r="I28" s="43" t="s">
        <v>16</v>
      </c>
      <c r="J28" s="44">
        <f>5614+60</f>
        <v>5674</v>
      </c>
      <c r="K28" s="61"/>
      <c r="L28" s="43"/>
      <c r="M28" s="44"/>
      <c r="N28" s="1"/>
      <c r="O28" s="1"/>
      <c r="P28" s="87"/>
      <c r="Q28" s="87"/>
      <c r="R28" s="87"/>
      <c r="S28" s="87"/>
      <c r="T28" s="87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</row>
    <row r="29" spans="1:828" s="8" customFormat="1" ht="18" x14ac:dyDescent="0.2">
      <c r="A29" s="23"/>
      <c r="B29" s="43"/>
      <c r="C29" s="43"/>
      <c r="D29" s="44"/>
      <c r="E29" s="43"/>
      <c r="F29" s="43"/>
      <c r="G29" s="43"/>
      <c r="H29" s="42"/>
      <c r="I29" s="43"/>
      <c r="J29" s="44"/>
      <c r="K29" s="42"/>
      <c r="L29" s="43"/>
      <c r="M29" s="44"/>
      <c r="N29" s="1"/>
      <c r="O29" s="1"/>
      <c r="P29" s="87"/>
      <c r="Q29" s="87"/>
      <c r="R29" s="87"/>
      <c r="S29" s="87"/>
      <c r="T29" s="87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</row>
    <row r="30" spans="1:828" s="8" customFormat="1" ht="18" x14ac:dyDescent="0.2">
      <c r="A30" s="23"/>
      <c r="B30" s="43"/>
      <c r="C30" s="43"/>
      <c r="D30" s="44"/>
      <c r="E30" s="43"/>
      <c r="F30" s="43"/>
      <c r="G30" s="43"/>
      <c r="H30" s="42"/>
      <c r="I30" s="43"/>
      <c r="J30" s="44"/>
      <c r="K30" s="42"/>
      <c r="L30" s="43"/>
      <c r="M30" s="44"/>
      <c r="N30" s="1"/>
      <c r="O30" s="1"/>
      <c r="P30" s="87"/>
      <c r="Q30" s="87"/>
      <c r="R30" s="87"/>
      <c r="S30" s="87"/>
      <c r="T30" s="87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</row>
    <row r="31" spans="1:828" s="8" customFormat="1" ht="18" x14ac:dyDescent="0.2">
      <c r="A31" s="23"/>
      <c r="B31" s="43"/>
      <c r="C31" s="43"/>
      <c r="D31" s="44"/>
      <c r="E31" s="43"/>
      <c r="F31" s="43"/>
      <c r="G31" s="43"/>
      <c r="H31" s="42"/>
      <c r="I31" s="43"/>
      <c r="J31" s="44"/>
      <c r="K31" s="42"/>
      <c r="L31" s="43"/>
      <c r="M31" s="44"/>
      <c r="N31" s="1"/>
      <c r="O31" s="1"/>
      <c r="P31" s="87"/>
      <c r="Q31" s="87"/>
      <c r="R31" s="87"/>
      <c r="S31" s="87"/>
      <c r="T31" s="87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</row>
    <row r="32" spans="1:828" s="8" customFormat="1" ht="18" x14ac:dyDescent="0.2">
      <c r="A32" s="23"/>
      <c r="B32" s="43"/>
      <c r="C32" s="43"/>
      <c r="D32" s="44"/>
      <c r="E32" s="43"/>
      <c r="F32" s="43"/>
      <c r="G32" s="43"/>
      <c r="H32" s="42"/>
      <c r="I32" s="43"/>
      <c r="J32" s="44"/>
      <c r="K32" s="42"/>
      <c r="L32" s="43"/>
      <c r="M32" s="44"/>
      <c r="N32" s="1"/>
      <c r="O32" s="1"/>
      <c r="P32" s="87"/>
      <c r="Q32" s="87"/>
      <c r="R32" s="87"/>
      <c r="S32" s="87"/>
      <c r="T32" s="87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</row>
    <row r="33" spans="1:828" s="8" customFormat="1" ht="19" thickBot="1" x14ac:dyDescent="0.25">
      <c r="A33" s="24"/>
      <c r="B33" s="43"/>
      <c r="C33" s="46"/>
      <c r="D33" s="47"/>
      <c r="E33" s="46"/>
      <c r="F33" s="46"/>
      <c r="G33" s="46"/>
      <c r="H33" s="45"/>
      <c r="I33" s="46"/>
      <c r="J33" s="47"/>
      <c r="K33" s="45"/>
      <c r="L33" s="46"/>
      <c r="M33" s="47"/>
      <c r="N33" s="1"/>
      <c r="O33" s="1"/>
      <c r="P33" s="87"/>
      <c r="Q33" s="87"/>
      <c r="R33" s="87"/>
      <c r="S33" s="87"/>
      <c r="T33" s="87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</row>
    <row r="34" spans="1:828" s="10" customFormat="1" ht="19" x14ac:dyDescent="0.2">
      <c r="A34" s="25" t="s">
        <v>147</v>
      </c>
      <c r="B34" s="94">
        <f t="shared" si="0"/>
        <v>6.1304166290026128E-2</v>
      </c>
      <c r="C34" s="49" t="s">
        <v>118</v>
      </c>
      <c r="D34" s="50">
        <f>draft!D35+draft!D36+draft!D37</f>
        <v>14242</v>
      </c>
      <c r="E34" s="94">
        <f>SUM(G34:G41)/D74</f>
        <v>0.19672258164490761</v>
      </c>
      <c r="F34" s="51" t="s">
        <v>121</v>
      </c>
      <c r="G34" s="52">
        <f>3204+122+2</f>
        <v>3328</v>
      </c>
      <c r="H34" s="48">
        <f>SUM(J34:J38)/J74</f>
        <v>2.4616530660616937E-2</v>
      </c>
      <c r="I34" s="49" t="s">
        <v>14</v>
      </c>
      <c r="J34" s="50">
        <f>1461+11409</f>
        <v>12870</v>
      </c>
      <c r="K34" s="48">
        <f>SUM(M34:M42)/J74</f>
        <v>0.10643649100629428</v>
      </c>
      <c r="L34" s="49" t="s">
        <v>134</v>
      </c>
      <c r="M34" s="50">
        <f>282+1644+27+2</f>
        <v>1955</v>
      </c>
      <c r="N34" s="1"/>
      <c r="O34" s="1"/>
      <c r="P34" s="87"/>
      <c r="Q34" s="87"/>
      <c r="R34" s="87"/>
      <c r="S34" s="87"/>
      <c r="T34" s="87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</row>
    <row r="35" spans="1:828" s="10" customFormat="1" ht="18" x14ac:dyDescent="0.2">
      <c r="A35" s="88"/>
      <c r="D35" s="52"/>
      <c r="E35" s="51"/>
      <c r="F35" s="51" t="s">
        <v>111</v>
      </c>
      <c r="G35" s="52">
        <f>296+49+3</f>
        <v>348</v>
      </c>
      <c r="H35" s="70"/>
      <c r="I35" s="51"/>
      <c r="J35" s="52"/>
      <c r="K35" s="70"/>
      <c r="L35" s="51" t="s">
        <v>136</v>
      </c>
      <c r="M35" s="52">
        <f>10105+34296+2885+62</f>
        <v>47348</v>
      </c>
      <c r="N35" s="1"/>
      <c r="O35" s="1"/>
      <c r="P35" s="87"/>
      <c r="Q35" s="87"/>
      <c r="R35" s="87"/>
      <c r="S35" s="87"/>
      <c r="T35" s="87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</row>
    <row r="36" spans="1:828" s="10" customFormat="1" ht="18" x14ac:dyDescent="0.2">
      <c r="A36" s="26"/>
      <c r="D36" s="52"/>
      <c r="E36" s="51"/>
      <c r="F36" s="51" t="s">
        <v>113</v>
      </c>
      <c r="G36" s="52">
        <v>1663</v>
      </c>
      <c r="H36" s="53"/>
      <c r="I36" s="51" t="s">
        <v>100</v>
      </c>
      <c r="J36" s="52">
        <f>2+115</f>
        <v>117</v>
      </c>
      <c r="K36" s="53"/>
      <c r="L36" s="51" t="s">
        <v>139</v>
      </c>
      <c r="M36" s="52">
        <f>26+256</f>
        <v>282</v>
      </c>
      <c r="N36" s="1"/>
      <c r="O36" s="1"/>
      <c r="P36" s="87"/>
      <c r="Q36" s="87"/>
      <c r="R36" s="87"/>
      <c r="S36" s="87"/>
      <c r="T36" s="87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</row>
    <row r="37" spans="1:828" s="10" customFormat="1" ht="18" x14ac:dyDescent="0.2">
      <c r="A37" s="26"/>
      <c r="D37" s="52"/>
      <c r="E37" s="51"/>
      <c r="F37" s="51" t="s">
        <v>112</v>
      </c>
      <c r="G37" s="52">
        <v>38029</v>
      </c>
      <c r="H37" s="53"/>
      <c r="I37" s="51" t="s">
        <v>22</v>
      </c>
      <c r="J37" s="52">
        <f>8+49</f>
        <v>57</v>
      </c>
      <c r="K37" s="53"/>
      <c r="L37" s="51"/>
      <c r="M37" s="52"/>
      <c r="N37" s="1"/>
      <c r="O37" s="1"/>
      <c r="P37" s="87"/>
      <c r="Q37" s="87"/>
      <c r="R37" s="87"/>
      <c r="S37" s="87"/>
      <c r="T37" s="87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</row>
    <row r="38" spans="1:828" s="10" customFormat="1" ht="18" x14ac:dyDescent="0.2">
      <c r="A38" s="26"/>
      <c r="D38" s="52"/>
      <c r="E38" s="51"/>
      <c r="F38" s="10" t="s">
        <v>124</v>
      </c>
      <c r="G38" s="52">
        <v>497</v>
      </c>
      <c r="H38" s="53"/>
      <c r="I38" s="51" t="s">
        <v>101</v>
      </c>
      <c r="J38" s="52">
        <f>2+40</f>
        <v>42</v>
      </c>
      <c r="K38" s="53"/>
      <c r="L38" s="51" t="s">
        <v>140</v>
      </c>
      <c r="M38" s="52">
        <f>781+1398+85+2</f>
        <v>2266</v>
      </c>
      <c r="N38" s="1"/>
      <c r="O38" s="1"/>
      <c r="P38" s="87"/>
      <c r="Q38" s="87"/>
      <c r="R38" s="87"/>
      <c r="S38" s="87"/>
      <c r="T38" s="87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</row>
    <row r="39" spans="1:828" s="10" customFormat="1" ht="18" x14ac:dyDescent="0.2">
      <c r="A39" s="26"/>
      <c r="D39" s="52"/>
      <c r="E39" s="51"/>
      <c r="F39" s="10" t="s">
        <v>125</v>
      </c>
      <c r="G39" s="52">
        <v>30</v>
      </c>
      <c r="H39" s="53"/>
      <c r="I39" s="51"/>
      <c r="J39" s="52"/>
      <c r="K39" s="53"/>
      <c r="L39" s="51" t="s">
        <v>142</v>
      </c>
      <c r="M39" s="52">
        <f>614+1552+83</f>
        <v>2249</v>
      </c>
      <c r="N39" s="1"/>
      <c r="O39" s="1"/>
      <c r="P39" s="87"/>
      <c r="Q39" s="87"/>
      <c r="R39" s="87"/>
      <c r="S39" s="87"/>
      <c r="T39" s="87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</row>
    <row r="40" spans="1:828" s="10" customFormat="1" ht="18" x14ac:dyDescent="0.2">
      <c r="A40" s="26"/>
      <c r="D40" s="52"/>
      <c r="E40" s="51"/>
      <c r="F40" s="51" t="s">
        <v>126</v>
      </c>
      <c r="G40" s="52">
        <v>1793</v>
      </c>
      <c r="H40" s="53"/>
      <c r="I40" s="51"/>
      <c r="J40" s="52"/>
      <c r="K40" s="53"/>
      <c r="L40" s="51" t="s">
        <v>144</v>
      </c>
      <c r="M40" s="52">
        <f>185+202+9</f>
        <v>396</v>
      </c>
      <c r="N40" s="1"/>
      <c r="O40" s="1"/>
      <c r="P40" s="87"/>
      <c r="Q40" s="87"/>
      <c r="R40" s="87"/>
      <c r="S40" s="87"/>
      <c r="T40" s="87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</row>
    <row r="41" spans="1:828" s="10" customFormat="1" ht="18" x14ac:dyDescent="0.2">
      <c r="A41" s="26"/>
      <c r="D41" s="52"/>
      <c r="E41" s="51"/>
      <c r="F41" s="51" t="s">
        <v>131</v>
      </c>
      <c r="G41" s="52">
        <v>14</v>
      </c>
      <c r="H41" s="53"/>
      <c r="I41" s="51"/>
      <c r="J41" s="52"/>
      <c r="K41" s="53"/>
      <c r="L41" s="51" t="s">
        <v>145</v>
      </c>
      <c r="M41" s="52">
        <f>760+1012+156+10</f>
        <v>1938</v>
      </c>
      <c r="N41" s="1"/>
      <c r="O41" s="1"/>
      <c r="P41" s="87"/>
      <c r="Q41" s="87"/>
      <c r="R41" s="87"/>
      <c r="S41" s="87"/>
      <c r="T41" s="87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</row>
    <row r="42" spans="1:828" s="10" customFormat="1" ht="18" x14ac:dyDescent="0.2">
      <c r="A42" s="26"/>
      <c r="D42" s="52"/>
      <c r="E42" s="51"/>
      <c r="F42" s="51"/>
      <c r="G42" s="51"/>
      <c r="H42" s="53"/>
      <c r="I42" s="51"/>
      <c r="J42" s="52"/>
      <c r="K42" s="53"/>
      <c r="L42" s="51" t="s">
        <v>146</v>
      </c>
      <c r="M42" s="52">
        <f>71+68+8</f>
        <v>147</v>
      </c>
      <c r="N42" s="1"/>
      <c r="O42" s="1"/>
      <c r="P42" s="87"/>
      <c r="Q42" s="87"/>
      <c r="R42" s="87"/>
      <c r="S42" s="87"/>
      <c r="T42" s="87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</row>
    <row r="43" spans="1:828" s="10" customFormat="1" ht="18" x14ac:dyDescent="0.2">
      <c r="A43" s="26"/>
      <c r="C43" s="51"/>
      <c r="D43" s="52"/>
      <c r="E43" s="51"/>
      <c r="F43" s="51"/>
      <c r="G43" s="51"/>
      <c r="H43" s="53"/>
      <c r="I43" s="51"/>
      <c r="J43" s="52"/>
      <c r="K43" s="53"/>
      <c r="L43" s="51"/>
      <c r="M43" s="52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</row>
    <row r="44" spans="1:828" s="10" customFormat="1" ht="18" x14ac:dyDescent="0.2">
      <c r="A44" s="26"/>
      <c r="C44" s="51"/>
      <c r="D44" s="52"/>
      <c r="E44" s="51"/>
      <c r="F44" s="51"/>
      <c r="G44" s="51"/>
      <c r="H44" s="53"/>
      <c r="I44" s="51"/>
      <c r="J44" s="52"/>
      <c r="K44" s="53"/>
      <c r="L44" s="51"/>
      <c r="M44" s="52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</row>
    <row r="45" spans="1:828" s="10" customFormat="1" ht="18" x14ac:dyDescent="0.2">
      <c r="A45" s="26"/>
      <c r="C45" s="51"/>
      <c r="D45" s="52"/>
      <c r="E45" s="51"/>
      <c r="F45" s="51"/>
      <c r="G45" s="51"/>
      <c r="H45" s="53"/>
      <c r="I45" s="51"/>
      <c r="J45" s="52"/>
      <c r="K45" s="53"/>
      <c r="L45" s="51"/>
      <c r="M45" s="52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</row>
    <row r="46" spans="1:828" s="10" customFormat="1" ht="18" x14ac:dyDescent="0.2">
      <c r="A46" s="26"/>
      <c r="C46" s="51"/>
      <c r="D46" s="52"/>
      <c r="E46" s="51"/>
      <c r="F46" s="51"/>
      <c r="G46" s="51"/>
      <c r="H46" s="53"/>
      <c r="I46" s="51"/>
      <c r="J46" s="52"/>
      <c r="K46" s="53"/>
      <c r="L46" s="51"/>
      <c r="M46" s="52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</row>
    <row r="47" spans="1:828" s="80" customFormat="1" ht="19" x14ac:dyDescent="0.2">
      <c r="A47" s="78" t="s">
        <v>116</v>
      </c>
      <c r="B47" s="76">
        <f t="shared" si="0"/>
        <v>2.21679859846675E-3</v>
      </c>
      <c r="C47" s="79" t="s">
        <v>117</v>
      </c>
      <c r="D47" s="66">
        <v>515</v>
      </c>
      <c r="E47" s="95">
        <f>SUM(G47:G49)/D74</f>
        <v>4.9501327926927434E-3</v>
      </c>
      <c r="F47" s="90" t="s">
        <v>127</v>
      </c>
      <c r="G47" s="90">
        <f>898+140+14</f>
        <v>1052</v>
      </c>
      <c r="H47" s="65">
        <f>J47/J74</f>
        <v>9.3417156702295355E-3</v>
      </c>
      <c r="I47" s="79" t="s">
        <v>19</v>
      </c>
      <c r="J47" s="66">
        <f>806+4160</f>
        <v>4966</v>
      </c>
      <c r="K47" s="65">
        <f>SUM(M47:M49)/J74</f>
        <v>1.1860555235762632E-2</v>
      </c>
      <c r="L47" s="79" t="s">
        <v>133</v>
      </c>
      <c r="M47" s="66">
        <f>1439+4046+114+2</f>
        <v>5601</v>
      </c>
      <c r="N47" s="81"/>
      <c r="O47" s="1"/>
      <c r="P47" s="1"/>
      <c r="Q47" s="1"/>
      <c r="R47" s="1"/>
      <c r="S47" s="1"/>
      <c r="T47" s="1"/>
      <c r="U47" s="1"/>
      <c r="V47" s="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81"/>
      <c r="AR47" s="81"/>
      <c r="AS47" s="81"/>
      <c r="AT47" s="81"/>
      <c r="AU47" s="81"/>
      <c r="AV47" s="81"/>
      <c r="AW47" s="81"/>
      <c r="AX47" s="81"/>
      <c r="AY47" s="81"/>
      <c r="AZ47" s="81"/>
      <c r="BA47" s="81"/>
      <c r="BB47" s="81"/>
      <c r="BC47" s="81"/>
      <c r="BD47" s="81"/>
      <c r="BE47" s="81"/>
      <c r="BF47" s="81"/>
      <c r="BG47" s="81"/>
      <c r="BH47" s="81"/>
      <c r="BI47" s="81"/>
      <c r="BJ47" s="81"/>
      <c r="BK47" s="81"/>
      <c r="BL47" s="81"/>
      <c r="BM47" s="81"/>
      <c r="BN47" s="81"/>
      <c r="BO47" s="81"/>
      <c r="BP47" s="81"/>
      <c r="BQ47" s="81"/>
      <c r="BR47" s="81"/>
      <c r="BS47" s="81"/>
      <c r="BT47" s="81"/>
      <c r="BU47" s="81"/>
      <c r="BV47" s="81"/>
      <c r="BW47" s="81"/>
      <c r="BX47" s="81"/>
      <c r="BY47" s="81"/>
      <c r="BZ47" s="81"/>
      <c r="CA47" s="81"/>
      <c r="CB47" s="81"/>
      <c r="CC47" s="81"/>
      <c r="CD47" s="81"/>
      <c r="CE47" s="81"/>
      <c r="CF47" s="81"/>
      <c r="CG47" s="81"/>
      <c r="CH47" s="81"/>
      <c r="CI47" s="81"/>
      <c r="CJ47" s="81"/>
      <c r="CK47" s="81"/>
      <c r="CL47" s="81"/>
      <c r="CM47" s="81"/>
      <c r="CN47" s="81"/>
      <c r="CO47" s="81"/>
      <c r="CP47" s="81"/>
      <c r="CQ47" s="81"/>
      <c r="CR47" s="81"/>
      <c r="CS47" s="81"/>
      <c r="CT47" s="81"/>
      <c r="CU47" s="81"/>
      <c r="CV47" s="81"/>
      <c r="CW47" s="81"/>
      <c r="CX47" s="81"/>
      <c r="CY47" s="81"/>
      <c r="CZ47" s="81"/>
      <c r="DA47" s="81"/>
      <c r="DB47" s="81"/>
      <c r="DC47" s="81"/>
      <c r="DD47" s="81"/>
      <c r="DE47" s="81"/>
      <c r="DF47" s="81"/>
      <c r="DG47" s="81"/>
      <c r="DH47" s="81"/>
      <c r="DI47" s="81"/>
      <c r="DJ47" s="81"/>
      <c r="DK47" s="81"/>
      <c r="DL47" s="81"/>
      <c r="DM47" s="81"/>
      <c r="DN47" s="81"/>
      <c r="DO47" s="81"/>
      <c r="DP47" s="81"/>
      <c r="DQ47" s="81"/>
      <c r="DR47" s="81"/>
      <c r="DS47" s="81"/>
      <c r="DT47" s="81"/>
      <c r="DU47" s="81"/>
      <c r="DV47" s="81"/>
      <c r="DW47" s="81"/>
      <c r="DX47" s="81"/>
      <c r="DY47" s="81"/>
      <c r="DZ47" s="81"/>
      <c r="EA47" s="81"/>
      <c r="EB47" s="81"/>
      <c r="EC47" s="81"/>
      <c r="ED47" s="81"/>
      <c r="EE47" s="81"/>
      <c r="EF47" s="81"/>
      <c r="EG47" s="81"/>
      <c r="EH47" s="81"/>
      <c r="EI47" s="81"/>
      <c r="EJ47" s="81"/>
      <c r="EK47" s="81"/>
      <c r="EL47" s="81"/>
      <c r="EM47" s="81"/>
      <c r="EN47" s="81"/>
      <c r="EO47" s="81"/>
      <c r="EP47" s="81"/>
      <c r="EQ47" s="81"/>
      <c r="ER47" s="81"/>
      <c r="ES47" s="81"/>
      <c r="ET47" s="81"/>
      <c r="EU47" s="81"/>
      <c r="EV47" s="81"/>
      <c r="EW47" s="81"/>
      <c r="EX47" s="81"/>
      <c r="EY47" s="81"/>
      <c r="EZ47" s="81"/>
      <c r="FA47" s="81"/>
      <c r="FB47" s="81"/>
      <c r="FC47" s="81"/>
      <c r="FD47" s="81"/>
      <c r="FE47" s="81"/>
      <c r="FF47" s="81"/>
      <c r="FG47" s="81"/>
      <c r="FH47" s="81"/>
      <c r="FI47" s="81"/>
      <c r="FJ47" s="81"/>
      <c r="FK47" s="81"/>
      <c r="FL47" s="81"/>
      <c r="FM47" s="81"/>
      <c r="FN47" s="81"/>
      <c r="FO47" s="81"/>
      <c r="FP47" s="81"/>
      <c r="FQ47" s="81"/>
      <c r="FR47" s="81"/>
      <c r="FS47" s="81"/>
      <c r="FT47" s="81"/>
      <c r="FU47" s="81"/>
      <c r="FV47" s="81"/>
      <c r="FW47" s="81"/>
      <c r="FX47" s="81"/>
      <c r="FY47" s="81"/>
      <c r="FZ47" s="81"/>
      <c r="GA47" s="81"/>
      <c r="GB47" s="81"/>
      <c r="GC47" s="81"/>
      <c r="GD47" s="81"/>
      <c r="GE47" s="81"/>
      <c r="GF47" s="81"/>
      <c r="GG47" s="81"/>
      <c r="GH47" s="81"/>
      <c r="GI47" s="81"/>
      <c r="GJ47" s="81"/>
      <c r="GK47" s="81"/>
      <c r="GL47" s="81"/>
      <c r="GM47" s="81"/>
      <c r="GN47" s="81"/>
      <c r="GO47" s="81"/>
      <c r="GP47" s="81"/>
      <c r="GQ47" s="81"/>
      <c r="GR47" s="81"/>
      <c r="GS47" s="81"/>
      <c r="GT47" s="81"/>
      <c r="GU47" s="81"/>
      <c r="GV47" s="81"/>
      <c r="GW47" s="81"/>
      <c r="GX47" s="81"/>
      <c r="GY47" s="81"/>
      <c r="GZ47" s="81"/>
      <c r="HA47" s="81"/>
      <c r="HB47" s="81"/>
      <c r="HC47" s="81"/>
      <c r="HD47" s="81"/>
      <c r="HE47" s="81"/>
      <c r="HF47" s="81"/>
      <c r="HG47" s="81"/>
      <c r="HH47" s="81"/>
      <c r="HI47" s="81"/>
      <c r="HJ47" s="81"/>
      <c r="HK47" s="81"/>
      <c r="HL47" s="81"/>
      <c r="HM47" s="81"/>
      <c r="HN47" s="81"/>
      <c r="HO47" s="81"/>
      <c r="HP47" s="81"/>
      <c r="HQ47" s="81"/>
      <c r="HR47" s="81"/>
      <c r="HS47" s="81"/>
      <c r="HT47" s="81"/>
      <c r="HU47" s="81"/>
      <c r="HV47" s="81"/>
      <c r="HW47" s="81"/>
      <c r="HX47" s="81"/>
      <c r="HY47" s="81"/>
      <c r="HZ47" s="81"/>
      <c r="IA47" s="81"/>
      <c r="IB47" s="81"/>
      <c r="IC47" s="81"/>
      <c r="ID47" s="81"/>
      <c r="IE47" s="81"/>
      <c r="IF47" s="81"/>
      <c r="IG47" s="81"/>
      <c r="IH47" s="81"/>
      <c r="II47" s="81"/>
      <c r="IJ47" s="81"/>
      <c r="IK47" s="81"/>
      <c r="IL47" s="81"/>
      <c r="IM47" s="81"/>
      <c r="IN47" s="81"/>
      <c r="IO47" s="81"/>
      <c r="IP47" s="81"/>
      <c r="IQ47" s="81"/>
      <c r="IR47" s="81"/>
      <c r="IS47" s="81"/>
      <c r="IT47" s="81"/>
      <c r="IU47" s="81"/>
      <c r="IV47" s="81"/>
      <c r="IW47" s="81"/>
      <c r="IX47" s="81"/>
      <c r="IY47" s="81"/>
      <c r="IZ47" s="81"/>
      <c r="JA47" s="81"/>
      <c r="JB47" s="81"/>
      <c r="JC47" s="81"/>
      <c r="JD47" s="81"/>
      <c r="JE47" s="81"/>
      <c r="JF47" s="81"/>
      <c r="JG47" s="81"/>
      <c r="JH47" s="81"/>
      <c r="JI47" s="81"/>
      <c r="JJ47" s="81"/>
      <c r="JK47" s="81"/>
      <c r="JL47" s="81"/>
      <c r="JM47" s="81"/>
      <c r="JN47" s="81"/>
      <c r="JO47" s="81"/>
      <c r="JP47" s="81"/>
      <c r="JQ47" s="81"/>
      <c r="JR47" s="81"/>
      <c r="JS47" s="81"/>
      <c r="JT47" s="81"/>
      <c r="JU47" s="81"/>
      <c r="JV47" s="81"/>
      <c r="JW47" s="81"/>
      <c r="JX47" s="81"/>
      <c r="JY47" s="81"/>
      <c r="JZ47" s="81"/>
      <c r="KA47" s="81"/>
      <c r="KB47" s="81"/>
      <c r="KC47" s="81"/>
      <c r="KD47" s="81"/>
      <c r="KE47" s="81"/>
      <c r="KF47" s="81"/>
      <c r="KG47" s="81"/>
      <c r="KH47" s="81"/>
      <c r="KI47" s="81"/>
      <c r="KJ47" s="81"/>
      <c r="KK47" s="81"/>
      <c r="KL47" s="81"/>
      <c r="KM47" s="81"/>
      <c r="KN47" s="81"/>
      <c r="KO47" s="81"/>
      <c r="KP47" s="81"/>
      <c r="KQ47" s="81"/>
      <c r="KR47" s="81"/>
      <c r="KS47" s="81"/>
      <c r="KT47" s="81"/>
      <c r="KU47" s="81"/>
      <c r="KV47" s="81"/>
      <c r="KW47" s="81"/>
      <c r="KX47" s="81"/>
      <c r="KY47" s="81"/>
      <c r="KZ47" s="81"/>
      <c r="LA47" s="81"/>
      <c r="LB47" s="81"/>
      <c r="LC47" s="81"/>
      <c r="LD47" s="81"/>
      <c r="LE47" s="81"/>
      <c r="LF47" s="81"/>
      <c r="LG47" s="81"/>
      <c r="LH47" s="81"/>
      <c r="LI47" s="81"/>
      <c r="LJ47" s="81"/>
      <c r="LK47" s="81"/>
      <c r="LL47" s="81"/>
      <c r="LM47" s="81"/>
      <c r="LN47" s="81"/>
      <c r="LO47" s="81"/>
      <c r="LP47" s="81"/>
      <c r="LQ47" s="81"/>
      <c r="LR47" s="81"/>
      <c r="LS47" s="81"/>
      <c r="LT47" s="81"/>
      <c r="LU47" s="81"/>
      <c r="LV47" s="81"/>
      <c r="LW47" s="81"/>
      <c r="LX47" s="81"/>
      <c r="LY47" s="81"/>
      <c r="LZ47" s="81"/>
      <c r="MA47" s="81"/>
      <c r="MB47" s="81"/>
      <c r="MC47" s="81"/>
      <c r="MD47" s="81"/>
      <c r="ME47" s="81"/>
      <c r="MF47" s="81"/>
      <c r="MG47" s="81"/>
      <c r="MH47" s="81"/>
      <c r="MI47" s="81"/>
      <c r="MJ47" s="81"/>
      <c r="MK47" s="81"/>
      <c r="ML47" s="81"/>
      <c r="MM47" s="81"/>
      <c r="MN47" s="81"/>
      <c r="MO47" s="81"/>
      <c r="MP47" s="81"/>
      <c r="MQ47" s="81"/>
      <c r="MR47" s="81"/>
      <c r="MS47" s="81"/>
      <c r="MT47" s="81"/>
      <c r="MU47" s="81"/>
      <c r="MV47" s="81"/>
      <c r="MW47" s="81"/>
      <c r="MX47" s="81"/>
      <c r="MY47" s="81"/>
      <c r="MZ47" s="81"/>
      <c r="NA47" s="81"/>
      <c r="NB47" s="81"/>
      <c r="NC47" s="81"/>
      <c r="ND47" s="81"/>
      <c r="NE47" s="81"/>
      <c r="NF47" s="81"/>
      <c r="NG47" s="81"/>
      <c r="NH47" s="81"/>
      <c r="NI47" s="81"/>
      <c r="NJ47" s="81"/>
      <c r="NK47" s="81"/>
      <c r="NL47" s="81"/>
      <c r="NM47" s="81"/>
      <c r="NN47" s="81"/>
      <c r="NO47" s="81"/>
      <c r="NP47" s="81"/>
      <c r="NQ47" s="81"/>
      <c r="NR47" s="81"/>
      <c r="NS47" s="81"/>
      <c r="NT47" s="81"/>
      <c r="NU47" s="81"/>
      <c r="NV47" s="81"/>
      <c r="NW47" s="81"/>
      <c r="NX47" s="81"/>
      <c r="NY47" s="81"/>
      <c r="NZ47" s="81"/>
      <c r="OA47" s="81"/>
      <c r="OB47" s="81"/>
      <c r="OC47" s="81"/>
      <c r="OD47" s="81"/>
      <c r="OE47" s="81"/>
      <c r="OF47" s="81"/>
      <c r="OG47" s="81"/>
      <c r="OH47" s="81"/>
      <c r="OI47" s="81"/>
      <c r="OJ47" s="81"/>
      <c r="OK47" s="81"/>
      <c r="OL47" s="81"/>
      <c r="OM47" s="81"/>
      <c r="ON47" s="81"/>
      <c r="OO47" s="81"/>
      <c r="OP47" s="81"/>
      <c r="OQ47" s="81"/>
      <c r="OR47" s="81"/>
      <c r="OS47" s="81"/>
      <c r="OT47" s="81"/>
      <c r="OU47" s="81"/>
      <c r="OV47" s="81"/>
      <c r="OW47" s="81"/>
      <c r="OX47" s="81"/>
      <c r="OY47" s="81"/>
      <c r="OZ47" s="81"/>
      <c r="PA47" s="81"/>
      <c r="PB47" s="81"/>
      <c r="PC47" s="81"/>
      <c r="PD47" s="81"/>
      <c r="PE47" s="81"/>
      <c r="PF47" s="81"/>
      <c r="PG47" s="81"/>
      <c r="PH47" s="81"/>
      <c r="PI47" s="81"/>
      <c r="PJ47" s="81"/>
      <c r="PK47" s="81"/>
      <c r="PL47" s="81"/>
      <c r="PM47" s="81"/>
      <c r="PN47" s="81"/>
      <c r="PO47" s="81"/>
      <c r="PP47" s="81"/>
      <c r="PQ47" s="81"/>
      <c r="PR47" s="81"/>
      <c r="PS47" s="81"/>
      <c r="PT47" s="81"/>
      <c r="PU47" s="81"/>
      <c r="PV47" s="81"/>
      <c r="PW47" s="81"/>
      <c r="PX47" s="81"/>
      <c r="PY47" s="81"/>
      <c r="PZ47" s="81"/>
      <c r="QA47" s="81"/>
      <c r="QB47" s="81"/>
      <c r="QC47" s="81"/>
      <c r="QD47" s="81"/>
      <c r="QE47" s="81"/>
      <c r="QF47" s="81"/>
      <c r="QG47" s="81"/>
      <c r="QH47" s="81"/>
      <c r="QI47" s="81"/>
      <c r="QJ47" s="81"/>
      <c r="QK47" s="81"/>
      <c r="QL47" s="81"/>
      <c r="QM47" s="81"/>
      <c r="QN47" s="81"/>
      <c r="QO47" s="81"/>
      <c r="QP47" s="81"/>
      <c r="QQ47" s="81"/>
      <c r="QR47" s="81"/>
      <c r="QS47" s="81"/>
      <c r="QT47" s="81"/>
      <c r="QU47" s="81"/>
      <c r="QV47" s="81"/>
      <c r="QW47" s="81"/>
      <c r="QX47" s="81"/>
      <c r="QY47" s="81"/>
      <c r="QZ47" s="81"/>
      <c r="RA47" s="81"/>
      <c r="RB47" s="81"/>
      <c r="RC47" s="81"/>
      <c r="RD47" s="81"/>
      <c r="RE47" s="81"/>
      <c r="RF47" s="81"/>
      <c r="RG47" s="81"/>
      <c r="RH47" s="81"/>
      <c r="RI47" s="81"/>
      <c r="RJ47" s="81"/>
      <c r="RK47" s="81"/>
      <c r="RL47" s="81"/>
      <c r="RM47" s="81"/>
      <c r="RN47" s="81"/>
      <c r="RO47" s="81"/>
      <c r="RP47" s="81"/>
      <c r="RQ47" s="81"/>
      <c r="RR47" s="81"/>
      <c r="RS47" s="81"/>
      <c r="RT47" s="81"/>
      <c r="RU47" s="81"/>
      <c r="RV47" s="81"/>
      <c r="RW47" s="81"/>
      <c r="RX47" s="81"/>
      <c r="RY47" s="81"/>
      <c r="RZ47" s="81"/>
      <c r="SA47" s="81"/>
      <c r="SB47" s="81"/>
      <c r="SC47" s="81"/>
      <c r="SD47" s="81"/>
      <c r="SE47" s="81"/>
      <c r="SF47" s="81"/>
      <c r="SG47" s="81"/>
      <c r="SH47" s="81"/>
      <c r="SI47" s="81"/>
      <c r="SJ47" s="81"/>
      <c r="SK47" s="81"/>
      <c r="SL47" s="81"/>
      <c r="SM47" s="81"/>
      <c r="SN47" s="81"/>
      <c r="SO47" s="81"/>
      <c r="SP47" s="81"/>
      <c r="SQ47" s="81"/>
      <c r="SR47" s="81"/>
      <c r="SS47" s="81"/>
      <c r="ST47" s="81"/>
      <c r="SU47" s="81"/>
      <c r="SV47" s="81"/>
      <c r="SW47" s="81"/>
      <c r="SX47" s="81"/>
      <c r="SY47" s="81"/>
      <c r="SZ47" s="81"/>
      <c r="TA47" s="81"/>
      <c r="TB47" s="81"/>
      <c r="TC47" s="81"/>
      <c r="TD47" s="81"/>
      <c r="TE47" s="81"/>
      <c r="TF47" s="81"/>
      <c r="TG47" s="81"/>
      <c r="TH47" s="81"/>
      <c r="TI47" s="81"/>
      <c r="TJ47" s="81"/>
      <c r="TK47" s="81"/>
      <c r="TL47" s="81"/>
      <c r="TM47" s="81"/>
      <c r="TN47" s="81"/>
      <c r="TO47" s="81"/>
      <c r="TP47" s="81"/>
      <c r="TQ47" s="81"/>
      <c r="TR47" s="81"/>
      <c r="TS47" s="81"/>
      <c r="TT47" s="81"/>
      <c r="TU47" s="81"/>
      <c r="TV47" s="81"/>
      <c r="TW47" s="81"/>
      <c r="TX47" s="81"/>
      <c r="TY47" s="81"/>
      <c r="TZ47" s="81"/>
      <c r="UA47" s="81"/>
      <c r="UB47" s="81"/>
      <c r="UC47" s="81"/>
      <c r="UD47" s="81"/>
      <c r="UE47" s="81"/>
      <c r="UF47" s="81"/>
      <c r="UG47" s="81"/>
      <c r="UH47" s="81"/>
      <c r="UI47" s="81"/>
      <c r="UJ47" s="81"/>
      <c r="UK47" s="81"/>
      <c r="UL47" s="81"/>
      <c r="UM47" s="81"/>
      <c r="UN47" s="81"/>
      <c r="UO47" s="81"/>
      <c r="UP47" s="81"/>
      <c r="UQ47" s="81"/>
      <c r="UR47" s="81"/>
      <c r="US47" s="81"/>
      <c r="UT47" s="81"/>
      <c r="UU47" s="81"/>
      <c r="UV47" s="81"/>
      <c r="UW47" s="81"/>
      <c r="UX47" s="81"/>
      <c r="UY47" s="81"/>
      <c r="UZ47" s="81"/>
      <c r="VA47" s="81"/>
      <c r="VB47" s="81"/>
      <c r="VC47" s="81"/>
      <c r="VD47" s="81"/>
      <c r="VE47" s="81"/>
      <c r="VF47" s="81"/>
      <c r="VG47" s="81"/>
      <c r="VH47" s="81"/>
      <c r="VI47" s="81"/>
      <c r="VJ47" s="81"/>
      <c r="VK47" s="81"/>
      <c r="VL47" s="81"/>
      <c r="VM47" s="81"/>
      <c r="VN47" s="81"/>
      <c r="VO47" s="81"/>
      <c r="VP47" s="81"/>
      <c r="VQ47" s="81"/>
      <c r="VR47" s="81"/>
      <c r="VS47" s="81"/>
      <c r="VT47" s="81"/>
      <c r="VU47" s="81"/>
      <c r="VV47" s="81"/>
      <c r="VW47" s="81"/>
      <c r="VX47" s="81"/>
      <c r="VY47" s="81"/>
      <c r="VZ47" s="81"/>
      <c r="WA47" s="81"/>
      <c r="WB47" s="81"/>
      <c r="WC47" s="81"/>
      <c r="WD47" s="81"/>
      <c r="WE47" s="81"/>
      <c r="WF47" s="81"/>
      <c r="WG47" s="81"/>
      <c r="WH47" s="81"/>
      <c r="WI47" s="81"/>
      <c r="WJ47" s="81"/>
      <c r="WK47" s="81"/>
      <c r="WL47" s="81"/>
      <c r="WM47" s="81"/>
      <c r="WN47" s="81"/>
      <c r="WO47" s="81"/>
      <c r="WP47" s="81"/>
      <c r="WQ47" s="81"/>
      <c r="WR47" s="81"/>
      <c r="WS47" s="81"/>
      <c r="WT47" s="81"/>
      <c r="WU47" s="81"/>
      <c r="WV47" s="81"/>
      <c r="WW47" s="81"/>
      <c r="WX47" s="81"/>
      <c r="WY47" s="81"/>
      <c r="WZ47" s="81"/>
      <c r="XA47" s="81"/>
      <c r="XB47" s="81"/>
      <c r="XC47" s="81"/>
      <c r="XD47" s="81"/>
      <c r="XE47" s="81"/>
      <c r="XF47" s="81"/>
      <c r="XG47" s="81"/>
      <c r="XH47" s="81"/>
      <c r="XI47" s="81"/>
      <c r="XJ47" s="81"/>
      <c r="XK47" s="81"/>
      <c r="XL47" s="81"/>
      <c r="XM47" s="81"/>
      <c r="XN47" s="81"/>
      <c r="XO47" s="81"/>
      <c r="XP47" s="81"/>
      <c r="XQ47" s="81"/>
      <c r="XR47" s="81"/>
      <c r="XS47" s="81"/>
      <c r="XT47" s="81"/>
      <c r="XU47" s="81"/>
      <c r="XV47" s="81"/>
      <c r="XW47" s="81"/>
      <c r="XX47" s="81"/>
      <c r="XY47" s="81"/>
      <c r="XZ47" s="81"/>
      <c r="YA47" s="81"/>
      <c r="YB47" s="81"/>
      <c r="YC47" s="81"/>
      <c r="YD47" s="81"/>
      <c r="YE47" s="81"/>
      <c r="YF47" s="81"/>
      <c r="YG47" s="81"/>
      <c r="YH47" s="81"/>
      <c r="YI47" s="81"/>
      <c r="YJ47" s="81"/>
      <c r="YK47" s="81"/>
      <c r="YL47" s="81"/>
      <c r="YM47" s="81"/>
      <c r="YN47" s="81"/>
      <c r="YO47" s="81"/>
      <c r="YP47" s="81"/>
      <c r="YQ47" s="81"/>
      <c r="YR47" s="81"/>
      <c r="YS47" s="81"/>
      <c r="YT47" s="81"/>
      <c r="YU47" s="81"/>
      <c r="YV47" s="81"/>
      <c r="YW47" s="81"/>
      <c r="YX47" s="81"/>
      <c r="YY47" s="81"/>
      <c r="YZ47" s="81"/>
      <c r="ZA47" s="81"/>
      <c r="ZB47" s="81"/>
      <c r="ZC47" s="81"/>
      <c r="ZD47" s="81"/>
      <c r="ZE47" s="81"/>
      <c r="ZF47" s="81"/>
      <c r="ZG47" s="81"/>
      <c r="ZH47" s="81"/>
      <c r="ZI47" s="81"/>
      <c r="ZJ47" s="81"/>
      <c r="ZK47" s="81"/>
      <c r="ZL47" s="81"/>
      <c r="ZM47" s="81"/>
      <c r="ZN47" s="81"/>
      <c r="ZO47" s="81"/>
      <c r="ZP47" s="81"/>
      <c r="ZQ47" s="81"/>
      <c r="ZR47" s="81"/>
      <c r="ZS47" s="81"/>
      <c r="ZT47" s="81"/>
      <c r="ZU47" s="81"/>
      <c r="ZV47" s="81"/>
      <c r="ZW47" s="81"/>
      <c r="ZX47" s="81"/>
      <c r="ZY47" s="81"/>
      <c r="ZZ47" s="81"/>
      <c r="AAA47" s="81"/>
      <c r="AAB47" s="81"/>
      <c r="AAC47" s="81"/>
      <c r="AAD47" s="81"/>
      <c r="AAE47" s="81"/>
      <c r="AAF47" s="81"/>
      <c r="AAG47" s="81"/>
      <c r="AAH47" s="81"/>
      <c r="AAI47" s="81"/>
      <c r="AAJ47" s="81"/>
      <c r="AAK47" s="81"/>
      <c r="AAL47" s="81"/>
      <c r="AAM47" s="81"/>
      <c r="AAN47" s="81"/>
      <c r="AAO47" s="81"/>
      <c r="AAP47" s="81"/>
      <c r="AAQ47" s="81"/>
      <c r="AAR47" s="81"/>
      <c r="AAS47" s="81"/>
      <c r="AAT47" s="81"/>
      <c r="AAU47" s="81"/>
      <c r="AAV47" s="81"/>
      <c r="AAW47" s="81"/>
      <c r="AAX47" s="81"/>
      <c r="AAY47" s="81"/>
      <c r="AAZ47" s="81"/>
      <c r="ABA47" s="81"/>
      <c r="ABB47" s="81"/>
      <c r="ABC47" s="81"/>
      <c r="ABD47" s="81"/>
      <c r="ABE47" s="81"/>
      <c r="ABF47" s="81"/>
      <c r="ABG47" s="81"/>
      <c r="ABH47" s="81"/>
      <c r="ABI47" s="81"/>
      <c r="ABJ47" s="81"/>
      <c r="ABK47" s="81"/>
      <c r="ABL47" s="81"/>
      <c r="ABM47" s="81"/>
      <c r="ABN47" s="81"/>
      <c r="ABO47" s="81"/>
      <c r="ABP47" s="81"/>
      <c r="ABQ47" s="81"/>
      <c r="ABR47" s="81"/>
      <c r="ABS47" s="81"/>
      <c r="ABT47" s="81"/>
      <c r="ABU47" s="81"/>
      <c r="ABV47" s="81"/>
      <c r="ABW47" s="81"/>
      <c r="ABX47" s="81"/>
      <c r="ABY47" s="81"/>
      <c r="ABZ47" s="81"/>
      <c r="ACA47" s="81"/>
      <c r="ACB47" s="81"/>
      <c r="ACC47" s="81"/>
      <c r="ACD47" s="81"/>
      <c r="ACE47" s="81"/>
      <c r="ACF47" s="81"/>
      <c r="ACG47" s="81"/>
      <c r="ACH47" s="81"/>
      <c r="ACI47" s="81"/>
      <c r="ACJ47" s="81"/>
      <c r="ACK47" s="81"/>
      <c r="ACL47" s="81"/>
      <c r="ACM47" s="81"/>
      <c r="ACN47" s="81"/>
      <c r="ACO47" s="81"/>
      <c r="ACP47" s="81"/>
      <c r="ACQ47" s="81"/>
      <c r="ACR47" s="81"/>
      <c r="ACS47" s="81"/>
      <c r="ACT47" s="81"/>
      <c r="ACU47" s="81"/>
      <c r="ACV47" s="81"/>
      <c r="ACW47" s="81"/>
      <c r="ACX47" s="81"/>
      <c r="ACY47" s="81"/>
      <c r="ACZ47" s="81"/>
      <c r="ADA47" s="81"/>
      <c r="ADB47" s="81"/>
      <c r="ADC47" s="81"/>
      <c r="ADD47" s="81"/>
      <c r="ADE47" s="81"/>
      <c r="ADF47" s="81"/>
      <c r="ADG47" s="81"/>
      <c r="ADH47" s="81"/>
      <c r="ADI47" s="81"/>
      <c r="ADJ47" s="81"/>
      <c r="ADK47" s="81"/>
      <c r="ADL47" s="81"/>
      <c r="ADM47" s="81"/>
      <c r="ADN47" s="81"/>
      <c r="ADO47" s="81"/>
      <c r="ADP47" s="81"/>
      <c r="ADQ47" s="81"/>
      <c r="ADR47" s="81"/>
      <c r="ADS47" s="81"/>
      <c r="ADT47" s="81"/>
      <c r="ADU47" s="81"/>
      <c r="ADV47" s="81"/>
      <c r="ADW47" s="81"/>
      <c r="ADX47" s="81"/>
      <c r="ADY47" s="81"/>
      <c r="ADZ47" s="81"/>
      <c r="AEA47" s="81"/>
      <c r="AEB47" s="81"/>
      <c r="AEC47" s="81"/>
      <c r="AED47" s="81"/>
      <c r="AEE47" s="81"/>
      <c r="AEF47" s="81"/>
      <c r="AEG47" s="81"/>
      <c r="AEH47" s="81"/>
      <c r="AEI47" s="81"/>
      <c r="AEJ47" s="81"/>
      <c r="AEK47" s="81"/>
      <c r="AEL47" s="81"/>
      <c r="AEM47" s="81"/>
      <c r="AEN47" s="81"/>
      <c r="AEO47" s="81"/>
      <c r="AEP47" s="81"/>
      <c r="AEQ47" s="81"/>
      <c r="AER47" s="81"/>
      <c r="AES47" s="81"/>
      <c r="AET47" s="81"/>
      <c r="AEU47" s="81"/>
      <c r="AEV47" s="81"/>
    </row>
    <row r="48" spans="1:828" s="10" customFormat="1" ht="18" x14ac:dyDescent="0.2">
      <c r="A48" s="29"/>
      <c r="D48" s="52"/>
      <c r="E48" s="51"/>
      <c r="F48" s="10" t="s">
        <v>128</v>
      </c>
      <c r="G48" s="52">
        <f>66</f>
        <v>66</v>
      </c>
      <c r="H48" s="53"/>
      <c r="K48" s="53"/>
      <c r="L48" s="51" t="s">
        <v>135</v>
      </c>
      <c r="M48" s="52">
        <f>179+281+2</f>
        <v>462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</row>
    <row r="49" spans="1:828" s="10" customFormat="1" ht="18" x14ac:dyDescent="0.2">
      <c r="A49" s="29"/>
      <c r="D49" s="52"/>
      <c r="E49" s="51"/>
      <c r="F49" s="10" t="s">
        <v>129</v>
      </c>
      <c r="G49" s="52">
        <v>32</v>
      </c>
      <c r="H49" s="53"/>
      <c r="K49" s="53"/>
      <c r="L49" s="51" t="s">
        <v>143</v>
      </c>
      <c r="M49" s="52">
        <f>136+99+7</f>
        <v>242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</row>
    <row r="50" spans="1:828" s="10" customFormat="1" ht="18" x14ac:dyDescent="0.2">
      <c r="A50" s="29"/>
      <c r="D50" s="52"/>
      <c r="E50" s="51"/>
      <c r="F50" s="51"/>
      <c r="G50" s="51"/>
      <c r="H50" s="53"/>
      <c r="K50" s="53"/>
      <c r="L50" s="51"/>
      <c r="M50" s="52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</row>
    <row r="51" spans="1:828" s="10" customFormat="1" ht="18" x14ac:dyDescent="0.2">
      <c r="A51" s="29"/>
      <c r="D51" s="52"/>
      <c r="E51" s="51"/>
      <c r="F51" s="51"/>
      <c r="G51" s="51"/>
      <c r="H51" s="53"/>
      <c r="I51" s="51"/>
      <c r="J51" s="52"/>
      <c r="K51" s="53"/>
      <c r="L51" s="51"/>
      <c r="M51" s="52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</row>
    <row r="52" spans="1:828" s="10" customFormat="1" ht="18" x14ac:dyDescent="0.2">
      <c r="A52" s="29"/>
      <c r="D52" s="52"/>
      <c r="E52" s="51"/>
      <c r="F52" s="51"/>
      <c r="G52" s="51"/>
      <c r="H52" s="53"/>
      <c r="I52" s="51"/>
      <c r="J52" s="52"/>
      <c r="K52" s="53"/>
      <c r="L52" s="51"/>
      <c r="M52" s="52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</row>
    <row r="53" spans="1:828" s="10" customFormat="1" ht="18" x14ac:dyDescent="0.2">
      <c r="A53" s="29"/>
      <c r="D53" s="52"/>
      <c r="E53" s="51"/>
      <c r="F53" s="51"/>
      <c r="G53" s="51"/>
      <c r="H53" s="53"/>
      <c r="K53" s="53"/>
      <c r="L53" s="51"/>
      <c r="M53" s="52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</row>
    <row r="54" spans="1:828" s="10" customFormat="1" ht="18" x14ac:dyDescent="0.2">
      <c r="A54" s="29"/>
      <c r="C54" s="51"/>
      <c r="D54" s="52"/>
      <c r="E54" s="51"/>
      <c r="F54" s="51"/>
      <c r="G54" s="51"/>
      <c r="H54" s="53"/>
      <c r="K54" s="53"/>
      <c r="L54" s="51"/>
      <c r="M54" s="52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</row>
    <row r="55" spans="1:828" s="10" customFormat="1" ht="18" x14ac:dyDescent="0.2">
      <c r="A55" s="29"/>
      <c r="C55" s="51"/>
      <c r="D55" s="52"/>
      <c r="E55" s="51"/>
      <c r="F55" s="51"/>
      <c r="G55" s="51"/>
      <c r="H55" s="53"/>
      <c r="I55" s="51"/>
      <c r="J55" s="52"/>
      <c r="K55" s="53"/>
      <c r="L55" s="51"/>
      <c r="M55" s="52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</row>
    <row r="56" spans="1:828" s="10" customFormat="1" ht="18" x14ac:dyDescent="0.2">
      <c r="A56" s="29"/>
      <c r="C56" s="51"/>
      <c r="D56" s="52"/>
      <c r="E56" s="51"/>
      <c r="F56" s="51"/>
      <c r="G56" s="51"/>
      <c r="H56" s="53"/>
      <c r="I56" s="51"/>
      <c r="J56" s="52"/>
      <c r="K56" s="53"/>
      <c r="L56" s="51"/>
      <c r="M56" s="52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  <c r="AET56" s="1"/>
      <c r="AEU56" s="1"/>
      <c r="AEV56" s="1"/>
    </row>
    <row r="57" spans="1:828" s="10" customFormat="1" ht="18" x14ac:dyDescent="0.2">
      <c r="A57" s="29"/>
      <c r="C57" s="51"/>
      <c r="D57" s="52"/>
      <c r="E57" s="51"/>
      <c r="F57" s="51"/>
      <c r="G57" s="51"/>
      <c r="H57" s="53"/>
      <c r="I57" s="51"/>
      <c r="J57" s="52"/>
      <c r="K57" s="53"/>
      <c r="L57" s="51"/>
      <c r="M57" s="52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  <c r="AET57" s="1"/>
      <c r="AEU57" s="1"/>
      <c r="AEV57" s="1"/>
    </row>
    <row r="58" spans="1:828" s="10" customFormat="1" ht="18" x14ac:dyDescent="0.2">
      <c r="A58" s="29"/>
      <c r="C58" s="51"/>
      <c r="D58" s="52"/>
      <c r="E58" s="51"/>
      <c r="F58" s="51"/>
      <c r="G58" s="51"/>
      <c r="H58" s="53"/>
      <c r="I58" s="51"/>
      <c r="J58" s="52"/>
      <c r="K58" s="53"/>
      <c r="L58" s="51"/>
      <c r="M58" s="52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</row>
    <row r="59" spans="1:828" s="10" customFormat="1" ht="18" x14ac:dyDescent="0.2">
      <c r="A59" s="30"/>
      <c r="C59" s="68"/>
      <c r="D59" s="69"/>
      <c r="E59" s="68"/>
      <c r="F59" s="68"/>
      <c r="G59" s="69"/>
      <c r="H59" s="68"/>
      <c r="I59" s="68"/>
      <c r="J59" s="69"/>
      <c r="K59" s="68"/>
      <c r="L59" s="68"/>
      <c r="M59" s="69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</row>
    <row r="60" spans="1:828" s="10" customFormat="1" ht="19" x14ac:dyDescent="0.2">
      <c r="A60" s="29" t="s">
        <v>130</v>
      </c>
      <c r="B60" s="76">
        <f>SUM(D60:D62)/D74</f>
        <v>0.33523160164774857</v>
      </c>
      <c r="C60" s="54" t="s">
        <v>122</v>
      </c>
      <c r="D60" s="52">
        <f>827+10</f>
        <v>837</v>
      </c>
      <c r="E60" s="92">
        <f>SUM(G60:G61)/D74</f>
        <v>2.1987198526151767E-2</v>
      </c>
      <c r="F60" s="51" t="s">
        <v>120</v>
      </c>
      <c r="G60" s="52">
        <v>2879</v>
      </c>
      <c r="H60" s="70">
        <f>SUM(J60:J64)/J74</f>
        <v>0.23289013796242997</v>
      </c>
      <c r="I60" s="51" t="s">
        <v>99</v>
      </c>
      <c r="J60" s="52">
        <f>132+699</f>
        <v>831</v>
      </c>
      <c r="K60" s="70">
        <f>SUM(M60:M61)/J74</f>
        <v>1.9475389112743935E-2</v>
      </c>
      <c r="L60" s="51" t="s">
        <v>138</v>
      </c>
      <c r="M60" s="52">
        <f>1393+4394+36</f>
        <v>5823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</row>
    <row r="61" spans="1:828" s="10" customFormat="1" ht="18" x14ac:dyDescent="0.2">
      <c r="A61" s="29"/>
      <c r="B61" s="76"/>
      <c r="C61" s="51" t="s">
        <v>34</v>
      </c>
      <c r="D61" s="52">
        <f>2058+69</f>
        <v>2127</v>
      </c>
      <c r="E61" s="51"/>
      <c r="F61" s="51" t="s">
        <v>123</v>
      </c>
      <c r="G61" s="52">
        <f>1727+445+53+4</f>
        <v>2229</v>
      </c>
      <c r="H61" s="53"/>
      <c r="I61" s="51" t="s">
        <v>20</v>
      </c>
      <c r="J61" s="52">
        <f>444+1651</f>
        <v>2095</v>
      </c>
      <c r="K61" s="53"/>
      <c r="L61" s="51" t="s">
        <v>137</v>
      </c>
      <c r="M61" s="52">
        <f>1923+2436+168+3</f>
        <v>4530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  <c r="OO61" s="1"/>
      <c r="OP61" s="1"/>
      <c r="OQ61" s="1"/>
      <c r="OR61" s="1"/>
      <c r="OS61" s="1"/>
      <c r="OT61" s="1"/>
      <c r="OU61" s="1"/>
      <c r="OV61" s="1"/>
      <c r="OW61" s="1"/>
      <c r="OX61" s="1"/>
      <c r="OY61" s="1"/>
      <c r="OZ61" s="1"/>
      <c r="PA61" s="1"/>
      <c r="PB61" s="1"/>
      <c r="PC61" s="1"/>
      <c r="PD61" s="1"/>
      <c r="PE61" s="1"/>
      <c r="PF61" s="1"/>
      <c r="PG61" s="1"/>
      <c r="PH61" s="1"/>
      <c r="PI61" s="1"/>
      <c r="PJ61" s="1"/>
      <c r="PK61" s="1"/>
      <c r="PL61" s="1"/>
      <c r="PM61" s="1"/>
      <c r="PN61" s="1"/>
      <c r="PO61" s="1"/>
      <c r="PP61" s="1"/>
      <c r="PQ61" s="1"/>
      <c r="PR61" s="1"/>
      <c r="PS61" s="1"/>
      <c r="PT61" s="1"/>
      <c r="PU61" s="1"/>
      <c r="PV61" s="1"/>
      <c r="PW61" s="1"/>
      <c r="PX61" s="1"/>
      <c r="PY61" s="1"/>
      <c r="PZ61" s="1"/>
      <c r="QA61" s="1"/>
      <c r="QB61" s="1"/>
      <c r="QC61" s="1"/>
      <c r="QD61" s="1"/>
      <c r="QE61" s="1"/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"/>
      <c r="SY61" s="1"/>
      <c r="SZ61" s="1"/>
      <c r="TA61" s="1"/>
      <c r="TB61" s="1"/>
      <c r="TC61" s="1"/>
      <c r="TD61" s="1"/>
      <c r="TE61" s="1"/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/>
      <c r="TQ61" s="1"/>
      <c r="TR61" s="1"/>
      <c r="TS61" s="1"/>
      <c r="TT61" s="1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VD61" s="1"/>
      <c r="VE61" s="1"/>
      <c r="VF61" s="1"/>
      <c r="VG61" s="1"/>
      <c r="VH61" s="1"/>
      <c r="VI61" s="1"/>
      <c r="VJ61" s="1"/>
      <c r="VK61" s="1"/>
      <c r="VL61" s="1"/>
      <c r="VM61" s="1"/>
      <c r="VN61" s="1"/>
      <c r="VO61" s="1"/>
      <c r="VP61" s="1"/>
      <c r="VQ61" s="1"/>
      <c r="VR61" s="1"/>
      <c r="VS61" s="1"/>
      <c r="VT61" s="1"/>
      <c r="VU61" s="1"/>
      <c r="VV61" s="1"/>
      <c r="VW61" s="1"/>
      <c r="VX61" s="1"/>
      <c r="VY61" s="1"/>
      <c r="VZ61" s="1"/>
      <c r="WA61" s="1"/>
      <c r="WB61" s="1"/>
      <c r="WC61" s="1"/>
      <c r="WD61" s="1"/>
      <c r="WE61" s="1"/>
      <c r="WF61" s="1"/>
      <c r="WG61" s="1"/>
      <c r="WH61" s="1"/>
      <c r="WI61" s="1"/>
      <c r="WJ61" s="1"/>
      <c r="WK61" s="1"/>
      <c r="WL61" s="1"/>
      <c r="WM61" s="1"/>
      <c r="WN61" s="1"/>
      <c r="WO61" s="1"/>
      <c r="WP61" s="1"/>
      <c r="WQ61" s="1"/>
      <c r="WR61" s="1"/>
      <c r="WS61" s="1"/>
      <c r="WT61" s="1"/>
      <c r="WU61" s="1"/>
      <c r="WV61" s="1"/>
      <c r="WW61" s="1"/>
      <c r="WX61" s="1"/>
      <c r="WY61" s="1"/>
      <c r="WZ61" s="1"/>
      <c r="XA61" s="1"/>
      <c r="XB61" s="1"/>
      <c r="XC61" s="1"/>
      <c r="XD61" s="1"/>
      <c r="XE61" s="1"/>
      <c r="XF61" s="1"/>
      <c r="XG61" s="1"/>
      <c r="XH61" s="1"/>
      <c r="XI61" s="1"/>
      <c r="XJ61" s="1"/>
      <c r="XK61" s="1"/>
      <c r="XL61" s="1"/>
      <c r="XM61" s="1"/>
      <c r="XN61" s="1"/>
      <c r="XO61" s="1"/>
      <c r="XP61" s="1"/>
      <c r="XQ61" s="1"/>
      <c r="XR61" s="1"/>
      <c r="XS61" s="1"/>
      <c r="XT61" s="1"/>
      <c r="XU61" s="1"/>
      <c r="XV61" s="1"/>
      <c r="XW61" s="1"/>
      <c r="XX61" s="1"/>
      <c r="XY61" s="1"/>
      <c r="XZ61" s="1"/>
      <c r="YA61" s="1"/>
      <c r="YB61" s="1"/>
      <c r="YC61" s="1"/>
      <c r="YD61" s="1"/>
      <c r="YE61" s="1"/>
      <c r="YF61" s="1"/>
      <c r="YG61" s="1"/>
      <c r="YH61" s="1"/>
      <c r="YI61" s="1"/>
      <c r="YJ61" s="1"/>
      <c r="YK61" s="1"/>
      <c r="YL61" s="1"/>
      <c r="YM61" s="1"/>
      <c r="YN61" s="1"/>
      <c r="YO61" s="1"/>
      <c r="YP61" s="1"/>
      <c r="YQ61" s="1"/>
      <c r="YR61" s="1"/>
      <c r="YS61" s="1"/>
      <c r="YT61" s="1"/>
      <c r="YU61" s="1"/>
      <c r="YV61" s="1"/>
      <c r="YW61" s="1"/>
      <c r="YX61" s="1"/>
      <c r="YY61" s="1"/>
      <c r="YZ61" s="1"/>
      <c r="ZA61" s="1"/>
      <c r="ZB61" s="1"/>
      <c r="ZC61" s="1"/>
      <c r="ZD61" s="1"/>
      <c r="ZE61" s="1"/>
      <c r="ZF61" s="1"/>
      <c r="ZG61" s="1"/>
      <c r="ZH61" s="1"/>
      <c r="ZI61" s="1"/>
      <c r="ZJ61" s="1"/>
      <c r="ZK61" s="1"/>
      <c r="ZL61" s="1"/>
      <c r="ZM61" s="1"/>
      <c r="ZN61" s="1"/>
      <c r="ZO61" s="1"/>
      <c r="ZP61" s="1"/>
      <c r="ZQ61" s="1"/>
      <c r="ZR61" s="1"/>
      <c r="ZS61" s="1"/>
      <c r="ZT61" s="1"/>
      <c r="ZU61" s="1"/>
      <c r="ZV61" s="1"/>
      <c r="ZW61" s="1"/>
      <c r="ZX61" s="1"/>
      <c r="ZY61" s="1"/>
      <c r="ZZ61" s="1"/>
      <c r="AAA61" s="1"/>
      <c r="AAB61" s="1"/>
      <c r="AAC61" s="1"/>
      <c r="AAD61" s="1"/>
      <c r="AAE61" s="1"/>
      <c r="AAF61" s="1"/>
      <c r="AAG61" s="1"/>
      <c r="AAH61" s="1"/>
      <c r="AAI61" s="1"/>
      <c r="AAJ61" s="1"/>
      <c r="AAK61" s="1"/>
      <c r="AAL61" s="1"/>
      <c r="AAM61" s="1"/>
      <c r="AAN61" s="1"/>
      <c r="AAO61" s="1"/>
      <c r="AAP61" s="1"/>
      <c r="AAQ61" s="1"/>
      <c r="AAR61" s="1"/>
      <c r="AAS61" s="1"/>
      <c r="AAT61" s="1"/>
      <c r="AAU61" s="1"/>
      <c r="AAV61" s="1"/>
      <c r="AAW61" s="1"/>
      <c r="AAX61" s="1"/>
      <c r="AAY61" s="1"/>
      <c r="AAZ61" s="1"/>
      <c r="ABA61" s="1"/>
      <c r="ABB61" s="1"/>
      <c r="ABC61" s="1"/>
      <c r="ABD61" s="1"/>
      <c r="ABE61" s="1"/>
      <c r="ABF61" s="1"/>
      <c r="ABG61" s="1"/>
      <c r="ABH61" s="1"/>
      <c r="ABI61" s="1"/>
      <c r="ABJ61" s="1"/>
      <c r="ABK61" s="1"/>
      <c r="ABL61" s="1"/>
      <c r="ABM61" s="1"/>
      <c r="ABN61" s="1"/>
      <c r="ABO61" s="1"/>
      <c r="ABP61" s="1"/>
      <c r="ABQ61" s="1"/>
      <c r="ABR61" s="1"/>
      <c r="ABS61" s="1"/>
      <c r="ABT61" s="1"/>
      <c r="ABU61" s="1"/>
      <c r="ABV61" s="1"/>
      <c r="ABW61" s="1"/>
      <c r="ABX61" s="1"/>
      <c r="ABY61" s="1"/>
      <c r="ABZ61" s="1"/>
      <c r="ACA61" s="1"/>
      <c r="ACB61" s="1"/>
      <c r="ACC61" s="1"/>
      <c r="ACD61" s="1"/>
      <c r="ACE61" s="1"/>
      <c r="ACF61" s="1"/>
      <c r="ACG61" s="1"/>
      <c r="ACH61" s="1"/>
      <c r="ACI61" s="1"/>
      <c r="ACJ61" s="1"/>
      <c r="ACK61" s="1"/>
      <c r="ACL61" s="1"/>
      <c r="ACM61" s="1"/>
      <c r="ACN61" s="1"/>
      <c r="ACO61" s="1"/>
      <c r="ACP61" s="1"/>
      <c r="ACQ61" s="1"/>
      <c r="ACR61" s="1"/>
      <c r="ACS61" s="1"/>
      <c r="ACT61" s="1"/>
      <c r="ACU61" s="1"/>
      <c r="ACV61" s="1"/>
      <c r="ACW61" s="1"/>
      <c r="ACX61" s="1"/>
      <c r="ACY61" s="1"/>
      <c r="ACZ61" s="1"/>
      <c r="ADA61" s="1"/>
      <c r="ADB61" s="1"/>
      <c r="ADC61" s="1"/>
      <c r="ADD61" s="1"/>
      <c r="ADE61" s="1"/>
      <c r="ADF61" s="1"/>
      <c r="ADG61" s="1"/>
      <c r="ADH61" s="1"/>
      <c r="ADI61" s="1"/>
      <c r="ADJ61" s="1"/>
      <c r="ADK61" s="1"/>
      <c r="ADL61" s="1"/>
      <c r="ADM61" s="1"/>
      <c r="ADN61" s="1"/>
      <c r="ADO61" s="1"/>
      <c r="ADP61" s="1"/>
      <c r="ADQ61" s="1"/>
      <c r="ADR61" s="1"/>
      <c r="ADS61" s="1"/>
      <c r="ADT61" s="1"/>
      <c r="ADU61" s="1"/>
      <c r="ADV61" s="1"/>
      <c r="ADW61" s="1"/>
      <c r="ADX61" s="1"/>
      <c r="ADY61" s="1"/>
      <c r="ADZ61" s="1"/>
      <c r="AEA61" s="1"/>
      <c r="AEB61" s="1"/>
      <c r="AEC61" s="1"/>
      <c r="AED61" s="1"/>
      <c r="AEE61" s="1"/>
      <c r="AEF61" s="1"/>
      <c r="AEG61" s="1"/>
      <c r="AEH61" s="1"/>
      <c r="AEI61" s="1"/>
      <c r="AEJ61" s="1"/>
      <c r="AEK61" s="1"/>
      <c r="AEL61" s="1"/>
      <c r="AEM61" s="1"/>
      <c r="AEN61" s="1"/>
      <c r="AEO61" s="1"/>
      <c r="AEP61" s="1"/>
      <c r="AEQ61" s="1"/>
      <c r="AER61" s="1"/>
      <c r="AES61" s="1"/>
      <c r="AET61" s="1"/>
      <c r="AEU61" s="1"/>
      <c r="AEV61" s="1"/>
    </row>
    <row r="62" spans="1:828" s="10" customFormat="1" ht="18" x14ac:dyDescent="0.2">
      <c r="A62" s="29"/>
      <c r="B62" s="76"/>
      <c r="C62" s="51" t="s">
        <v>119</v>
      </c>
      <c r="D62" s="52">
        <f>55631+17214+1932+131+8</f>
        <v>74916</v>
      </c>
      <c r="E62" s="51"/>
      <c r="F62" s="51"/>
      <c r="G62" s="51"/>
      <c r="H62" s="53"/>
      <c r="I62" s="51" t="s">
        <v>21</v>
      </c>
      <c r="J62" s="52">
        <f>1443+3469</f>
        <v>4912</v>
      </c>
      <c r="K62" s="53"/>
      <c r="L62" s="51"/>
      <c r="M62" s="52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</row>
    <row r="63" spans="1:828" s="10" customFormat="1" ht="18" x14ac:dyDescent="0.2">
      <c r="A63" s="29"/>
      <c r="D63" s="52"/>
      <c r="E63" s="51"/>
      <c r="F63" s="51"/>
      <c r="G63" s="51"/>
      <c r="H63" s="53"/>
      <c r="I63" s="51" t="s">
        <v>23</v>
      </c>
      <c r="J63" s="52">
        <f>36083+77585</f>
        <v>113668</v>
      </c>
      <c r="K63" s="53"/>
      <c r="L63" s="51"/>
      <c r="M63" s="52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  <c r="AAH63" s="1"/>
      <c r="AAI63" s="1"/>
      <c r="AAJ63" s="1"/>
      <c r="AAK63" s="1"/>
      <c r="AAL63" s="1"/>
      <c r="AAM63" s="1"/>
      <c r="AAN63" s="1"/>
      <c r="AAO63" s="1"/>
      <c r="AAP63" s="1"/>
      <c r="AAQ63" s="1"/>
      <c r="AAR63" s="1"/>
      <c r="AAS63" s="1"/>
      <c r="AAT63" s="1"/>
      <c r="AAU63" s="1"/>
      <c r="AAV63" s="1"/>
      <c r="AAW63" s="1"/>
      <c r="AAX63" s="1"/>
      <c r="AAY63" s="1"/>
      <c r="AAZ63" s="1"/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</row>
    <row r="64" spans="1:828" s="10" customFormat="1" ht="18" x14ac:dyDescent="0.2">
      <c r="A64" s="29"/>
      <c r="D64" s="52"/>
      <c r="E64" s="51"/>
      <c r="F64" s="51"/>
      <c r="G64" s="51"/>
      <c r="H64" s="53"/>
      <c r="I64" s="51" t="s">
        <v>104</v>
      </c>
      <c r="J64" s="52">
        <f>2128+169</f>
        <v>2297</v>
      </c>
      <c r="K64" s="53"/>
      <c r="L64" s="51"/>
      <c r="M64" s="52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</row>
    <row r="65" spans="1:828" s="12" customFormat="1" ht="19" thickBot="1" x14ac:dyDescent="0.25">
      <c r="A65" s="30"/>
      <c r="B65" s="10"/>
      <c r="D65" s="69"/>
      <c r="E65" s="68"/>
      <c r="F65" s="68"/>
      <c r="G65" s="68"/>
      <c r="H65" s="67"/>
      <c r="I65" s="68"/>
      <c r="J65" s="69"/>
      <c r="K65" s="67"/>
      <c r="L65" s="68"/>
      <c r="M65" s="69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</row>
    <row r="66" spans="1:828" s="10" customFormat="1" ht="19" x14ac:dyDescent="0.2">
      <c r="A66" s="26" t="s">
        <v>1</v>
      </c>
      <c r="B66" s="48">
        <f t="shared" si="0"/>
        <v>9.452601402394142E-3</v>
      </c>
      <c r="C66" s="51" t="s">
        <v>36</v>
      </c>
      <c r="D66" s="52">
        <f>2174+19+3</f>
        <v>2196</v>
      </c>
      <c r="E66" s="92">
        <f>G66/D74</f>
        <v>4.5627310958733111E-4</v>
      </c>
      <c r="F66" s="51" t="s">
        <v>132</v>
      </c>
      <c r="G66" s="52">
        <f>104+2</f>
        <v>106</v>
      </c>
      <c r="H66" s="70">
        <f>SUM(J66:J67)/J74</f>
        <v>1.7268817932482308E-3</v>
      </c>
      <c r="I66" s="51" t="s">
        <v>106</v>
      </c>
      <c r="J66" s="52">
        <f>490+97</f>
        <v>587</v>
      </c>
      <c r="K66" s="70">
        <f>M66/J74</f>
        <v>4.5523463394996934E-4</v>
      </c>
      <c r="L66" s="51" t="s">
        <v>141</v>
      </c>
      <c r="M66" s="52">
        <f>179+61+2</f>
        <v>242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  <c r="RG66" s="1"/>
      <c r="RH66" s="1"/>
      <c r="RI66" s="1"/>
      <c r="RJ66" s="1"/>
      <c r="RK66" s="1"/>
      <c r="RL66" s="1"/>
      <c r="RM66" s="1"/>
      <c r="RN66" s="1"/>
      <c r="RO66" s="1"/>
      <c r="RP66" s="1"/>
      <c r="RQ66" s="1"/>
      <c r="RR66" s="1"/>
      <c r="RS66" s="1"/>
      <c r="RT66" s="1"/>
      <c r="RU66" s="1"/>
      <c r="RV66" s="1"/>
      <c r="RW66" s="1"/>
      <c r="RX66" s="1"/>
      <c r="RY66" s="1"/>
      <c r="RZ66" s="1"/>
      <c r="SA66" s="1"/>
      <c r="SB66" s="1"/>
      <c r="SC66" s="1"/>
      <c r="SD66" s="1"/>
      <c r="SE66" s="1"/>
      <c r="SF66" s="1"/>
      <c r="SG66" s="1"/>
      <c r="SH66" s="1"/>
      <c r="SI66" s="1"/>
      <c r="SJ66" s="1"/>
      <c r="SK66" s="1"/>
      <c r="SL66" s="1"/>
      <c r="SM66" s="1"/>
      <c r="SN66" s="1"/>
      <c r="SO66" s="1"/>
      <c r="SP66" s="1"/>
      <c r="SQ66" s="1"/>
      <c r="SR66" s="1"/>
      <c r="SS66" s="1"/>
      <c r="ST66" s="1"/>
      <c r="SU66" s="1"/>
      <c r="SV66" s="1"/>
      <c r="SW66" s="1"/>
      <c r="SX66" s="1"/>
      <c r="SY66" s="1"/>
      <c r="SZ66" s="1"/>
      <c r="TA66" s="1"/>
      <c r="TB66" s="1"/>
      <c r="TC66" s="1"/>
      <c r="TD66" s="1"/>
      <c r="TE66" s="1"/>
      <c r="TF66" s="1"/>
      <c r="TG66" s="1"/>
      <c r="TH66" s="1"/>
      <c r="TI66" s="1"/>
      <c r="TJ66" s="1"/>
      <c r="TK66" s="1"/>
      <c r="TL66" s="1"/>
      <c r="TM66" s="1"/>
      <c r="TN66" s="1"/>
      <c r="TO66" s="1"/>
      <c r="TP66" s="1"/>
      <c r="TQ66" s="1"/>
      <c r="TR66" s="1"/>
      <c r="TS66" s="1"/>
      <c r="TT66" s="1"/>
      <c r="TU66" s="1"/>
      <c r="TV66" s="1"/>
      <c r="TW66" s="1"/>
      <c r="TX66" s="1"/>
      <c r="TY66" s="1"/>
      <c r="TZ66" s="1"/>
      <c r="UA66" s="1"/>
      <c r="UB66" s="1"/>
      <c r="UC66" s="1"/>
      <c r="UD66" s="1"/>
      <c r="UE66" s="1"/>
      <c r="UF66" s="1"/>
      <c r="UG66" s="1"/>
      <c r="UH66" s="1"/>
      <c r="UI66" s="1"/>
      <c r="UJ66" s="1"/>
      <c r="UK66" s="1"/>
      <c r="UL66" s="1"/>
      <c r="UM66" s="1"/>
      <c r="UN66" s="1"/>
      <c r="UO66" s="1"/>
      <c r="UP66" s="1"/>
      <c r="UQ66" s="1"/>
      <c r="UR66" s="1"/>
      <c r="US66" s="1"/>
      <c r="UT66" s="1"/>
      <c r="UU66" s="1"/>
      <c r="UV66" s="1"/>
      <c r="UW66" s="1"/>
      <c r="UX66" s="1"/>
      <c r="UY66" s="1"/>
      <c r="UZ66" s="1"/>
      <c r="VA66" s="1"/>
      <c r="VB66" s="1"/>
      <c r="VC66" s="1"/>
      <c r="VD66" s="1"/>
      <c r="VE66" s="1"/>
      <c r="VF66" s="1"/>
      <c r="VG66" s="1"/>
      <c r="VH66" s="1"/>
      <c r="VI66" s="1"/>
      <c r="VJ66" s="1"/>
      <c r="VK66" s="1"/>
      <c r="VL66" s="1"/>
      <c r="VM66" s="1"/>
      <c r="VN66" s="1"/>
      <c r="VO66" s="1"/>
      <c r="VP66" s="1"/>
      <c r="VQ66" s="1"/>
      <c r="VR66" s="1"/>
      <c r="VS66" s="1"/>
      <c r="VT66" s="1"/>
      <c r="VU66" s="1"/>
      <c r="VV66" s="1"/>
      <c r="VW66" s="1"/>
      <c r="VX66" s="1"/>
      <c r="VY66" s="1"/>
      <c r="VZ66" s="1"/>
      <c r="WA66" s="1"/>
      <c r="WB66" s="1"/>
      <c r="WC66" s="1"/>
      <c r="WD66" s="1"/>
      <c r="WE66" s="1"/>
      <c r="WF66" s="1"/>
      <c r="WG66" s="1"/>
      <c r="WH66" s="1"/>
      <c r="WI66" s="1"/>
      <c r="WJ66" s="1"/>
      <c r="WK66" s="1"/>
      <c r="WL66" s="1"/>
      <c r="WM66" s="1"/>
      <c r="WN66" s="1"/>
      <c r="WO66" s="1"/>
      <c r="WP66" s="1"/>
      <c r="WQ66" s="1"/>
      <c r="WR66" s="1"/>
      <c r="WS66" s="1"/>
      <c r="WT66" s="1"/>
      <c r="WU66" s="1"/>
      <c r="WV66" s="1"/>
      <c r="WW66" s="1"/>
      <c r="WX66" s="1"/>
      <c r="WY66" s="1"/>
      <c r="WZ66" s="1"/>
      <c r="XA66" s="1"/>
      <c r="XB66" s="1"/>
      <c r="XC66" s="1"/>
      <c r="XD66" s="1"/>
      <c r="XE66" s="1"/>
      <c r="XF66" s="1"/>
      <c r="XG66" s="1"/>
      <c r="XH66" s="1"/>
      <c r="XI66" s="1"/>
      <c r="XJ66" s="1"/>
      <c r="XK66" s="1"/>
      <c r="XL66" s="1"/>
      <c r="XM66" s="1"/>
      <c r="XN66" s="1"/>
      <c r="XO66" s="1"/>
      <c r="XP66" s="1"/>
      <c r="XQ66" s="1"/>
      <c r="XR66" s="1"/>
      <c r="XS66" s="1"/>
      <c r="XT66" s="1"/>
      <c r="XU66" s="1"/>
      <c r="XV66" s="1"/>
      <c r="XW66" s="1"/>
      <c r="XX66" s="1"/>
      <c r="XY66" s="1"/>
      <c r="XZ66" s="1"/>
      <c r="YA66" s="1"/>
      <c r="YB66" s="1"/>
      <c r="YC66" s="1"/>
      <c r="YD66" s="1"/>
      <c r="YE66" s="1"/>
      <c r="YF66" s="1"/>
      <c r="YG66" s="1"/>
      <c r="YH66" s="1"/>
      <c r="YI66" s="1"/>
      <c r="YJ66" s="1"/>
      <c r="YK66" s="1"/>
      <c r="YL66" s="1"/>
      <c r="YM66" s="1"/>
      <c r="YN66" s="1"/>
      <c r="YO66" s="1"/>
      <c r="YP66" s="1"/>
      <c r="YQ66" s="1"/>
      <c r="YR66" s="1"/>
      <c r="YS66" s="1"/>
      <c r="YT66" s="1"/>
      <c r="YU66" s="1"/>
      <c r="YV66" s="1"/>
      <c r="YW66" s="1"/>
      <c r="YX66" s="1"/>
      <c r="YY66" s="1"/>
      <c r="YZ66" s="1"/>
      <c r="ZA66" s="1"/>
      <c r="ZB66" s="1"/>
      <c r="ZC66" s="1"/>
      <c r="ZD66" s="1"/>
      <c r="ZE66" s="1"/>
      <c r="ZF66" s="1"/>
      <c r="ZG66" s="1"/>
      <c r="ZH66" s="1"/>
      <c r="ZI66" s="1"/>
      <c r="ZJ66" s="1"/>
      <c r="ZK66" s="1"/>
      <c r="ZL66" s="1"/>
      <c r="ZM66" s="1"/>
      <c r="ZN66" s="1"/>
      <c r="ZO66" s="1"/>
      <c r="ZP66" s="1"/>
      <c r="ZQ66" s="1"/>
      <c r="ZR66" s="1"/>
      <c r="ZS66" s="1"/>
      <c r="ZT66" s="1"/>
      <c r="ZU66" s="1"/>
      <c r="ZV66" s="1"/>
      <c r="ZW66" s="1"/>
      <c r="ZX66" s="1"/>
      <c r="ZY66" s="1"/>
      <c r="ZZ66" s="1"/>
      <c r="AAA66" s="1"/>
      <c r="AAB66" s="1"/>
      <c r="AAC66" s="1"/>
      <c r="AAD66" s="1"/>
      <c r="AAE66" s="1"/>
      <c r="AAF66" s="1"/>
      <c r="AAG66" s="1"/>
      <c r="AAH66" s="1"/>
      <c r="AAI66" s="1"/>
      <c r="AAJ66" s="1"/>
      <c r="AAK66" s="1"/>
      <c r="AAL66" s="1"/>
      <c r="AAM66" s="1"/>
      <c r="AAN66" s="1"/>
      <c r="AAO66" s="1"/>
      <c r="AAP66" s="1"/>
      <c r="AAQ66" s="1"/>
      <c r="AAR66" s="1"/>
      <c r="AAS66" s="1"/>
      <c r="AAT66" s="1"/>
      <c r="AAU66" s="1"/>
      <c r="AAV66" s="1"/>
      <c r="AAW66" s="1"/>
      <c r="AAX66" s="1"/>
      <c r="AAY66" s="1"/>
      <c r="AAZ66" s="1"/>
      <c r="ABA66" s="1"/>
      <c r="ABB66" s="1"/>
      <c r="ABC66" s="1"/>
      <c r="ABD66" s="1"/>
      <c r="ABE66" s="1"/>
      <c r="ABF66" s="1"/>
      <c r="ABG66" s="1"/>
      <c r="ABH66" s="1"/>
      <c r="ABI66" s="1"/>
      <c r="ABJ66" s="1"/>
      <c r="ABK66" s="1"/>
      <c r="ABL66" s="1"/>
      <c r="ABM66" s="1"/>
      <c r="ABN66" s="1"/>
      <c r="ABO66" s="1"/>
      <c r="ABP66" s="1"/>
      <c r="ABQ66" s="1"/>
      <c r="ABR66" s="1"/>
      <c r="ABS66" s="1"/>
      <c r="ABT66" s="1"/>
      <c r="ABU66" s="1"/>
      <c r="ABV66" s="1"/>
      <c r="ABW66" s="1"/>
      <c r="ABX66" s="1"/>
      <c r="ABY66" s="1"/>
      <c r="ABZ66" s="1"/>
      <c r="ACA66" s="1"/>
      <c r="ACB66" s="1"/>
      <c r="ACC66" s="1"/>
      <c r="ACD66" s="1"/>
      <c r="ACE66" s="1"/>
      <c r="ACF66" s="1"/>
      <c r="ACG66" s="1"/>
      <c r="ACH66" s="1"/>
      <c r="ACI66" s="1"/>
      <c r="ACJ66" s="1"/>
      <c r="ACK66" s="1"/>
      <c r="ACL66" s="1"/>
      <c r="ACM66" s="1"/>
      <c r="ACN66" s="1"/>
      <c r="ACO66" s="1"/>
      <c r="ACP66" s="1"/>
      <c r="ACQ66" s="1"/>
      <c r="ACR66" s="1"/>
      <c r="ACS66" s="1"/>
      <c r="ACT66" s="1"/>
      <c r="ACU66" s="1"/>
      <c r="ACV66" s="1"/>
      <c r="ACW66" s="1"/>
      <c r="ACX66" s="1"/>
      <c r="ACY66" s="1"/>
      <c r="ACZ66" s="1"/>
      <c r="ADA66" s="1"/>
      <c r="ADB66" s="1"/>
      <c r="ADC66" s="1"/>
      <c r="ADD66" s="1"/>
      <c r="ADE66" s="1"/>
      <c r="ADF66" s="1"/>
      <c r="ADG66" s="1"/>
      <c r="ADH66" s="1"/>
      <c r="ADI66" s="1"/>
      <c r="ADJ66" s="1"/>
      <c r="ADK66" s="1"/>
      <c r="ADL66" s="1"/>
      <c r="ADM66" s="1"/>
      <c r="ADN66" s="1"/>
      <c r="ADO66" s="1"/>
      <c r="ADP66" s="1"/>
      <c r="ADQ66" s="1"/>
      <c r="ADR66" s="1"/>
      <c r="ADS66" s="1"/>
      <c r="ADT66" s="1"/>
      <c r="ADU66" s="1"/>
      <c r="ADV66" s="1"/>
      <c r="ADW66" s="1"/>
      <c r="ADX66" s="1"/>
      <c r="ADY66" s="1"/>
      <c r="ADZ66" s="1"/>
      <c r="AEA66" s="1"/>
      <c r="AEB66" s="1"/>
      <c r="AEC66" s="1"/>
      <c r="AED66" s="1"/>
      <c r="AEE66" s="1"/>
      <c r="AEF66" s="1"/>
      <c r="AEG66" s="1"/>
      <c r="AEH66" s="1"/>
      <c r="AEI66" s="1"/>
      <c r="AEJ66" s="1"/>
      <c r="AEK66" s="1"/>
      <c r="AEL66" s="1"/>
      <c r="AEM66" s="1"/>
      <c r="AEN66" s="1"/>
      <c r="AEO66" s="1"/>
      <c r="AEP66" s="1"/>
      <c r="AEQ66" s="1"/>
      <c r="AER66" s="1"/>
      <c r="AES66" s="1"/>
      <c r="AET66" s="1"/>
      <c r="AEU66" s="1"/>
      <c r="AEV66" s="1"/>
    </row>
    <row r="67" spans="1:828" s="10" customFormat="1" ht="18" x14ac:dyDescent="0.2">
      <c r="A67" s="31"/>
      <c r="B67" s="53"/>
      <c r="D67" s="52"/>
      <c r="E67" s="51"/>
      <c r="F67" s="51"/>
      <c r="G67" s="51"/>
      <c r="H67" s="53"/>
      <c r="I67" s="51" t="s">
        <v>105</v>
      </c>
      <c r="J67" s="52">
        <f>232+99</f>
        <v>331</v>
      </c>
      <c r="K67" s="53"/>
      <c r="L67" s="51"/>
      <c r="M67" s="52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</row>
    <row r="68" spans="1:828" s="10" customFormat="1" ht="18" x14ac:dyDescent="0.2">
      <c r="A68" s="31"/>
      <c r="B68" s="53"/>
      <c r="C68" s="51"/>
      <c r="D68" s="52"/>
      <c r="E68" s="51"/>
      <c r="F68" s="51"/>
      <c r="G68" s="51"/>
      <c r="H68" s="53"/>
      <c r="I68" s="51"/>
      <c r="J68" s="52"/>
      <c r="K68" s="53"/>
      <c r="L68" s="51"/>
      <c r="M68" s="52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</row>
    <row r="69" spans="1:828" s="10" customFormat="1" ht="18" x14ac:dyDescent="0.2">
      <c r="A69" s="31"/>
      <c r="B69" s="53"/>
      <c r="C69" s="51"/>
      <c r="D69" s="52"/>
      <c r="E69" s="51"/>
      <c r="F69" s="51"/>
      <c r="G69" s="51"/>
      <c r="H69" s="53"/>
      <c r="I69" s="51"/>
      <c r="J69" s="52"/>
      <c r="K69" s="53"/>
      <c r="L69" s="51"/>
      <c r="M69" s="52"/>
      <c r="N69" s="1"/>
      <c r="O69" s="1"/>
      <c r="P69"/>
      <c r="Q69"/>
      <c r="R69"/>
      <c r="S69"/>
      <c r="T69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  <c r="OO69" s="1"/>
      <c r="OP69" s="1"/>
      <c r="OQ69" s="1"/>
      <c r="OR69" s="1"/>
      <c r="OS69" s="1"/>
      <c r="OT69" s="1"/>
      <c r="OU69" s="1"/>
      <c r="OV69" s="1"/>
      <c r="OW69" s="1"/>
      <c r="OX69" s="1"/>
      <c r="OY69" s="1"/>
      <c r="OZ69" s="1"/>
      <c r="PA69" s="1"/>
      <c r="PB69" s="1"/>
      <c r="PC69" s="1"/>
      <c r="PD69" s="1"/>
      <c r="PE69" s="1"/>
      <c r="PF69" s="1"/>
      <c r="PG69" s="1"/>
      <c r="PH69" s="1"/>
      <c r="PI69" s="1"/>
      <c r="PJ69" s="1"/>
      <c r="PK69" s="1"/>
      <c r="PL69" s="1"/>
      <c r="PM69" s="1"/>
      <c r="PN69" s="1"/>
      <c r="PO69" s="1"/>
      <c r="PP69" s="1"/>
      <c r="PQ69" s="1"/>
      <c r="PR69" s="1"/>
      <c r="PS69" s="1"/>
      <c r="PT69" s="1"/>
      <c r="PU69" s="1"/>
      <c r="PV69" s="1"/>
      <c r="PW69" s="1"/>
      <c r="PX69" s="1"/>
      <c r="PY69" s="1"/>
      <c r="PZ69" s="1"/>
      <c r="QA69" s="1"/>
      <c r="QB69" s="1"/>
      <c r="QC69" s="1"/>
      <c r="QD69" s="1"/>
      <c r="QE69" s="1"/>
      <c r="QF69" s="1"/>
      <c r="QG69" s="1"/>
      <c r="QH69" s="1"/>
      <c r="QI69" s="1"/>
      <c r="QJ69" s="1"/>
      <c r="QK69" s="1"/>
      <c r="QL69" s="1"/>
      <c r="QM69" s="1"/>
      <c r="QN69" s="1"/>
      <c r="QO69" s="1"/>
      <c r="QP69" s="1"/>
      <c r="QQ69" s="1"/>
      <c r="QR69" s="1"/>
      <c r="QS69" s="1"/>
      <c r="QT69" s="1"/>
      <c r="QU69" s="1"/>
      <c r="QV69" s="1"/>
      <c r="QW69" s="1"/>
      <c r="QX69" s="1"/>
      <c r="QY69" s="1"/>
      <c r="QZ69" s="1"/>
      <c r="RA69" s="1"/>
      <c r="RB69" s="1"/>
      <c r="RC69" s="1"/>
      <c r="RD69" s="1"/>
      <c r="RE69" s="1"/>
      <c r="RF69" s="1"/>
      <c r="RG69" s="1"/>
      <c r="RH69" s="1"/>
      <c r="RI69" s="1"/>
      <c r="RJ69" s="1"/>
      <c r="RK69" s="1"/>
      <c r="RL69" s="1"/>
      <c r="RM69" s="1"/>
      <c r="RN69" s="1"/>
      <c r="RO69" s="1"/>
      <c r="RP69" s="1"/>
      <c r="RQ69" s="1"/>
      <c r="RR69" s="1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/>
      <c r="SW69" s="1"/>
      <c r="SX69" s="1"/>
      <c r="SY69" s="1"/>
      <c r="SZ69" s="1"/>
      <c r="TA69" s="1"/>
      <c r="TB69" s="1"/>
      <c r="TC69" s="1"/>
      <c r="TD69" s="1"/>
      <c r="TE69" s="1"/>
      <c r="TF69" s="1"/>
      <c r="TG69" s="1"/>
      <c r="TH69" s="1"/>
      <c r="TI69" s="1"/>
      <c r="TJ69" s="1"/>
      <c r="TK69" s="1"/>
      <c r="TL69" s="1"/>
      <c r="TM69" s="1"/>
      <c r="TN69" s="1"/>
      <c r="TO69" s="1"/>
      <c r="TP69" s="1"/>
      <c r="TQ69" s="1"/>
      <c r="TR69" s="1"/>
      <c r="TS69" s="1"/>
      <c r="TT69" s="1"/>
      <c r="TU69" s="1"/>
      <c r="TV69" s="1"/>
      <c r="TW69" s="1"/>
      <c r="TX69" s="1"/>
      <c r="TY69" s="1"/>
      <c r="TZ69" s="1"/>
      <c r="UA69" s="1"/>
      <c r="UB69" s="1"/>
      <c r="UC69" s="1"/>
      <c r="UD69" s="1"/>
      <c r="UE69" s="1"/>
      <c r="UF69" s="1"/>
      <c r="UG69" s="1"/>
      <c r="UH69" s="1"/>
      <c r="UI69" s="1"/>
      <c r="UJ69" s="1"/>
      <c r="UK69" s="1"/>
      <c r="UL69" s="1"/>
      <c r="UM69" s="1"/>
      <c r="UN69" s="1"/>
      <c r="UO69" s="1"/>
      <c r="UP69" s="1"/>
      <c r="UQ69" s="1"/>
      <c r="UR69" s="1"/>
      <c r="US69" s="1"/>
      <c r="UT69" s="1"/>
      <c r="UU69" s="1"/>
      <c r="UV69" s="1"/>
      <c r="UW69" s="1"/>
      <c r="UX69" s="1"/>
      <c r="UY69" s="1"/>
      <c r="UZ69" s="1"/>
      <c r="VA69" s="1"/>
      <c r="VB69" s="1"/>
      <c r="VC69" s="1"/>
      <c r="VD69" s="1"/>
      <c r="VE69" s="1"/>
      <c r="VF69" s="1"/>
      <c r="VG69" s="1"/>
      <c r="VH69" s="1"/>
      <c r="VI69" s="1"/>
      <c r="VJ69" s="1"/>
      <c r="VK69" s="1"/>
      <c r="VL69" s="1"/>
      <c r="VM69" s="1"/>
      <c r="VN69" s="1"/>
      <c r="VO69" s="1"/>
      <c r="VP69" s="1"/>
      <c r="VQ69" s="1"/>
      <c r="VR69" s="1"/>
      <c r="VS69" s="1"/>
      <c r="VT69" s="1"/>
      <c r="VU69" s="1"/>
      <c r="VV69" s="1"/>
      <c r="VW69" s="1"/>
      <c r="VX69" s="1"/>
      <c r="VY69" s="1"/>
      <c r="VZ69" s="1"/>
      <c r="WA69" s="1"/>
      <c r="WB69" s="1"/>
      <c r="WC69" s="1"/>
      <c r="WD69" s="1"/>
      <c r="WE69" s="1"/>
      <c r="WF69" s="1"/>
      <c r="WG69" s="1"/>
      <c r="WH69" s="1"/>
      <c r="WI69" s="1"/>
      <c r="WJ69" s="1"/>
      <c r="WK69" s="1"/>
      <c r="WL69" s="1"/>
      <c r="WM69" s="1"/>
      <c r="WN69" s="1"/>
      <c r="WO69" s="1"/>
      <c r="WP69" s="1"/>
      <c r="WQ69" s="1"/>
      <c r="WR69" s="1"/>
      <c r="WS69" s="1"/>
      <c r="WT69" s="1"/>
      <c r="WU69" s="1"/>
      <c r="WV69" s="1"/>
      <c r="WW69" s="1"/>
      <c r="WX69" s="1"/>
      <c r="WY69" s="1"/>
      <c r="WZ69" s="1"/>
      <c r="XA69" s="1"/>
      <c r="XB69" s="1"/>
      <c r="XC69" s="1"/>
      <c r="XD69" s="1"/>
      <c r="XE69" s="1"/>
      <c r="XF69" s="1"/>
      <c r="XG69" s="1"/>
      <c r="XH69" s="1"/>
      <c r="XI69" s="1"/>
      <c r="XJ69" s="1"/>
      <c r="XK69" s="1"/>
      <c r="XL69" s="1"/>
      <c r="XM69" s="1"/>
      <c r="XN69" s="1"/>
      <c r="XO69" s="1"/>
      <c r="XP69" s="1"/>
      <c r="XQ69" s="1"/>
      <c r="XR69" s="1"/>
      <c r="XS69" s="1"/>
      <c r="XT69" s="1"/>
      <c r="XU69" s="1"/>
      <c r="XV69" s="1"/>
      <c r="XW69" s="1"/>
      <c r="XX69" s="1"/>
      <c r="XY69" s="1"/>
      <c r="XZ69" s="1"/>
      <c r="YA69" s="1"/>
      <c r="YB69" s="1"/>
      <c r="YC69" s="1"/>
      <c r="YD69" s="1"/>
      <c r="YE69" s="1"/>
      <c r="YF69" s="1"/>
      <c r="YG69" s="1"/>
      <c r="YH69" s="1"/>
      <c r="YI69" s="1"/>
      <c r="YJ69" s="1"/>
      <c r="YK69" s="1"/>
      <c r="YL69" s="1"/>
      <c r="YM69" s="1"/>
      <c r="YN69" s="1"/>
      <c r="YO69" s="1"/>
      <c r="YP69" s="1"/>
      <c r="YQ69" s="1"/>
      <c r="YR69" s="1"/>
      <c r="YS69" s="1"/>
      <c r="YT69" s="1"/>
      <c r="YU69" s="1"/>
      <c r="YV69" s="1"/>
      <c r="YW69" s="1"/>
      <c r="YX69" s="1"/>
      <c r="YY69" s="1"/>
      <c r="YZ69" s="1"/>
      <c r="ZA69" s="1"/>
      <c r="ZB69" s="1"/>
      <c r="ZC69" s="1"/>
      <c r="ZD69" s="1"/>
      <c r="ZE69" s="1"/>
      <c r="ZF69" s="1"/>
      <c r="ZG69" s="1"/>
      <c r="ZH69" s="1"/>
      <c r="ZI69" s="1"/>
      <c r="ZJ69" s="1"/>
      <c r="ZK69" s="1"/>
      <c r="ZL69" s="1"/>
      <c r="ZM69" s="1"/>
      <c r="ZN69" s="1"/>
      <c r="ZO69" s="1"/>
      <c r="ZP69" s="1"/>
      <c r="ZQ69" s="1"/>
      <c r="ZR69" s="1"/>
      <c r="ZS69" s="1"/>
      <c r="ZT69" s="1"/>
      <c r="ZU69" s="1"/>
      <c r="ZV69" s="1"/>
      <c r="ZW69" s="1"/>
      <c r="ZX69" s="1"/>
      <c r="ZY69" s="1"/>
      <c r="ZZ69" s="1"/>
      <c r="AAA69" s="1"/>
      <c r="AAB69" s="1"/>
      <c r="AAC69" s="1"/>
      <c r="AAD69" s="1"/>
      <c r="AAE69" s="1"/>
      <c r="AAF69" s="1"/>
      <c r="AAG69" s="1"/>
      <c r="AAH69" s="1"/>
      <c r="AAI69" s="1"/>
      <c r="AAJ69" s="1"/>
      <c r="AAK69" s="1"/>
      <c r="AAL69" s="1"/>
      <c r="AAM69" s="1"/>
      <c r="AAN69" s="1"/>
      <c r="AAO69" s="1"/>
      <c r="AAP69" s="1"/>
      <c r="AAQ69" s="1"/>
      <c r="AAR69" s="1"/>
      <c r="AAS69" s="1"/>
      <c r="AAT69" s="1"/>
      <c r="AAU69" s="1"/>
      <c r="AAV69" s="1"/>
      <c r="AAW69" s="1"/>
      <c r="AAX69" s="1"/>
      <c r="AAY69" s="1"/>
      <c r="AAZ69" s="1"/>
      <c r="ABA69" s="1"/>
      <c r="ABB69" s="1"/>
      <c r="ABC69" s="1"/>
      <c r="ABD69" s="1"/>
      <c r="ABE69" s="1"/>
      <c r="ABF69" s="1"/>
      <c r="ABG69" s="1"/>
      <c r="ABH69" s="1"/>
      <c r="ABI69" s="1"/>
      <c r="ABJ69" s="1"/>
      <c r="ABK69" s="1"/>
      <c r="ABL69" s="1"/>
      <c r="ABM69" s="1"/>
      <c r="ABN69" s="1"/>
      <c r="ABO69" s="1"/>
      <c r="ABP69" s="1"/>
      <c r="ABQ69" s="1"/>
      <c r="ABR69" s="1"/>
      <c r="ABS69" s="1"/>
      <c r="ABT69" s="1"/>
      <c r="ABU69" s="1"/>
      <c r="ABV69" s="1"/>
      <c r="ABW69" s="1"/>
      <c r="ABX69" s="1"/>
      <c r="ABY69" s="1"/>
      <c r="ABZ69" s="1"/>
      <c r="ACA69" s="1"/>
      <c r="ACB69" s="1"/>
      <c r="ACC69" s="1"/>
      <c r="ACD69" s="1"/>
      <c r="ACE69" s="1"/>
      <c r="ACF69" s="1"/>
      <c r="ACG69" s="1"/>
      <c r="ACH69" s="1"/>
      <c r="ACI69" s="1"/>
      <c r="ACJ69" s="1"/>
      <c r="ACK69" s="1"/>
      <c r="ACL69" s="1"/>
      <c r="ACM69" s="1"/>
      <c r="ACN69" s="1"/>
      <c r="ACO69" s="1"/>
      <c r="ACP69" s="1"/>
      <c r="ACQ69" s="1"/>
      <c r="ACR69" s="1"/>
      <c r="ACS69" s="1"/>
      <c r="ACT69" s="1"/>
      <c r="ACU69" s="1"/>
      <c r="ACV69" s="1"/>
      <c r="ACW69" s="1"/>
      <c r="ACX69" s="1"/>
      <c r="ACY69" s="1"/>
      <c r="ACZ69" s="1"/>
      <c r="ADA69" s="1"/>
      <c r="ADB69" s="1"/>
      <c r="ADC69" s="1"/>
      <c r="ADD69" s="1"/>
      <c r="ADE69" s="1"/>
      <c r="ADF69" s="1"/>
      <c r="ADG69" s="1"/>
      <c r="ADH69" s="1"/>
      <c r="ADI69" s="1"/>
      <c r="ADJ69" s="1"/>
      <c r="ADK69" s="1"/>
      <c r="ADL69" s="1"/>
      <c r="ADM69" s="1"/>
      <c r="ADN69" s="1"/>
      <c r="ADO69" s="1"/>
      <c r="ADP69" s="1"/>
      <c r="ADQ69" s="1"/>
      <c r="ADR69" s="1"/>
      <c r="ADS69" s="1"/>
      <c r="ADT69" s="1"/>
      <c r="ADU69" s="1"/>
      <c r="ADV69" s="1"/>
      <c r="ADW69" s="1"/>
      <c r="ADX69" s="1"/>
      <c r="ADY69" s="1"/>
      <c r="ADZ69" s="1"/>
      <c r="AEA69" s="1"/>
      <c r="AEB69" s="1"/>
      <c r="AEC69" s="1"/>
      <c r="AED69" s="1"/>
      <c r="AEE69" s="1"/>
      <c r="AEF69" s="1"/>
      <c r="AEG69" s="1"/>
      <c r="AEH69" s="1"/>
      <c r="AEI69" s="1"/>
      <c r="AEJ69" s="1"/>
      <c r="AEK69" s="1"/>
      <c r="AEL69" s="1"/>
      <c r="AEM69" s="1"/>
      <c r="AEN69" s="1"/>
      <c r="AEO69" s="1"/>
      <c r="AEP69" s="1"/>
      <c r="AEQ69" s="1"/>
      <c r="AER69" s="1"/>
      <c r="AES69" s="1"/>
      <c r="AET69" s="1"/>
      <c r="AEU69" s="1"/>
      <c r="AEV69" s="1"/>
    </row>
    <row r="70" spans="1:828" s="10" customFormat="1" ht="19" thickBot="1" x14ac:dyDescent="0.25">
      <c r="A70" s="32"/>
      <c r="B70" s="58"/>
      <c r="C70" s="59"/>
      <c r="D70" s="60"/>
      <c r="E70" s="59"/>
      <c r="F70" s="59"/>
      <c r="G70" s="59"/>
      <c r="H70" s="58"/>
      <c r="I70" s="59"/>
      <c r="J70" s="60"/>
      <c r="K70" s="58"/>
      <c r="L70" s="59"/>
      <c r="M70" s="60"/>
      <c r="N70" s="1"/>
      <c r="O70" s="1"/>
      <c r="P70"/>
      <c r="Q70"/>
      <c r="R70"/>
      <c r="S70"/>
      <c r="T70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  <c r="OO70" s="1"/>
      <c r="OP70" s="1"/>
      <c r="OQ70" s="1"/>
      <c r="OR70" s="1"/>
      <c r="OS70" s="1"/>
      <c r="OT70" s="1"/>
      <c r="OU70" s="1"/>
      <c r="OV70" s="1"/>
      <c r="OW70" s="1"/>
      <c r="OX70" s="1"/>
      <c r="OY70" s="1"/>
      <c r="OZ70" s="1"/>
      <c r="PA70" s="1"/>
      <c r="PB70" s="1"/>
      <c r="PC70" s="1"/>
      <c r="PD70" s="1"/>
      <c r="PE70" s="1"/>
      <c r="PF70" s="1"/>
      <c r="PG70" s="1"/>
      <c r="PH70" s="1"/>
      <c r="PI70" s="1"/>
      <c r="PJ70" s="1"/>
      <c r="PK70" s="1"/>
      <c r="PL70" s="1"/>
      <c r="PM70" s="1"/>
      <c r="PN70" s="1"/>
      <c r="PO70" s="1"/>
      <c r="PP70" s="1"/>
      <c r="PQ70" s="1"/>
      <c r="PR70" s="1"/>
      <c r="PS70" s="1"/>
      <c r="PT70" s="1"/>
      <c r="PU70" s="1"/>
      <c r="PV70" s="1"/>
      <c r="PW70" s="1"/>
      <c r="PX70" s="1"/>
      <c r="PY70" s="1"/>
      <c r="PZ70" s="1"/>
      <c r="QA70" s="1"/>
      <c r="QB70" s="1"/>
      <c r="QC70" s="1"/>
      <c r="QD70" s="1"/>
      <c r="QE70" s="1"/>
      <c r="QF70" s="1"/>
      <c r="QG70" s="1"/>
      <c r="QH70" s="1"/>
      <c r="QI70" s="1"/>
      <c r="QJ70" s="1"/>
      <c r="QK70" s="1"/>
      <c r="QL70" s="1"/>
      <c r="QM70" s="1"/>
      <c r="QN70" s="1"/>
      <c r="QO70" s="1"/>
      <c r="QP70" s="1"/>
      <c r="QQ70" s="1"/>
      <c r="QR70" s="1"/>
      <c r="QS70" s="1"/>
      <c r="QT70" s="1"/>
      <c r="QU70" s="1"/>
      <c r="QV70" s="1"/>
      <c r="QW70" s="1"/>
      <c r="QX70" s="1"/>
      <c r="QY70" s="1"/>
      <c r="QZ70" s="1"/>
      <c r="RA70" s="1"/>
      <c r="RB70" s="1"/>
      <c r="RC70" s="1"/>
      <c r="RD70" s="1"/>
      <c r="RE70" s="1"/>
      <c r="RF70" s="1"/>
      <c r="RG70" s="1"/>
      <c r="RH70" s="1"/>
      <c r="RI70" s="1"/>
      <c r="RJ70" s="1"/>
      <c r="RK70" s="1"/>
      <c r="RL70" s="1"/>
      <c r="RM70" s="1"/>
      <c r="RN70" s="1"/>
      <c r="RO70" s="1"/>
      <c r="RP70" s="1"/>
      <c r="RQ70" s="1"/>
      <c r="RR70" s="1"/>
      <c r="RS70" s="1"/>
      <c r="RT70" s="1"/>
      <c r="RU70" s="1"/>
      <c r="RV70" s="1"/>
      <c r="RW70" s="1"/>
      <c r="RX70" s="1"/>
      <c r="RY70" s="1"/>
      <c r="RZ70" s="1"/>
      <c r="SA70" s="1"/>
      <c r="SB70" s="1"/>
      <c r="SC70" s="1"/>
      <c r="SD70" s="1"/>
      <c r="SE70" s="1"/>
      <c r="SF70" s="1"/>
      <c r="SG70" s="1"/>
      <c r="SH70" s="1"/>
      <c r="SI70" s="1"/>
      <c r="SJ70" s="1"/>
      <c r="SK70" s="1"/>
      <c r="SL70" s="1"/>
      <c r="SM70" s="1"/>
      <c r="SN70" s="1"/>
      <c r="SO70" s="1"/>
      <c r="SP70" s="1"/>
      <c r="SQ70" s="1"/>
      <c r="SR70" s="1"/>
      <c r="SS70" s="1"/>
      <c r="ST70" s="1"/>
      <c r="SU70" s="1"/>
      <c r="SV70" s="1"/>
      <c r="SW70" s="1"/>
      <c r="SX70" s="1"/>
      <c r="SY70" s="1"/>
      <c r="SZ70" s="1"/>
      <c r="TA70" s="1"/>
      <c r="TB70" s="1"/>
      <c r="TC70" s="1"/>
      <c r="TD70" s="1"/>
      <c r="TE70" s="1"/>
      <c r="TF70" s="1"/>
      <c r="TG70" s="1"/>
      <c r="TH70" s="1"/>
      <c r="TI70" s="1"/>
      <c r="TJ70" s="1"/>
      <c r="TK70" s="1"/>
      <c r="TL70" s="1"/>
      <c r="TM70" s="1"/>
      <c r="TN70" s="1"/>
      <c r="TO70" s="1"/>
      <c r="TP70" s="1"/>
      <c r="TQ70" s="1"/>
      <c r="TR70" s="1"/>
      <c r="TS70" s="1"/>
      <c r="TT70" s="1"/>
      <c r="TU70" s="1"/>
      <c r="TV70" s="1"/>
      <c r="TW70" s="1"/>
      <c r="TX70" s="1"/>
      <c r="TY70" s="1"/>
      <c r="TZ70" s="1"/>
      <c r="UA70" s="1"/>
      <c r="UB70" s="1"/>
      <c r="UC70" s="1"/>
      <c r="UD70" s="1"/>
      <c r="UE70" s="1"/>
      <c r="UF70" s="1"/>
      <c r="UG70" s="1"/>
      <c r="UH70" s="1"/>
      <c r="UI70" s="1"/>
      <c r="UJ70" s="1"/>
      <c r="UK70" s="1"/>
      <c r="UL70" s="1"/>
      <c r="UM70" s="1"/>
      <c r="UN70" s="1"/>
      <c r="UO70" s="1"/>
      <c r="UP70" s="1"/>
      <c r="UQ70" s="1"/>
      <c r="UR70" s="1"/>
      <c r="US70" s="1"/>
      <c r="UT70" s="1"/>
      <c r="UU70" s="1"/>
      <c r="UV70" s="1"/>
      <c r="UW70" s="1"/>
      <c r="UX70" s="1"/>
      <c r="UY70" s="1"/>
      <c r="UZ70" s="1"/>
      <c r="VA70" s="1"/>
      <c r="VB70" s="1"/>
      <c r="VC70" s="1"/>
      <c r="VD70" s="1"/>
      <c r="VE70" s="1"/>
      <c r="VF70" s="1"/>
      <c r="VG70" s="1"/>
      <c r="VH70" s="1"/>
      <c r="VI70" s="1"/>
      <c r="VJ70" s="1"/>
      <c r="VK70" s="1"/>
      <c r="VL70" s="1"/>
      <c r="VM70" s="1"/>
      <c r="VN70" s="1"/>
      <c r="VO70" s="1"/>
      <c r="VP70" s="1"/>
      <c r="VQ70" s="1"/>
      <c r="VR70" s="1"/>
      <c r="VS70" s="1"/>
      <c r="VT70" s="1"/>
      <c r="VU70" s="1"/>
      <c r="VV70" s="1"/>
      <c r="VW70" s="1"/>
      <c r="VX70" s="1"/>
      <c r="VY70" s="1"/>
      <c r="VZ70" s="1"/>
      <c r="WA70" s="1"/>
      <c r="WB70" s="1"/>
      <c r="WC70" s="1"/>
      <c r="WD70" s="1"/>
      <c r="WE70" s="1"/>
      <c r="WF70" s="1"/>
      <c r="WG70" s="1"/>
      <c r="WH70" s="1"/>
      <c r="WI70" s="1"/>
      <c r="WJ70" s="1"/>
      <c r="WK70" s="1"/>
      <c r="WL70" s="1"/>
      <c r="WM70" s="1"/>
      <c r="WN70" s="1"/>
      <c r="WO70" s="1"/>
      <c r="WP70" s="1"/>
      <c r="WQ70" s="1"/>
      <c r="WR70" s="1"/>
      <c r="WS70" s="1"/>
      <c r="WT70" s="1"/>
      <c r="WU70" s="1"/>
      <c r="WV70" s="1"/>
      <c r="WW70" s="1"/>
      <c r="WX70" s="1"/>
      <c r="WY70" s="1"/>
      <c r="WZ70" s="1"/>
      <c r="XA70" s="1"/>
      <c r="XB70" s="1"/>
      <c r="XC70" s="1"/>
      <c r="XD70" s="1"/>
      <c r="XE70" s="1"/>
      <c r="XF70" s="1"/>
      <c r="XG70" s="1"/>
      <c r="XH70" s="1"/>
      <c r="XI70" s="1"/>
      <c r="XJ70" s="1"/>
      <c r="XK70" s="1"/>
      <c r="XL70" s="1"/>
      <c r="XM70" s="1"/>
      <c r="XN70" s="1"/>
      <c r="XO70" s="1"/>
      <c r="XP70" s="1"/>
      <c r="XQ70" s="1"/>
      <c r="XR70" s="1"/>
      <c r="XS70" s="1"/>
      <c r="XT70" s="1"/>
      <c r="XU70" s="1"/>
      <c r="XV70" s="1"/>
      <c r="XW70" s="1"/>
      <c r="XX70" s="1"/>
      <c r="XY70" s="1"/>
      <c r="XZ70" s="1"/>
      <c r="YA70" s="1"/>
      <c r="YB70" s="1"/>
      <c r="YC70" s="1"/>
      <c r="YD70" s="1"/>
      <c r="YE70" s="1"/>
      <c r="YF70" s="1"/>
      <c r="YG70" s="1"/>
      <c r="YH70" s="1"/>
      <c r="YI70" s="1"/>
      <c r="YJ70" s="1"/>
      <c r="YK70" s="1"/>
      <c r="YL70" s="1"/>
      <c r="YM70" s="1"/>
      <c r="YN70" s="1"/>
      <c r="YO70" s="1"/>
      <c r="YP70" s="1"/>
      <c r="YQ70" s="1"/>
      <c r="YR70" s="1"/>
      <c r="YS70" s="1"/>
      <c r="YT70" s="1"/>
      <c r="YU70" s="1"/>
      <c r="YV70" s="1"/>
      <c r="YW70" s="1"/>
      <c r="YX70" s="1"/>
      <c r="YY70" s="1"/>
      <c r="YZ70" s="1"/>
      <c r="ZA70" s="1"/>
      <c r="ZB70" s="1"/>
      <c r="ZC70" s="1"/>
      <c r="ZD70" s="1"/>
      <c r="ZE70" s="1"/>
      <c r="ZF70" s="1"/>
      <c r="ZG70" s="1"/>
      <c r="ZH70" s="1"/>
      <c r="ZI70" s="1"/>
      <c r="ZJ70" s="1"/>
      <c r="ZK70" s="1"/>
      <c r="ZL70" s="1"/>
      <c r="ZM70" s="1"/>
      <c r="ZN70" s="1"/>
      <c r="ZO70" s="1"/>
      <c r="ZP70" s="1"/>
      <c r="ZQ70" s="1"/>
      <c r="ZR70" s="1"/>
      <c r="ZS70" s="1"/>
      <c r="ZT70" s="1"/>
      <c r="ZU70" s="1"/>
      <c r="ZV70" s="1"/>
      <c r="ZW70" s="1"/>
      <c r="ZX70" s="1"/>
      <c r="ZY70" s="1"/>
      <c r="ZZ70" s="1"/>
      <c r="AAA70" s="1"/>
      <c r="AAB70" s="1"/>
      <c r="AAC70" s="1"/>
      <c r="AAD70" s="1"/>
      <c r="AAE70" s="1"/>
      <c r="AAF70" s="1"/>
      <c r="AAG70" s="1"/>
      <c r="AAH70" s="1"/>
      <c r="AAI70" s="1"/>
      <c r="AAJ70" s="1"/>
      <c r="AAK70" s="1"/>
      <c r="AAL70" s="1"/>
      <c r="AAM70" s="1"/>
      <c r="AAN70" s="1"/>
      <c r="AAO70" s="1"/>
      <c r="AAP70" s="1"/>
      <c r="AAQ70" s="1"/>
      <c r="AAR70" s="1"/>
      <c r="AAS70" s="1"/>
      <c r="AAT70" s="1"/>
      <c r="AAU70" s="1"/>
      <c r="AAV70" s="1"/>
      <c r="AAW70" s="1"/>
      <c r="AAX70" s="1"/>
      <c r="AAY70" s="1"/>
      <c r="AAZ70" s="1"/>
      <c r="ABA70" s="1"/>
      <c r="ABB70" s="1"/>
      <c r="ABC70" s="1"/>
      <c r="ABD70" s="1"/>
      <c r="ABE70" s="1"/>
      <c r="ABF70" s="1"/>
      <c r="ABG70" s="1"/>
      <c r="ABH70" s="1"/>
      <c r="ABI70" s="1"/>
      <c r="ABJ70" s="1"/>
      <c r="ABK70" s="1"/>
      <c r="ABL70" s="1"/>
      <c r="ABM70" s="1"/>
      <c r="ABN70" s="1"/>
      <c r="ABO70" s="1"/>
      <c r="ABP70" s="1"/>
      <c r="ABQ70" s="1"/>
      <c r="ABR70" s="1"/>
      <c r="ABS70" s="1"/>
      <c r="ABT70" s="1"/>
      <c r="ABU70" s="1"/>
      <c r="ABV70" s="1"/>
      <c r="ABW70" s="1"/>
      <c r="ABX70" s="1"/>
      <c r="ABY70" s="1"/>
      <c r="ABZ70" s="1"/>
      <c r="ACA70" s="1"/>
      <c r="ACB70" s="1"/>
      <c r="ACC70" s="1"/>
      <c r="ACD70" s="1"/>
      <c r="ACE70" s="1"/>
      <c r="ACF70" s="1"/>
      <c r="ACG70" s="1"/>
      <c r="ACH70" s="1"/>
      <c r="ACI70" s="1"/>
      <c r="ACJ70" s="1"/>
      <c r="ACK70" s="1"/>
      <c r="ACL70" s="1"/>
      <c r="ACM70" s="1"/>
      <c r="ACN70" s="1"/>
      <c r="ACO70" s="1"/>
      <c r="ACP70" s="1"/>
      <c r="ACQ70" s="1"/>
      <c r="ACR70" s="1"/>
      <c r="ACS70" s="1"/>
      <c r="ACT70" s="1"/>
      <c r="ACU70" s="1"/>
      <c r="ACV70" s="1"/>
      <c r="ACW70" s="1"/>
      <c r="ACX70" s="1"/>
      <c r="ACY70" s="1"/>
      <c r="ACZ70" s="1"/>
      <c r="ADA70" s="1"/>
      <c r="ADB70" s="1"/>
      <c r="ADC70" s="1"/>
      <c r="ADD70" s="1"/>
      <c r="ADE70" s="1"/>
      <c r="ADF70" s="1"/>
      <c r="ADG70" s="1"/>
      <c r="ADH70" s="1"/>
      <c r="ADI70" s="1"/>
      <c r="ADJ70" s="1"/>
      <c r="ADK70" s="1"/>
      <c r="ADL70" s="1"/>
      <c r="ADM70" s="1"/>
      <c r="ADN70" s="1"/>
      <c r="ADO70" s="1"/>
      <c r="ADP70" s="1"/>
      <c r="ADQ70" s="1"/>
      <c r="ADR70" s="1"/>
      <c r="ADS70" s="1"/>
      <c r="ADT70" s="1"/>
      <c r="ADU70" s="1"/>
      <c r="ADV70" s="1"/>
      <c r="ADW70" s="1"/>
      <c r="ADX70" s="1"/>
      <c r="ADY70" s="1"/>
      <c r="ADZ70" s="1"/>
      <c r="AEA70" s="1"/>
      <c r="AEB70" s="1"/>
      <c r="AEC70" s="1"/>
      <c r="AED70" s="1"/>
      <c r="AEE70" s="1"/>
      <c r="AEF70" s="1"/>
      <c r="AEG70" s="1"/>
      <c r="AEH70" s="1"/>
      <c r="AEI70" s="1"/>
      <c r="AEJ70" s="1"/>
      <c r="AEK70" s="1"/>
      <c r="AEL70" s="1"/>
      <c r="AEM70" s="1"/>
      <c r="AEN70" s="1"/>
      <c r="AEO70" s="1"/>
      <c r="AEP70" s="1"/>
      <c r="AEQ70" s="1"/>
      <c r="AER70" s="1"/>
      <c r="AES70" s="1"/>
      <c r="AET70" s="1"/>
      <c r="AEU70" s="1"/>
      <c r="AEV70" s="1"/>
    </row>
    <row r="71" spans="1:828" s="19" customFormat="1" ht="18" x14ac:dyDescent="0.2">
      <c r="A71" s="33" t="s">
        <v>9</v>
      </c>
      <c r="B71" s="71"/>
      <c r="C71" s="72"/>
      <c r="D71" s="73">
        <f>SUM(D5:D66)</f>
        <v>180251</v>
      </c>
      <c r="E71" s="72"/>
      <c r="F71" s="72"/>
      <c r="G71" s="72">
        <f>SUM(G34:G66)</f>
        <v>52066</v>
      </c>
      <c r="H71" s="71"/>
      <c r="I71" s="72"/>
      <c r="J71" s="73">
        <f>SUM(J2:J67)</f>
        <v>458113</v>
      </c>
      <c r="K71" s="71"/>
      <c r="L71" s="72"/>
      <c r="M71" s="73">
        <f>SUM(M2:M67)</f>
        <v>73481</v>
      </c>
      <c r="N71" s="1"/>
      <c r="O71" s="1"/>
      <c r="P71"/>
      <c r="Q71"/>
      <c r="R71"/>
      <c r="S71"/>
      <c r="T7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  <c r="AET71" s="1"/>
      <c r="AEU71" s="1"/>
      <c r="AEV71" s="1"/>
    </row>
    <row r="72" spans="1:828" ht="16" x14ac:dyDescent="0.2">
      <c r="D72" s="74"/>
      <c r="E72" s="89"/>
      <c r="F72" s="89"/>
      <c r="G72" s="89"/>
      <c r="K72" s="10"/>
      <c r="L72" s="10"/>
      <c r="M72" s="52"/>
    </row>
    <row r="73" spans="1:828" ht="16" x14ac:dyDescent="0.2">
      <c r="K73" s="10"/>
      <c r="L73" s="10"/>
      <c r="M73" s="52"/>
    </row>
    <row r="74" spans="1:828" ht="16" x14ac:dyDescent="0.2">
      <c r="D74" s="18">
        <f>D71+G71</f>
        <v>232317</v>
      </c>
      <c r="J74" s="18">
        <f>J71+M71</f>
        <v>531594</v>
      </c>
      <c r="K74" s="10"/>
      <c r="L74" s="10"/>
      <c r="M74" s="52"/>
    </row>
    <row r="75" spans="1:828" ht="16" x14ac:dyDescent="0.2">
      <c r="D75" s="74">
        <f>D71/D74</f>
        <v>0.7758838139266605</v>
      </c>
      <c r="K75" s="10"/>
      <c r="L75" s="10"/>
      <c r="M75" s="52"/>
    </row>
    <row r="76" spans="1:828" x14ac:dyDescent="0.2">
      <c r="J76" s="74">
        <f>J71/J74</f>
        <v>0.8617723300112492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Y101"/>
  <sheetViews>
    <sheetView zoomScale="110" zoomScaleNormal="110" workbookViewId="0">
      <pane xSplit="1" ySplit="2" topLeftCell="B51" activePane="bottomRight" state="frozen"/>
      <selection pane="topRight" activeCell="B1" sqref="B1"/>
      <selection pane="bottomLeft" activeCell="A3" sqref="A3"/>
      <selection pane="bottomRight" activeCell="D88" sqref="D88"/>
    </sheetView>
  </sheetViews>
  <sheetFormatPr baseColWidth="10" defaultColWidth="9" defaultRowHeight="15" x14ac:dyDescent="0.2"/>
  <cols>
    <col min="1" max="1" width="47.33203125" style="34" customWidth="1"/>
    <col min="2" max="2" width="17.33203125" style="5" customWidth="1"/>
    <col min="3" max="3" width="33.5" style="1" customWidth="1"/>
    <col min="4" max="4" width="19.83203125" style="18" customWidth="1"/>
    <col min="6" max="6" width="30.83203125" customWidth="1"/>
    <col min="7" max="7" width="24" customWidth="1"/>
    <col min="8" max="8" width="17.83203125" style="5" customWidth="1"/>
    <col min="9" max="9" width="33.5" style="1" customWidth="1"/>
    <col min="10" max="10" width="18.5" style="18" customWidth="1"/>
    <col min="11" max="11" width="17.83203125" style="5" customWidth="1"/>
    <col min="12" max="12" width="33.5" style="1" customWidth="1"/>
    <col min="13" max="13" width="18.5" style="18" customWidth="1"/>
    <col min="14" max="16384" width="9" style="1"/>
  </cols>
  <sheetData>
    <row r="1" spans="1:831" s="6" customFormat="1" ht="25" x14ac:dyDescent="0.2">
      <c r="A1" s="20"/>
      <c r="B1" s="13">
        <v>2007</v>
      </c>
      <c r="C1" s="14"/>
      <c r="D1" s="15"/>
      <c r="E1" s="13">
        <v>2007</v>
      </c>
      <c r="H1" s="13">
        <v>2017</v>
      </c>
      <c r="I1" s="14"/>
      <c r="J1" s="15"/>
      <c r="K1" s="13">
        <v>2017</v>
      </c>
      <c r="L1" s="14"/>
      <c r="M1" s="15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  <c r="GY1" s="37"/>
      <c r="GZ1" s="37"/>
      <c r="HA1" s="37"/>
      <c r="HB1" s="37"/>
      <c r="HC1" s="37"/>
      <c r="HD1" s="37"/>
      <c r="HE1" s="37"/>
      <c r="HF1" s="37"/>
      <c r="HG1" s="37"/>
      <c r="HH1" s="37"/>
      <c r="HI1" s="37"/>
      <c r="HJ1" s="37"/>
      <c r="HK1" s="37"/>
      <c r="HL1" s="37"/>
      <c r="HM1" s="37"/>
      <c r="HN1" s="37"/>
      <c r="HO1" s="37"/>
      <c r="HP1" s="37"/>
      <c r="HQ1" s="37"/>
      <c r="HR1" s="37"/>
      <c r="HS1" s="37"/>
      <c r="HT1" s="37"/>
      <c r="HU1" s="37"/>
      <c r="HV1" s="37"/>
      <c r="HW1" s="37"/>
      <c r="HX1" s="37"/>
      <c r="HY1" s="37"/>
      <c r="HZ1" s="37"/>
      <c r="IA1" s="37"/>
      <c r="IB1" s="37"/>
      <c r="IC1" s="37"/>
      <c r="ID1" s="37"/>
      <c r="IE1" s="37"/>
      <c r="IF1" s="37"/>
      <c r="IG1" s="37"/>
      <c r="IH1" s="37"/>
      <c r="II1" s="37"/>
      <c r="IJ1" s="37"/>
      <c r="IK1" s="37"/>
      <c r="IL1" s="37"/>
      <c r="IM1" s="37"/>
      <c r="IN1" s="37"/>
      <c r="IO1" s="37"/>
      <c r="IP1" s="37"/>
      <c r="IQ1" s="37"/>
      <c r="IR1" s="37"/>
      <c r="IS1" s="37"/>
      <c r="IT1" s="37"/>
      <c r="IU1" s="37"/>
      <c r="IV1" s="37"/>
      <c r="IW1" s="37"/>
      <c r="IX1" s="37"/>
      <c r="IY1" s="37"/>
      <c r="IZ1" s="37"/>
      <c r="JA1" s="37"/>
      <c r="JB1" s="37"/>
      <c r="JC1" s="37"/>
      <c r="JD1" s="37"/>
      <c r="JE1" s="37"/>
      <c r="JF1" s="37"/>
      <c r="JG1" s="37"/>
      <c r="JH1" s="37"/>
      <c r="JI1" s="37"/>
      <c r="JJ1" s="37"/>
      <c r="JK1" s="37"/>
      <c r="JL1" s="37"/>
      <c r="JM1" s="37"/>
      <c r="JN1" s="37"/>
      <c r="JO1" s="37"/>
      <c r="JP1" s="37"/>
      <c r="JQ1" s="37"/>
      <c r="JR1" s="37"/>
      <c r="JS1" s="37"/>
      <c r="JT1" s="37"/>
      <c r="JU1" s="37"/>
      <c r="JV1" s="37"/>
      <c r="JW1" s="37"/>
      <c r="JX1" s="37"/>
      <c r="JY1" s="37"/>
      <c r="JZ1" s="37"/>
      <c r="KA1" s="37"/>
      <c r="KB1" s="37"/>
      <c r="KC1" s="37"/>
      <c r="KD1" s="37"/>
      <c r="KE1" s="37"/>
      <c r="KF1" s="37"/>
      <c r="KG1" s="37"/>
      <c r="KH1" s="37"/>
      <c r="KI1" s="37"/>
      <c r="KJ1" s="37"/>
      <c r="KK1" s="37"/>
      <c r="KL1" s="37"/>
      <c r="KM1" s="37"/>
      <c r="KN1" s="37"/>
      <c r="KO1" s="37"/>
      <c r="KP1" s="37"/>
      <c r="KQ1" s="37"/>
      <c r="KR1" s="37"/>
      <c r="KS1" s="37"/>
      <c r="KT1" s="37"/>
      <c r="KU1" s="37"/>
      <c r="KV1" s="37"/>
      <c r="KW1" s="37"/>
      <c r="KX1" s="37"/>
      <c r="KY1" s="37"/>
      <c r="KZ1" s="37"/>
      <c r="LA1" s="37"/>
      <c r="LB1" s="37"/>
      <c r="LC1" s="37"/>
      <c r="LD1" s="37"/>
      <c r="LE1" s="37"/>
      <c r="LF1" s="37"/>
      <c r="LG1" s="37"/>
      <c r="LH1" s="37"/>
      <c r="LI1" s="37"/>
      <c r="LJ1" s="37"/>
      <c r="LK1" s="37"/>
      <c r="LL1" s="37"/>
      <c r="LM1" s="37"/>
      <c r="LN1" s="37"/>
      <c r="LO1" s="37"/>
      <c r="LP1" s="37"/>
      <c r="LQ1" s="37"/>
      <c r="LR1" s="37"/>
      <c r="LS1" s="37"/>
      <c r="LT1" s="37"/>
      <c r="LU1" s="37"/>
      <c r="LV1" s="37"/>
      <c r="LW1" s="37"/>
      <c r="LX1" s="37"/>
      <c r="LY1" s="37"/>
      <c r="LZ1" s="37"/>
      <c r="MA1" s="37"/>
      <c r="MB1" s="37"/>
      <c r="MC1" s="37"/>
      <c r="MD1" s="37"/>
      <c r="ME1" s="37"/>
      <c r="MF1" s="37"/>
      <c r="MG1" s="37"/>
      <c r="MH1" s="37"/>
      <c r="MI1" s="37"/>
      <c r="MJ1" s="37"/>
      <c r="MK1" s="37"/>
      <c r="ML1" s="37"/>
      <c r="MM1" s="37"/>
      <c r="MN1" s="37"/>
      <c r="MO1" s="37"/>
      <c r="MP1" s="37"/>
      <c r="MQ1" s="37"/>
      <c r="MR1" s="37"/>
      <c r="MS1" s="37"/>
      <c r="MT1" s="37"/>
      <c r="MU1" s="37"/>
      <c r="MV1" s="37"/>
      <c r="MW1" s="37"/>
      <c r="MX1" s="37"/>
      <c r="MY1" s="37"/>
      <c r="MZ1" s="37"/>
      <c r="NA1" s="37"/>
      <c r="NB1" s="37"/>
      <c r="NC1" s="37"/>
      <c r="ND1" s="37"/>
      <c r="NE1" s="37"/>
      <c r="NF1" s="37"/>
      <c r="NG1" s="37"/>
      <c r="NH1" s="37"/>
      <c r="NI1" s="37"/>
      <c r="NJ1" s="37"/>
      <c r="NK1" s="37"/>
      <c r="NL1" s="37"/>
      <c r="NM1" s="37"/>
      <c r="NN1" s="37"/>
      <c r="NO1" s="37"/>
      <c r="NP1" s="37"/>
      <c r="NQ1" s="37"/>
      <c r="NR1" s="37"/>
      <c r="NS1" s="37"/>
      <c r="NT1" s="37"/>
      <c r="NU1" s="37"/>
      <c r="NV1" s="37"/>
      <c r="NW1" s="37"/>
      <c r="NX1" s="37"/>
      <c r="NY1" s="37"/>
      <c r="NZ1" s="37"/>
      <c r="OA1" s="37"/>
      <c r="OB1" s="37"/>
      <c r="OC1" s="37"/>
      <c r="OD1" s="37"/>
      <c r="OE1" s="37"/>
      <c r="OF1" s="37"/>
      <c r="OG1" s="37"/>
      <c r="OH1" s="37"/>
      <c r="OI1" s="37"/>
      <c r="OJ1" s="37"/>
      <c r="OK1" s="37"/>
      <c r="OL1" s="37"/>
      <c r="OM1" s="37"/>
      <c r="ON1" s="37"/>
      <c r="OO1" s="37"/>
      <c r="OP1" s="37"/>
      <c r="OQ1" s="37"/>
      <c r="OR1" s="37"/>
      <c r="OS1" s="37"/>
      <c r="OT1" s="37"/>
      <c r="OU1" s="37"/>
      <c r="OV1" s="37"/>
      <c r="OW1" s="37"/>
      <c r="OX1" s="37"/>
      <c r="OY1" s="37"/>
      <c r="OZ1" s="37"/>
      <c r="PA1" s="37"/>
      <c r="PB1" s="37"/>
      <c r="PC1" s="37"/>
      <c r="PD1" s="37"/>
      <c r="PE1" s="37"/>
      <c r="PF1" s="37"/>
      <c r="PG1" s="37"/>
      <c r="PH1" s="37"/>
      <c r="PI1" s="37"/>
      <c r="PJ1" s="37"/>
      <c r="PK1" s="37"/>
      <c r="PL1" s="37"/>
      <c r="PM1" s="37"/>
      <c r="PN1" s="37"/>
      <c r="PO1" s="37"/>
      <c r="PP1" s="37"/>
      <c r="PQ1" s="37"/>
      <c r="PR1" s="37"/>
      <c r="PS1" s="37"/>
      <c r="PT1" s="37"/>
      <c r="PU1" s="37"/>
      <c r="PV1" s="37"/>
      <c r="PW1" s="37"/>
      <c r="PX1" s="37"/>
      <c r="PY1" s="37"/>
      <c r="PZ1" s="37"/>
      <c r="QA1" s="37"/>
      <c r="QB1" s="37"/>
      <c r="QC1" s="37"/>
      <c r="QD1" s="37"/>
      <c r="QE1" s="37"/>
      <c r="QF1" s="37"/>
      <c r="QG1" s="37"/>
      <c r="QH1" s="37"/>
      <c r="QI1" s="37"/>
      <c r="QJ1" s="37"/>
      <c r="QK1" s="37"/>
      <c r="QL1" s="37"/>
      <c r="QM1" s="37"/>
      <c r="QN1" s="37"/>
      <c r="QO1" s="37"/>
      <c r="QP1" s="37"/>
      <c r="QQ1" s="37"/>
      <c r="QR1" s="37"/>
      <c r="QS1" s="37"/>
      <c r="QT1" s="37"/>
      <c r="QU1" s="37"/>
      <c r="QV1" s="37"/>
      <c r="QW1" s="37"/>
      <c r="QX1" s="37"/>
      <c r="QY1" s="37"/>
      <c r="QZ1" s="37"/>
      <c r="RA1" s="37"/>
      <c r="RB1" s="37"/>
      <c r="RC1" s="37"/>
      <c r="RD1" s="37"/>
      <c r="RE1" s="37"/>
      <c r="RF1" s="37"/>
      <c r="RG1" s="37"/>
      <c r="RH1" s="37"/>
      <c r="RI1" s="37"/>
      <c r="RJ1" s="37"/>
      <c r="RK1" s="37"/>
      <c r="RL1" s="37"/>
      <c r="RM1" s="37"/>
      <c r="RN1" s="37"/>
      <c r="RO1" s="37"/>
      <c r="RP1" s="37"/>
      <c r="RQ1" s="37"/>
      <c r="RR1" s="37"/>
      <c r="RS1" s="37"/>
      <c r="RT1" s="37"/>
      <c r="RU1" s="37"/>
      <c r="RV1" s="37"/>
      <c r="RW1" s="37"/>
      <c r="RX1" s="37"/>
      <c r="RY1" s="37"/>
      <c r="RZ1" s="37"/>
      <c r="SA1" s="37"/>
      <c r="SB1" s="37"/>
      <c r="SC1" s="37"/>
      <c r="SD1" s="37"/>
      <c r="SE1" s="37"/>
      <c r="SF1" s="37"/>
      <c r="SG1" s="37"/>
      <c r="SH1" s="37"/>
      <c r="SI1" s="37"/>
      <c r="SJ1" s="37"/>
      <c r="SK1" s="37"/>
      <c r="SL1" s="37"/>
      <c r="SM1" s="37"/>
      <c r="SN1" s="37"/>
      <c r="SO1" s="37"/>
      <c r="SP1" s="37"/>
      <c r="SQ1" s="37"/>
      <c r="SR1" s="37"/>
      <c r="SS1" s="37"/>
      <c r="ST1" s="37"/>
      <c r="SU1" s="37"/>
      <c r="SV1" s="37"/>
      <c r="SW1" s="37"/>
      <c r="SX1" s="37"/>
      <c r="SY1" s="37"/>
      <c r="SZ1" s="37"/>
      <c r="TA1" s="37"/>
      <c r="TB1" s="37"/>
      <c r="TC1" s="37"/>
      <c r="TD1" s="37"/>
      <c r="TE1" s="37"/>
      <c r="TF1" s="37"/>
      <c r="TG1" s="37"/>
      <c r="TH1" s="37"/>
      <c r="TI1" s="37"/>
      <c r="TJ1" s="37"/>
      <c r="TK1" s="37"/>
      <c r="TL1" s="37"/>
      <c r="TM1" s="37"/>
      <c r="TN1" s="37"/>
      <c r="TO1" s="37"/>
      <c r="TP1" s="37"/>
      <c r="TQ1" s="37"/>
      <c r="TR1" s="37"/>
      <c r="TS1" s="37"/>
      <c r="TT1" s="37"/>
      <c r="TU1" s="37"/>
      <c r="TV1" s="37"/>
      <c r="TW1" s="37"/>
      <c r="TX1" s="37"/>
      <c r="TY1" s="37"/>
      <c r="TZ1" s="37"/>
      <c r="UA1" s="37"/>
      <c r="UB1" s="37"/>
      <c r="UC1" s="37"/>
      <c r="UD1" s="37"/>
      <c r="UE1" s="37"/>
      <c r="UF1" s="37"/>
      <c r="UG1" s="37"/>
      <c r="UH1" s="37"/>
      <c r="UI1" s="37"/>
      <c r="UJ1" s="37"/>
      <c r="UK1" s="37"/>
      <c r="UL1" s="37"/>
      <c r="UM1" s="37"/>
      <c r="UN1" s="37"/>
      <c r="UO1" s="37"/>
      <c r="UP1" s="37"/>
      <c r="UQ1" s="37"/>
      <c r="UR1" s="37"/>
      <c r="US1" s="37"/>
      <c r="UT1" s="37"/>
      <c r="UU1" s="37"/>
      <c r="UV1" s="37"/>
      <c r="UW1" s="37"/>
      <c r="UX1" s="37"/>
      <c r="UY1" s="37"/>
      <c r="UZ1" s="37"/>
      <c r="VA1" s="37"/>
      <c r="VB1" s="37"/>
      <c r="VC1" s="37"/>
      <c r="VD1" s="37"/>
      <c r="VE1" s="37"/>
      <c r="VF1" s="37"/>
      <c r="VG1" s="37"/>
      <c r="VH1" s="37"/>
      <c r="VI1" s="37"/>
      <c r="VJ1" s="37"/>
      <c r="VK1" s="37"/>
      <c r="VL1" s="37"/>
      <c r="VM1" s="37"/>
      <c r="VN1" s="37"/>
      <c r="VO1" s="37"/>
      <c r="VP1" s="37"/>
      <c r="VQ1" s="37"/>
      <c r="VR1" s="37"/>
      <c r="VS1" s="37"/>
      <c r="VT1" s="37"/>
      <c r="VU1" s="37"/>
      <c r="VV1" s="37"/>
      <c r="VW1" s="37"/>
      <c r="VX1" s="37"/>
      <c r="VY1" s="37"/>
      <c r="VZ1" s="37"/>
      <c r="WA1" s="37"/>
      <c r="WB1" s="37"/>
      <c r="WC1" s="37"/>
      <c r="WD1" s="37"/>
      <c r="WE1" s="37"/>
      <c r="WF1" s="37"/>
      <c r="WG1" s="37"/>
      <c r="WH1" s="37"/>
      <c r="WI1" s="37"/>
      <c r="WJ1" s="37"/>
      <c r="WK1" s="37"/>
      <c r="WL1" s="37"/>
      <c r="WM1" s="37"/>
      <c r="WN1" s="37"/>
      <c r="WO1" s="37"/>
      <c r="WP1" s="37"/>
      <c r="WQ1" s="37"/>
      <c r="WR1" s="37"/>
      <c r="WS1" s="37"/>
      <c r="WT1" s="37"/>
      <c r="WU1" s="37"/>
      <c r="WV1" s="37"/>
      <c r="WW1" s="37"/>
      <c r="WX1" s="37"/>
      <c r="WY1" s="37"/>
      <c r="WZ1" s="37"/>
      <c r="XA1" s="37"/>
      <c r="XB1" s="37"/>
      <c r="XC1" s="37"/>
      <c r="XD1" s="37"/>
      <c r="XE1" s="37"/>
      <c r="XF1" s="37"/>
      <c r="XG1" s="37"/>
      <c r="XH1" s="37"/>
      <c r="XI1" s="37"/>
      <c r="XJ1" s="37"/>
      <c r="XK1" s="37"/>
      <c r="XL1" s="37"/>
      <c r="XM1" s="37"/>
      <c r="XN1" s="37"/>
      <c r="XO1" s="37"/>
      <c r="XP1" s="37"/>
      <c r="XQ1" s="37"/>
      <c r="XR1" s="37"/>
      <c r="XS1" s="37"/>
      <c r="XT1" s="37"/>
      <c r="XU1" s="37"/>
      <c r="XV1" s="37"/>
      <c r="XW1" s="37"/>
      <c r="XX1" s="37"/>
      <c r="XY1" s="37"/>
      <c r="XZ1" s="37"/>
      <c r="YA1" s="37"/>
      <c r="YB1" s="37"/>
      <c r="YC1" s="37"/>
      <c r="YD1" s="37"/>
      <c r="YE1" s="37"/>
      <c r="YF1" s="37"/>
      <c r="YG1" s="37"/>
      <c r="YH1" s="37"/>
      <c r="YI1" s="37"/>
      <c r="YJ1" s="37"/>
      <c r="YK1" s="37"/>
      <c r="YL1" s="37"/>
      <c r="YM1" s="37"/>
      <c r="YN1" s="37"/>
      <c r="YO1" s="37"/>
      <c r="YP1" s="37"/>
      <c r="YQ1" s="37"/>
      <c r="YR1" s="37"/>
      <c r="YS1" s="37"/>
      <c r="YT1" s="37"/>
      <c r="YU1" s="37"/>
      <c r="YV1" s="37"/>
      <c r="YW1" s="37"/>
      <c r="YX1" s="37"/>
      <c r="YY1" s="37"/>
      <c r="YZ1" s="37"/>
      <c r="ZA1" s="37"/>
      <c r="ZB1" s="37"/>
      <c r="ZC1" s="37"/>
      <c r="ZD1" s="37"/>
      <c r="ZE1" s="37"/>
      <c r="ZF1" s="37"/>
      <c r="ZG1" s="37"/>
      <c r="ZH1" s="37"/>
      <c r="ZI1" s="37"/>
      <c r="ZJ1" s="37"/>
      <c r="ZK1" s="37"/>
      <c r="ZL1" s="37"/>
      <c r="ZM1" s="37"/>
      <c r="ZN1" s="37"/>
      <c r="ZO1" s="37"/>
      <c r="ZP1" s="37"/>
      <c r="ZQ1" s="37"/>
      <c r="ZR1" s="37"/>
      <c r="ZS1" s="37"/>
      <c r="ZT1" s="37"/>
      <c r="ZU1" s="37"/>
      <c r="ZV1" s="37"/>
      <c r="ZW1" s="37"/>
      <c r="ZX1" s="37"/>
      <c r="ZY1" s="37"/>
      <c r="ZZ1" s="37"/>
      <c r="AAA1" s="37"/>
      <c r="AAB1" s="37"/>
      <c r="AAC1" s="37"/>
      <c r="AAD1" s="37"/>
      <c r="AAE1" s="37"/>
      <c r="AAF1" s="37"/>
      <c r="AAG1" s="37"/>
      <c r="AAH1" s="37"/>
      <c r="AAI1" s="37"/>
      <c r="AAJ1" s="37"/>
      <c r="AAK1" s="37"/>
      <c r="AAL1" s="37"/>
      <c r="AAM1" s="37"/>
      <c r="AAN1" s="37"/>
      <c r="AAO1" s="37"/>
      <c r="AAP1" s="37"/>
      <c r="AAQ1" s="37"/>
      <c r="AAR1" s="37"/>
      <c r="AAS1" s="37"/>
      <c r="AAT1" s="37"/>
      <c r="AAU1" s="37"/>
      <c r="AAV1" s="37"/>
      <c r="AAW1" s="37"/>
      <c r="AAX1" s="37"/>
      <c r="AAY1" s="37"/>
      <c r="AAZ1" s="37"/>
      <c r="ABA1" s="37"/>
      <c r="ABB1" s="37"/>
      <c r="ABC1" s="37"/>
      <c r="ABD1" s="37"/>
      <c r="ABE1" s="37"/>
      <c r="ABF1" s="37"/>
      <c r="ABG1" s="37"/>
      <c r="ABH1" s="37"/>
      <c r="ABI1" s="37"/>
      <c r="ABJ1" s="37"/>
      <c r="ABK1" s="37"/>
      <c r="ABL1" s="37"/>
      <c r="ABM1" s="37"/>
      <c r="ABN1" s="37"/>
      <c r="ABO1" s="37"/>
      <c r="ABP1" s="37"/>
      <c r="ABQ1" s="37"/>
      <c r="ABR1" s="37"/>
      <c r="ABS1" s="37"/>
      <c r="ABT1" s="37"/>
      <c r="ABU1" s="37"/>
      <c r="ABV1" s="37"/>
      <c r="ABW1" s="37"/>
      <c r="ABX1" s="37"/>
      <c r="ABY1" s="37"/>
      <c r="ABZ1" s="37"/>
      <c r="ACA1" s="37"/>
      <c r="ACB1" s="37"/>
      <c r="ACC1" s="37"/>
      <c r="ACD1" s="37"/>
      <c r="ACE1" s="37"/>
      <c r="ACF1" s="37"/>
      <c r="ACG1" s="37"/>
      <c r="ACH1" s="37"/>
      <c r="ACI1" s="37"/>
      <c r="ACJ1" s="37"/>
      <c r="ACK1" s="37"/>
      <c r="ACL1" s="37"/>
      <c r="ACM1" s="37"/>
      <c r="ACN1" s="37"/>
      <c r="ACO1" s="37"/>
      <c r="ACP1" s="37"/>
      <c r="ACQ1" s="37"/>
      <c r="ACR1" s="37"/>
      <c r="ACS1" s="37"/>
      <c r="ACT1" s="37"/>
      <c r="ACU1" s="37"/>
      <c r="ACV1" s="37"/>
      <c r="ACW1" s="37"/>
      <c r="ACX1" s="37"/>
      <c r="ACY1" s="37"/>
      <c r="ACZ1" s="37"/>
      <c r="ADA1" s="37"/>
      <c r="ADB1" s="37"/>
      <c r="ADC1" s="37"/>
      <c r="ADD1" s="37"/>
      <c r="ADE1" s="37"/>
      <c r="ADF1" s="37"/>
      <c r="ADG1" s="37"/>
      <c r="ADH1" s="37"/>
      <c r="ADI1" s="37"/>
      <c r="ADJ1" s="37"/>
      <c r="ADK1" s="37"/>
      <c r="ADL1" s="37"/>
      <c r="ADM1" s="37"/>
      <c r="ADN1" s="37"/>
      <c r="ADO1" s="37"/>
      <c r="ADP1" s="37"/>
      <c r="ADQ1" s="37"/>
      <c r="ADR1" s="37"/>
      <c r="ADS1" s="37"/>
      <c r="ADT1" s="37"/>
      <c r="ADU1" s="37"/>
      <c r="ADV1" s="37"/>
      <c r="ADW1" s="37"/>
      <c r="ADX1" s="37"/>
      <c r="ADY1" s="37"/>
      <c r="ADZ1" s="37"/>
      <c r="AEA1" s="37"/>
      <c r="AEB1" s="37"/>
      <c r="AEC1" s="37"/>
      <c r="AED1" s="37"/>
      <c r="AEE1" s="37"/>
      <c r="AEF1" s="37"/>
      <c r="AEG1" s="37"/>
      <c r="AEH1" s="37"/>
      <c r="AEI1" s="37"/>
      <c r="AEJ1" s="37"/>
      <c r="AEK1" s="37"/>
      <c r="AEL1" s="37"/>
      <c r="AEM1" s="37"/>
      <c r="AEN1" s="37"/>
      <c r="AEO1" s="37"/>
      <c r="AEP1" s="37"/>
      <c r="AEQ1" s="37"/>
      <c r="AER1" s="37"/>
      <c r="AES1" s="37"/>
      <c r="AET1" s="37"/>
      <c r="AEU1" s="37"/>
      <c r="AEV1" s="37"/>
      <c r="AEW1" s="37"/>
      <c r="AEX1" s="37"/>
      <c r="AEY1" s="37"/>
    </row>
    <row r="2" spans="1:831" s="2" customFormat="1" ht="21" thickBot="1" x14ac:dyDescent="0.25">
      <c r="A2" s="21"/>
      <c r="B2" s="3" t="s">
        <v>10</v>
      </c>
      <c r="C2" s="4" t="s">
        <v>37</v>
      </c>
      <c r="D2" s="17" t="s">
        <v>8</v>
      </c>
      <c r="E2" s="3" t="s">
        <v>10</v>
      </c>
      <c r="F2" s="17" t="s">
        <v>38</v>
      </c>
      <c r="G2" s="17" t="s">
        <v>8</v>
      </c>
      <c r="H2" s="3" t="s">
        <v>10</v>
      </c>
      <c r="I2" s="16" t="s">
        <v>98</v>
      </c>
      <c r="J2" s="17" t="s">
        <v>8</v>
      </c>
      <c r="K2" s="3" t="s">
        <v>10</v>
      </c>
      <c r="L2" s="16" t="s">
        <v>38</v>
      </c>
      <c r="M2" s="17" t="s">
        <v>8</v>
      </c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8"/>
      <c r="DY2" s="38"/>
      <c r="DZ2" s="38"/>
      <c r="EA2" s="38"/>
      <c r="EB2" s="38"/>
      <c r="EC2" s="38"/>
      <c r="ED2" s="38"/>
      <c r="EE2" s="38"/>
      <c r="EF2" s="38"/>
      <c r="EG2" s="38"/>
      <c r="EH2" s="38"/>
      <c r="EI2" s="38"/>
      <c r="EJ2" s="38"/>
      <c r="EK2" s="38"/>
      <c r="EL2" s="38"/>
      <c r="EM2" s="38"/>
      <c r="EN2" s="38"/>
      <c r="EO2" s="38"/>
      <c r="EP2" s="38"/>
      <c r="EQ2" s="38"/>
      <c r="ER2" s="38"/>
      <c r="ES2" s="38"/>
      <c r="ET2" s="38"/>
      <c r="EU2" s="38"/>
      <c r="EV2" s="38"/>
      <c r="EW2" s="38"/>
      <c r="EX2" s="38"/>
      <c r="EY2" s="38"/>
      <c r="EZ2" s="38"/>
      <c r="FA2" s="38"/>
      <c r="FB2" s="38"/>
      <c r="FC2" s="38"/>
      <c r="FD2" s="38"/>
      <c r="FE2" s="38"/>
      <c r="FF2" s="38"/>
      <c r="FG2" s="38"/>
      <c r="FH2" s="38"/>
      <c r="FI2" s="38"/>
      <c r="FJ2" s="38"/>
      <c r="FK2" s="38"/>
      <c r="FL2" s="38"/>
      <c r="FM2" s="38"/>
      <c r="FN2" s="38"/>
      <c r="FO2" s="38"/>
      <c r="FP2" s="38"/>
      <c r="FQ2" s="38"/>
      <c r="FR2" s="38"/>
      <c r="FS2" s="38"/>
      <c r="FT2" s="38"/>
      <c r="FU2" s="38"/>
      <c r="FV2" s="38"/>
      <c r="FW2" s="38"/>
      <c r="FX2" s="38"/>
      <c r="FY2" s="38"/>
      <c r="FZ2" s="38"/>
      <c r="GA2" s="38"/>
      <c r="GB2" s="38"/>
      <c r="GC2" s="38"/>
      <c r="GD2" s="38"/>
      <c r="GE2" s="38"/>
      <c r="GF2" s="38"/>
      <c r="GG2" s="38"/>
      <c r="GH2" s="38"/>
      <c r="GI2" s="38"/>
      <c r="GJ2" s="38"/>
      <c r="GK2" s="38"/>
      <c r="GL2" s="38"/>
      <c r="GM2" s="38"/>
      <c r="GN2" s="38"/>
      <c r="GO2" s="38"/>
      <c r="GP2" s="38"/>
      <c r="GQ2" s="38"/>
      <c r="GR2" s="38"/>
      <c r="GS2" s="38"/>
      <c r="GT2" s="38"/>
      <c r="GU2" s="38"/>
      <c r="GV2" s="38"/>
      <c r="GW2" s="38"/>
      <c r="GX2" s="38"/>
      <c r="GY2" s="38"/>
      <c r="GZ2" s="38"/>
      <c r="HA2" s="38"/>
      <c r="HB2" s="38"/>
      <c r="HC2" s="38"/>
      <c r="HD2" s="38"/>
      <c r="HE2" s="38"/>
      <c r="HF2" s="38"/>
      <c r="HG2" s="38"/>
      <c r="HH2" s="38"/>
      <c r="HI2" s="38"/>
      <c r="HJ2" s="38"/>
      <c r="HK2" s="38"/>
      <c r="HL2" s="38"/>
      <c r="HM2" s="38"/>
      <c r="HN2" s="38"/>
      <c r="HO2" s="38"/>
      <c r="HP2" s="38"/>
      <c r="HQ2" s="38"/>
      <c r="HR2" s="38"/>
      <c r="HS2" s="38"/>
      <c r="HT2" s="38"/>
      <c r="HU2" s="38"/>
      <c r="HV2" s="38"/>
      <c r="HW2" s="38"/>
      <c r="HX2" s="38"/>
      <c r="HY2" s="38"/>
      <c r="HZ2" s="38"/>
      <c r="IA2" s="38"/>
      <c r="IB2" s="38"/>
      <c r="IC2" s="38"/>
      <c r="ID2" s="38"/>
      <c r="IE2" s="38"/>
      <c r="IF2" s="38"/>
      <c r="IG2" s="38"/>
      <c r="IH2" s="38"/>
      <c r="II2" s="38"/>
      <c r="IJ2" s="38"/>
      <c r="IK2" s="38"/>
      <c r="IL2" s="38"/>
      <c r="IM2" s="38"/>
      <c r="IN2" s="38"/>
      <c r="IO2" s="38"/>
      <c r="IP2" s="38"/>
      <c r="IQ2" s="38"/>
      <c r="IR2" s="38"/>
      <c r="IS2" s="38"/>
      <c r="IT2" s="38"/>
      <c r="IU2" s="38"/>
      <c r="IV2" s="38"/>
      <c r="IW2" s="38"/>
      <c r="IX2" s="38"/>
      <c r="IY2" s="38"/>
      <c r="IZ2" s="38"/>
      <c r="JA2" s="38"/>
      <c r="JB2" s="38"/>
      <c r="JC2" s="38"/>
      <c r="JD2" s="38"/>
      <c r="JE2" s="38"/>
      <c r="JF2" s="38"/>
      <c r="JG2" s="38"/>
      <c r="JH2" s="38"/>
      <c r="JI2" s="38"/>
      <c r="JJ2" s="38"/>
      <c r="JK2" s="38"/>
      <c r="JL2" s="38"/>
      <c r="JM2" s="38"/>
      <c r="JN2" s="38"/>
      <c r="JO2" s="38"/>
      <c r="JP2" s="38"/>
      <c r="JQ2" s="38"/>
      <c r="JR2" s="38"/>
      <c r="JS2" s="38"/>
      <c r="JT2" s="38"/>
      <c r="JU2" s="38"/>
      <c r="JV2" s="38"/>
      <c r="JW2" s="38"/>
      <c r="JX2" s="38"/>
      <c r="JY2" s="38"/>
      <c r="JZ2" s="38"/>
      <c r="KA2" s="38"/>
      <c r="KB2" s="38"/>
      <c r="KC2" s="38"/>
      <c r="KD2" s="38"/>
      <c r="KE2" s="38"/>
      <c r="KF2" s="38"/>
      <c r="KG2" s="38"/>
      <c r="KH2" s="38"/>
      <c r="KI2" s="38"/>
      <c r="KJ2" s="38"/>
      <c r="KK2" s="38"/>
      <c r="KL2" s="38"/>
      <c r="KM2" s="38"/>
      <c r="KN2" s="38"/>
      <c r="KO2" s="38"/>
      <c r="KP2" s="38"/>
      <c r="KQ2" s="38"/>
      <c r="KR2" s="38"/>
      <c r="KS2" s="38"/>
      <c r="KT2" s="38"/>
      <c r="KU2" s="38"/>
      <c r="KV2" s="38"/>
      <c r="KW2" s="38"/>
      <c r="KX2" s="38"/>
      <c r="KY2" s="38"/>
      <c r="KZ2" s="38"/>
      <c r="LA2" s="38"/>
      <c r="LB2" s="38"/>
      <c r="LC2" s="38"/>
      <c r="LD2" s="38"/>
      <c r="LE2" s="38"/>
      <c r="LF2" s="38"/>
      <c r="LG2" s="38"/>
      <c r="LH2" s="38"/>
      <c r="LI2" s="38"/>
      <c r="LJ2" s="38"/>
      <c r="LK2" s="38"/>
      <c r="LL2" s="38"/>
      <c r="LM2" s="38"/>
      <c r="LN2" s="38"/>
      <c r="LO2" s="38"/>
      <c r="LP2" s="38"/>
      <c r="LQ2" s="38"/>
      <c r="LR2" s="38"/>
      <c r="LS2" s="38"/>
      <c r="LT2" s="38"/>
      <c r="LU2" s="38"/>
      <c r="LV2" s="38"/>
      <c r="LW2" s="38"/>
      <c r="LX2" s="38"/>
      <c r="LY2" s="38"/>
      <c r="LZ2" s="38"/>
      <c r="MA2" s="38"/>
      <c r="MB2" s="38"/>
      <c r="MC2" s="38"/>
      <c r="MD2" s="38"/>
      <c r="ME2" s="38"/>
      <c r="MF2" s="38"/>
      <c r="MG2" s="38"/>
      <c r="MH2" s="38"/>
      <c r="MI2" s="38"/>
      <c r="MJ2" s="38"/>
      <c r="MK2" s="38"/>
      <c r="ML2" s="38"/>
      <c r="MM2" s="38"/>
      <c r="MN2" s="38"/>
      <c r="MO2" s="38"/>
      <c r="MP2" s="38"/>
      <c r="MQ2" s="38"/>
      <c r="MR2" s="38"/>
      <c r="MS2" s="38"/>
      <c r="MT2" s="38"/>
      <c r="MU2" s="38"/>
      <c r="MV2" s="38"/>
      <c r="MW2" s="38"/>
      <c r="MX2" s="38"/>
      <c r="MY2" s="38"/>
      <c r="MZ2" s="38"/>
      <c r="NA2" s="38"/>
      <c r="NB2" s="38"/>
      <c r="NC2" s="38"/>
      <c r="ND2" s="38"/>
      <c r="NE2" s="38"/>
      <c r="NF2" s="38"/>
      <c r="NG2" s="38"/>
      <c r="NH2" s="38"/>
      <c r="NI2" s="38"/>
      <c r="NJ2" s="38"/>
      <c r="NK2" s="38"/>
      <c r="NL2" s="38"/>
      <c r="NM2" s="38"/>
      <c r="NN2" s="38"/>
      <c r="NO2" s="38"/>
      <c r="NP2" s="38"/>
      <c r="NQ2" s="38"/>
      <c r="NR2" s="38"/>
      <c r="NS2" s="38"/>
      <c r="NT2" s="38"/>
      <c r="NU2" s="38"/>
      <c r="NV2" s="38"/>
      <c r="NW2" s="38"/>
      <c r="NX2" s="38"/>
      <c r="NY2" s="38"/>
      <c r="NZ2" s="38"/>
      <c r="OA2" s="38"/>
      <c r="OB2" s="38"/>
      <c r="OC2" s="38"/>
      <c r="OD2" s="38"/>
      <c r="OE2" s="38"/>
      <c r="OF2" s="38"/>
      <c r="OG2" s="38"/>
      <c r="OH2" s="38"/>
      <c r="OI2" s="38"/>
      <c r="OJ2" s="38"/>
      <c r="OK2" s="38"/>
      <c r="OL2" s="38"/>
      <c r="OM2" s="38"/>
      <c r="ON2" s="38"/>
      <c r="OO2" s="38"/>
      <c r="OP2" s="38"/>
      <c r="OQ2" s="38"/>
      <c r="OR2" s="38"/>
      <c r="OS2" s="38"/>
      <c r="OT2" s="38"/>
      <c r="OU2" s="38"/>
      <c r="OV2" s="38"/>
      <c r="OW2" s="38"/>
      <c r="OX2" s="38"/>
      <c r="OY2" s="38"/>
      <c r="OZ2" s="38"/>
      <c r="PA2" s="38"/>
      <c r="PB2" s="38"/>
      <c r="PC2" s="38"/>
      <c r="PD2" s="38"/>
      <c r="PE2" s="38"/>
      <c r="PF2" s="38"/>
      <c r="PG2" s="38"/>
      <c r="PH2" s="38"/>
      <c r="PI2" s="38"/>
      <c r="PJ2" s="38"/>
      <c r="PK2" s="38"/>
      <c r="PL2" s="38"/>
      <c r="PM2" s="38"/>
      <c r="PN2" s="38"/>
      <c r="PO2" s="38"/>
      <c r="PP2" s="38"/>
      <c r="PQ2" s="38"/>
      <c r="PR2" s="38"/>
      <c r="PS2" s="38"/>
      <c r="PT2" s="38"/>
      <c r="PU2" s="38"/>
      <c r="PV2" s="38"/>
      <c r="PW2" s="38"/>
      <c r="PX2" s="38"/>
      <c r="PY2" s="38"/>
      <c r="PZ2" s="38"/>
      <c r="QA2" s="38"/>
      <c r="QB2" s="38"/>
      <c r="QC2" s="38"/>
      <c r="QD2" s="38"/>
      <c r="QE2" s="38"/>
      <c r="QF2" s="38"/>
      <c r="QG2" s="38"/>
      <c r="QH2" s="38"/>
      <c r="QI2" s="38"/>
      <c r="QJ2" s="38"/>
      <c r="QK2" s="38"/>
      <c r="QL2" s="38"/>
      <c r="QM2" s="38"/>
      <c r="QN2" s="38"/>
      <c r="QO2" s="38"/>
      <c r="QP2" s="38"/>
      <c r="QQ2" s="38"/>
      <c r="QR2" s="38"/>
      <c r="QS2" s="38"/>
      <c r="QT2" s="38"/>
      <c r="QU2" s="38"/>
      <c r="QV2" s="38"/>
      <c r="QW2" s="38"/>
      <c r="QX2" s="38"/>
      <c r="QY2" s="38"/>
      <c r="QZ2" s="38"/>
      <c r="RA2" s="38"/>
      <c r="RB2" s="38"/>
      <c r="RC2" s="38"/>
      <c r="RD2" s="38"/>
      <c r="RE2" s="38"/>
      <c r="RF2" s="38"/>
      <c r="RG2" s="38"/>
      <c r="RH2" s="38"/>
      <c r="RI2" s="38"/>
      <c r="RJ2" s="38"/>
      <c r="RK2" s="38"/>
      <c r="RL2" s="38"/>
      <c r="RM2" s="38"/>
      <c r="RN2" s="38"/>
      <c r="RO2" s="38"/>
      <c r="RP2" s="38"/>
      <c r="RQ2" s="38"/>
      <c r="RR2" s="38"/>
      <c r="RS2" s="38"/>
      <c r="RT2" s="38"/>
      <c r="RU2" s="38"/>
      <c r="RV2" s="38"/>
      <c r="RW2" s="38"/>
      <c r="RX2" s="38"/>
      <c r="RY2" s="38"/>
      <c r="RZ2" s="38"/>
      <c r="SA2" s="38"/>
      <c r="SB2" s="38"/>
      <c r="SC2" s="38"/>
      <c r="SD2" s="38"/>
      <c r="SE2" s="38"/>
      <c r="SF2" s="38"/>
      <c r="SG2" s="38"/>
      <c r="SH2" s="38"/>
      <c r="SI2" s="38"/>
      <c r="SJ2" s="38"/>
      <c r="SK2" s="38"/>
      <c r="SL2" s="38"/>
      <c r="SM2" s="38"/>
      <c r="SN2" s="38"/>
      <c r="SO2" s="38"/>
      <c r="SP2" s="38"/>
      <c r="SQ2" s="38"/>
      <c r="SR2" s="38"/>
      <c r="SS2" s="38"/>
      <c r="ST2" s="38"/>
      <c r="SU2" s="38"/>
      <c r="SV2" s="38"/>
      <c r="SW2" s="38"/>
      <c r="SX2" s="38"/>
      <c r="SY2" s="38"/>
      <c r="SZ2" s="38"/>
      <c r="TA2" s="38"/>
      <c r="TB2" s="38"/>
      <c r="TC2" s="38"/>
      <c r="TD2" s="38"/>
      <c r="TE2" s="38"/>
      <c r="TF2" s="38"/>
      <c r="TG2" s="38"/>
      <c r="TH2" s="38"/>
      <c r="TI2" s="38"/>
      <c r="TJ2" s="38"/>
      <c r="TK2" s="38"/>
      <c r="TL2" s="38"/>
      <c r="TM2" s="38"/>
      <c r="TN2" s="38"/>
      <c r="TO2" s="38"/>
      <c r="TP2" s="38"/>
      <c r="TQ2" s="38"/>
      <c r="TR2" s="38"/>
      <c r="TS2" s="38"/>
      <c r="TT2" s="38"/>
      <c r="TU2" s="38"/>
      <c r="TV2" s="38"/>
      <c r="TW2" s="38"/>
      <c r="TX2" s="38"/>
      <c r="TY2" s="38"/>
      <c r="TZ2" s="38"/>
      <c r="UA2" s="38"/>
      <c r="UB2" s="38"/>
      <c r="UC2" s="38"/>
      <c r="UD2" s="38"/>
      <c r="UE2" s="38"/>
      <c r="UF2" s="38"/>
      <c r="UG2" s="38"/>
      <c r="UH2" s="38"/>
      <c r="UI2" s="38"/>
      <c r="UJ2" s="38"/>
      <c r="UK2" s="38"/>
      <c r="UL2" s="38"/>
      <c r="UM2" s="38"/>
      <c r="UN2" s="38"/>
      <c r="UO2" s="38"/>
      <c r="UP2" s="38"/>
      <c r="UQ2" s="38"/>
      <c r="UR2" s="38"/>
      <c r="US2" s="38"/>
      <c r="UT2" s="38"/>
      <c r="UU2" s="38"/>
      <c r="UV2" s="38"/>
      <c r="UW2" s="38"/>
      <c r="UX2" s="38"/>
      <c r="UY2" s="38"/>
      <c r="UZ2" s="38"/>
      <c r="VA2" s="38"/>
      <c r="VB2" s="38"/>
      <c r="VC2" s="38"/>
      <c r="VD2" s="38"/>
      <c r="VE2" s="38"/>
      <c r="VF2" s="38"/>
      <c r="VG2" s="38"/>
      <c r="VH2" s="38"/>
      <c r="VI2" s="38"/>
      <c r="VJ2" s="38"/>
      <c r="VK2" s="38"/>
      <c r="VL2" s="38"/>
      <c r="VM2" s="38"/>
      <c r="VN2" s="38"/>
      <c r="VO2" s="38"/>
      <c r="VP2" s="38"/>
      <c r="VQ2" s="38"/>
      <c r="VR2" s="38"/>
      <c r="VS2" s="38"/>
      <c r="VT2" s="38"/>
      <c r="VU2" s="38"/>
      <c r="VV2" s="38"/>
      <c r="VW2" s="38"/>
      <c r="VX2" s="38"/>
      <c r="VY2" s="38"/>
      <c r="VZ2" s="38"/>
      <c r="WA2" s="38"/>
      <c r="WB2" s="38"/>
      <c r="WC2" s="38"/>
      <c r="WD2" s="38"/>
      <c r="WE2" s="38"/>
      <c r="WF2" s="38"/>
      <c r="WG2" s="38"/>
      <c r="WH2" s="38"/>
      <c r="WI2" s="38"/>
      <c r="WJ2" s="38"/>
      <c r="WK2" s="38"/>
      <c r="WL2" s="38"/>
      <c r="WM2" s="38"/>
      <c r="WN2" s="38"/>
      <c r="WO2" s="38"/>
      <c r="WP2" s="38"/>
      <c r="WQ2" s="38"/>
      <c r="WR2" s="38"/>
      <c r="WS2" s="38"/>
      <c r="WT2" s="38"/>
      <c r="WU2" s="38"/>
      <c r="WV2" s="38"/>
      <c r="WW2" s="38"/>
      <c r="WX2" s="38"/>
      <c r="WY2" s="38"/>
      <c r="WZ2" s="38"/>
      <c r="XA2" s="38"/>
      <c r="XB2" s="38"/>
      <c r="XC2" s="38"/>
      <c r="XD2" s="38"/>
      <c r="XE2" s="38"/>
      <c r="XF2" s="38"/>
      <c r="XG2" s="38"/>
      <c r="XH2" s="38"/>
      <c r="XI2" s="38"/>
      <c r="XJ2" s="38"/>
      <c r="XK2" s="38"/>
      <c r="XL2" s="38"/>
      <c r="XM2" s="38"/>
      <c r="XN2" s="38"/>
      <c r="XO2" s="38"/>
      <c r="XP2" s="38"/>
      <c r="XQ2" s="38"/>
      <c r="XR2" s="38"/>
      <c r="XS2" s="38"/>
      <c r="XT2" s="38"/>
      <c r="XU2" s="38"/>
      <c r="XV2" s="38"/>
      <c r="XW2" s="38"/>
      <c r="XX2" s="38"/>
      <c r="XY2" s="38"/>
      <c r="XZ2" s="38"/>
      <c r="YA2" s="38"/>
      <c r="YB2" s="38"/>
      <c r="YC2" s="38"/>
      <c r="YD2" s="38"/>
      <c r="YE2" s="38"/>
      <c r="YF2" s="38"/>
      <c r="YG2" s="38"/>
      <c r="YH2" s="38"/>
      <c r="YI2" s="38"/>
      <c r="YJ2" s="38"/>
      <c r="YK2" s="38"/>
      <c r="YL2" s="38"/>
      <c r="YM2" s="38"/>
      <c r="YN2" s="38"/>
      <c r="YO2" s="38"/>
      <c r="YP2" s="38"/>
      <c r="YQ2" s="38"/>
      <c r="YR2" s="38"/>
      <c r="YS2" s="38"/>
      <c r="YT2" s="38"/>
      <c r="YU2" s="38"/>
      <c r="YV2" s="38"/>
      <c r="YW2" s="38"/>
      <c r="YX2" s="38"/>
      <c r="YY2" s="38"/>
      <c r="YZ2" s="38"/>
      <c r="ZA2" s="38"/>
      <c r="ZB2" s="38"/>
      <c r="ZC2" s="38"/>
      <c r="ZD2" s="38"/>
      <c r="ZE2" s="38"/>
      <c r="ZF2" s="38"/>
      <c r="ZG2" s="38"/>
      <c r="ZH2" s="38"/>
      <c r="ZI2" s="38"/>
      <c r="ZJ2" s="38"/>
      <c r="ZK2" s="38"/>
      <c r="ZL2" s="38"/>
      <c r="ZM2" s="38"/>
      <c r="ZN2" s="38"/>
      <c r="ZO2" s="38"/>
      <c r="ZP2" s="38"/>
      <c r="ZQ2" s="38"/>
      <c r="ZR2" s="38"/>
      <c r="ZS2" s="38"/>
      <c r="ZT2" s="38"/>
      <c r="ZU2" s="38"/>
      <c r="ZV2" s="38"/>
      <c r="ZW2" s="38"/>
      <c r="ZX2" s="38"/>
      <c r="ZY2" s="38"/>
      <c r="ZZ2" s="38"/>
      <c r="AAA2" s="38"/>
      <c r="AAB2" s="38"/>
      <c r="AAC2" s="38"/>
      <c r="AAD2" s="38"/>
      <c r="AAE2" s="38"/>
      <c r="AAF2" s="38"/>
      <c r="AAG2" s="38"/>
      <c r="AAH2" s="38"/>
      <c r="AAI2" s="38"/>
      <c r="AAJ2" s="38"/>
      <c r="AAK2" s="38"/>
      <c r="AAL2" s="38"/>
      <c r="AAM2" s="38"/>
      <c r="AAN2" s="38"/>
      <c r="AAO2" s="38"/>
      <c r="AAP2" s="38"/>
      <c r="AAQ2" s="38"/>
      <c r="AAR2" s="38"/>
      <c r="AAS2" s="38"/>
      <c r="AAT2" s="38"/>
      <c r="AAU2" s="38"/>
      <c r="AAV2" s="38"/>
      <c r="AAW2" s="38"/>
      <c r="AAX2" s="38"/>
      <c r="AAY2" s="38"/>
      <c r="AAZ2" s="38"/>
      <c r="ABA2" s="38"/>
      <c r="ABB2" s="38"/>
      <c r="ABC2" s="38"/>
      <c r="ABD2" s="38"/>
      <c r="ABE2" s="38"/>
      <c r="ABF2" s="38"/>
      <c r="ABG2" s="38"/>
      <c r="ABH2" s="38"/>
      <c r="ABI2" s="38"/>
      <c r="ABJ2" s="38"/>
      <c r="ABK2" s="38"/>
      <c r="ABL2" s="38"/>
      <c r="ABM2" s="38"/>
      <c r="ABN2" s="38"/>
      <c r="ABO2" s="38"/>
      <c r="ABP2" s="38"/>
      <c r="ABQ2" s="38"/>
      <c r="ABR2" s="38"/>
      <c r="ABS2" s="38"/>
      <c r="ABT2" s="38"/>
      <c r="ABU2" s="38"/>
      <c r="ABV2" s="38"/>
      <c r="ABW2" s="38"/>
      <c r="ABX2" s="38"/>
      <c r="ABY2" s="38"/>
      <c r="ABZ2" s="38"/>
      <c r="ACA2" s="38"/>
      <c r="ACB2" s="38"/>
      <c r="ACC2" s="38"/>
      <c r="ACD2" s="38"/>
      <c r="ACE2" s="38"/>
      <c r="ACF2" s="38"/>
      <c r="ACG2" s="38"/>
      <c r="ACH2" s="38"/>
      <c r="ACI2" s="38"/>
      <c r="ACJ2" s="38"/>
      <c r="ACK2" s="38"/>
      <c r="ACL2" s="38"/>
      <c r="ACM2" s="38"/>
      <c r="ACN2" s="38"/>
      <c r="ACO2" s="38"/>
      <c r="ACP2" s="38"/>
      <c r="ACQ2" s="38"/>
      <c r="ACR2" s="38"/>
      <c r="ACS2" s="38"/>
      <c r="ACT2" s="38"/>
      <c r="ACU2" s="38"/>
      <c r="ACV2" s="38"/>
      <c r="ACW2" s="38"/>
      <c r="ACX2" s="38"/>
      <c r="ACY2" s="38"/>
      <c r="ACZ2" s="38"/>
      <c r="ADA2" s="38"/>
      <c r="ADB2" s="38"/>
      <c r="ADC2" s="38"/>
      <c r="ADD2" s="38"/>
      <c r="ADE2" s="38"/>
      <c r="ADF2" s="38"/>
      <c r="ADG2" s="38"/>
      <c r="ADH2" s="38"/>
      <c r="ADI2" s="38"/>
      <c r="ADJ2" s="38"/>
      <c r="ADK2" s="38"/>
      <c r="ADL2" s="38"/>
      <c r="ADM2" s="38"/>
      <c r="ADN2" s="38"/>
      <c r="ADO2" s="38"/>
      <c r="ADP2" s="38"/>
      <c r="ADQ2" s="38"/>
      <c r="ADR2" s="38"/>
      <c r="ADS2" s="38"/>
      <c r="ADT2" s="38"/>
      <c r="ADU2" s="38"/>
      <c r="ADV2" s="38"/>
      <c r="ADW2" s="38"/>
      <c r="ADX2" s="38"/>
      <c r="ADY2" s="38"/>
      <c r="ADZ2" s="38"/>
      <c r="AEA2" s="38"/>
      <c r="AEB2" s="38"/>
      <c r="AEC2" s="38"/>
      <c r="AED2" s="38"/>
      <c r="AEE2" s="38"/>
      <c r="AEF2" s="38"/>
      <c r="AEG2" s="38"/>
      <c r="AEH2" s="38"/>
      <c r="AEI2" s="38"/>
      <c r="AEJ2" s="38"/>
      <c r="AEK2" s="38"/>
      <c r="AEL2" s="38"/>
      <c r="AEM2" s="38"/>
      <c r="AEN2" s="38"/>
      <c r="AEO2" s="38"/>
      <c r="AEP2" s="38"/>
      <c r="AEQ2" s="38"/>
      <c r="AER2" s="38"/>
      <c r="AES2" s="38"/>
      <c r="AET2" s="38"/>
      <c r="AEU2" s="38"/>
      <c r="AEV2" s="38"/>
      <c r="AEW2" s="38"/>
      <c r="AEX2" s="38"/>
      <c r="AEY2" s="38"/>
    </row>
    <row r="3" spans="1:831" s="8" customFormat="1" ht="19" x14ac:dyDescent="0.2">
      <c r="A3" s="22" t="s">
        <v>2</v>
      </c>
      <c r="B3" s="39"/>
      <c r="C3" s="40" t="s">
        <v>12</v>
      </c>
      <c r="D3" s="41">
        <v>0</v>
      </c>
      <c r="F3" s="8" t="s">
        <v>12</v>
      </c>
      <c r="H3" s="39">
        <f>J3/J88</f>
        <v>0.45918579513573404</v>
      </c>
      <c r="I3" s="40" t="s">
        <v>24</v>
      </c>
      <c r="J3" s="41">
        <v>161216</v>
      </c>
      <c r="K3" s="39"/>
      <c r="L3" s="40"/>
      <c r="M3" s="4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</row>
    <row r="4" spans="1:831" s="8" customFormat="1" ht="18" x14ac:dyDescent="0.2">
      <c r="A4" s="23"/>
      <c r="B4" s="42"/>
      <c r="C4" s="43"/>
      <c r="D4" s="44"/>
      <c r="H4" s="42"/>
      <c r="I4" s="43"/>
      <c r="J4" s="44"/>
      <c r="K4" s="42"/>
      <c r="L4" s="43"/>
      <c r="M4" s="44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</row>
    <row r="5" spans="1:831" s="8" customFormat="1" ht="19" thickBot="1" x14ac:dyDescent="0.25">
      <c r="A5" s="24"/>
      <c r="B5" s="45"/>
      <c r="C5" s="46"/>
      <c r="D5" s="47"/>
      <c r="H5" s="45"/>
      <c r="I5" s="46"/>
      <c r="J5" s="47"/>
      <c r="K5" s="45"/>
      <c r="L5" s="46"/>
      <c r="M5" s="47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</row>
    <row r="6" spans="1:831" s="10" customFormat="1" ht="19" x14ac:dyDescent="0.2">
      <c r="A6" s="25" t="s">
        <v>3</v>
      </c>
      <c r="B6" s="48">
        <f>D6/D92</f>
        <v>1.8362711539076745E-2</v>
      </c>
      <c r="C6" s="49" t="s">
        <v>25</v>
      </c>
      <c r="D6" s="50">
        <f>4558+34</f>
        <v>4592</v>
      </c>
      <c r="F6" s="10" t="s">
        <v>84</v>
      </c>
      <c r="G6" s="10">
        <v>7</v>
      </c>
      <c r="H6" s="48">
        <f>J6/J88</f>
        <v>3.2871819556753092E-2</v>
      </c>
      <c r="I6" s="49" t="s">
        <v>15</v>
      </c>
      <c r="J6" s="50">
        <v>11541</v>
      </c>
      <c r="K6" s="48"/>
      <c r="L6" s="49"/>
      <c r="M6" s="5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</row>
    <row r="7" spans="1:831" s="10" customFormat="1" ht="18" x14ac:dyDescent="0.2">
      <c r="A7" s="26"/>
      <c r="B7" s="53"/>
      <c r="C7" s="51"/>
      <c r="D7" s="52"/>
      <c r="H7" s="53"/>
      <c r="I7" s="54"/>
      <c r="J7" s="55"/>
      <c r="K7" s="53"/>
      <c r="L7" s="54"/>
      <c r="M7" s="5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</row>
    <row r="8" spans="1:831" s="10" customFormat="1" ht="18" x14ac:dyDescent="0.2">
      <c r="A8" s="26"/>
      <c r="B8" s="53"/>
      <c r="C8" s="51"/>
      <c r="D8" s="52"/>
      <c r="H8" s="53"/>
      <c r="I8" s="51"/>
      <c r="J8" s="52"/>
      <c r="K8" s="53"/>
      <c r="L8" s="51"/>
      <c r="M8" s="5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</row>
    <row r="9" spans="1:831" s="10" customFormat="1" ht="18" x14ac:dyDescent="0.2">
      <c r="A9" s="26"/>
      <c r="B9" s="53"/>
      <c r="C9" s="51"/>
      <c r="D9" s="52"/>
      <c r="H9" s="53"/>
      <c r="I9" s="51"/>
      <c r="J9" s="52"/>
      <c r="K9" s="53"/>
      <c r="L9" s="51"/>
      <c r="M9" s="52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</row>
    <row r="10" spans="1:831" s="10" customFormat="1" ht="18" x14ac:dyDescent="0.2">
      <c r="A10" s="26"/>
      <c r="B10" s="53"/>
      <c r="C10" s="51"/>
      <c r="D10" s="52"/>
      <c r="H10" s="53"/>
      <c r="I10" s="51"/>
      <c r="J10" s="52"/>
      <c r="K10" s="53"/>
      <c r="L10" s="51"/>
      <c r="M10" s="52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</row>
    <row r="11" spans="1:831" s="10" customFormat="1" ht="19" thickBot="1" x14ac:dyDescent="0.25">
      <c r="A11" s="26"/>
      <c r="B11" s="53"/>
      <c r="C11" s="51"/>
      <c r="D11" s="52"/>
      <c r="H11" s="53"/>
      <c r="I11" s="51"/>
      <c r="J11" s="52"/>
      <c r="K11" s="53"/>
      <c r="L11" s="51"/>
      <c r="M11" s="5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</row>
    <row r="12" spans="1:831" s="7" customFormat="1" ht="19" x14ac:dyDescent="0.2">
      <c r="A12" s="22" t="s">
        <v>4</v>
      </c>
      <c r="B12" s="39">
        <f>(D12+D13+D14)/D92</f>
        <v>0.26209651620333346</v>
      </c>
      <c r="C12" s="40" t="s">
        <v>26</v>
      </c>
      <c r="D12" s="41">
        <f>65534+9</f>
        <v>65543</v>
      </c>
      <c r="F12" s="7" t="s">
        <v>82</v>
      </c>
      <c r="G12" s="7">
        <v>155</v>
      </c>
      <c r="H12" s="39">
        <f>J12/J88</f>
        <v>0.30511462840118375</v>
      </c>
      <c r="I12" s="40" t="s">
        <v>13</v>
      </c>
      <c r="J12" s="41">
        <v>107123</v>
      </c>
      <c r="K12" s="39"/>
      <c r="L12" s="40"/>
      <c r="M12" s="4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</row>
    <row r="13" spans="1:831" s="8" customFormat="1" ht="18" x14ac:dyDescent="0.2">
      <c r="A13" s="27"/>
      <c r="B13" s="42"/>
      <c r="C13" s="43"/>
      <c r="D13" s="44"/>
      <c r="F13" s="8" t="s">
        <v>90</v>
      </c>
      <c r="G13" s="8">
        <v>1</v>
      </c>
      <c r="H13" s="42"/>
      <c r="I13" s="43"/>
      <c r="J13" s="44"/>
      <c r="K13" s="42"/>
      <c r="L13" s="43"/>
      <c r="M13" s="44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</row>
    <row r="14" spans="1:831" s="8" customFormat="1" ht="18" x14ac:dyDescent="0.2">
      <c r="A14" s="27"/>
      <c r="B14" s="42"/>
      <c r="C14" s="43"/>
      <c r="D14" s="44"/>
      <c r="F14" s="8" t="s">
        <v>91</v>
      </c>
      <c r="G14" s="8">
        <v>6</v>
      </c>
      <c r="H14" s="42"/>
      <c r="I14" s="56"/>
      <c r="J14" s="57"/>
      <c r="K14" s="42"/>
      <c r="L14" s="56"/>
      <c r="M14" s="57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</row>
    <row r="15" spans="1:831" s="8" customFormat="1" ht="18" x14ac:dyDescent="0.2">
      <c r="A15" s="27"/>
      <c r="B15" s="42"/>
      <c r="C15" s="43"/>
      <c r="D15" s="44"/>
      <c r="F15" s="8" t="s">
        <v>92</v>
      </c>
      <c r="G15" s="8">
        <v>30</v>
      </c>
      <c r="H15" s="42"/>
      <c r="I15" s="56"/>
      <c r="J15" s="57"/>
      <c r="K15" s="42"/>
      <c r="L15" s="56"/>
      <c r="M15" s="57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</row>
    <row r="16" spans="1:831" s="8" customFormat="1" ht="18" x14ac:dyDescent="0.2">
      <c r="A16" s="27"/>
      <c r="B16" s="42"/>
      <c r="C16" s="43"/>
      <c r="D16" s="44"/>
      <c r="H16" s="42"/>
      <c r="I16" s="56"/>
      <c r="J16" s="57"/>
      <c r="K16" s="42"/>
      <c r="L16" s="56"/>
      <c r="M16" s="57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</row>
    <row r="17" spans="1:831" s="8" customFormat="1" ht="18" x14ac:dyDescent="0.2">
      <c r="A17" s="27"/>
      <c r="B17" s="42"/>
      <c r="C17" s="43"/>
      <c r="D17" s="44"/>
      <c r="H17" s="42"/>
      <c r="I17" s="56"/>
      <c r="J17" s="57"/>
      <c r="K17" s="42"/>
      <c r="L17" s="56"/>
      <c r="M17" s="57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</row>
    <row r="18" spans="1:831" s="8" customFormat="1" ht="18" x14ac:dyDescent="0.2">
      <c r="A18" s="27"/>
      <c r="B18" s="42"/>
      <c r="C18" s="43"/>
      <c r="D18" s="44"/>
      <c r="H18" s="42"/>
      <c r="I18" s="56"/>
      <c r="J18" s="57"/>
      <c r="K18" s="42"/>
      <c r="L18" s="56"/>
      <c r="M18" s="57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</row>
    <row r="19" spans="1:831" s="8" customFormat="1" ht="18" x14ac:dyDescent="0.2">
      <c r="A19" s="27"/>
      <c r="B19" s="42"/>
      <c r="C19" s="43"/>
      <c r="D19" s="44"/>
      <c r="H19" s="42"/>
      <c r="I19" s="56"/>
      <c r="J19" s="57"/>
      <c r="K19" s="42"/>
      <c r="L19" s="56"/>
      <c r="M19" s="5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</row>
    <row r="20" spans="1:831" s="8" customFormat="1" ht="19" thickBot="1" x14ac:dyDescent="0.25">
      <c r="A20" s="23"/>
      <c r="B20" s="42"/>
      <c r="C20" s="43"/>
      <c r="D20" s="44"/>
      <c r="H20" s="42"/>
      <c r="I20" s="43"/>
      <c r="J20" s="44"/>
      <c r="K20" s="42"/>
      <c r="L20" s="43"/>
      <c r="M20" s="44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</row>
    <row r="21" spans="1:831" s="9" customFormat="1" ht="19" x14ac:dyDescent="0.2">
      <c r="A21" s="25" t="s">
        <v>5</v>
      </c>
      <c r="B21" s="48">
        <f>D21/D92</f>
        <v>5.754742634121373E-2</v>
      </c>
      <c r="C21" s="49" t="s">
        <v>27</v>
      </c>
      <c r="D21" s="50">
        <f>14365+26</f>
        <v>14391</v>
      </c>
      <c r="F21" s="9" t="s">
        <v>81</v>
      </c>
      <c r="G21" s="9">
        <v>1244</v>
      </c>
      <c r="H21" s="48">
        <f>SUM(J21:J24)/J88</f>
        <v>6.3704281795887677E-2</v>
      </c>
      <c r="I21" s="49" t="s">
        <v>17</v>
      </c>
      <c r="J21" s="50">
        <v>2286</v>
      </c>
      <c r="K21" s="48"/>
      <c r="L21" s="49"/>
      <c r="M21" s="50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</row>
    <row r="22" spans="1:831" s="10" customFormat="1" ht="18" x14ac:dyDescent="0.2">
      <c r="A22" s="26"/>
      <c r="B22" s="53"/>
      <c r="C22" s="51"/>
      <c r="D22" s="52"/>
      <c r="F22" s="10" t="s">
        <v>86</v>
      </c>
      <c r="G22" s="10">
        <v>35</v>
      </c>
      <c r="H22" s="53"/>
      <c r="I22" s="51" t="s">
        <v>18</v>
      </c>
      <c r="J22" s="52">
        <v>16624</v>
      </c>
      <c r="K22" s="53"/>
      <c r="L22" s="51"/>
      <c r="M22" s="52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</row>
    <row r="23" spans="1:831" s="10" customFormat="1" ht="18" x14ac:dyDescent="0.2">
      <c r="A23" s="26"/>
      <c r="B23" s="53"/>
      <c r="C23" s="51"/>
      <c r="D23" s="52"/>
      <c r="F23" s="10" t="s">
        <v>87</v>
      </c>
      <c r="G23" s="10">
        <v>2</v>
      </c>
      <c r="H23" s="53"/>
      <c r="I23" s="51" t="s">
        <v>102</v>
      </c>
      <c r="J23" s="52">
        <v>849</v>
      </c>
      <c r="K23" s="53"/>
      <c r="L23" s="51"/>
      <c r="M23" s="52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</row>
    <row r="24" spans="1:831" s="10" customFormat="1" ht="18" x14ac:dyDescent="0.2">
      <c r="A24" s="26"/>
      <c r="B24" s="53"/>
      <c r="C24" s="51"/>
      <c r="D24" s="52"/>
      <c r="F24" s="10" t="s">
        <v>88</v>
      </c>
      <c r="G24" s="10">
        <v>1</v>
      </c>
      <c r="H24" s="53"/>
      <c r="I24" s="51" t="s">
        <v>103</v>
      </c>
      <c r="J24" s="52">
        <v>2607</v>
      </c>
      <c r="K24" s="53"/>
      <c r="L24" s="51"/>
      <c r="M24" s="52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</row>
    <row r="25" spans="1:831" s="10" customFormat="1" ht="18" x14ac:dyDescent="0.2">
      <c r="A25" s="26"/>
      <c r="B25" s="53"/>
      <c r="C25" s="51"/>
      <c r="D25" s="52"/>
      <c r="F25" s="10" t="s">
        <v>89</v>
      </c>
      <c r="G25" s="10">
        <v>29</v>
      </c>
      <c r="H25" s="53"/>
      <c r="I25" s="51"/>
      <c r="J25" s="52"/>
      <c r="K25" s="53"/>
      <c r="L25" s="51"/>
      <c r="M25" s="52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</row>
    <row r="26" spans="1:831" s="10" customFormat="1" ht="18" x14ac:dyDescent="0.2">
      <c r="A26" s="26"/>
      <c r="B26" s="53"/>
      <c r="C26" s="51"/>
      <c r="D26" s="52"/>
      <c r="H26" s="53"/>
      <c r="I26" s="51"/>
      <c r="J26" s="52"/>
      <c r="K26" s="53"/>
      <c r="L26" s="51"/>
      <c r="M26" s="52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</row>
    <row r="27" spans="1:831" s="10" customFormat="1" ht="18" x14ac:dyDescent="0.2">
      <c r="A27" s="26"/>
      <c r="B27" s="53"/>
      <c r="C27" s="51"/>
      <c r="D27" s="52"/>
      <c r="H27" s="53"/>
      <c r="I27" s="51"/>
      <c r="J27" s="52"/>
      <c r="K27" s="53"/>
      <c r="L27" s="51"/>
      <c r="M27" s="52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</row>
    <row r="28" spans="1:831" s="11" customFormat="1" ht="19" thickBot="1" x14ac:dyDescent="0.25">
      <c r="A28" s="28"/>
      <c r="B28" s="58"/>
      <c r="C28" s="59"/>
      <c r="D28" s="60"/>
      <c r="H28" s="58"/>
      <c r="I28" s="59"/>
      <c r="J28" s="60"/>
      <c r="K28" s="58"/>
      <c r="L28" s="59"/>
      <c r="M28" s="60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</row>
    <row r="29" spans="1:831" s="8" customFormat="1" ht="19" x14ac:dyDescent="0.2">
      <c r="A29" s="23" t="s">
        <v>0</v>
      </c>
      <c r="B29" s="61">
        <f>D29/D92</f>
        <v>3.5669727118589848E-3</v>
      </c>
      <c r="C29" s="43" t="s">
        <v>28</v>
      </c>
      <c r="D29" s="44">
        <f>885+7</f>
        <v>892</v>
      </c>
      <c r="F29" s="8" t="s">
        <v>83</v>
      </c>
      <c r="G29" s="8">
        <v>3</v>
      </c>
      <c r="H29" s="61">
        <f>J29/J88</f>
        <v>1.5990156398198757E-2</v>
      </c>
      <c r="I29" s="43" t="s">
        <v>16</v>
      </c>
      <c r="J29" s="44">
        <v>5614</v>
      </c>
      <c r="K29" s="61"/>
      <c r="L29" s="43"/>
      <c r="M29" s="44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</row>
    <row r="30" spans="1:831" s="8" customFormat="1" ht="18" x14ac:dyDescent="0.2">
      <c r="A30" s="23"/>
      <c r="B30" s="42"/>
      <c r="C30" s="43"/>
      <c r="D30" s="44"/>
      <c r="H30" s="42"/>
      <c r="I30" s="43"/>
      <c r="J30" s="44"/>
      <c r="K30" s="42"/>
      <c r="L30" s="43"/>
      <c r="M30" s="44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</row>
    <row r="31" spans="1:831" s="8" customFormat="1" ht="18" x14ac:dyDescent="0.2">
      <c r="A31" s="23"/>
      <c r="B31" s="42"/>
      <c r="C31" s="43"/>
      <c r="D31" s="44"/>
      <c r="H31" s="42"/>
      <c r="I31" s="43"/>
      <c r="J31" s="44"/>
      <c r="K31" s="42"/>
      <c r="L31" s="43"/>
      <c r="M31" s="44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</row>
    <row r="32" spans="1:831" s="8" customFormat="1" ht="18" x14ac:dyDescent="0.2">
      <c r="A32" s="23"/>
      <c r="B32" s="42"/>
      <c r="C32" s="43"/>
      <c r="D32" s="44"/>
      <c r="H32" s="42"/>
      <c r="I32" s="43"/>
      <c r="J32" s="44"/>
      <c r="K32" s="42"/>
      <c r="L32" s="43"/>
      <c r="M32" s="44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</row>
    <row r="33" spans="1:831" s="8" customFormat="1" ht="18" x14ac:dyDescent="0.2">
      <c r="A33" s="23"/>
      <c r="B33" s="42"/>
      <c r="C33" s="43"/>
      <c r="D33" s="44"/>
      <c r="H33" s="42"/>
      <c r="I33" s="43"/>
      <c r="J33" s="44"/>
      <c r="K33" s="42"/>
      <c r="L33" s="43"/>
      <c r="M33" s="44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</row>
    <row r="34" spans="1:831" s="8" customFormat="1" ht="19" thickBot="1" x14ac:dyDescent="0.25">
      <c r="A34" s="24"/>
      <c r="B34" s="45"/>
      <c r="C34" s="46"/>
      <c r="D34" s="47"/>
      <c r="H34" s="45"/>
      <c r="I34" s="46"/>
      <c r="J34" s="47"/>
      <c r="K34" s="45"/>
      <c r="L34" s="46"/>
      <c r="M34" s="47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</row>
    <row r="35" spans="1:831" s="10" customFormat="1" ht="19" x14ac:dyDescent="0.2">
      <c r="A35" s="25" t="s">
        <v>11</v>
      </c>
      <c r="B35" s="48">
        <f>(D35+D36+D37)/D92</f>
        <v>5.695159793979334E-2</v>
      </c>
      <c r="C35" s="49" t="s">
        <v>29</v>
      </c>
      <c r="D35" s="50">
        <v>8030</v>
      </c>
      <c r="F35" s="10" t="s">
        <v>40</v>
      </c>
      <c r="G35" s="10">
        <v>119</v>
      </c>
      <c r="H35" s="48">
        <f>SUM(J35:J38)/J88</f>
        <v>4.1954934760503691E-3</v>
      </c>
      <c r="I35" s="49" t="s">
        <v>14</v>
      </c>
      <c r="J35" s="50">
        <v>1461</v>
      </c>
      <c r="K35" s="48"/>
      <c r="L35" s="49"/>
      <c r="M35" s="50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</row>
    <row r="36" spans="1:831" s="10" customFormat="1" ht="18" x14ac:dyDescent="0.2">
      <c r="A36" s="26"/>
      <c r="B36" s="53"/>
      <c r="C36" s="51" t="s">
        <v>30</v>
      </c>
      <c r="D36" s="52">
        <v>37</v>
      </c>
      <c r="F36" s="10" t="s">
        <v>41</v>
      </c>
      <c r="G36" s="10">
        <v>186</v>
      </c>
      <c r="H36" s="53"/>
      <c r="I36" s="51" t="s">
        <v>100</v>
      </c>
      <c r="J36" s="52">
        <v>2</v>
      </c>
      <c r="K36" s="53"/>
      <c r="L36" s="51"/>
      <c r="M36" s="52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</row>
    <row r="37" spans="1:831" s="10" customFormat="1" ht="18" x14ac:dyDescent="0.2">
      <c r="A37" s="26"/>
      <c r="B37" s="53"/>
      <c r="C37" s="54" t="s">
        <v>31</v>
      </c>
      <c r="D37" s="52">
        <f>5732+438+5</f>
        <v>6175</v>
      </c>
      <c r="F37" s="10" t="s">
        <v>42</v>
      </c>
      <c r="G37" s="10">
        <v>234</v>
      </c>
      <c r="H37" s="53"/>
      <c r="I37" s="51" t="s">
        <v>22</v>
      </c>
      <c r="J37" s="52">
        <v>8</v>
      </c>
      <c r="K37" s="53"/>
      <c r="L37" s="51"/>
      <c r="M37" s="52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</row>
    <row r="38" spans="1:831" s="10" customFormat="1" ht="18" x14ac:dyDescent="0.2">
      <c r="A38" s="26"/>
      <c r="B38" s="53"/>
      <c r="C38" s="54" t="s">
        <v>111</v>
      </c>
      <c r="D38" s="52"/>
      <c r="F38" s="10" t="s">
        <v>43</v>
      </c>
      <c r="G38" s="10">
        <v>690</v>
      </c>
      <c r="H38" s="53"/>
      <c r="I38" s="51" t="s">
        <v>101</v>
      </c>
      <c r="J38" s="52">
        <v>2</v>
      </c>
      <c r="K38" s="53"/>
      <c r="L38" s="51"/>
      <c r="M38" s="52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</row>
    <row r="39" spans="1:831" s="10" customFormat="1" ht="18" x14ac:dyDescent="0.2">
      <c r="A39" s="26"/>
      <c r="B39" s="53"/>
      <c r="C39" s="54" t="s">
        <v>113</v>
      </c>
      <c r="D39" s="52"/>
      <c r="F39" s="10" t="s">
        <v>44</v>
      </c>
      <c r="G39" s="10">
        <v>3072</v>
      </c>
      <c r="H39" s="53"/>
      <c r="I39" s="51"/>
      <c r="J39" s="52"/>
      <c r="K39" s="53"/>
      <c r="L39" s="51"/>
      <c r="M39" s="52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</row>
    <row r="40" spans="1:831" s="10" customFormat="1" ht="18" x14ac:dyDescent="0.2">
      <c r="A40" s="26"/>
      <c r="B40" s="53"/>
      <c r="C40" s="54" t="s">
        <v>112</v>
      </c>
      <c r="D40" s="52"/>
      <c r="F40" s="10" t="s">
        <v>45</v>
      </c>
      <c r="G40" s="10">
        <v>20084</v>
      </c>
      <c r="H40" s="53"/>
      <c r="I40" s="51"/>
      <c r="J40" s="52"/>
      <c r="K40" s="53"/>
      <c r="L40" s="51"/>
      <c r="M40" s="52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</row>
    <row r="41" spans="1:831" s="10" customFormat="1" ht="18" x14ac:dyDescent="0.2">
      <c r="A41" s="26"/>
      <c r="B41" s="53"/>
      <c r="C41" s="51"/>
      <c r="D41" s="52"/>
      <c r="F41" s="10" t="s">
        <v>46</v>
      </c>
      <c r="G41" s="10">
        <v>684</v>
      </c>
      <c r="H41" s="53"/>
      <c r="I41" s="51"/>
      <c r="J41" s="52"/>
      <c r="K41" s="53"/>
      <c r="L41" s="51"/>
      <c r="M41" s="52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</row>
    <row r="42" spans="1:831" s="10" customFormat="1" ht="18" x14ac:dyDescent="0.2">
      <c r="A42" s="26"/>
      <c r="B42" s="53"/>
      <c r="C42" s="51"/>
      <c r="D42" s="52"/>
      <c r="F42" s="10" t="s">
        <v>47</v>
      </c>
      <c r="G42" s="10">
        <v>163</v>
      </c>
      <c r="H42" s="53"/>
      <c r="I42" s="51"/>
      <c r="J42" s="52"/>
      <c r="K42" s="53"/>
      <c r="L42" s="51"/>
      <c r="M42" s="52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  <c r="AEW42" s="1"/>
      <c r="AEX42" s="1"/>
      <c r="AEY42" s="1"/>
    </row>
    <row r="43" spans="1:831" s="10" customFormat="1" ht="18" x14ac:dyDescent="0.2">
      <c r="A43" s="26"/>
      <c r="B43" s="53"/>
      <c r="C43" s="51"/>
      <c r="D43" s="52"/>
      <c r="F43" s="10" t="s">
        <v>48</v>
      </c>
      <c r="G43" s="10">
        <v>1</v>
      </c>
      <c r="H43" s="53"/>
      <c r="I43" s="51"/>
      <c r="J43" s="52"/>
      <c r="K43" s="53"/>
      <c r="L43" s="51"/>
      <c r="M43" s="52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</row>
    <row r="44" spans="1:831" s="10" customFormat="1" ht="18" x14ac:dyDescent="0.2">
      <c r="A44" s="26"/>
      <c r="B44" s="53"/>
      <c r="C44" s="51"/>
      <c r="D44" s="52"/>
      <c r="F44" s="10" t="s">
        <v>49</v>
      </c>
      <c r="G44" s="10">
        <v>4</v>
      </c>
      <c r="H44" s="53"/>
      <c r="I44" s="51"/>
      <c r="J44" s="52"/>
      <c r="K44" s="53"/>
      <c r="L44" s="51"/>
      <c r="M44" s="52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</row>
    <row r="45" spans="1:831" s="10" customFormat="1" ht="18" x14ac:dyDescent="0.2">
      <c r="A45" s="26"/>
      <c r="B45" s="53"/>
      <c r="C45" s="51"/>
      <c r="D45" s="52"/>
      <c r="F45" s="10" t="s">
        <v>50</v>
      </c>
      <c r="G45" s="10">
        <v>105</v>
      </c>
      <c r="H45" s="53"/>
      <c r="I45" s="51"/>
      <c r="J45" s="52"/>
      <c r="K45" s="53"/>
      <c r="L45" s="51"/>
      <c r="M45" s="52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</row>
    <row r="46" spans="1:831" s="10" customFormat="1" ht="18" x14ac:dyDescent="0.2">
      <c r="A46" s="26"/>
      <c r="B46" s="53"/>
      <c r="C46" s="51"/>
      <c r="D46" s="52"/>
      <c r="F46" s="10" t="s">
        <v>51</v>
      </c>
      <c r="G46" s="10">
        <v>1</v>
      </c>
      <c r="H46" s="53"/>
      <c r="I46" s="51"/>
      <c r="J46" s="52"/>
      <c r="K46" s="53"/>
      <c r="L46" s="51"/>
      <c r="M46" s="52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  <c r="AEW46" s="1"/>
      <c r="AEX46" s="1"/>
      <c r="AEY46" s="1"/>
    </row>
    <row r="47" spans="1:831" s="10" customFormat="1" ht="18" x14ac:dyDescent="0.2">
      <c r="A47" s="26"/>
      <c r="B47" s="53"/>
      <c r="C47" s="51"/>
      <c r="D47" s="52"/>
      <c r="F47" s="10" t="s">
        <v>52</v>
      </c>
      <c r="G47" s="10">
        <v>3</v>
      </c>
      <c r="H47" s="53"/>
      <c r="I47" s="51"/>
      <c r="J47" s="52"/>
      <c r="K47" s="53"/>
      <c r="L47" s="51"/>
      <c r="M47" s="52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</row>
    <row r="48" spans="1:831" s="10" customFormat="1" ht="18" x14ac:dyDescent="0.2">
      <c r="A48" s="26"/>
      <c r="B48" s="53"/>
      <c r="C48" s="51"/>
      <c r="D48" s="52"/>
      <c r="F48" s="10" t="s">
        <v>53</v>
      </c>
      <c r="G48" s="10">
        <v>14</v>
      </c>
      <c r="H48" s="53"/>
      <c r="I48" s="51"/>
      <c r="J48" s="52"/>
      <c r="K48" s="53"/>
      <c r="L48" s="51"/>
      <c r="M48" s="52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</row>
    <row r="49" spans="1:831" s="10" customFormat="1" ht="18" x14ac:dyDescent="0.2">
      <c r="A49" s="26"/>
      <c r="B49" s="53"/>
      <c r="C49" s="51"/>
      <c r="D49" s="52"/>
      <c r="F49" s="10" t="s">
        <v>54</v>
      </c>
      <c r="G49" s="10">
        <v>13</v>
      </c>
      <c r="H49" s="53"/>
      <c r="I49" s="51"/>
      <c r="J49" s="52"/>
      <c r="K49" s="53"/>
      <c r="L49" s="51"/>
      <c r="M49" s="52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  <c r="AEW49" s="1"/>
      <c r="AEX49" s="1"/>
      <c r="AEY49" s="1"/>
    </row>
    <row r="50" spans="1:831" s="10" customFormat="1" ht="18" x14ac:dyDescent="0.2">
      <c r="A50" s="26"/>
      <c r="B50" s="53"/>
      <c r="C50" s="51"/>
      <c r="D50" s="52"/>
      <c r="F50" s="10" t="s">
        <v>55</v>
      </c>
      <c r="G50" s="10">
        <v>309</v>
      </c>
      <c r="H50" s="53"/>
      <c r="I50" s="51"/>
      <c r="J50" s="52"/>
      <c r="K50" s="53"/>
      <c r="L50" s="51"/>
      <c r="M50" s="52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  <c r="AEW50" s="1"/>
      <c r="AEX50" s="1"/>
      <c r="AEY50" s="1"/>
    </row>
    <row r="51" spans="1:831" s="10" customFormat="1" ht="18" x14ac:dyDescent="0.2">
      <c r="A51" s="26"/>
      <c r="B51" s="53"/>
      <c r="C51" s="51"/>
      <c r="D51" s="52"/>
      <c r="F51" s="10" t="s">
        <v>56</v>
      </c>
      <c r="G51" s="10">
        <v>4</v>
      </c>
      <c r="H51" s="53"/>
      <c r="I51" s="51"/>
      <c r="J51" s="52"/>
      <c r="K51" s="53"/>
      <c r="L51" s="51"/>
      <c r="M51" s="52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</row>
    <row r="52" spans="1:831" s="10" customFormat="1" ht="18" x14ac:dyDescent="0.2">
      <c r="A52" s="26"/>
      <c r="B52" s="53"/>
      <c r="C52" s="51"/>
      <c r="D52" s="52"/>
      <c r="F52" s="10" t="s">
        <v>57</v>
      </c>
      <c r="G52" s="10">
        <v>3</v>
      </c>
      <c r="H52" s="53"/>
      <c r="I52" s="51"/>
      <c r="J52" s="52"/>
      <c r="K52" s="53"/>
      <c r="L52" s="51"/>
      <c r="M52" s="52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</row>
    <row r="53" spans="1:831" s="10" customFormat="1" ht="18" x14ac:dyDescent="0.2">
      <c r="A53" s="26"/>
      <c r="B53" s="53"/>
      <c r="C53" s="51"/>
      <c r="D53" s="52"/>
      <c r="F53" s="10" t="s">
        <v>58</v>
      </c>
      <c r="G53" s="10">
        <v>2</v>
      </c>
      <c r="H53" s="53"/>
      <c r="I53" s="51"/>
      <c r="J53" s="52"/>
      <c r="K53" s="53"/>
      <c r="L53" s="51"/>
      <c r="M53" s="52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  <c r="AEW53" s="1"/>
      <c r="AEX53" s="1"/>
      <c r="AEY53" s="1"/>
    </row>
    <row r="54" spans="1:831" s="10" customFormat="1" ht="18" x14ac:dyDescent="0.2">
      <c r="A54" s="26"/>
      <c r="B54" s="53"/>
      <c r="C54" s="51"/>
      <c r="D54" s="52"/>
      <c r="F54" s="10" t="s">
        <v>75</v>
      </c>
      <c r="G54" s="10">
        <v>5159</v>
      </c>
      <c r="H54" s="53"/>
      <c r="I54" s="51"/>
      <c r="J54" s="52"/>
      <c r="K54" s="53"/>
      <c r="L54" s="51"/>
      <c r="M54" s="52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  <c r="AEW54" s="1"/>
      <c r="AEX54" s="1"/>
      <c r="AEY54" s="1"/>
    </row>
    <row r="55" spans="1:831" s="10" customFormat="1" ht="18" x14ac:dyDescent="0.2">
      <c r="A55" s="26"/>
      <c r="B55" s="53"/>
      <c r="C55" s="51"/>
      <c r="D55" s="52"/>
      <c r="F55" s="10" t="s">
        <v>76</v>
      </c>
      <c r="G55" s="10">
        <v>287</v>
      </c>
      <c r="H55" s="53"/>
      <c r="I55" s="51"/>
      <c r="J55" s="52"/>
      <c r="K55" s="53"/>
      <c r="L55" s="51"/>
      <c r="M55" s="52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</row>
    <row r="56" spans="1:831" s="10" customFormat="1" ht="18" x14ac:dyDescent="0.2">
      <c r="A56" s="26"/>
      <c r="B56" s="53"/>
      <c r="C56" s="51"/>
      <c r="D56" s="52"/>
      <c r="F56" s="10" t="s">
        <v>77</v>
      </c>
      <c r="G56" s="10">
        <v>21</v>
      </c>
      <c r="H56" s="53"/>
      <c r="I56" s="51"/>
      <c r="J56" s="52"/>
      <c r="K56" s="53"/>
      <c r="L56" s="51"/>
      <c r="M56" s="52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  <c r="AET56" s="1"/>
      <c r="AEU56" s="1"/>
      <c r="AEV56" s="1"/>
      <c r="AEW56" s="1"/>
      <c r="AEX56" s="1"/>
      <c r="AEY56" s="1"/>
    </row>
    <row r="57" spans="1:831" s="10" customFormat="1" ht="18" x14ac:dyDescent="0.2">
      <c r="A57" s="26"/>
      <c r="B57" s="53"/>
      <c r="C57" s="51"/>
      <c r="D57" s="52"/>
      <c r="F57" s="10" t="s">
        <v>78</v>
      </c>
      <c r="G57" s="10">
        <v>1</v>
      </c>
      <c r="H57" s="53"/>
      <c r="I57" s="51"/>
      <c r="J57" s="52"/>
      <c r="K57" s="53"/>
      <c r="L57" s="51"/>
      <c r="M57" s="52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  <c r="AET57" s="1"/>
      <c r="AEU57" s="1"/>
      <c r="AEV57" s="1"/>
      <c r="AEW57" s="1"/>
      <c r="AEX57" s="1"/>
      <c r="AEY57" s="1"/>
    </row>
    <row r="58" spans="1:831" s="10" customFormat="1" ht="18" x14ac:dyDescent="0.2">
      <c r="A58" s="26"/>
      <c r="B58" s="53"/>
      <c r="C58" s="51"/>
      <c r="D58" s="52"/>
      <c r="F58" s="10" t="s">
        <v>79</v>
      </c>
      <c r="G58" s="10">
        <v>2</v>
      </c>
      <c r="H58" s="53"/>
      <c r="I58" s="51"/>
      <c r="J58" s="52"/>
      <c r="K58" s="53"/>
      <c r="L58" s="51"/>
      <c r="M58" s="52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  <c r="AEW58" s="1"/>
      <c r="AEX58" s="1"/>
      <c r="AEY58" s="1"/>
    </row>
    <row r="59" spans="1:831" s="10" customFormat="1" ht="19" thickBot="1" x14ac:dyDescent="0.25">
      <c r="A59" s="26"/>
      <c r="B59" s="53"/>
      <c r="C59" s="51"/>
      <c r="D59" s="52"/>
      <c r="F59" s="10" t="s">
        <v>80</v>
      </c>
      <c r="G59" s="10">
        <v>30</v>
      </c>
      <c r="H59" s="53"/>
      <c r="I59" s="51"/>
      <c r="J59" s="52"/>
      <c r="K59" s="53"/>
      <c r="L59" s="51"/>
      <c r="M59" s="52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  <c r="AEW59" s="1"/>
      <c r="AEX59" s="1"/>
      <c r="AEY59" s="1"/>
    </row>
    <row r="60" spans="1:831" s="36" customFormat="1" ht="20" thickBot="1" x14ac:dyDescent="0.25">
      <c r="A60" s="35" t="s">
        <v>6</v>
      </c>
      <c r="B60" s="62"/>
      <c r="C60" s="63"/>
      <c r="D60" s="64"/>
      <c r="H60" s="62"/>
      <c r="I60" s="63"/>
      <c r="J60" s="64"/>
      <c r="K60" s="62"/>
      <c r="L60" s="63"/>
      <c r="M60" s="64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  <c r="AEW60" s="1"/>
      <c r="AEX60" s="1"/>
      <c r="AEY60" s="1"/>
    </row>
    <row r="61" spans="1:831" s="10" customFormat="1" ht="19" x14ac:dyDescent="0.2">
      <c r="A61" s="26" t="s">
        <v>7</v>
      </c>
      <c r="B61" s="53"/>
      <c r="C61" s="51"/>
      <c r="D61" s="52"/>
      <c r="H61" s="53"/>
      <c r="I61" s="51"/>
      <c r="J61" s="52"/>
      <c r="K61" s="53"/>
      <c r="L61" s="51"/>
      <c r="M61" s="52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  <c r="OO61" s="1"/>
      <c r="OP61" s="1"/>
      <c r="OQ61" s="1"/>
      <c r="OR61" s="1"/>
      <c r="OS61" s="1"/>
      <c r="OT61" s="1"/>
      <c r="OU61" s="1"/>
      <c r="OV61" s="1"/>
      <c r="OW61" s="1"/>
      <c r="OX61" s="1"/>
      <c r="OY61" s="1"/>
      <c r="OZ61" s="1"/>
      <c r="PA61" s="1"/>
      <c r="PB61" s="1"/>
      <c r="PC61" s="1"/>
      <c r="PD61" s="1"/>
      <c r="PE61" s="1"/>
      <c r="PF61" s="1"/>
      <c r="PG61" s="1"/>
      <c r="PH61" s="1"/>
      <c r="PI61" s="1"/>
      <c r="PJ61" s="1"/>
      <c r="PK61" s="1"/>
      <c r="PL61" s="1"/>
      <c r="PM61" s="1"/>
      <c r="PN61" s="1"/>
      <c r="PO61" s="1"/>
      <c r="PP61" s="1"/>
      <c r="PQ61" s="1"/>
      <c r="PR61" s="1"/>
      <c r="PS61" s="1"/>
      <c r="PT61" s="1"/>
      <c r="PU61" s="1"/>
      <c r="PV61" s="1"/>
      <c r="PW61" s="1"/>
      <c r="PX61" s="1"/>
      <c r="PY61" s="1"/>
      <c r="PZ61" s="1"/>
      <c r="QA61" s="1"/>
      <c r="QB61" s="1"/>
      <c r="QC61" s="1"/>
      <c r="QD61" s="1"/>
      <c r="QE61" s="1"/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"/>
      <c r="SY61" s="1"/>
      <c r="SZ61" s="1"/>
      <c r="TA61" s="1"/>
      <c r="TB61" s="1"/>
      <c r="TC61" s="1"/>
      <c r="TD61" s="1"/>
      <c r="TE61" s="1"/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/>
      <c r="TQ61" s="1"/>
      <c r="TR61" s="1"/>
      <c r="TS61" s="1"/>
      <c r="TT61" s="1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VD61" s="1"/>
      <c r="VE61" s="1"/>
      <c r="VF61" s="1"/>
      <c r="VG61" s="1"/>
      <c r="VH61" s="1"/>
      <c r="VI61" s="1"/>
      <c r="VJ61" s="1"/>
      <c r="VK61" s="1"/>
      <c r="VL61" s="1"/>
      <c r="VM61" s="1"/>
      <c r="VN61" s="1"/>
      <c r="VO61" s="1"/>
      <c r="VP61" s="1"/>
      <c r="VQ61" s="1"/>
      <c r="VR61" s="1"/>
      <c r="VS61" s="1"/>
      <c r="VT61" s="1"/>
      <c r="VU61" s="1"/>
      <c r="VV61" s="1"/>
      <c r="VW61" s="1"/>
      <c r="VX61" s="1"/>
      <c r="VY61" s="1"/>
      <c r="VZ61" s="1"/>
      <c r="WA61" s="1"/>
      <c r="WB61" s="1"/>
      <c r="WC61" s="1"/>
      <c r="WD61" s="1"/>
      <c r="WE61" s="1"/>
      <c r="WF61" s="1"/>
      <c r="WG61" s="1"/>
      <c r="WH61" s="1"/>
      <c r="WI61" s="1"/>
      <c r="WJ61" s="1"/>
      <c r="WK61" s="1"/>
      <c r="WL61" s="1"/>
      <c r="WM61" s="1"/>
      <c r="WN61" s="1"/>
      <c r="WO61" s="1"/>
      <c r="WP61" s="1"/>
      <c r="WQ61" s="1"/>
      <c r="WR61" s="1"/>
      <c r="WS61" s="1"/>
      <c r="WT61" s="1"/>
      <c r="WU61" s="1"/>
      <c r="WV61" s="1"/>
      <c r="WW61" s="1"/>
      <c r="WX61" s="1"/>
      <c r="WY61" s="1"/>
      <c r="WZ61" s="1"/>
      <c r="XA61" s="1"/>
      <c r="XB61" s="1"/>
      <c r="XC61" s="1"/>
      <c r="XD61" s="1"/>
      <c r="XE61" s="1"/>
      <c r="XF61" s="1"/>
      <c r="XG61" s="1"/>
      <c r="XH61" s="1"/>
      <c r="XI61" s="1"/>
      <c r="XJ61" s="1"/>
      <c r="XK61" s="1"/>
      <c r="XL61" s="1"/>
      <c r="XM61" s="1"/>
      <c r="XN61" s="1"/>
      <c r="XO61" s="1"/>
      <c r="XP61" s="1"/>
      <c r="XQ61" s="1"/>
      <c r="XR61" s="1"/>
      <c r="XS61" s="1"/>
      <c r="XT61" s="1"/>
      <c r="XU61" s="1"/>
      <c r="XV61" s="1"/>
      <c r="XW61" s="1"/>
      <c r="XX61" s="1"/>
      <c r="XY61" s="1"/>
      <c r="XZ61" s="1"/>
      <c r="YA61" s="1"/>
      <c r="YB61" s="1"/>
      <c r="YC61" s="1"/>
      <c r="YD61" s="1"/>
      <c r="YE61" s="1"/>
      <c r="YF61" s="1"/>
      <c r="YG61" s="1"/>
      <c r="YH61" s="1"/>
      <c r="YI61" s="1"/>
      <c r="YJ61" s="1"/>
      <c r="YK61" s="1"/>
      <c r="YL61" s="1"/>
      <c r="YM61" s="1"/>
      <c r="YN61" s="1"/>
      <c r="YO61" s="1"/>
      <c r="YP61" s="1"/>
      <c r="YQ61" s="1"/>
      <c r="YR61" s="1"/>
      <c r="YS61" s="1"/>
      <c r="YT61" s="1"/>
      <c r="YU61" s="1"/>
      <c r="YV61" s="1"/>
      <c r="YW61" s="1"/>
      <c r="YX61" s="1"/>
      <c r="YY61" s="1"/>
      <c r="YZ61" s="1"/>
      <c r="ZA61" s="1"/>
      <c r="ZB61" s="1"/>
      <c r="ZC61" s="1"/>
      <c r="ZD61" s="1"/>
      <c r="ZE61" s="1"/>
      <c r="ZF61" s="1"/>
      <c r="ZG61" s="1"/>
      <c r="ZH61" s="1"/>
      <c r="ZI61" s="1"/>
      <c r="ZJ61" s="1"/>
      <c r="ZK61" s="1"/>
      <c r="ZL61" s="1"/>
      <c r="ZM61" s="1"/>
      <c r="ZN61" s="1"/>
      <c r="ZO61" s="1"/>
      <c r="ZP61" s="1"/>
      <c r="ZQ61" s="1"/>
      <c r="ZR61" s="1"/>
      <c r="ZS61" s="1"/>
      <c r="ZT61" s="1"/>
      <c r="ZU61" s="1"/>
      <c r="ZV61" s="1"/>
      <c r="ZW61" s="1"/>
      <c r="ZX61" s="1"/>
      <c r="ZY61" s="1"/>
      <c r="ZZ61" s="1"/>
      <c r="AAA61" s="1"/>
      <c r="AAB61" s="1"/>
      <c r="AAC61" s="1"/>
      <c r="AAD61" s="1"/>
      <c r="AAE61" s="1"/>
      <c r="AAF61" s="1"/>
      <c r="AAG61" s="1"/>
      <c r="AAH61" s="1"/>
      <c r="AAI61" s="1"/>
      <c r="AAJ61" s="1"/>
      <c r="AAK61" s="1"/>
      <c r="AAL61" s="1"/>
      <c r="AAM61" s="1"/>
      <c r="AAN61" s="1"/>
      <c r="AAO61" s="1"/>
      <c r="AAP61" s="1"/>
      <c r="AAQ61" s="1"/>
      <c r="AAR61" s="1"/>
      <c r="AAS61" s="1"/>
      <c r="AAT61" s="1"/>
      <c r="AAU61" s="1"/>
      <c r="AAV61" s="1"/>
      <c r="AAW61" s="1"/>
      <c r="AAX61" s="1"/>
      <c r="AAY61" s="1"/>
      <c r="AAZ61" s="1"/>
      <c r="ABA61" s="1"/>
      <c r="ABB61" s="1"/>
      <c r="ABC61" s="1"/>
      <c r="ABD61" s="1"/>
      <c r="ABE61" s="1"/>
      <c r="ABF61" s="1"/>
      <c r="ABG61" s="1"/>
      <c r="ABH61" s="1"/>
      <c r="ABI61" s="1"/>
      <c r="ABJ61" s="1"/>
      <c r="ABK61" s="1"/>
      <c r="ABL61" s="1"/>
      <c r="ABM61" s="1"/>
      <c r="ABN61" s="1"/>
      <c r="ABO61" s="1"/>
      <c r="ABP61" s="1"/>
      <c r="ABQ61" s="1"/>
      <c r="ABR61" s="1"/>
      <c r="ABS61" s="1"/>
      <c r="ABT61" s="1"/>
      <c r="ABU61" s="1"/>
      <c r="ABV61" s="1"/>
      <c r="ABW61" s="1"/>
      <c r="ABX61" s="1"/>
      <c r="ABY61" s="1"/>
      <c r="ABZ61" s="1"/>
      <c r="ACA61" s="1"/>
      <c r="ACB61" s="1"/>
      <c r="ACC61" s="1"/>
      <c r="ACD61" s="1"/>
      <c r="ACE61" s="1"/>
      <c r="ACF61" s="1"/>
      <c r="ACG61" s="1"/>
      <c r="ACH61" s="1"/>
      <c r="ACI61" s="1"/>
      <c r="ACJ61" s="1"/>
      <c r="ACK61" s="1"/>
      <c r="ACL61" s="1"/>
      <c r="ACM61" s="1"/>
      <c r="ACN61" s="1"/>
      <c r="ACO61" s="1"/>
      <c r="ACP61" s="1"/>
      <c r="ACQ61" s="1"/>
      <c r="ACR61" s="1"/>
      <c r="ACS61" s="1"/>
      <c r="ACT61" s="1"/>
      <c r="ACU61" s="1"/>
      <c r="ACV61" s="1"/>
      <c r="ACW61" s="1"/>
      <c r="ACX61" s="1"/>
      <c r="ACY61" s="1"/>
      <c r="ACZ61" s="1"/>
      <c r="ADA61" s="1"/>
      <c r="ADB61" s="1"/>
      <c r="ADC61" s="1"/>
      <c r="ADD61" s="1"/>
      <c r="ADE61" s="1"/>
      <c r="ADF61" s="1"/>
      <c r="ADG61" s="1"/>
      <c r="ADH61" s="1"/>
      <c r="ADI61" s="1"/>
      <c r="ADJ61" s="1"/>
      <c r="ADK61" s="1"/>
      <c r="ADL61" s="1"/>
      <c r="ADM61" s="1"/>
      <c r="ADN61" s="1"/>
      <c r="ADO61" s="1"/>
      <c r="ADP61" s="1"/>
      <c r="ADQ61" s="1"/>
      <c r="ADR61" s="1"/>
      <c r="ADS61" s="1"/>
      <c r="ADT61" s="1"/>
      <c r="ADU61" s="1"/>
      <c r="ADV61" s="1"/>
      <c r="ADW61" s="1"/>
      <c r="ADX61" s="1"/>
      <c r="ADY61" s="1"/>
      <c r="ADZ61" s="1"/>
      <c r="AEA61" s="1"/>
      <c r="AEB61" s="1"/>
      <c r="AEC61" s="1"/>
      <c r="AED61" s="1"/>
      <c r="AEE61" s="1"/>
      <c r="AEF61" s="1"/>
      <c r="AEG61" s="1"/>
      <c r="AEH61" s="1"/>
      <c r="AEI61" s="1"/>
      <c r="AEJ61" s="1"/>
      <c r="AEK61" s="1"/>
      <c r="AEL61" s="1"/>
      <c r="AEM61" s="1"/>
      <c r="AEN61" s="1"/>
      <c r="AEO61" s="1"/>
      <c r="AEP61" s="1"/>
      <c r="AEQ61" s="1"/>
      <c r="AER61" s="1"/>
      <c r="AES61" s="1"/>
      <c r="AET61" s="1"/>
      <c r="AEU61" s="1"/>
      <c r="AEV61" s="1"/>
      <c r="AEW61" s="1"/>
      <c r="AEX61" s="1"/>
      <c r="AEY61" s="1"/>
    </row>
    <row r="62" spans="1:831" s="80" customFormat="1" ht="19" x14ac:dyDescent="0.2">
      <c r="A62" s="78" t="s">
        <v>6</v>
      </c>
      <c r="B62" s="65">
        <f>SUM(D62:D68)/D92</f>
        <v>0.30520810006718063</v>
      </c>
      <c r="C62" s="79" t="s">
        <v>32</v>
      </c>
      <c r="D62" s="66">
        <v>515</v>
      </c>
      <c r="F62" s="80" t="s">
        <v>59</v>
      </c>
      <c r="G62" s="80">
        <v>24</v>
      </c>
      <c r="H62" s="65">
        <f>SUM(J62:J69)/J88</f>
        <v>0.11688137833211333</v>
      </c>
      <c r="I62" s="79" t="s">
        <v>19</v>
      </c>
      <c r="J62" s="66">
        <v>806</v>
      </c>
      <c r="K62" s="65"/>
      <c r="L62" s="79"/>
      <c r="M62" s="66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81"/>
      <c r="AV62" s="81"/>
      <c r="AW62" s="81"/>
      <c r="AX62" s="81"/>
      <c r="AY62" s="81"/>
      <c r="AZ62" s="81"/>
      <c r="BA62" s="81"/>
      <c r="BB62" s="81"/>
      <c r="BC62" s="81"/>
      <c r="BD62" s="81"/>
      <c r="BE62" s="81"/>
      <c r="BF62" s="81"/>
      <c r="BG62" s="81"/>
      <c r="BH62" s="81"/>
      <c r="BI62" s="81"/>
      <c r="BJ62" s="81"/>
      <c r="BK62" s="81"/>
      <c r="BL62" s="81"/>
      <c r="BM62" s="81"/>
      <c r="BN62" s="81"/>
      <c r="BO62" s="81"/>
      <c r="BP62" s="81"/>
      <c r="BQ62" s="81"/>
      <c r="BR62" s="81"/>
      <c r="BS62" s="81"/>
      <c r="BT62" s="81"/>
      <c r="BU62" s="81"/>
      <c r="BV62" s="81"/>
      <c r="BW62" s="81"/>
      <c r="BX62" s="81"/>
      <c r="BY62" s="81"/>
      <c r="BZ62" s="81"/>
      <c r="CA62" s="81"/>
      <c r="CB62" s="81"/>
      <c r="CC62" s="81"/>
      <c r="CD62" s="81"/>
      <c r="CE62" s="81"/>
      <c r="CF62" s="81"/>
      <c r="CG62" s="81"/>
      <c r="CH62" s="81"/>
      <c r="CI62" s="81"/>
      <c r="CJ62" s="81"/>
      <c r="CK62" s="81"/>
      <c r="CL62" s="81"/>
      <c r="CM62" s="81"/>
      <c r="CN62" s="81"/>
      <c r="CO62" s="81"/>
      <c r="CP62" s="81"/>
      <c r="CQ62" s="81"/>
      <c r="CR62" s="81"/>
      <c r="CS62" s="81"/>
      <c r="CT62" s="81"/>
      <c r="CU62" s="81"/>
      <c r="CV62" s="81"/>
      <c r="CW62" s="81"/>
      <c r="CX62" s="81"/>
      <c r="CY62" s="81"/>
      <c r="CZ62" s="81"/>
      <c r="DA62" s="81"/>
      <c r="DB62" s="81"/>
      <c r="DC62" s="81"/>
      <c r="DD62" s="81"/>
      <c r="DE62" s="81"/>
      <c r="DF62" s="81"/>
      <c r="DG62" s="81"/>
      <c r="DH62" s="81"/>
      <c r="DI62" s="81"/>
      <c r="DJ62" s="81"/>
      <c r="DK62" s="81"/>
      <c r="DL62" s="81"/>
      <c r="DM62" s="81"/>
      <c r="DN62" s="81"/>
      <c r="DO62" s="81"/>
      <c r="DP62" s="81"/>
      <c r="DQ62" s="81"/>
      <c r="DR62" s="81"/>
      <c r="DS62" s="81"/>
      <c r="DT62" s="81"/>
      <c r="DU62" s="81"/>
      <c r="DV62" s="81"/>
      <c r="DW62" s="81"/>
      <c r="DX62" s="81"/>
      <c r="DY62" s="81"/>
      <c r="DZ62" s="81"/>
      <c r="EA62" s="81"/>
      <c r="EB62" s="81"/>
      <c r="EC62" s="81"/>
      <c r="ED62" s="81"/>
      <c r="EE62" s="81"/>
      <c r="EF62" s="81"/>
      <c r="EG62" s="81"/>
      <c r="EH62" s="81"/>
      <c r="EI62" s="81"/>
      <c r="EJ62" s="81"/>
      <c r="EK62" s="81"/>
      <c r="EL62" s="81"/>
      <c r="EM62" s="81"/>
      <c r="EN62" s="81"/>
      <c r="EO62" s="81"/>
      <c r="EP62" s="81"/>
      <c r="EQ62" s="81"/>
      <c r="ER62" s="81"/>
      <c r="ES62" s="81"/>
      <c r="ET62" s="81"/>
      <c r="EU62" s="81"/>
      <c r="EV62" s="81"/>
      <c r="EW62" s="81"/>
      <c r="EX62" s="81"/>
      <c r="EY62" s="81"/>
      <c r="EZ62" s="81"/>
      <c r="FA62" s="81"/>
      <c r="FB62" s="81"/>
      <c r="FC62" s="81"/>
      <c r="FD62" s="81"/>
      <c r="FE62" s="81"/>
      <c r="FF62" s="81"/>
      <c r="FG62" s="81"/>
      <c r="FH62" s="81"/>
      <c r="FI62" s="81"/>
      <c r="FJ62" s="81"/>
      <c r="FK62" s="81"/>
      <c r="FL62" s="81"/>
      <c r="FM62" s="81"/>
      <c r="FN62" s="81"/>
      <c r="FO62" s="81"/>
      <c r="FP62" s="81"/>
      <c r="FQ62" s="81"/>
      <c r="FR62" s="81"/>
      <c r="FS62" s="81"/>
      <c r="FT62" s="81"/>
      <c r="FU62" s="81"/>
      <c r="FV62" s="81"/>
      <c r="FW62" s="81"/>
      <c r="FX62" s="81"/>
      <c r="FY62" s="81"/>
      <c r="FZ62" s="81"/>
      <c r="GA62" s="81"/>
      <c r="GB62" s="81"/>
      <c r="GC62" s="81"/>
      <c r="GD62" s="81"/>
      <c r="GE62" s="81"/>
      <c r="GF62" s="81"/>
      <c r="GG62" s="81"/>
      <c r="GH62" s="81"/>
      <c r="GI62" s="81"/>
      <c r="GJ62" s="81"/>
      <c r="GK62" s="81"/>
      <c r="GL62" s="81"/>
      <c r="GM62" s="81"/>
      <c r="GN62" s="81"/>
      <c r="GO62" s="81"/>
      <c r="GP62" s="81"/>
      <c r="GQ62" s="81"/>
      <c r="GR62" s="81"/>
      <c r="GS62" s="81"/>
      <c r="GT62" s="81"/>
      <c r="GU62" s="81"/>
      <c r="GV62" s="81"/>
      <c r="GW62" s="81"/>
      <c r="GX62" s="81"/>
      <c r="GY62" s="81"/>
      <c r="GZ62" s="81"/>
      <c r="HA62" s="81"/>
      <c r="HB62" s="81"/>
      <c r="HC62" s="81"/>
      <c r="HD62" s="81"/>
      <c r="HE62" s="81"/>
      <c r="HF62" s="81"/>
      <c r="HG62" s="81"/>
      <c r="HH62" s="81"/>
      <c r="HI62" s="81"/>
      <c r="HJ62" s="81"/>
      <c r="HK62" s="81"/>
      <c r="HL62" s="81"/>
      <c r="HM62" s="81"/>
      <c r="HN62" s="81"/>
      <c r="HO62" s="81"/>
      <c r="HP62" s="81"/>
      <c r="HQ62" s="81"/>
      <c r="HR62" s="81"/>
      <c r="HS62" s="81"/>
      <c r="HT62" s="81"/>
      <c r="HU62" s="81"/>
      <c r="HV62" s="81"/>
      <c r="HW62" s="81"/>
      <c r="HX62" s="81"/>
      <c r="HY62" s="81"/>
      <c r="HZ62" s="81"/>
      <c r="IA62" s="81"/>
      <c r="IB62" s="81"/>
      <c r="IC62" s="81"/>
      <c r="ID62" s="81"/>
      <c r="IE62" s="81"/>
      <c r="IF62" s="81"/>
      <c r="IG62" s="81"/>
      <c r="IH62" s="81"/>
      <c r="II62" s="81"/>
      <c r="IJ62" s="81"/>
      <c r="IK62" s="81"/>
      <c r="IL62" s="81"/>
      <c r="IM62" s="81"/>
      <c r="IN62" s="81"/>
      <c r="IO62" s="81"/>
      <c r="IP62" s="81"/>
      <c r="IQ62" s="81"/>
      <c r="IR62" s="81"/>
      <c r="IS62" s="81"/>
      <c r="IT62" s="81"/>
      <c r="IU62" s="81"/>
      <c r="IV62" s="81"/>
      <c r="IW62" s="81"/>
      <c r="IX62" s="81"/>
      <c r="IY62" s="81"/>
      <c r="IZ62" s="81"/>
      <c r="JA62" s="81"/>
      <c r="JB62" s="81"/>
      <c r="JC62" s="81"/>
      <c r="JD62" s="81"/>
      <c r="JE62" s="81"/>
      <c r="JF62" s="81"/>
      <c r="JG62" s="81"/>
      <c r="JH62" s="81"/>
      <c r="JI62" s="81"/>
      <c r="JJ62" s="81"/>
      <c r="JK62" s="81"/>
      <c r="JL62" s="81"/>
      <c r="JM62" s="81"/>
      <c r="JN62" s="81"/>
      <c r="JO62" s="81"/>
      <c r="JP62" s="81"/>
      <c r="JQ62" s="81"/>
      <c r="JR62" s="81"/>
      <c r="JS62" s="81"/>
      <c r="JT62" s="81"/>
      <c r="JU62" s="81"/>
      <c r="JV62" s="81"/>
      <c r="JW62" s="81"/>
      <c r="JX62" s="81"/>
      <c r="JY62" s="81"/>
      <c r="JZ62" s="81"/>
      <c r="KA62" s="81"/>
      <c r="KB62" s="81"/>
      <c r="KC62" s="81"/>
      <c r="KD62" s="81"/>
      <c r="KE62" s="81"/>
      <c r="KF62" s="81"/>
      <c r="KG62" s="81"/>
      <c r="KH62" s="81"/>
      <c r="KI62" s="81"/>
      <c r="KJ62" s="81"/>
      <c r="KK62" s="81"/>
      <c r="KL62" s="81"/>
      <c r="KM62" s="81"/>
      <c r="KN62" s="81"/>
      <c r="KO62" s="81"/>
      <c r="KP62" s="81"/>
      <c r="KQ62" s="81"/>
      <c r="KR62" s="81"/>
      <c r="KS62" s="81"/>
      <c r="KT62" s="81"/>
      <c r="KU62" s="81"/>
      <c r="KV62" s="81"/>
      <c r="KW62" s="81"/>
      <c r="KX62" s="81"/>
      <c r="KY62" s="81"/>
      <c r="KZ62" s="81"/>
      <c r="LA62" s="81"/>
      <c r="LB62" s="81"/>
      <c r="LC62" s="81"/>
      <c r="LD62" s="81"/>
      <c r="LE62" s="81"/>
      <c r="LF62" s="81"/>
      <c r="LG62" s="81"/>
      <c r="LH62" s="81"/>
      <c r="LI62" s="81"/>
      <c r="LJ62" s="81"/>
      <c r="LK62" s="81"/>
      <c r="LL62" s="81"/>
      <c r="LM62" s="81"/>
      <c r="LN62" s="81"/>
      <c r="LO62" s="81"/>
      <c r="LP62" s="81"/>
      <c r="LQ62" s="81"/>
      <c r="LR62" s="81"/>
      <c r="LS62" s="81"/>
      <c r="LT62" s="81"/>
      <c r="LU62" s="81"/>
      <c r="LV62" s="81"/>
      <c r="LW62" s="81"/>
      <c r="LX62" s="81"/>
      <c r="LY62" s="81"/>
      <c r="LZ62" s="81"/>
      <c r="MA62" s="81"/>
      <c r="MB62" s="81"/>
      <c r="MC62" s="81"/>
      <c r="MD62" s="81"/>
      <c r="ME62" s="81"/>
      <c r="MF62" s="81"/>
      <c r="MG62" s="81"/>
      <c r="MH62" s="81"/>
      <c r="MI62" s="81"/>
      <c r="MJ62" s="81"/>
      <c r="MK62" s="81"/>
      <c r="ML62" s="81"/>
      <c r="MM62" s="81"/>
      <c r="MN62" s="81"/>
      <c r="MO62" s="81"/>
      <c r="MP62" s="81"/>
      <c r="MQ62" s="81"/>
      <c r="MR62" s="81"/>
      <c r="MS62" s="81"/>
      <c r="MT62" s="81"/>
      <c r="MU62" s="81"/>
      <c r="MV62" s="81"/>
      <c r="MW62" s="81"/>
      <c r="MX62" s="81"/>
      <c r="MY62" s="81"/>
      <c r="MZ62" s="81"/>
      <c r="NA62" s="81"/>
      <c r="NB62" s="81"/>
      <c r="NC62" s="81"/>
      <c r="ND62" s="81"/>
      <c r="NE62" s="81"/>
      <c r="NF62" s="81"/>
      <c r="NG62" s="81"/>
      <c r="NH62" s="81"/>
      <c r="NI62" s="81"/>
      <c r="NJ62" s="81"/>
      <c r="NK62" s="81"/>
      <c r="NL62" s="81"/>
      <c r="NM62" s="81"/>
      <c r="NN62" s="81"/>
      <c r="NO62" s="81"/>
      <c r="NP62" s="81"/>
      <c r="NQ62" s="81"/>
      <c r="NR62" s="81"/>
      <c r="NS62" s="81"/>
      <c r="NT62" s="81"/>
      <c r="NU62" s="81"/>
      <c r="NV62" s="81"/>
      <c r="NW62" s="81"/>
      <c r="NX62" s="81"/>
      <c r="NY62" s="81"/>
      <c r="NZ62" s="81"/>
      <c r="OA62" s="81"/>
      <c r="OB62" s="81"/>
      <c r="OC62" s="81"/>
      <c r="OD62" s="81"/>
      <c r="OE62" s="81"/>
      <c r="OF62" s="81"/>
      <c r="OG62" s="81"/>
      <c r="OH62" s="81"/>
      <c r="OI62" s="81"/>
      <c r="OJ62" s="81"/>
      <c r="OK62" s="81"/>
      <c r="OL62" s="81"/>
      <c r="OM62" s="81"/>
      <c r="ON62" s="81"/>
      <c r="OO62" s="81"/>
      <c r="OP62" s="81"/>
      <c r="OQ62" s="81"/>
      <c r="OR62" s="81"/>
      <c r="OS62" s="81"/>
      <c r="OT62" s="81"/>
      <c r="OU62" s="81"/>
      <c r="OV62" s="81"/>
      <c r="OW62" s="81"/>
      <c r="OX62" s="81"/>
      <c r="OY62" s="81"/>
      <c r="OZ62" s="81"/>
      <c r="PA62" s="81"/>
      <c r="PB62" s="81"/>
      <c r="PC62" s="81"/>
      <c r="PD62" s="81"/>
      <c r="PE62" s="81"/>
      <c r="PF62" s="81"/>
      <c r="PG62" s="81"/>
      <c r="PH62" s="81"/>
      <c r="PI62" s="81"/>
      <c r="PJ62" s="81"/>
      <c r="PK62" s="81"/>
      <c r="PL62" s="81"/>
      <c r="PM62" s="81"/>
      <c r="PN62" s="81"/>
      <c r="PO62" s="81"/>
      <c r="PP62" s="81"/>
      <c r="PQ62" s="81"/>
      <c r="PR62" s="81"/>
      <c r="PS62" s="81"/>
      <c r="PT62" s="81"/>
      <c r="PU62" s="81"/>
      <c r="PV62" s="81"/>
      <c r="PW62" s="81"/>
      <c r="PX62" s="81"/>
      <c r="PY62" s="81"/>
      <c r="PZ62" s="81"/>
      <c r="QA62" s="81"/>
      <c r="QB62" s="81"/>
      <c r="QC62" s="81"/>
      <c r="QD62" s="81"/>
      <c r="QE62" s="81"/>
      <c r="QF62" s="81"/>
      <c r="QG62" s="81"/>
      <c r="QH62" s="81"/>
      <c r="QI62" s="81"/>
      <c r="QJ62" s="81"/>
      <c r="QK62" s="81"/>
      <c r="QL62" s="81"/>
      <c r="QM62" s="81"/>
      <c r="QN62" s="81"/>
      <c r="QO62" s="81"/>
      <c r="QP62" s="81"/>
      <c r="QQ62" s="81"/>
      <c r="QR62" s="81"/>
      <c r="QS62" s="81"/>
      <c r="QT62" s="81"/>
      <c r="QU62" s="81"/>
      <c r="QV62" s="81"/>
      <c r="QW62" s="81"/>
      <c r="QX62" s="81"/>
      <c r="QY62" s="81"/>
      <c r="QZ62" s="81"/>
      <c r="RA62" s="81"/>
      <c r="RB62" s="81"/>
      <c r="RC62" s="81"/>
      <c r="RD62" s="81"/>
      <c r="RE62" s="81"/>
      <c r="RF62" s="81"/>
      <c r="RG62" s="81"/>
      <c r="RH62" s="81"/>
      <c r="RI62" s="81"/>
      <c r="RJ62" s="81"/>
      <c r="RK62" s="81"/>
      <c r="RL62" s="81"/>
      <c r="RM62" s="81"/>
      <c r="RN62" s="81"/>
      <c r="RO62" s="81"/>
      <c r="RP62" s="81"/>
      <c r="RQ62" s="81"/>
      <c r="RR62" s="81"/>
      <c r="RS62" s="81"/>
      <c r="RT62" s="81"/>
      <c r="RU62" s="81"/>
      <c r="RV62" s="81"/>
      <c r="RW62" s="81"/>
      <c r="RX62" s="81"/>
      <c r="RY62" s="81"/>
      <c r="RZ62" s="81"/>
      <c r="SA62" s="81"/>
      <c r="SB62" s="81"/>
      <c r="SC62" s="81"/>
      <c r="SD62" s="81"/>
      <c r="SE62" s="81"/>
      <c r="SF62" s="81"/>
      <c r="SG62" s="81"/>
      <c r="SH62" s="81"/>
      <c r="SI62" s="81"/>
      <c r="SJ62" s="81"/>
      <c r="SK62" s="81"/>
      <c r="SL62" s="81"/>
      <c r="SM62" s="81"/>
      <c r="SN62" s="81"/>
      <c r="SO62" s="81"/>
      <c r="SP62" s="81"/>
      <c r="SQ62" s="81"/>
      <c r="SR62" s="81"/>
      <c r="SS62" s="81"/>
      <c r="ST62" s="81"/>
      <c r="SU62" s="81"/>
      <c r="SV62" s="81"/>
      <c r="SW62" s="81"/>
      <c r="SX62" s="81"/>
      <c r="SY62" s="81"/>
      <c r="SZ62" s="81"/>
      <c r="TA62" s="81"/>
      <c r="TB62" s="81"/>
      <c r="TC62" s="81"/>
      <c r="TD62" s="81"/>
      <c r="TE62" s="81"/>
      <c r="TF62" s="81"/>
      <c r="TG62" s="81"/>
      <c r="TH62" s="81"/>
      <c r="TI62" s="81"/>
      <c r="TJ62" s="81"/>
      <c r="TK62" s="81"/>
      <c r="TL62" s="81"/>
      <c r="TM62" s="81"/>
      <c r="TN62" s="81"/>
      <c r="TO62" s="81"/>
      <c r="TP62" s="81"/>
      <c r="TQ62" s="81"/>
      <c r="TR62" s="81"/>
      <c r="TS62" s="81"/>
      <c r="TT62" s="81"/>
      <c r="TU62" s="81"/>
      <c r="TV62" s="81"/>
      <c r="TW62" s="81"/>
      <c r="TX62" s="81"/>
      <c r="TY62" s="81"/>
      <c r="TZ62" s="81"/>
      <c r="UA62" s="81"/>
      <c r="UB62" s="81"/>
      <c r="UC62" s="81"/>
      <c r="UD62" s="81"/>
      <c r="UE62" s="81"/>
      <c r="UF62" s="81"/>
      <c r="UG62" s="81"/>
      <c r="UH62" s="81"/>
      <c r="UI62" s="81"/>
      <c r="UJ62" s="81"/>
      <c r="UK62" s="81"/>
      <c r="UL62" s="81"/>
      <c r="UM62" s="81"/>
      <c r="UN62" s="81"/>
      <c r="UO62" s="81"/>
      <c r="UP62" s="81"/>
      <c r="UQ62" s="81"/>
      <c r="UR62" s="81"/>
      <c r="US62" s="81"/>
      <c r="UT62" s="81"/>
      <c r="UU62" s="81"/>
      <c r="UV62" s="81"/>
      <c r="UW62" s="81"/>
      <c r="UX62" s="81"/>
      <c r="UY62" s="81"/>
      <c r="UZ62" s="81"/>
      <c r="VA62" s="81"/>
      <c r="VB62" s="81"/>
      <c r="VC62" s="81"/>
      <c r="VD62" s="81"/>
      <c r="VE62" s="81"/>
      <c r="VF62" s="81"/>
      <c r="VG62" s="81"/>
      <c r="VH62" s="81"/>
      <c r="VI62" s="81"/>
      <c r="VJ62" s="81"/>
      <c r="VK62" s="81"/>
      <c r="VL62" s="81"/>
      <c r="VM62" s="81"/>
      <c r="VN62" s="81"/>
      <c r="VO62" s="81"/>
      <c r="VP62" s="81"/>
      <c r="VQ62" s="81"/>
      <c r="VR62" s="81"/>
      <c r="VS62" s="81"/>
      <c r="VT62" s="81"/>
      <c r="VU62" s="81"/>
      <c r="VV62" s="81"/>
      <c r="VW62" s="81"/>
      <c r="VX62" s="81"/>
      <c r="VY62" s="81"/>
      <c r="VZ62" s="81"/>
      <c r="WA62" s="81"/>
      <c r="WB62" s="81"/>
      <c r="WC62" s="81"/>
      <c r="WD62" s="81"/>
      <c r="WE62" s="81"/>
      <c r="WF62" s="81"/>
      <c r="WG62" s="81"/>
      <c r="WH62" s="81"/>
      <c r="WI62" s="81"/>
      <c r="WJ62" s="81"/>
      <c r="WK62" s="81"/>
      <c r="WL62" s="81"/>
      <c r="WM62" s="81"/>
      <c r="WN62" s="81"/>
      <c r="WO62" s="81"/>
      <c r="WP62" s="81"/>
      <c r="WQ62" s="81"/>
      <c r="WR62" s="81"/>
      <c r="WS62" s="81"/>
      <c r="WT62" s="81"/>
      <c r="WU62" s="81"/>
      <c r="WV62" s="81"/>
      <c r="WW62" s="81"/>
      <c r="WX62" s="81"/>
      <c r="WY62" s="81"/>
      <c r="WZ62" s="81"/>
      <c r="XA62" s="81"/>
      <c r="XB62" s="81"/>
      <c r="XC62" s="81"/>
      <c r="XD62" s="81"/>
      <c r="XE62" s="81"/>
      <c r="XF62" s="81"/>
      <c r="XG62" s="81"/>
      <c r="XH62" s="81"/>
      <c r="XI62" s="81"/>
      <c r="XJ62" s="81"/>
      <c r="XK62" s="81"/>
      <c r="XL62" s="81"/>
      <c r="XM62" s="81"/>
      <c r="XN62" s="81"/>
      <c r="XO62" s="81"/>
      <c r="XP62" s="81"/>
      <c r="XQ62" s="81"/>
      <c r="XR62" s="81"/>
      <c r="XS62" s="81"/>
      <c r="XT62" s="81"/>
      <c r="XU62" s="81"/>
      <c r="XV62" s="81"/>
      <c r="XW62" s="81"/>
      <c r="XX62" s="81"/>
      <c r="XY62" s="81"/>
      <c r="XZ62" s="81"/>
      <c r="YA62" s="81"/>
      <c r="YB62" s="81"/>
      <c r="YC62" s="81"/>
      <c r="YD62" s="81"/>
      <c r="YE62" s="81"/>
      <c r="YF62" s="81"/>
      <c r="YG62" s="81"/>
      <c r="YH62" s="81"/>
      <c r="YI62" s="81"/>
      <c r="YJ62" s="81"/>
      <c r="YK62" s="81"/>
      <c r="YL62" s="81"/>
      <c r="YM62" s="81"/>
      <c r="YN62" s="81"/>
      <c r="YO62" s="81"/>
      <c r="YP62" s="81"/>
      <c r="YQ62" s="81"/>
      <c r="YR62" s="81"/>
      <c r="YS62" s="81"/>
      <c r="YT62" s="81"/>
      <c r="YU62" s="81"/>
      <c r="YV62" s="81"/>
      <c r="YW62" s="81"/>
      <c r="YX62" s="81"/>
      <c r="YY62" s="81"/>
      <c r="YZ62" s="81"/>
      <c r="ZA62" s="81"/>
      <c r="ZB62" s="81"/>
      <c r="ZC62" s="81"/>
      <c r="ZD62" s="81"/>
      <c r="ZE62" s="81"/>
      <c r="ZF62" s="81"/>
      <c r="ZG62" s="81"/>
      <c r="ZH62" s="81"/>
      <c r="ZI62" s="81"/>
      <c r="ZJ62" s="81"/>
      <c r="ZK62" s="81"/>
      <c r="ZL62" s="81"/>
      <c r="ZM62" s="81"/>
      <c r="ZN62" s="81"/>
      <c r="ZO62" s="81"/>
      <c r="ZP62" s="81"/>
      <c r="ZQ62" s="81"/>
      <c r="ZR62" s="81"/>
      <c r="ZS62" s="81"/>
      <c r="ZT62" s="81"/>
      <c r="ZU62" s="81"/>
      <c r="ZV62" s="81"/>
      <c r="ZW62" s="81"/>
      <c r="ZX62" s="81"/>
      <c r="ZY62" s="81"/>
      <c r="ZZ62" s="81"/>
      <c r="AAA62" s="81"/>
      <c r="AAB62" s="81"/>
      <c r="AAC62" s="81"/>
      <c r="AAD62" s="81"/>
      <c r="AAE62" s="81"/>
      <c r="AAF62" s="81"/>
      <c r="AAG62" s="81"/>
      <c r="AAH62" s="81"/>
      <c r="AAI62" s="81"/>
      <c r="AAJ62" s="81"/>
      <c r="AAK62" s="81"/>
      <c r="AAL62" s="81"/>
      <c r="AAM62" s="81"/>
      <c r="AAN62" s="81"/>
      <c r="AAO62" s="81"/>
      <c r="AAP62" s="81"/>
      <c r="AAQ62" s="81"/>
      <c r="AAR62" s="81"/>
      <c r="AAS62" s="81"/>
      <c r="AAT62" s="81"/>
      <c r="AAU62" s="81"/>
      <c r="AAV62" s="81"/>
      <c r="AAW62" s="81"/>
      <c r="AAX62" s="81"/>
      <c r="AAY62" s="81"/>
      <c r="AAZ62" s="81"/>
      <c r="ABA62" s="81"/>
      <c r="ABB62" s="81"/>
      <c r="ABC62" s="81"/>
      <c r="ABD62" s="81"/>
      <c r="ABE62" s="81"/>
      <c r="ABF62" s="81"/>
      <c r="ABG62" s="81"/>
      <c r="ABH62" s="81"/>
      <c r="ABI62" s="81"/>
      <c r="ABJ62" s="81"/>
      <c r="ABK62" s="81"/>
      <c r="ABL62" s="81"/>
      <c r="ABM62" s="81"/>
      <c r="ABN62" s="81"/>
      <c r="ABO62" s="81"/>
      <c r="ABP62" s="81"/>
      <c r="ABQ62" s="81"/>
      <c r="ABR62" s="81"/>
      <c r="ABS62" s="81"/>
      <c r="ABT62" s="81"/>
      <c r="ABU62" s="81"/>
      <c r="ABV62" s="81"/>
      <c r="ABW62" s="81"/>
      <c r="ABX62" s="81"/>
      <c r="ABY62" s="81"/>
      <c r="ABZ62" s="81"/>
      <c r="ACA62" s="81"/>
      <c r="ACB62" s="81"/>
      <c r="ACC62" s="81"/>
      <c r="ACD62" s="81"/>
      <c r="ACE62" s="81"/>
      <c r="ACF62" s="81"/>
      <c r="ACG62" s="81"/>
      <c r="ACH62" s="81"/>
      <c r="ACI62" s="81"/>
      <c r="ACJ62" s="81"/>
      <c r="ACK62" s="81"/>
      <c r="ACL62" s="81"/>
      <c r="ACM62" s="81"/>
      <c r="ACN62" s="81"/>
      <c r="ACO62" s="81"/>
      <c r="ACP62" s="81"/>
      <c r="ACQ62" s="81"/>
      <c r="ACR62" s="81"/>
      <c r="ACS62" s="81"/>
      <c r="ACT62" s="81"/>
      <c r="ACU62" s="81"/>
      <c r="ACV62" s="81"/>
      <c r="ACW62" s="81"/>
      <c r="ACX62" s="81"/>
      <c r="ACY62" s="81"/>
      <c r="ACZ62" s="81"/>
      <c r="ADA62" s="81"/>
      <c r="ADB62" s="81"/>
      <c r="ADC62" s="81"/>
      <c r="ADD62" s="81"/>
      <c r="ADE62" s="81"/>
      <c r="ADF62" s="81"/>
      <c r="ADG62" s="81"/>
      <c r="ADH62" s="81"/>
      <c r="ADI62" s="81"/>
      <c r="ADJ62" s="81"/>
      <c r="ADK62" s="81"/>
      <c r="ADL62" s="81"/>
      <c r="ADM62" s="81"/>
      <c r="ADN62" s="81"/>
      <c r="ADO62" s="81"/>
      <c r="ADP62" s="81"/>
      <c r="ADQ62" s="81"/>
      <c r="ADR62" s="81"/>
      <c r="ADS62" s="81"/>
      <c r="ADT62" s="81"/>
      <c r="ADU62" s="81"/>
      <c r="ADV62" s="81"/>
      <c r="ADW62" s="81"/>
      <c r="ADX62" s="81"/>
      <c r="ADY62" s="81"/>
      <c r="ADZ62" s="81"/>
      <c r="AEA62" s="81"/>
      <c r="AEB62" s="81"/>
      <c r="AEC62" s="81"/>
      <c r="AED62" s="81"/>
      <c r="AEE62" s="81"/>
      <c r="AEF62" s="81"/>
      <c r="AEG62" s="81"/>
      <c r="AEH62" s="81"/>
      <c r="AEI62" s="81"/>
      <c r="AEJ62" s="81"/>
      <c r="AEK62" s="81"/>
      <c r="AEL62" s="81"/>
      <c r="AEM62" s="81"/>
      <c r="AEN62" s="81"/>
      <c r="AEO62" s="81"/>
      <c r="AEP62" s="81"/>
      <c r="AEQ62" s="81"/>
      <c r="AER62" s="81"/>
      <c r="AES62" s="81"/>
      <c r="AET62" s="81"/>
      <c r="AEU62" s="81"/>
      <c r="AEV62" s="81"/>
      <c r="AEW62" s="81"/>
      <c r="AEX62" s="81"/>
      <c r="AEY62" s="81"/>
    </row>
    <row r="63" spans="1:831" s="10" customFormat="1" ht="18" x14ac:dyDescent="0.2">
      <c r="A63" s="82"/>
      <c r="B63" s="83"/>
      <c r="C63" s="84" t="s">
        <v>33</v>
      </c>
      <c r="D63" s="85">
        <f>827+10</f>
        <v>837</v>
      </c>
      <c r="F63" s="10" t="s">
        <v>60</v>
      </c>
      <c r="G63" s="10">
        <v>39</v>
      </c>
      <c r="H63" s="53"/>
      <c r="I63" s="51" t="s">
        <v>99</v>
      </c>
      <c r="J63" s="52">
        <v>132</v>
      </c>
      <c r="K63" s="53"/>
      <c r="L63" s="51"/>
      <c r="M63" s="52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  <c r="AAH63" s="1"/>
      <c r="AAI63" s="1"/>
      <c r="AAJ63" s="1"/>
      <c r="AAK63" s="1"/>
      <c r="AAL63" s="1"/>
      <c r="AAM63" s="1"/>
      <c r="AAN63" s="1"/>
      <c r="AAO63" s="1"/>
      <c r="AAP63" s="1"/>
      <c r="AAQ63" s="1"/>
      <c r="AAR63" s="1"/>
      <c r="AAS63" s="1"/>
      <c r="AAT63" s="1"/>
      <c r="AAU63" s="1"/>
      <c r="AAV63" s="1"/>
      <c r="AAW63" s="1"/>
      <c r="AAX63" s="1"/>
      <c r="AAY63" s="1"/>
      <c r="AAZ63" s="1"/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  <c r="AEW63" s="1"/>
      <c r="AEX63" s="1"/>
      <c r="AEY63" s="1"/>
    </row>
    <row r="64" spans="1:831" s="10" customFormat="1" ht="18" x14ac:dyDescent="0.2">
      <c r="A64" s="82"/>
      <c r="B64" s="83"/>
      <c r="C64" s="86" t="s">
        <v>34</v>
      </c>
      <c r="D64" s="85">
        <f>2058+69</f>
        <v>2127</v>
      </c>
      <c r="F64" s="10" t="s">
        <v>61</v>
      </c>
      <c r="G64" s="10">
        <v>109</v>
      </c>
      <c r="H64" s="53"/>
      <c r="I64" s="51" t="s">
        <v>20</v>
      </c>
      <c r="J64" s="52">
        <v>444</v>
      </c>
      <c r="K64" s="53"/>
      <c r="L64" s="51"/>
      <c r="M64" s="52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  <c r="AEW64" s="1"/>
      <c r="AEX64" s="1"/>
      <c r="AEY64" s="1"/>
    </row>
    <row r="65" spans="1:831" s="10" customFormat="1" ht="18" x14ac:dyDescent="0.2">
      <c r="A65" s="82"/>
      <c r="B65" s="83"/>
      <c r="C65" s="86" t="s">
        <v>114</v>
      </c>
      <c r="D65" s="85"/>
      <c r="F65" s="10" t="s">
        <v>39</v>
      </c>
      <c r="G65" s="10">
        <v>835</v>
      </c>
      <c r="H65" s="53"/>
      <c r="I65" s="51" t="s">
        <v>21</v>
      </c>
      <c r="J65" s="52">
        <v>1443</v>
      </c>
      <c r="K65" s="53"/>
      <c r="L65" s="51"/>
      <c r="M65" s="52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  <c r="AEW65" s="1"/>
      <c r="AEX65" s="1"/>
      <c r="AEY65" s="1"/>
    </row>
    <row r="66" spans="1:831" s="10" customFormat="1" ht="18" x14ac:dyDescent="0.2">
      <c r="A66" s="82"/>
      <c r="B66" s="83"/>
      <c r="C66" s="86" t="s">
        <v>115</v>
      </c>
      <c r="D66" s="85"/>
      <c r="F66" s="10" t="s">
        <v>62</v>
      </c>
      <c r="G66" s="10">
        <v>1</v>
      </c>
      <c r="H66" s="53"/>
      <c r="I66" s="51"/>
      <c r="J66" s="52"/>
      <c r="K66" s="53"/>
      <c r="L66" s="51"/>
      <c r="M66" s="52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  <c r="RG66" s="1"/>
      <c r="RH66" s="1"/>
      <c r="RI66" s="1"/>
      <c r="RJ66" s="1"/>
      <c r="RK66" s="1"/>
      <c r="RL66" s="1"/>
      <c r="RM66" s="1"/>
      <c r="RN66" s="1"/>
      <c r="RO66" s="1"/>
      <c r="RP66" s="1"/>
      <c r="RQ66" s="1"/>
      <c r="RR66" s="1"/>
      <c r="RS66" s="1"/>
      <c r="RT66" s="1"/>
      <c r="RU66" s="1"/>
      <c r="RV66" s="1"/>
      <c r="RW66" s="1"/>
      <c r="RX66" s="1"/>
      <c r="RY66" s="1"/>
      <c r="RZ66" s="1"/>
      <c r="SA66" s="1"/>
      <c r="SB66" s="1"/>
      <c r="SC66" s="1"/>
      <c r="SD66" s="1"/>
      <c r="SE66" s="1"/>
      <c r="SF66" s="1"/>
      <c r="SG66" s="1"/>
      <c r="SH66" s="1"/>
      <c r="SI66" s="1"/>
      <c r="SJ66" s="1"/>
      <c r="SK66" s="1"/>
      <c r="SL66" s="1"/>
      <c r="SM66" s="1"/>
      <c r="SN66" s="1"/>
      <c r="SO66" s="1"/>
      <c r="SP66" s="1"/>
      <c r="SQ66" s="1"/>
      <c r="SR66" s="1"/>
      <c r="SS66" s="1"/>
      <c r="ST66" s="1"/>
      <c r="SU66" s="1"/>
      <c r="SV66" s="1"/>
      <c r="SW66" s="1"/>
      <c r="SX66" s="1"/>
      <c r="SY66" s="1"/>
      <c r="SZ66" s="1"/>
      <c r="TA66" s="1"/>
      <c r="TB66" s="1"/>
      <c r="TC66" s="1"/>
      <c r="TD66" s="1"/>
      <c r="TE66" s="1"/>
      <c r="TF66" s="1"/>
      <c r="TG66" s="1"/>
      <c r="TH66" s="1"/>
      <c r="TI66" s="1"/>
      <c r="TJ66" s="1"/>
      <c r="TK66" s="1"/>
      <c r="TL66" s="1"/>
      <c r="TM66" s="1"/>
      <c r="TN66" s="1"/>
      <c r="TO66" s="1"/>
      <c r="TP66" s="1"/>
      <c r="TQ66" s="1"/>
      <c r="TR66" s="1"/>
      <c r="TS66" s="1"/>
      <c r="TT66" s="1"/>
      <c r="TU66" s="1"/>
      <c r="TV66" s="1"/>
      <c r="TW66" s="1"/>
      <c r="TX66" s="1"/>
      <c r="TY66" s="1"/>
      <c r="TZ66" s="1"/>
      <c r="UA66" s="1"/>
      <c r="UB66" s="1"/>
      <c r="UC66" s="1"/>
      <c r="UD66" s="1"/>
      <c r="UE66" s="1"/>
      <c r="UF66" s="1"/>
      <c r="UG66" s="1"/>
      <c r="UH66" s="1"/>
      <c r="UI66" s="1"/>
      <c r="UJ66" s="1"/>
      <c r="UK66" s="1"/>
      <c r="UL66" s="1"/>
      <c r="UM66" s="1"/>
      <c r="UN66" s="1"/>
      <c r="UO66" s="1"/>
      <c r="UP66" s="1"/>
      <c r="UQ66" s="1"/>
      <c r="UR66" s="1"/>
      <c r="US66" s="1"/>
      <c r="UT66" s="1"/>
      <c r="UU66" s="1"/>
      <c r="UV66" s="1"/>
      <c r="UW66" s="1"/>
      <c r="UX66" s="1"/>
      <c r="UY66" s="1"/>
      <c r="UZ66" s="1"/>
      <c r="VA66" s="1"/>
      <c r="VB66" s="1"/>
      <c r="VC66" s="1"/>
      <c r="VD66" s="1"/>
      <c r="VE66" s="1"/>
      <c r="VF66" s="1"/>
      <c r="VG66" s="1"/>
      <c r="VH66" s="1"/>
      <c r="VI66" s="1"/>
      <c r="VJ66" s="1"/>
      <c r="VK66" s="1"/>
      <c r="VL66" s="1"/>
      <c r="VM66" s="1"/>
      <c r="VN66" s="1"/>
      <c r="VO66" s="1"/>
      <c r="VP66" s="1"/>
      <c r="VQ66" s="1"/>
      <c r="VR66" s="1"/>
      <c r="VS66" s="1"/>
      <c r="VT66" s="1"/>
      <c r="VU66" s="1"/>
      <c r="VV66" s="1"/>
      <c r="VW66" s="1"/>
      <c r="VX66" s="1"/>
      <c r="VY66" s="1"/>
      <c r="VZ66" s="1"/>
      <c r="WA66" s="1"/>
      <c r="WB66" s="1"/>
      <c r="WC66" s="1"/>
      <c r="WD66" s="1"/>
      <c r="WE66" s="1"/>
      <c r="WF66" s="1"/>
      <c r="WG66" s="1"/>
      <c r="WH66" s="1"/>
      <c r="WI66" s="1"/>
      <c r="WJ66" s="1"/>
      <c r="WK66" s="1"/>
      <c r="WL66" s="1"/>
      <c r="WM66" s="1"/>
      <c r="WN66" s="1"/>
      <c r="WO66" s="1"/>
      <c r="WP66" s="1"/>
      <c r="WQ66" s="1"/>
      <c r="WR66" s="1"/>
      <c r="WS66" s="1"/>
      <c r="WT66" s="1"/>
      <c r="WU66" s="1"/>
      <c r="WV66" s="1"/>
      <c r="WW66" s="1"/>
      <c r="WX66" s="1"/>
      <c r="WY66" s="1"/>
      <c r="WZ66" s="1"/>
      <c r="XA66" s="1"/>
      <c r="XB66" s="1"/>
      <c r="XC66" s="1"/>
      <c r="XD66" s="1"/>
      <c r="XE66" s="1"/>
      <c r="XF66" s="1"/>
      <c r="XG66" s="1"/>
      <c r="XH66" s="1"/>
      <c r="XI66" s="1"/>
      <c r="XJ66" s="1"/>
      <c r="XK66" s="1"/>
      <c r="XL66" s="1"/>
      <c r="XM66" s="1"/>
      <c r="XN66" s="1"/>
      <c r="XO66" s="1"/>
      <c r="XP66" s="1"/>
      <c r="XQ66" s="1"/>
      <c r="XR66" s="1"/>
      <c r="XS66" s="1"/>
      <c r="XT66" s="1"/>
      <c r="XU66" s="1"/>
      <c r="XV66" s="1"/>
      <c r="XW66" s="1"/>
      <c r="XX66" s="1"/>
      <c r="XY66" s="1"/>
      <c r="XZ66" s="1"/>
      <c r="YA66" s="1"/>
      <c r="YB66" s="1"/>
      <c r="YC66" s="1"/>
      <c r="YD66" s="1"/>
      <c r="YE66" s="1"/>
      <c r="YF66" s="1"/>
      <c r="YG66" s="1"/>
      <c r="YH66" s="1"/>
      <c r="YI66" s="1"/>
      <c r="YJ66" s="1"/>
      <c r="YK66" s="1"/>
      <c r="YL66" s="1"/>
      <c r="YM66" s="1"/>
      <c r="YN66" s="1"/>
      <c r="YO66" s="1"/>
      <c r="YP66" s="1"/>
      <c r="YQ66" s="1"/>
      <c r="YR66" s="1"/>
      <c r="YS66" s="1"/>
      <c r="YT66" s="1"/>
      <c r="YU66" s="1"/>
      <c r="YV66" s="1"/>
      <c r="YW66" s="1"/>
      <c r="YX66" s="1"/>
      <c r="YY66" s="1"/>
      <c r="YZ66" s="1"/>
      <c r="ZA66" s="1"/>
      <c r="ZB66" s="1"/>
      <c r="ZC66" s="1"/>
      <c r="ZD66" s="1"/>
      <c r="ZE66" s="1"/>
      <c r="ZF66" s="1"/>
      <c r="ZG66" s="1"/>
      <c r="ZH66" s="1"/>
      <c r="ZI66" s="1"/>
      <c r="ZJ66" s="1"/>
      <c r="ZK66" s="1"/>
      <c r="ZL66" s="1"/>
      <c r="ZM66" s="1"/>
      <c r="ZN66" s="1"/>
      <c r="ZO66" s="1"/>
      <c r="ZP66" s="1"/>
      <c r="ZQ66" s="1"/>
      <c r="ZR66" s="1"/>
      <c r="ZS66" s="1"/>
      <c r="ZT66" s="1"/>
      <c r="ZU66" s="1"/>
      <c r="ZV66" s="1"/>
      <c r="ZW66" s="1"/>
      <c r="ZX66" s="1"/>
      <c r="ZY66" s="1"/>
      <c r="ZZ66" s="1"/>
      <c r="AAA66" s="1"/>
      <c r="AAB66" s="1"/>
      <c r="AAC66" s="1"/>
      <c r="AAD66" s="1"/>
      <c r="AAE66" s="1"/>
      <c r="AAF66" s="1"/>
      <c r="AAG66" s="1"/>
      <c r="AAH66" s="1"/>
      <c r="AAI66" s="1"/>
      <c r="AAJ66" s="1"/>
      <c r="AAK66" s="1"/>
      <c r="AAL66" s="1"/>
      <c r="AAM66" s="1"/>
      <c r="AAN66" s="1"/>
      <c r="AAO66" s="1"/>
      <c r="AAP66" s="1"/>
      <c r="AAQ66" s="1"/>
      <c r="AAR66" s="1"/>
      <c r="AAS66" s="1"/>
      <c r="AAT66" s="1"/>
      <c r="AAU66" s="1"/>
      <c r="AAV66" s="1"/>
      <c r="AAW66" s="1"/>
      <c r="AAX66" s="1"/>
      <c r="AAY66" s="1"/>
      <c r="AAZ66" s="1"/>
      <c r="ABA66" s="1"/>
      <c r="ABB66" s="1"/>
      <c r="ABC66" s="1"/>
      <c r="ABD66" s="1"/>
      <c r="ABE66" s="1"/>
      <c r="ABF66" s="1"/>
      <c r="ABG66" s="1"/>
      <c r="ABH66" s="1"/>
      <c r="ABI66" s="1"/>
      <c r="ABJ66" s="1"/>
      <c r="ABK66" s="1"/>
      <c r="ABL66" s="1"/>
      <c r="ABM66" s="1"/>
      <c r="ABN66" s="1"/>
      <c r="ABO66" s="1"/>
      <c r="ABP66" s="1"/>
      <c r="ABQ66" s="1"/>
      <c r="ABR66" s="1"/>
      <c r="ABS66" s="1"/>
      <c r="ABT66" s="1"/>
      <c r="ABU66" s="1"/>
      <c r="ABV66" s="1"/>
      <c r="ABW66" s="1"/>
      <c r="ABX66" s="1"/>
      <c r="ABY66" s="1"/>
      <c r="ABZ66" s="1"/>
      <c r="ACA66" s="1"/>
      <c r="ACB66" s="1"/>
      <c r="ACC66" s="1"/>
      <c r="ACD66" s="1"/>
      <c r="ACE66" s="1"/>
      <c r="ACF66" s="1"/>
      <c r="ACG66" s="1"/>
      <c r="ACH66" s="1"/>
      <c r="ACI66" s="1"/>
      <c r="ACJ66" s="1"/>
      <c r="ACK66" s="1"/>
      <c r="ACL66" s="1"/>
      <c r="ACM66" s="1"/>
      <c r="ACN66" s="1"/>
      <c r="ACO66" s="1"/>
      <c r="ACP66" s="1"/>
      <c r="ACQ66" s="1"/>
      <c r="ACR66" s="1"/>
      <c r="ACS66" s="1"/>
      <c r="ACT66" s="1"/>
      <c r="ACU66" s="1"/>
      <c r="ACV66" s="1"/>
      <c r="ACW66" s="1"/>
      <c r="ACX66" s="1"/>
      <c r="ACY66" s="1"/>
      <c r="ACZ66" s="1"/>
      <c r="ADA66" s="1"/>
      <c r="ADB66" s="1"/>
      <c r="ADC66" s="1"/>
      <c r="ADD66" s="1"/>
      <c r="ADE66" s="1"/>
      <c r="ADF66" s="1"/>
      <c r="ADG66" s="1"/>
      <c r="ADH66" s="1"/>
      <c r="ADI66" s="1"/>
      <c r="ADJ66" s="1"/>
      <c r="ADK66" s="1"/>
      <c r="ADL66" s="1"/>
      <c r="ADM66" s="1"/>
      <c r="ADN66" s="1"/>
      <c r="ADO66" s="1"/>
      <c r="ADP66" s="1"/>
      <c r="ADQ66" s="1"/>
      <c r="ADR66" s="1"/>
      <c r="ADS66" s="1"/>
      <c r="ADT66" s="1"/>
      <c r="ADU66" s="1"/>
      <c r="ADV66" s="1"/>
      <c r="ADW66" s="1"/>
      <c r="ADX66" s="1"/>
      <c r="ADY66" s="1"/>
      <c r="ADZ66" s="1"/>
      <c r="AEA66" s="1"/>
      <c r="AEB66" s="1"/>
      <c r="AEC66" s="1"/>
      <c r="AED66" s="1"/>
      <c r="AEE66" s="1"/>
      <c r="AEF66" s="1"/>
      <c r="AEG66" s="1"/>
      <c r="AEH66" s="1"/>
      <c r="AEI66" s="1"/>
      <c r="AEJ66" s="1"/>
      <c r="AEK66" s="1"/>
      <c r="AEL66" s="1"/>
      <c r="AEM66" s="1"/>
      <c r="AEN66" s="1"/>
      <c r="AEO66" s="1"/>
      <c r="AEP66" s="1"/>
      <c r="AEQ66" s="1"/>
      <c r="AER66" s="1"/>
      <c r="AES66" s="1"/>
      <c r="AET66" s="1"/>
      <c r="AEU66" s="1"/>
      <c r="AEV66" s="1"/>
      <c r="AEW66" s="1"/>
      <c r="AEX66" s="1"/>
      <c r="AEY66" s="1"/>
    </row>
    <row r="67" spans="1:831" s="10" customFormat="1" ht="18" x14ac:dyDescent="0.2">
      <c r="A67" s="82"/>
      <c r="B67" s="83"/>
      <c r="C67" s="86"/>
      <c r="D67" s="85"/>
      <c r="F67" s="10" t="s">
        <v>63</v>
      </c>
      <c r="G67" s="10">
        <v>11</v>
      </c>
      <c r="H67" s="53"/>
      <c r="I67" s="51"/>
      <c r="J67" s="52"/>
      <c r="K67" s="53"/>
      <c r="L67" s="51"/>
      <c r="M67" s="52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</row>
    <row r="68" spans="1:831" s="10" customFormat="1" ht="18" x14ac:dyDescent="0.2">
      <c r="A68" s="82"/>
      <c r="B68" s="83"/>
      <c r="C68" s="84" t="s">
        <v>35</v>
      </c>
      <c r="D68" s="85">
        <f>55631+17214</f>
        <v>72845</v>
      </c>
      <c r="F68" s="10" t="s">
        <v>64</v>
      </c>
      <c r="G68" s="10">
        <v>73</v>
      </c>
      <c r="H68" s="53"/>
      <c r="I68" s="51" t="s">
        <v>23</v>
      </c>
      <c r="J68" s="52">
        <v>36083</v>
      </c>
      <c r="K68" s="53"/>
      <c r="L68" s="51"/>
      <c r="M68" s="52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</row>
    <row r="69" spans="1:831" s="10" customFormat="1" ht="18" x14ac:dyDescent="0.2">
      <c r="A69" s="29"/>
      <c r="B69" s="53"/>
      <c r="C69" s="51"/>
      <c r="D69" s="52"/>
      <c r="F69" s="10" t="s">
        <v>65</v>
      </c>
      <c r="G69" s="10">
        <v>73</v>
      </c>
      <c r="H69" s="53"/>
      <c r="I69" s="51" t="s">
        <v>104</v>
      </c>
      <c r="J69" s="52">
        <v>2128</v>
      </c>
      <c r="K69" s="53"/>
      <c r="L69" s="51"/>
      <c r="M69" s="52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  <c r="OO69" s="1"/>
      <c r="OP69" s="1"/>
      <c r="OQ69" s="1"/>
      <c r="OR69" s="1"/>
      <c r="OS69" s="1"/>
      <c r="OT69" s="1"/>
      <c r="OU69" s="1"/>
      <c r="OV69" s="1"/>
      <c r="OW69" s="1"/>
      <c r="OX69" s="1"/>
      <c r="OY69" s="1"/>
      <c r="OZ69" s="1"/>
      <c r="PA69" s="1"/>
      <c r="PB69" s="1"/>
      <c r="PC69" s="1"/>
      <c r="PD69" s="1"/>
      <c r="PE69" s="1"/>
      <c r="PF69" s="1"/>
      <c r="PG69" s="1"/>
      <c r="PH69" s="1"/>
      <c r="PI69" s="1"/>
      <c r="PJ69" s="1"/>
      <c r="PK69" s="1"/>
      <c r="PL69" s="1"/>
      <c r="PM69" s="1"/>
      <c r="PN69" s="1"/>
      <c r="PO69" s="1"/>
      <c r="PP69" s="1"/>
      <c r="PQ69" s="1"/>
      <c r="PR69" s="1"/>
      <c r="PS69" s="1"/>
      <c r="PT69" s="1"/>
      <c r="PU69" s="1"/>
      <c r="PV69" s="1"/>
      <c r="PW69" s="1"/>
      <c r="PX69" s="1"/>
      <c r="PY69" s="1"/>
      <c r="PZ69" s="1"/>
      <c r="QA69" s="1"/>
      <c r="QB69" s="1"/>
      <c r="QC69" s="1"/>
      <c r="QD69" s="1"/>
      <c r="QE69" s="1"/>
      <c r="QF69" s="1"/>
      <c r="QG69" s="1"/>
      <c r="QH69" s="1"/>
      <c r="QI69" s="1"/>
      <c r="QJ69" s="1"/>
      <c r="QK69" s="1"/>
      <c r="QL69" s="1"/>
      <c r="QM69" s="1"/>
      <c r="QN69" s="1"/>
      <c r="QO69" s="1"/>
      <c r="QP69" s="1"/>
      <c r="QQ69" s="1"/>
      <c r="QR69" s="1"/>
      <c r="QS69" s="1"/>
      <c r="QT69" s="1"/>
      <c r="QU69" s="1"/>
      <c r="QV69" s="1"/>
      <c r="QW69" s="1"/>
      <c r="QX69" s="1"/>
      <c r="QY69" s="1"/>
      <c r="QZ69" s="1"/>
      <c r="RA69" s="1"/>
      <c r="RB69" s="1"/>
      <c r="RC69" s="1"/>
      <c r="RD69" s="1"/>
      <c r="RE69" s="1"/>
      <c r="RF69" s="1"/>
      <c r="RG69" s="1"/>
      <c r="RH69" s="1"/>
      <c r="RI69" s="1"/>
      <c r="RJ69" s="1"/>
      <c r="RK69" s="1"/>
      <c r="RL69" s="1"/>
      <c r="RM69" s="1"/>
      <c r="RN69" s="1"/>
      <c r="RO69" s="1"/>
      <c r="RP69" s="1"/>
      <c r="RQ69" s="1"/>
      <c r="RR69" s="1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/>
      <c r="SW69" s="1"/>
      <c r="SX69" s="1"/>
      <c r="SY69" s="1"/>
      <c r="SZ69" s="1"/>
      <c r="TA69" s="1"/>
      <c r="TB69" s="1"/>
      <c r="TC69" s="1"/>
      <c r="TD69" s="1"/>
      <c r="TE69" s="1"/>
      <c r="TF69" s="1"/>
      <c r="TG69" s="1"/>
      <c r="TH69" s="1"/>
      <c r="TI69" s="1"/>
      <c r="TJ69" s="1"/>
      <c r="TK69" s="1"/>
      <c r="TL69" s="1"/>
      <c r="TM69" s="1"/>
      <c r="TN69" s="1"/>
      <c r="TO69" s="1"/>
      <c r="TP69" s="1"/>
      <c r="TQ69" s="1"/>
      <c r="TR69" s="1"/>
      <c r="TS69" s="1"/>
      <c r="TT69" s="1"/>
      <c r="TU69" s="1"/>
      <c r="TV69" s="1"/>
      <c r="TW69" s="1"/>
      <c r="TX69" s="1"/>
      <c r="TY69" s="1"/>
      <c r="TZ69" s="1"/>
      <c r="UA69" s="1"/>
      <c r="UB69" s="1"/>
      <c r="UC69" s="1"/>
      <c r="UD69" s="1"/>
      <c r="UE69" s="1"/>
      <c r="UF69" s="1"/>
      <c r="UG69" s="1"/>
      <c r="UH69" s="1"/>
      <c r="UI69" s="1"/>
      <c r="UJ69" s="1"/>
      <c r="UK69" s="1"/>
      <c r="UL69" s="1"/>
      <c r="UM69" s="1"/>
      <c r="UN69" s="1"/>
      <c r="UO69" s="1"/>
      <c r="UP69" s="1"/>
      <c r="UQ69" s="1"/>
      <c r="UR69" s="1"/>
      <c r="US69" s="1"/>
      <c r="UT69" s="1"/>
      <c r="UU69" s="1"/>
      <c r="UV69" s="1"/>
      <c r="UW69" s="1"/>
      <c r="UX69" s="1"/>
      <c r="UY69" s="1"/>
      <c r="UZ69" s="1"/>
      <c r="VA69" s="1"/>
      <c r="VB69" s="1"/>
      <c r="VC69" s="1"/>
      <c r="VD69" s="1"/>
      <c r="VE69" s="1"/>
      <c r="VF69" s="1"/>
      <c r="VG69" s="1"/>
      <c r="VH69" s="1"/>
      <c r="VI69" s="1"/>
      <c r="VJ69" s="1"/>
      <c r="VK69" s="1"/>
      <c r="VL69" s="1"/>
      <c r="VM69" s="1"/>
      <c r="VN69" s="1"/>
      <c r="VO69" s="1"/>
      <c r="VP69" s="1"/>
      <c r="VQ69" s="1"/>
      <c r="VR69" s="1"/>
      <c r="VS69" s="1"/>
      <c r="VT69" s="1"/>
      <c r="VU69" s="1"/>
      <c r="VV69" s="1"/>
      <c r="VW69" s="1"/>
      <c r="VX69" s="1"/>
      <c r="VY69" s="1"/>
      <c r="VZ69" s="1"/>
      <c r="WA69" s="1"/>
      <c r="WB69" s="1"/>
      <c r="WC69" s="1"/>
      <c r="WD69" s="1"/>
      <c r="WE69" s="1"/>
      <c r="WF69" s="1"/>
      <c r="WG69" s="1"/>
      <c r="WH69" s="1"/>
      <c r="WI69" s="1"/>
      <c r="WJ69" s="1"/>
      <c r="WK69" s="1"/>
      <c r="WL69" s="1"/>
      <c r="WM69" s="1"/>
      <c r="WN69" s="1"/>
      <c r="WO69" s="1"/>
      <c r="WP69" s="1"/>
      <c r="WQ69" s="1"/>
      <c r="WR69" s="1"/>
      <c r="WS69" s="1"/>
      <c r="WT69" s="1"/>
      <c r="WU69" s="1"/>
      <c r="WV69" s="1"/>
      <c r="WW69" s="1"/>
      <c r="WX69" s="1"/>
      <c r="WY69" s="1"/>
      <c r="WZ69" s="1"/>
      <c r="XA69" s="1"/>
      <c r="XB69" s="1"/>
      <c r="XC69" s="1"/>
      <c r="XD69" s="1"/>
      <c r="XE69" s="1"/>
      <c r="XF69" s="1"/>
      <c r="XG69" s="1"/>
      <c r="XH69" s="1"/>
      <c r="XI69" s="1"/>
      <c r="XJ69" s="1"/>
      <c r="XK69" s="1"/>
      <c r="XL69" s="1"/>
      <c r="XM69" s="1"/>
      <c r="XN69" s="1"/>
      <c r="XO69" s="1"/>
      <c r="XP69" s="1"/>
      <c r="XQ69" s="1"/>
      <c r="XR69" s="1"/>
      <c r="XS69" s="1"/>
      <c r="XT69" s="1"/>
      <c r="XU69" s="1"/>
      <c r="XV69" s="1"/>
      <c r="XW69" s="1"/>
      <c r="XX69" s="1"/>
      <c r="XY69" s="1"/>
      <c r="XZ69" s="1"/>
      <c r="YA69" s="1"/>
      <c r="YB69" s="1"/>
      <c r="YC69" s="1"/>
      <c r="YD69" s="1"/>
      <c r="YE69" s="1"/>
      <c r="YF69" s="1"/>
      <c r="YG69" s="1"/>
      <c r="YH69" s="1"/>
      <c r="YI69" s="1"/>
      <c r="YJ69" s="1"/>
      <c r="YK69" s="1"/>
      <c r="YL69" s="1"/>
      <c r="YM69" s="1"/>
      <c r="YN69" s="1"/>
      <c r="YO69" s="1"/>
      <c r="YP69" s="1"/>
      <c r="YQ69" s="1"/>
      <c r="YR69" s="1"/>
      <c r="YS69" s="1"/>
      <c r="YT69" s="1"/>
      <c r="YU69" s="1"/>
      <c r="YV69" s="1"/>
      <c r="YW69" s="1"/>
      <c r="YX69" s="1"/>
      <c r="YY69" s="1"/>
      <c r="YZ69" s="1"/>
      <c r="ZA69" s="1"/>
      <c r="ZB69" s="1"/>
      <c r="ZC69" s="1"/>
      <c r="ZD69" s="1"/>
      <c r="ZE69" s="1"/>
      <c r="ZF69" s="1"/>
      <c r="ZG69" s="1"/>
      <c r="ZH69" s="1"/>
      <c r="ZI69" s="1"/>
      <c r="ZJ69" s="1"/>
      <c r="ZK69" s="1"/>
      <c r="ZL69" s="1"/>
      <c r="ZM69" s="1"/>
      <c r="ZN69" s="1"/>
      <c r="ZO69" s="1"/>
      <c r="ZP69" s="1"/>
      <c r="ZQ69" s="1"/>
      <c r="ZR69" s="1"/>
      <c r="ZS69" s="1"/>
      <c r="ZT69" s="1"/>
      <c r="ZU69" s="1"/>
      <c r="ZV69" s="1"/>
      <c r="ZW69" s="1"/>
      <c r="ZX69" s="1"/>
      <c r="ZY69" s="1"/>
      <c r="ZZ69" s="1"/>
      <c r="AAA69" s="1"/>
      <c r="AAB69" s="1"/>
      <c r="AAC69" s="1"/>
      <c r="AAD69" s="1"/>
      <c r="AAE69" s="1"/>
      <c r="AAF69" s="1"/>
      <c r="AAG69" s="1"/>
      <c r="AAH69" s="1"/>
      <c r="AAI69" s="1"/>
      <c r="AAJ69" s="1"/>
      <c r="AAK69" s="1"/>
      <c r="AAL69" s="1"/>
      <c r="AAM69" s="1"/>
      <c r="AAN69" s="1"/>
      <c r="AAO69" s="1"/>
      <c r="AAP69" s="1"/>
      <c r="AAQ69" s="1"/>
      <c r="AAR69" s="1"/>
      <c r="AAS69" s="1"/>
      <c r="AAT69" s="1"/>
      <c r="AAU69" s="1"/>
      <c r="AAV69" s="1"/>
      <c r="AAW69" s="1"/>
      <c r="AAX69" s="1"/>
      <c r="AAY69" s="1"/>
      <c r="AAZ69" s="1"/>
      <c r="ABA69" s="1"/>
      <c r="ABB69" s="1"/>
      <c r="ABC69" s="1"/>
      <c r="ABD69" s="1"/>
      <c r="ABE69" s="1"/>
      <c r="ABF69" s="1"/>
      <c r="ABG69" s="1"/>
      <c r="ABH69" s="1"/>
      <c r="ABI69" s="1"/>
      <c r="ABJ69" s="1"/>
      <c r="ABK69" s="1"/>
      <c r="ABL69" s="1"/>
      <c r="ABM69" s="1"/>
      <c r="ABN69" s="1"/>
      <c r="ABO69" s="1"/>
      <c r="ABP69" s="1"/>
      <c r="ABQ69" s="1"/>
      <c r="ABR69" s="1"/>
      <c r="ABS69" s="1"/>
      <c r="ABT69" s="1"/>
      <c r="ABU69" s="1"/>
      <c r="ABV69" s="1"/>
      <c r="ABW69" s="1"/>
      <c r="ABX69" s="1"/>
      <c r="ABY69" s="1"/>
      <c r="ABZ69" s="1"/>
      <c r="ACA69" s="1"/>
      <c r="ACB69" s="1"/>
      <c r="ACC69" s="1"/>
      <c r="ACD69" s="1"/>
      <c r="ACE69" s="1"/>
      <c r="ACF69" s="1"/>
      <c r="ACG69" s="1"/>
      <c r="ACH69" s="1"/>
      <c r="ACI69" s="1"/>
      <c r="ACJ69" s="1"/>
      <c r="ACK69" s="1"/>
      <c r="ACL69" s="1"/>
      <c r="ACM69" s="1"/>
      <c r="ACN69" s="1"/>
      <c r="ACO69" s="1"/>
      <c r="ACP69" s="1"/>
      <c r="ACQ69" s="1"/>
      <c r="ACR69" s="1"/>
      <c r="ACS69" s="1"/>
      <c r="ACT69" s="1"/>
      <c r="ACU69" s="1"/>
      <c r="ACV69" s="1"/>
      <c r="ACW69" s="1"/>
      <c r="ACX69" s="1"/>
      <c r="ACY69" s="1"/>
      <c r="ACZ69" s="1"/>
      <c r="ADA69" s="1"/>
      <c r="ADB69" s="1"/>
      <c r="ADC69" s="1"/>
      <c r="ADD69" s="1"/>
      <c r="ADE69" s="1"/>
      <c r="ADF69" s="1"/>
      <c r="ADG69" s="1"/>
      <c r="ADH69" s="1"/>
      <c r="ADI69" s="1"/>
      <c r="ADJ69" s="1"/>
      <c r="ADK69" s="1"/>
      <c r="ADL69" s="1"/>
      <c r="ADM69" s="1"/>
      <c r="ADN69" s="1"/>
      <c r="ADO69" s="1"/>
      <c r="ADP69" s="1"/>
      <c r="ADQ69" s="1"/>
      <c r="ADR69" s="1"/>
      <c r="ADS69" s="1"/>
      <c r="ADT69" s="1"/>
      <c r="ADU69" s="1"/>
      <c r="ADV69" s="1"/>
      <c r="ADW69" s="1"/>
      <c r="ADX69" s="1"/>
      <c r="ADY69" s="1"/>
      <c r="ADZ69" s="1"/>
      <c r="AEA69" s="1"/>
      <c r="AEB69" s="1"/>
      <c r="AEC69" s="1"/>
      <c r="AED69" s="1"/>
      <c r="AEE69" s="1"/>
      <c r="AEF69" s="1"/>
      <c r="AEG69" s="1"/>
      <c r="AEH69" s="1"/>
      <c r="AEI69" s="1"/>
      <c r="AEJ69" s="1"/>
      <c r="AEK69" s="1"/>
      <c r="AEL69" s="1"/>
      <c r="AEM69" s="1"/>
      <c r="AEN69" s="1"/>
      <c r="AEO69" s="1"/>
      <c r="AEP69" s="1"/>
      <c r="AEQ69" s="1"/>
      <c r="AER69" s="1"/>
      <c r="AES69" s="1"/>
      <c r="AET69" s="1"/>
      <c r="AEU69" s="1"/>
      <c r="AEV69" s="1"/>
      <c r="AEW69" s="1"/>
      <c r="AEX69" s="1"/>
      <c r="AEY69" s="1"/>
    </row>
    <row r="70" spans="1:831" s="10" customFormat="1" ht="18" x14ac:dyDescent="0.2">
      <c r="A70" s="29"/>
      <c r="B70" s="53"/>
      <c r="C70" s="51"/>
      <c r="D70" s="52"/>
      <c r="F70" s="10" t="s">
        <v>66</v>
      </c>
      <c r="G70" s="10">
        <v>532</v>
      </c>
      <c r="H70" s="53"/>
      <c r="I70" s="51"/>
      <c r="J70" s="52"/>
      <c r="K70" s="53"/>
      <c r="L70" s="51"/>
      <c r="M70" s="52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  <c r="OO70" s="1"/>
      <c r="OP70" s="1"/>
      <c r="OQ70" s="1"/>
      <c r="OR70" s="1"/>
      <c r="OS70" s="1"/>
      <c r="OT70" s="1"/>
      <c r="OU70" s="1"/>
      <c r="OV70" s="1"/>
      <c r="OW70" s="1"/>
      <c r="OX70" s="1"/>
      <c r="OY70" s="1"/>
      <c r="OZ70" s="1"/>
      <c r="PA70" s="1"/>
      <c r="PB70" s="1"/>
      <c r="PC70" s="1"/>
      <c r="PD70" s="1"/>
      <c r="PE70" s="1"/>
      <c r="PF70" s="1"/>
      <c r="PG70" s="1"/>
      <c r="PH70" s="1"/>
      <c r="PI70" s="1"/>
      <c r="PJ70" s="1"/>
      <c r="PK70" s="1"/>
      <c r="PL70" s="1"/>
      <c r="PM70" s="1"/>
      <c r="PN70" s="1"/>
      <c r="PO70" s="1"/>
      <c r="PP70" s="1"/>
      <c r="PQ70" s="1"/>
      <c r="PR70" s="1"/>
      <c r="PS70" s="1"/>
      <c r="PT70" s="1"/>
      <c r="PU70" s="1"/>
      <c r="PV70" s="1"/>
      <c r="PW70" s="1"/>
      <c r="PX70" s="1"/>
      <c r="PY70" s="1"/>
      <c r="PZ70" s="1"/>
      <c r="QA70" s="1"/>
      <c r="QB70" s="1"/>
      <c r="QC70" s="1"/>
      <c r="QD70" s="1"/>
      <c r="QE70" s="1"/>
      <c r="QF70" s="1"/>
      <c r="QG70" s="1"/>
      <c r="QH70" s="1"/>
      <c r="QI70" s="1"/>
      <c r="QJ70" s="1"/>
      <c r="QK70" s="1"/>
      <c r="QL70" s="1"/>
      <c r="QM70" s="1"/>
      <c r="QN70" s="1"/>
      <c r="QO70" s="1"/>
      <c r="QP70" s="1"/>
      <c r="QQ70" s="1"/>
      <c r="QR70" s="1"/>
      <c r="QS70" s="1"/>
      <c r="QT70" s="1"/>
      <c r="QU70" s="1"/>
      <c r="QV70" s="1"/>
      <c r="QW70" s="1"/>
      <c r="QX70" s="1"/>
      <c r="QY70" s="1"/>
      <c r="QZ70" s="1"/>
      <c r="RA70" s="1"/>
      <c r="RB70" s="1"/>
      <c r="RC70" s="1"/>
      <c r="RD70" s="1"/>
      <c r="RE70" s="1"/>
      <c r="RF70" s="1"/>
      <c r="RG70" s="1"/>
      <c r="RH70" s="1"/>
      <c r="RI70" s="1"/>
      <c r="RJ70" s="1"/>
      <c r="RK70" s="1"/>
      <c r="RL70" s="1"/>
      <c r="RM70" s="1"/>
      <c r="RN70" s="1"/>
      <c r="RO70" s="1"/>
      <c r="RP70" s="1"/>
      <c r="RQ70" s="1"/>
      <c r="RR70" s="1"/>
      <c r="RS70" s="1"/>
      <c r="RT70" s="1"/>
      <c r="RU70" s="1"/>
      <c r="RV70" s="1"/>
      <c r="RW70" s="1"/>
      <c r="RX70" s="1"/>
      <c r="RY70" s="1"/>
      <c r="RZ70" s="1"/>
      <c r="SA70" s="1"/>
      <c r="SB70" s="1"/>
      <c r="SC70" s="1"/>
      <c r="SD70" s="1"/>
      <c r="SE70" s="1"/>
      <c r="SF70" s="1"/>
      <c r="SG70" s="1"/>
      <c r="SH70" s="1"/>
      <c r="SI70" s="1"/>
      <c r="SJ70" s="1"/>
      <c r="SK70" s="1"/>
      <c r="SL70" s="1"/>
      <c r="SM70" s="1"/>
      <c r="SN70" s="1"/>
      <c r="SO70" s="1"/>
      <c r="SP70" s="1"/>
      <c r="SQ70" s="1"/>
      <c r="SR70" s="1"/>
      <c r="SS70" s="1"/>
      <c r="ST70" s="1"/>
      <c r="SU70" s="1"/>
      <c r="SV70" s="1"/>
      <c r="SW70" s="1"/>
      <c r="SX70" s="1"/>
      <c r="SY70" s="1"/>
      <c r="SZ70" s="1"/>
      <c r="TA70" s="1"/>
      <c r="TB70" s="1"/>
      <c r="TC70" s="1"/>
      <c r="TD70" s="1"/>
      <c r="TE70" s="1"/>
      <c r="TF70" s="1"/>
      <c r="TG70" s="1"/>
      <c r="TH70" s="1"/>
      <c r="TI70" s="1"/>
      <c r="TJ70" s="1"/>
      <c r="TK70" s="1"/>
      <c r="TL70" s="1"/>
      <c r="TM70" s="1"/>
      <c r="TN70" s="1"/>
      <c r="TO70" s="1"/>
      <c r="TP70" s="1"/>
      <c r="TQ70" s="1"/>
      <c r="TR70" s="1"/>
      <c r="TS70" s="1"/>
      <c r="TT70" s="1"/>
      <c r="TU70" s="1"/>
      <c r="TV70" s="1"/>
      <c r="TW70" s="1"/>
      <c r="TX70" s="1"/>
      <c r="TY70" s="1"/>
      <c r="TZ70" s="1"/>
      <c r="UA70" s="1"/>
      <c r="UB70" s="1"/>
      <c r="UC70" s="1"/>
      <c r="UD70" s="1"/>
      <c r="UE70" s="1"/>
      <c r="UF70" s="1"/>
      <c r="UG70" s="1"/>
      <c r="UH70" s="1"/>
      <c r="UI70" s="1"/>
      <c r="UJ70" s="1"/>
      <c r="UK70" s="1"/>
      <c r="UL70" s="1"/>
      <c r="UM70" s="1"/>
      <c r="UN70" s="1"/>
      <c r="UO70" s="1"/>
      <c r="UP70" s="1"/>
      <c r="UQ70" s="1"/>
      <c r="UR70" s="1"/>
      <c r="US70" s="1"/>
      <c r="UT70" s="1"/>
      <c r="UU70" s="1"/>
      <c r="UV70" s="1"/>
      <c r="UW70" s="1"/>
      <c r="UX70" s="1"/>
      <c r="UY70" s="1"/>
      <c r="UZ70" s="1"/>
      <c r="VA70" s="1"/>
      <c r="VB70" s="1"/>
      <c r="VC70" s="1"/>
      <c r="VD70" s="1"/>
      <c r="VE70" s="1"/>
      <c r="VF70" s="1"/>
      <c r="VG70" s="1"/>
      <c r="VH70" s="1"/>
      <c r="VI70" s="1"/>
      <c r="VJ70" s="1"/>
      <c r="VK70" s="1"/>
      <c r="VL70" s="1"/>
      <c r="VM70" s="1"/>
      <c r="VN70" s="1"/>
      <c r="VO70" s="1"/>
      <c r="VP70" s="1"/>
      <c r="VQ70" s="1"/>
      <c r="VR70" s="1"/>
      <c r="VS70" s="1"/>
      <c r="VT70" s="1"/>
      <c r="VU70" s="1"/>
      <c r="VV70" s="1"/>
      <c r="VW70" s="1"/>
      <c r="VX70" s="1"/>
      <c r="VY70" s="1"/>
      <c r="VZ70" s="1"/>
      <c r="WA70" s="1"/>
      <c r="WB70" s="1"/>
      <c r="WC70" s="1"/>
      <c r="WD70" s="1"/>
      <c r="WE70" s="1"/>
      <c r="WF70" s="1"/>
      <c r="WG70" s="1"/>
      <c r="WH70" s="1"/>
      <c r="WI70" s="1"/>
      <c r="WJ70" s="1"/>
      <c r="WK70" s="1"/>
      <c r="WL70" s="1"/>
      <c r="WM70" s="1"/>
      <c r="WN70" s="1"/>
      <c r="WO70" s="1"/>
      <c r="WP70" s="1"/>
      <c r="WQ70" s="1"/>
      <c r="WR70" s="1"/>
      <c r="WS70" s="1"/>
      <c r="WT70" s="1"/>
      <c r="WU70" s="1"/>
      <c r="WV70" s="1"/>
      <c r="WW70" s="1"/>
      <c r="WX70" s="1"/>
      <c r="WY70" s="1"/>
      <c r="WZ70" s="1"/>
      <c r="XA70" s="1"/>
      <c r="XB70" s="1"/>
      <c r="XC70" s="1"/>
      <c r="XD70" s="1"/>
      <c r="XE70" s="1"/>
      <c r="XF70" s="1"/>
      <c r="XG70" s="1"/>
      <c r="XH70" s="1"/>
      <c r="XI70" s="1"/>
      <c r="XJ70" s="1"/>
      <c r="XK70" s="1"/>
      <c r="XL70" s="1"/>
      <c r="XM70" s="1"/>
      <c r="XN70" s="1"/>
      <c r="XO70" s="1"/>
      <c r="XP70" s="1"/>
      <c r="XQ70" s="1"/>
      <c r="XR70" s="1"/>
      <c r="XS70" s="1"/>
      <c r="XT70" s="1"/>
      <c r="XU70" s="1"/>
      <c r="XV70" s="1"/>
      <c r="XW70" s="1"/>
      <c r="XX70" s="1"/>
      <c r="XY70" s="1"/>
      <c r="XZ70" s="1"/>
      <c r="YA70" s="1"/>
      <c r="YB70" s="1"/>
      <c r="YC70" s="1"/>
      <c r="YD70" s="1"/>
      <c r="YE70" s="1"/>
      <c r="YF70" s="1"/>
      <c r="YG70" s="1"/>
      <c r="YH70" s="1"/>
      <c r="YI70" s="1"/>
      <c r="YJ70" s="1"/>
      <c r="YK70" s="1"/>
      <c r="YL70" s="1"/>
      <c r="YM70" s="1"/>
      <c r="YN70" s="1"/>
      <c r="YO70" s="1"/>
      <c r="YP70" s="1"/>
      <c r="YQ70" s="1"/>
      <c r="YR70" s="1"/>
      <c r="YS70" s="1"/>
      <c r="YT70" s="1"/>
      <c r="YU70" s="1"/>
      <c r="YV70" s="1"/>
      <c r="YW70" s="1"/>
      <c r="YX70" s="1"/>
      <c r="YY70" s="1"/>
      <c r="YZ70" s="1"/>
      <c r="ZA70" s="1"/>
      <c r="ZB70" s="1"/>
      <c r="ZC70" s="1"/>
      <c r="ZD70" s="1"/>
      <c r="ZE70" s="1"/>
      <c r="ZF70" s="1"/>
      <c r="ZG70" s="1"/>
      <c r="ZH70" s="1"/>
      <c r="ZI70" s="1"/>
      <c r="ZJ70" s="1"/>
      <c r="ZK70" s="1"/>
      <c r="ZL70" s="1"/>
      <c r="ZM70" s="1"/>
      <c r="ZN70" s="1"/>
      <c r="ZO70" s="1"/>
      <c r="ZP70" s="1"/>
      <c r="ZQ70" s="1"/>
      <c r="ZR70" s="1"/>
      <c r="ZS70" s="1"/>
      <c r="ZT70" s="1"/>
      <c r="ZU70" s="1"/>
      <c r="ZV70" s="1"/>
      <c r="ZW70" s="1"/>
      <c r="ZX70" s="1"/>
      <c r="ZY70" s="1"/>
      <c r="ZZ70" s="1"/>
      <c r="AAA70" s="1"/>
      <c r="AAB70" s="1"/>
      <c r="AAC70" s="1"/>
      <c r="AAD70" s="1"/>
      <c r="AAE70" s="1"/>
      <c r="AAF70" s="1"/>
      <c r="AAG70" s="1"/>
      <c r="AAH70" s="1"/>
      <c r="AAI70" s="1"/>
      <c r="AAJ70" s="1"/>
      <c r="AAK70" s="1"/>
      <c r="AAL70" s="1"/>
      <c r="AAM70" s="1"/>
      <c r="AAN70" s="1"/>
      <c r="AAO70" s="1"/>
      <c r="AAP70" s="1"/>
      <c r="AAQ70" s="1"/>
      <c r="AAR70" s="1"/>
      <c r="AAS70" s="1"/>
      <c r="AAT70" s="1"/>
      <c r="AAU70" s="1"/>
      <c r="AAV70" s="1"/>
      <c r="AAW70" s="1"/>
      <c r="AAX70" s="1"/>
      <c r="AAY70" s="1"/>
      <c r="AAZ70" s="1"/>
      <c r="ABA70" s="1"/>
      <c r="ABB70" s="1"/>
      <c r="ABC70" s="1"/>
      <c r="ABD70" s="1"/>
      <c r="ABE70" s="1"/>
      <c r="ABF70" s="1"/>
      <c r="ABG70" s="1"/>
      <c r="ABH70" s="1"/>
      <c r="ABI70" s="1"/>
      <c r="ABJ70" s="1"/>
      <c r="ABK70" s="1"/>
      <c r="ABL70" s="1"/>
      <c r="ABM70" s="1"/>
      <c r="ABN70" s="1"/>
      <c r="ABO70" s="1"/>
      <c r="ABP70" s="1"/>
      <c r="ABQ70" s="1"/>
      <c r="ABR70" s="1"/>
      <c r="ABS70" s="1"/>
      <c r="ABT70" s="1"/>
      <c r="ABU70" s="1"/>
      <c r="ABV70" s="1"/>
      <c r="ABW70" s="1"/>
      <c r="ABX70" s="1"/>
      <c r="ABY70" s="1"/>
      <c r="ABZ70" s="1"/>
      <c r="ACA70" s="1"/>
      <c r="ACB70" s="1"/>
      <c r="ACC70" s="1"/>
      <c r="ACD70" s="1"/>
      <c r="ACE70" s="1"/>
      <c r="ACF70" s="1"/>
      <c r="ACG70" s="1"/>
      <c r="ACH70" s="1"/>
      <c r="ACI70" s="1"/>
      <c r="ACJ70" s="1"/>
      <c r="ACK70" s="1"/>
      <c r="ACL70" s="1"/>
      <c r="ACM70" s="1"/>
      <c r="ACN70" s="1"/>
      <c r="ACO70" s="1"/>
      <c r="ACP70" s="1"/>
      <c r="ACQ70" s="1"/>
      <c r="ACR70" s="1"/>
      <c r="ACS70" s="1"/>
      <c r="ACT70" s="1"/>
      <c r="ACU70" s="1"/>
      <c r="ACV70" s="1"/>
      <c r="ACW70" s="1"/>
      <c r="ACX70" s="1"/>
      <c r="ACY70" s="1"/>
      <c r="ACZ70" s="1"/>
      <c r="ADA70" s="1"/>
      <c r="ADB70" s="1"/>
      <c r="ADC70" s="1"/>
      <c r="ADD70" s="1"/>
      <c r="ADE70" s="1"/>
      <c r="ADF70" s="1"/>
      <c r="ADG70" s="1"/>
      <c r="ADH70" s="1"/>
      <c r="ADI70" s="1"/>
      <c r="ADJ70" s="1"/>
      <c r="ADK70" s="1"/>
      <c r="ADL70" s="1"/>
      <c r="ADM70" s="1"/>
      <c r="ADN70" s="1"/>
      <c r="ADO70" s="1"/>
      <c r="ADP70" s="1"/>
      <c r="ADQ70" s="1"/>
      <c r="ADR70" s="1"/>
      <c r="ADS70" s="1"/>
      <c r="ADT70" s="1"/>
      <c r="ADU70" s="1"/>
      <c r="ADV70" s="1"/>
      <c r="ADW70" s="1"/>
      <c r="ADX70" s="1"/>
      <c r="ADY70" s="1"/>
      <c r="ADZ70" s="1"/>
      <c r="AEA70" s="1"/>
      <c r="AEB70" s="1"/>
      <c r="AEC70" s="1"/>
      <c r="AED70" s="1"/>
      <c r="AEE70" s="1"/>
      <c r="AEF70" s="1"/>
      <c r="AEG70" s="1"/>
      <c r="AEH70" s="1"/>
      <c r="AEI70" s="1"/>
      <c r="AEJ70" s="1"/>
      <c r="AEK70" s="1"/>
      <c r="AEL70" s="1"/>
      <c r="AEM70" s="1"/>
      <c r="AEN70" s="1"/>
      <c r="AEO70" s="1"/>
      <c r="AEP70" s="1"/>
      <c r="AEQ70" s="1"/>
      <c r="AER70" s="1"/>
      <c r="AES70" s="1"/>
      <c r="AET70" s="1"/>
      <c r="AEU70" s="1"/>
      <c r="AEV70" s="1"/>
      <c r="AEW70" s="1"/>
      <c r="AEX70" s="1"/>
      <c r="AEY70" s="1"/>
    </row>
    <row r="71" spans="1:831" s="10" customFormat="1" ht="18" x14ac:dyDescent="0.2">
      <c r="A71" s="29"/>
      <c r="B71" s="53"/>
      <c r="C71" s="51"/>
      <c r="D71" s="52"/>
      <c r="F71" s="10" t="s">
        <v>67</v>
      </c>
      <c r="G71" s="10">
        <v>15</v>
      </c>
      <c r="H71" s="53"/>
      <c r="I71" s="51"/>
      <c r="J71" s="52"/>
      <c r="K71" s="53"/>
      <c r="L71" s="51"/>
      <c r="M71" s="52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  <c r="AET71" s="1"/>
      <c r="AEU71" s="1"/>
      <c r="AEV71" s="1"/>
      <c r="AEW71" s="1"/>
      <c r="AEX71" s="1"/>
      <c r="AEY71" s="1"/>
    </row>
    <row r="72" spans="1:831" s="10" customFormat="1" ht="18" x14ac:dyDescent="0.2">
      <c r="A72" s="29"/>
      <c r="B72" s="53"/>
      <c r="C72" s="51"/>
      <c r="D72" s="52"/>
      <c r="F72" s="10" t="s">
        <v>68</v>
      </c>
      <c r="G72" s="10">
        <v>2</v>
      </c>
      <c r="H72" s="53"/>
      <c r="I72" s="51"/>
      <c r="J72" s="52"/>
      <c r="K72" s="53"/>
      <c r="L72" s="51"/>
      <c r="M72" s="52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  <c r="OO72" s="1"/>
      <c r="OP72" s="1"/>
      <c r="OQ72" s="1"/>
      <c r="OR72" s="1"/>
      <c r="OS72" s="1"/>
      <c r="OT72" s="1"/>
      <c r="OU72" s="1"/>
      <c r="OV72" s="1"/>
      <c r="OW72" s="1"/>
      <c r="OX72" s="1"/>
      <c r="OY72" s="1"/>
      <c r="OZ72" s="1"/>
      <c r="PA72" s="1"/>
      <c r="PB72" s="1"/>
      <c r="PC72" s="1"/>
      <c r="PD72" s="1"/>
      <c r="PE72" s="1"/>
      <c r="PF72" s="1"/>
      <c r="PG72" s="1"/>
      <c r="PH72" s="1"/>
      <c r="PI72" s="1"/>
      <c r="PJ72" s="1"/>
      <c r="PK72" s="1"/>
      <c r="PL72" s="1"/>
      <c r="PM72" s="1"/>
      <c r="PN72" s="1"/>
      <c r="PO72" s="1"/>
      <c r="PP72" s="1"/>
      <c r="PQ72" s="1"/>
      <c r="PR72" s="1"/>
      <c r="PS72" s="1"/>
      <c r="PT72" s="1"/>
      <c r="PU72" s="1"/>
      <c r="PV72" s="1"/>
      <c r="PW72" s="1"/>
      <c r="PX72" s="1"/>
      <c r="PY72" s="1"/>
      <c r="PZ72" s="1"/>
      <c r="QA72" s="1"/>
      <c r="QB72" s="1"/>
      <c r="QC72" s="1"/>
      <c r="QD72" s="1"/>
      <c r="QE72" s="1"/>
      <c r="QF72" s="1"/>
      <c r="QG72" s="1"/>
      <c r="QH72" s="1"/>
      <c r="QI72" s="1"/>
      <c r="QJ72" s="1"/>
      <c r="QK72" s="1"/>
      <c r="QL72" s="1"/>
      <c r="QM72" s="1"/>
      <c r="QN72" s="1"/>
      <c r="QO72" s="1"/>
      <c r="QP72" s="1"/>
      <c r="QQ72" s="1"/>
      <c r="QR72" s="1"/>
      <c r="QS72" s="1"/>
      <c r="QT72" s="1"/>
      <c r="QU72" s="1"/>
      <c r="QV72" s="1"/>
      <c r="QW72" s="1"/>
      <c r="QX72" s="1"/>
      <c r="QY72" s="1"/>
      <c r="QZ72" s="1"/>
      <c r="RA72" s="1"/>
      <c r="RB72" s="1"/>
      <c r="RC72" s="1"/>
      <c r="RD72" s="1"/>
      <c r="RE72" s="1"/>
      <c r="RF72" s="1"/>
      <c r="RG72" s="1"/>
      <c r="RH72" s="1"/>
      <c r="RI72" s="1"/>
      <c r="RJ72" s="1"/>
      <c r="RK72" s="1"/>
      <c r="RL72" s="1"/>
      <c r="RM72" s="1"/>
      <c r="RN72" s="1"/>
      <c r="RO72" s="1"/>
      <c r="RP72" s="1"/>
      <c r="RQ72" s="1"/>
      <c r="RR72" s="1"/>
      <c r="RS72" s="1"/>
      <c r="RT72" s="1"/>
      <c r="RU72" s="1"/>
      <c r="RV72" s="1"/>
      <c r="RW72" s="1"/>
      <c r="RX72" s="1"/>
      <c r="RY72" s="1"/>
      <c r="RZ72" s="1"/>
      <c r="SA72" s="1"/>
      <c r="SB72" s="1"/>
      <c r="SC72" s="1"/>
      <c r="SD72" s="1"/>
      <c r="SE72" s="1"/>
      <c r="SF72" s="1"/>
      <c r="SG72" s="1"/>
      <c r="SH72" s="1"/>
      <c r="SI72" s="1"/>
      <c r="SJ72" s="1"/>
      <c r="SK72" s="1"/>
      <c r="SL72" s="1"/>
      <c r="SM72" s="1"/>
      <c r="SN72" s="1"/>
      <c r="SO72" s="1"/>
      <c r="SP72" s="1"/>
      <c r="SQ72" s="1"/>
      <c r="SR72" s="1"/>
      <c r="SS72" s="1"/>
      <c r="ST72" s="1"/>
      <c r="SU72" s="1"/>
      <c r="SV72" s="1"/>
      <c r="SW72" s="1"/>
      <c r="SX72" s="1"/>
      <c r="SY72" s="1"/>
      <c r="SZ72" s="1"/>
      <c r="TA72" s="1"/>
      <c r="TB72" s="1"/>
      <c r="TC72" s="1"/>
      <c r="TD72" s="1"/>
      <c r="TE72" s="1"/>
      <c r="TF72" s="1"/>
      <c r="TG72" s="1"/>
      <c r="TH72" s="1"/>
      <c r="TI72" s="1"/>
      <c r="TJ72" s="1"/>
      <c r="TK72" s="1"/>
      <c r="TL72" s="1"/>
      <c r="TM72" s="1"/>
      <c r="TN72" s="1"/>
      <c r="TO72" s="1"/>
      <c r="TP72" s="1"/>
      <c r="TQ72" s="1"/>
      <c r="TR72" s="1"/>
      <c r="TS72" s="1"/>
      <c r="TT72" s="1"/>
      <c r="TU72" s="1"/>
      <c r="TV72" s="1"/>
      <c r="TW72" s="1"/>
      <c r="TX72" s="1"/>
      <c r="TY72" s="1"/>
      <c r="TZ72" s="1"/>
      <c r="UA72" s="1"/>
      <c r="UB72" s="1"/>
      <c r="UC72" s="1"/>
      <c r="UD72" s="1"/>
      <c r="UE72" s="1"/>
      <c r="UF72" s="1"/>
      <c r="UG72" s="1"/>
      <c r="UH72" s="1"/>
      <c r="UI72" s="1"/>
      <c r="UJ72" s="1"/>
      <c r="UK72" s="1"/>
      <c r="UL72" s="1"/>
      <c r="UM72" s="1"/>
      <c r="UN72" s="1"/>
      <c r="UO72" s="1"/>
      <c r="UP72" s="1"/>
      <c r="UQ72" s="1"/>
      <c r="UR72" s="1"/>
      <c r="US72" s="1"/>
      <c r="UT72" s="1"/>
      <c r="UU72" s="1"/>
      <c r="UV72" s="1"/>
      <c r="UW72" s="1"/>
      <c r="UX72" s="1"/>
      <c r="UY72" s="1"/>
      <c r="UZ72" s="1"/>
      <c r="VA72" s="1"/>
      <c r="VB72" s="1"/>
      <c r="VC72" s="1"/>
      <c r="VD72" s="1"/>
      <c r="VE72" s="1"/>
      <c r="VF72" s="1"/>
      <c r="VG72" s="1"/>
      <c r="VH72" s="1"/>
      <c r="VI72" s="1"/>
      <c r="VJ72" s="1"/>
      <c r="VK72" s="1"/>
      <c r="VL72" s="1"/>
      <c r="VM72" s="1"/>
      <c r="VN72" s="1"/>
      <c r="VO72" s="1"/>
      <c r="VP72" s="1"/>
      <c r="VQ72" s="1"/>
      <c r="VR72" s="1"/>
      <c r="VS72" s="1"/>
      <c r="VT72" s="1"/>
      <c r="VU72" s="1"/>
      <c r="VV72" s="1"/>
      <c r="VW72" s="1"/>
      <c r="VX72" s="1"/>
      <c r="VY72" s="1"/>
      <c r="VZ72" s="1"/>
      <c r="WA72" s="1"/>
      <c r="WB72" s="1"/>
      <c r="WC72" s="1"/>
      <c r="WD72" s="1"/>
      <c r="WE72" s="1"/>
      <c r="WF72" s="1"/>
      <c r="WG72" s="1"/>
      <c r="WH72" s="1"/>
      <c r="WI72" s="1"/>
      <c r="WJ72" s="1"/>
      <c r="WK72" s="1"/>
      <c r="WL72" s="1"/>
      <c r="WM72" s="1"/>
      <c r="WN72" s="1"/>
      <c r="WO72" s="1"/>
      <c r="WP72" s="1"/>
      <c r="WQ72" s="1"/>
      <c r="WR72" s="1"/>
      <c r="WS72" s="1"/>
      <c r="WT72" s="1"/>
      <c r="WU72" s="1"/>
      <c r="WV72" s="1"/>
      <c r="WW72" s="1"/>
      <c r="WX72" s="1"/>
      <c r="WY72" s="1"/>
      <c r="WZ72" s="1"/>
      <c r="XA72" s="1"/>
      <c r="XB72" s="1"/>
      <c r="XC72" s="1"/>
      <c r="XD72" s="1"/>
      <c r="XE72" s="1"/>
      <c r="XF72" s="1"/>
      <c r="XG72" s="1"/>
      <c r="XH72" s="1"/>
      <c r="XI72" s="1"/>
      <c r="XJ72" s="1"/>
      <c r="XK72" s="1"/>
      <c r="XL72" s="1"/>
      <c r="XM72" s="1"/>
      <c r="XN72" s="1"/>
      <c r="XO72" s="1"/>
      <c r="XP72" s="1"/>
      <c r="XQ72" s="1"/>
      <c r="XR72" s="1"/>
      <c r="XS72" s="1"/>
      <c r="XT72" s="1"/>
      <c r="XU72" s="1"/>
      <c r="XV72" s="1"/>
      <c r="XW72" s="1"/>
      <c r="XX72" s="1"/>
      <c r="XY72" s="1"/>
      <c r="XZ72" s="1"/>
      <c r="YA72" s="1"/>
      <c r="YB72" s="1"/>
      <c r="YC72" s="1"/>
      <c r="YD72" s="1"/>
      <c r="YE72" s="1"/>
      <c r="YF72" s="1"/>
      <c r="YG72" s="1"/>
      <c r="YH72" s="1"/>
      <c r="YI72" s="1"/>
      <c r="YJ72" s="1"/>
      <c r="YK72" s="1"/>
      <c r="YL72" s="1"/>
      <c r="YM72" s="1"/>
      <c r="YN72" s="1"/>
      <c r="YO72" s="1"/>
      <c r="YP72" s="1"/>
      <c r="YQ72" s="1"/>
      <c r="YR72" s="1"/>
      <c r="YS72" s="1"/>
      <c r="YT72" s="1"/>
      <c r="YU72" s="1"/>
      <c r="YV72" s="1"/>
      <c r="YW72" s="1"/>
      <c r="YX72" s="1"/>
      <c r="YY72" s="1"/>
      <c r="YZ72" s="1"/>
      <c r="ZA72" s="1"/>
      <c r="ZB72" s="1"/>
      <c r="ZC72" s="1"/>
      <c r="ZD72" s="1"/>
      <c r="ZE72" s="1"/>
      <c r="ZF72" s="1"/>
      <c r="ZG72" s="1"/>
      <c r="ZH72" s="1"/>
      <c r="ZI72" s="1"/>
      <c r="ZJ72" s="1"/>
      <c r="ZK72" s="1"/>
      <c r="ZL72" s="1"/>
      <c r="ZM72" s="1"/>
      <c r="ZN72" s="1"/>
      <c r="ZO72" s="1"/>
      <c r="ZP72" s="1"/>
      <c r="ZQ72" s="1"/>
      <c r="ZR72" s="1"/>
      <c r="ZS72" s="1"/>
      <c r="ZT72" s="1"/>
      <c r="ZU72" s="1"/>
      <c r="ZV72" s="1"/>
      <c r="ZW72" s="1"/>
      <c r="ZX72" s="1"/>
      <c r="ZY72" s="1"/>
      <c r="ZZ72" s="1"/>
      <c r="AAA72" s="1"/>
      <c r="AAB72" s="1"/>
      <c r="AAC72" s="1"/>
      <c r="AAD72" s="1"/>
      <c r="AAE72" s="1"/>
      <c r="AAF72" s="1"/>
      <c r="AAG72" s="1"/>
      <c r="AAH72" s="1"/>
      <c r="AAI72" s="1"/>
      <c r="AAJ72" s="1"/>
      <c r="AAK72" s="1"/>
      <c r="AAL72" s="1"/>
      <c r="AAM72" s="1"/>
      <c r="AAN72" s="1"/>
      <c r="AAO72" s="1"/>
      <c r="AAP72" s="1"/>
      <c r="AAQ72" s="1"/>
      <c r="AAR72" s="1"/>
      <c r="AAS72" s="1"/>
      <c r="AAT72" s="1"/>
      <c r="AAU72" s="1"/>
      <c r="AAV72" s="1"/>
      <c r="AAW72" s="1"/>
      <c r="AAX72" s="1"/>
      <c r="AAY72" s="1"/>
      <c r="AAZ72" s="1"/>
      <c r="ABA72" s="1"/>
      <c r="ABB72" s="1"/>
      <c r="ABC72" s="1"/>
      <c r="ABD72" s="1"/>
      <c r="ABE72" s="1"/>
      <c r="ABF72" s="1"/>
      <c r="ABG72" s="1"/>
      <c r="ABH72" s="1"/>
      <c r="ABI72" s="1"/>
      <c r="ABJ72" s="1"/>
      <c r="ABK72" s="1"/>
      <c r="ABL72" s="1"/>
      <c r="ABM72" s="1"/>
      <c r="ABN72" s="1"/>
      <c r="ABO72" s="1"/>
      <c r="ABP72" s="1"/>
      <c r="ABQ72" s="1"/>
      <c r="ABR72" s="1"/>
      <c r="ABS72" s="1"/>
      <c r="ABT72" s="1"/>
      <c r="ABU72" s="1"/>
      <c r="ABV72" s="1"/>
      <c r="ABW72" s="1"/>
      <c r="ABX72" s="1"/>
      <c r="ABY72" s="1"/>
      <c r="ABZ72" s="1"/>
      <c r="ACA72" s="1"/>
      <c r="ACB72" s="1"/>
      <c r="ACC72" s="1"/>
      <c r="ACD72" s="1"/>
      <c r="ACE72" s="1"/>
      <c r="ACF72" s="1"/>
      <c r="ACG72" s="1"/>
      <c r="ACH72" s="1"/>
      <c r="ACI72" s="1"/>
      <c r="ACJ72" s="1"/>
      <c r="ACK72" s="1"/>
      <c r="ACL72" s="1"/>
      <c r="ACM72" s="1"/>
      <c r="ACN72" s="1"/>
      <c r="ACO72" s="1"/>
      <c r="ACP72" s="1"/>
      <c r="ACQ72" s="1"/>
      <c r="ACR72" s="1"/>
      <c r="ACS72" s="1"/>
      <c r="ACT72" s="1"/>
      <c r="ACU72" s="1"/>
      <c r="ACV72" s="1"/>
      <c r="ACW72" s="1"/>
      <c r="ACX72" s="1"/>
      <c r="ACY72" s="1"/>
      <c r="ACZ72" s="1"/>
      <c r="ADA72" s="1"/>
      <c r="ADB72" s="1"/>
      <c r="ADC72" s="1"/>
      <c r="ADD72" s="1"/>
      <c r="ADE72" s="1"/>
      <c r="ADF72" s="1"/>
      <c r="ADG72" s="1"/>
      <c r="ADH72" s="1"/>
      <c r="ADI72" s="1"/>
      <c r="ADJ72" s="1"/>
      <c r="ADK72" s="1"/>
      <c r="ADL72" s="1"/>
      <c r="ADM72" s="1"/>
      <c r="ADN72" s="1"/>
      <c r="ADO72" s="1"/>
      <c r="ADP72" s="1"/>
      <c r="ADQ72" s="1"/>
      <c r="ADR72" s="1"/>
      <c r="ADS72" s="1"/>
      <c r="ADT72" s="1"/>
      <c r="ADU72" s="1"/>
      <c r="ADV72" s="1"/>
      <c r="ADW72" s="1"/>
      <c r="ADX72" s="1"/>
      <c r="ADY72" s="1"/>
      <c r="ADZ72" s="1"/>
      <c r="AEA72" s="1"/>
      <c r="AEB72" s="1"/>
      <c r="AEC72" s="1"/>
      <c r="AED72" s="1"/>
      <c r="AEE72" s="1"/>
      <c r="AEF72" s="1"/>
      <c r="AEG72" s="1"/>
      <c r="AEH72" s="1"/>
      <c r="AEI72" s="1"/>
      <c r="AEJ72" s="1"/>
      <c r="AEK72" s="1"/>
      <c r="AEL72" s="1"/>
      <c r="AEM72" s="1"/>
      <c r="AEN72" s="1"/>
      <c r="AEO72" s="1"/>
      <c r="AEP72" s="1"/>
      <c r="AEQ72" s="1"/>
      <c r="AER72" s="1"/>
      <c r="AES72" s="1"/>
      <c r="AET72" s="1"/>
      <c r="AEU72" s="1"/>
      <c r="AEV72" s="1"/>
      <c r="AEW72" s="1"/>
      <c r="AEX72" s="1"/>
      <c r="AEY72" s="1"/>
    </row>
    <row r="73" spans="1:831" s="10" customFormat="1" ht="18" x14ac:dyDescent="0.2">
      <c r="A73" s="29"/>
      <c r="B73" s="53"/>
      <c r="C73" s="51"/>
      <c r="D73" s="52"/>
      <c r="F73" s="10" t="s">
        <v>69</v>
      </c>
      <c r="G73" s="10">
        <v>1</v>
      </c>
      <c r="H73" s="53"/>
      <c r="I73" s="51"/>
      <c r="J73" s="52"/>
      <c r="K73" s="53"/>
      <c r="L73" s="51"/>
      <c r="M73" s="52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/>
      <c r="NT73" s="1"/>
      <c r="NU73" s="1"/>
      <c r="NV73" s="1"/>
      <c r="NW73" s="1"/>
      <c r="NX73" s="1"/>
      <c r="NY73" s="1"/>
      <c r="NZ73" s="1"/>
      <c r="OA73" s="1"/>
      <c r="OB73" s="1"/>
      <c r="OC73" s="1"/>
      <c r="OD73" s="1"/>
      <c r="OE73" s="1"/>
      <c r="OF73" s="1"/>
      <c r="OG73" s="1"/>
      <c r="OH73" s="1"/>
      <c r="OI73" s="1"/>
      <c r="OJ73" s="1"/>
      <c r="OK73" s="1"/>
      <c r="OL73" s="1"/>
      <c r="OM73" s="1"/>
      <c r="ON73" s="1"/>
      <c r="OO73" s="1"/>
      <c r="OP73" s="1"/>
      <c r="OQ73" s="1"/>
      <c r="OR73" s="1"/>
      <c r="OS73" s="1"/>
      <c r="OT73" s="1"/>
      <c r="OU73" s="1"/>
      <c r="OV73" s="1"/>
      <c r="OW73" s="1"/>
      <c r="OX73" s="1"/>
      <c r="OY73" s="1"/>
      <c r="OZ73" s="1"/>
      <c r="PA73" s="1"/>
      <c r="PB73" s="1"/>
      <c r="PC73" s="1"/>
      <c r="PD73" s="1"/>
      <c r="PE73" s="1"/>
      <c r="PF73" s="1"/>
      <c r="PG73" s="1"/>
      <c r="PH73" s="1"/>
      <c r="PI73" s="1"/>
      <c r="PJ73" s="1"/>
      <c r="PK73" s="1"/>
      <c r="PL73" s="1"/>
      <c r="PM73" s="1"/>
      <c r="PN73" s="1"/>
      <c r="PO73" s="1"/>
      <c r="PP73" s="1"/>
      <c r="PQ73" s="1"/>
      <c r="PR73" s="1"/>
      <c r="PS73" s="1"/>
      <c r="PT73" s="1"/>
      <c r="PU73" s="1"/>
      <c r="PV73" s="1"/>
      <c r="PW73" s="1"/>
      <c r="PX73" s="1"/>
      <c r="PY73" s="1"/>
      <c r="PZ73" s="1"/>
      <c r="QA73" s="1"/>
      <c r="QB73" s="1"/>
      <c r="QC73" s="1"/>
      <c r="QD73" s="1"/>
      <c r="QE73" s="1"/>
      <c r="QF73" s="1"/>
      <c r="QG73" s="1"/>
      <c r="QH73" s="1"/>
      <c r="QI73" s="1"/>
      <c r="QJ73" s="1"/>
      <c r="QK73" s="1"/>
      <c r="QL73" s="1"/>
      <c r="QM73" s="1"/>
      <c r="QN73" s="1"/>
      <c r="QO73" s="1"/>
      <c r="QP73" s="1"/>
      <c r="QQ73" s="1"/>
      <c r="QR73" s="1"/>
      <c r="QS73" s="1"/>
      <c r="QT73" s="1"/>
      <c r="QU73" s="1"/>
      <c r="QV73" s="1"/>
      <c r="QW73" s="1"/>
      <c r="QX73" s="1"/>
      <c r="QY73" s="1"/>
      <c r="QZ73" s="1"/>
      <c r="RA73" s="1"/>
      <c r="RB73" s="1"/>
      <c r="RC73" s="1"/>
      <c r="RD73" s="1"/>
      <c r="RE73" s="1"/>
      <c r="RF73" s="1"/>
      <c r="RG73" s="1"/>
      <c r="RH73" s="1"/>
      <c r="RI73" s="1"/>
      <c r="RJ73" s="1"/>
      <c r="RK73" s="1"/>
      <c r="RL73" s="1"/>
      <c r="RM73" s="1"/>
      <c r="RN73" s="1"/>
      <c r="RO73" s="1"/>
      <c r="RP73" s="1"/>
      <c r="RQ73" s="1"/>
      <c r="RR73" s="1"/>
      <c r="RS73" s="1"/>
      <c r="RT73" s="1"/>
      <c r="RU73" s="1"/>
      <c r="RV73" s="1"/>
      <c r="RW73" s="1"/>
      <c r="RX73" s="1"/>
      <c r="RY73" s="1"/>
      <c r="RZ73" s="1"/>
      <c r="SA73" s="1"/>
      <c r="SB73" s="1"/>
      <c r="SC73" s="1"/>
      <c r="SD73" s="1"/>
      <c r="SE73" s="1"/>
      <c r="SF73" s="1"/>
      <c r="SG73" s="1"/>
      <c r="SH73" s="1"/>
      <c r="SI73" s="1"/>
      <c r="SJ73" s="1"/>
      <c r="SK73" s="1"/>
      <c r="SL73" s="1"/>
      <c r="SM73" s="1"/>
      <c r="SN73" s="1"/>
      <c r="SO73" s="1"/>
      <c r="SP73" s="1"/>
      <c r="SQ73" s="1"/>
      <c r="SR73" s="1"/>
      <c r="SS73" s="1"/>
      <c r="ST73" s="1"/>
      <c r="SU73" s="1"/>
      <c r="SV73" s="1"/>
      <c r="SW73" s="1"/>
      <c r="SX73" s="1"/>
      <c r="SY73" s="1"/>
      <c r="SZ73" s="1"/>
      <c r="TA73" s="1"/>
      <c r="TB73" s="1"/>
      <c r="TC73" s="1"/>
      <c r="TD73" s="1"/>
      <c r="TE73" s="1"/>
      <c r="TF73" s="1"/>
      <c r="TG73" s="1"/>
      <c r="TH73" s="1"/>
      <c r="TI73" s="1"/>
      <c r="TJ73" s="1"/>
      <c r="TK73" s="1"/>
      <c r="TL73" s="1"/>
      <c r="TM73" s="1"/>
      <c r="TN73" s="1"/>
      <c r="TO73" s="1"/>
      <c r="TP73" s="1"/>
      <c r="TQ73" s="1"/>
      <c r="TR73" s="1"/>
      <c r="TS73" s="1"/>
      <c r="TT73" s="1"/>
      <c r="TU73" s="1"/>
      <c r="TV73" s="1"/>
      <c r="TW73" s="1"/>
      <c r="TX73" s="1"/>
      <c r="TY73" s="1"/>
      <c r="TZ73" s="1"/>
      <c r="UA73" s="1"/>
      <c r="UB73" s="1"/>
      <c r="UC73" s="1"/>
      <c r="UD73" s="1"/>
      <c r="UE73" s="1"/>
      <c r="UF73" s="1"/>
      <c r="UG73" s="1"/>
      <c r="UH73" s="1"/>
      <c r="UI73" s="1"/>
      <c r="UJ73" s="1"/>
      <c r="UK73" s="1"/>
      <c r="UL73" s="1"/>
      <c r="UM73" s="1"/>
      <c r="UN73" s="1"/>
      <c r="UO73" s="1"/>
      <c r="UP73" s="1"/>
      <c r="UQ73" s="1"/>
      <c r="UR73" s="1"/>
      <c r="US73" s="1"/>
      <c r="UT73" s="1"/>
      <c r="UU73" s="1"/>
      <c r="UV73" s="1"/>
      <c r="UW73" s="1"/>
      <c r="UX73" s="1"/>
      <c r="UY73" s="1"/>
      <c r="UZ73" s="1"/>
      <c r="VA73" s="1"/>
      <c r="VB73" s="1"/>
      <c r="VC73" s="1"/>
      <c r="VD73" s="1"/>
      <c r="VE73" s="1"/>
      <c r="VF73" s="1"/>
      <c r="VG73" s="1"/>
      <c r="VH73" s="1"/>
      <c r="VI73" s="1"/>
      <c r="VJ73" s="1"/>
      <c r="VK73" s="1"/>
      <c r="VL73" s="1"/>
      <c r="VM73" s="1"/>
      <c r="VN73" s="1"/>
      <c r="VO73" s="1"/>
      <c r="VP73" s="1"/>
      <c r="VQ73" s="1"/>
      <c r="VR73" s="1"/>
      <c r="VS73" s="1"/>
      <c r="VT73" s="1"/>
      <c r="VU73" s="1"/>
      <c r="VV73" s="1"/>
      <c r="VW73" s="1"/>
      <c r="VX73" s="1"/>
      <c r="VY73" s="1"/>
      <c r="VZ73" s="1"/>
      <c r="WA73" s="1"/>
      <c r="WB73" s="1"/>
      <c r="WC73" s="1"/>
      <c r="WD73" s="1"/>
      <c r="WE73" s="1"/>
      <c r="WF73" s="1"/>
      <c r="WG73" s="1"/>
      <c r="WH73" s="1"/>
      <c r="WI73" s="1"/>
      <c r="WJ73" s="1"/>
      <c r="WK73" s="1"/>
      <c r="WL73" s="1"/>
      <c r="WM73" s="1"/>
      <c r="WN73" s="1"/>
      <c r="WO73" s="1"/>
      <c r="WP73" s="1"/>
      <c r="WQ73" s="1"/>
      <c r="WR73" s="1"/>
      <c r="WS73" s="1"/>
      <c r="WT73" s="1"/>
      <c r="WU73" s="1"/>
      <c r="WV73" s="1"/>
      <c r="WW73" s="1"/>
      <c r="WX73" s="1"/>
      <c r="WY73" s="1"/>
      <c r="WZ73" s="1"/>
      <c r="XA73" s="1"/>
      <c r="XB73" s="1"/>
      <c r="XC73" s="1"/>
      <c r="XD73" s="1"/>
      <c r="XE73" s="1"/>
      <c r="XF73" s="1"/>
      <c r="XG73" s="1"/>
      <c r="XH73" s="1"/>
      <c r="XI73" s="1"/>
      <c r="XJ73" s="1"/>
      <c r="XK73" s="1"/>
      <c r="XL73" s="1"/>
      <c r="XM73" s="1"/>
      <c r="XN73" s="1"/>
      <c r="XO73" s="1"/>
      <c r="XP73" s="1"/>
      <c r="XQ73" s="1"/>
      <c r="XR73" s="1"/>
      <c r="XS73" s="1"/>
      <c r="XT73" s="1"/>
      <c r="XU73" s="1"/>
      <c r="XV73" s="1"/>
      <c r="XW73" s="1"/>
      <c r="XX73" s="1"/>
      <c r="XY73" s="1"/>
      <c r="XZ73" s="1"/>
      <c r="YA73" s="1"/>
      <c r="YB73" s="1"/>
      <c r="YC73" s="1"/>
      <c r="YD73" s="1"/>
      <c r="YE73" s="1"/>
      <c r="YF73" s="1"/>
      <c r="YG73" s="1"/>
      <c r="YH73" s="1"/>
      <c r="YI73" s="1"/>
      <c r="YJ73" s="1"/>
      <c r="YK73" s="1"/>
      <c r="YL73" s="1"/>
      <c r="YM73" s="1"/>
      <c r="YN73" s="1"/>
      <c r="YO73" s="1"/>
      <c r="YP73" s="1"/>
      <c r="YQ73" s="1"/>
      <c r="YR73" s="1"/>
      <c r="YS73" s="1"/>
      <c r="YT73" s="1"/>
      <c r="YU73" s="1"/>
      <c r="YV73" s="1"/>
      <c r="YW73" s="1"/>
      <c r="YX73" s="1"/>
      <c r="YY73" s="1"/>
      <c r="YZ73" s="1"/>
      <c r="ZA73" s="1"/>
      <c r="ZB73" s="1"/>
      <c r="ZC73" s="1"/>
      <c r="ZD73" s="1"/>
      <c r="ZE73" s="1"/>
      <c r="ZF73" s="1"/>
      <c r="ZG73" s="1"/>
      <c r="ZH73" s="1"/>
      <c r="ZI73" s="1"/>
      <c r="ZJ73" s="1"/>
      <c r="ZK73" s="1"/>
      <c r="ZL73" s="1"/>
      <c r="ZM73" s="1"/>
      <c r="ZN73" s="1"/>
      <c r="ZO73" s="1"/>
      <c r="ZP73" s="1"/>
      <c r="ZQ73" s="1"/>
      <c r="ZR73" s="1"/>
      <c r="ZS73" s="1"/>
      <c r="ZT73" s="1"/>
      <c r="ZU73" s="1"/>
      <c r="ZV73" s="1"/>
      <c r="ZW73" s="1"/>
      <c r="ZX73" s="1"/>
      <c r="ZY73" s="1"/>
      <c r="ZZ73" s="1"/>
      <c r="AAA73" s="1"/>
      <c r="AAB73" s="1"/>
      <c r="AAC73" s="1"/>
      <c r="AAD73" s="1"/>
      <c r="AAE73" s="1"/>
      <c r="AAF73" s="1"/>
      <c r="AAG73" s="1"/>
      <c r="AAH73" s="1"/>
      <c r="AAI73" s="1"/>
      <c r="AAJ73" s="1"/>
      <c r="AAK73" s="1"/>
      <c r="AAL73" s="1"/>
      <c r="AAM73" s="1"/>
      <c r="AAN73" s="1"/>
      <c r="AAO73" s="1"/>
      <c r="AAP73" s="1"/>
      <c r="AAQ73" s="1"/>
      <c r="AAR73" s="1"/>
      <c r="AAS73" s="1"/>
      <c r="AAT73" s="1"/>
      <c r="AAU73" s="1"/>
      <c r="AAV73" s="1"/>
      <c r="AAW73" s="1"/>
      <c r="AAX73" s="1"/>
      <c r="AAY73" s="1"/>
      <c r="AAZ73" s="1"/>
      <c r="ABA73" s="1"/>
      <c r="ABB73" s="1"/>
      <c r="ABC73" s="1"/>
      <c r="ABD73" s="1"/>
      <c r="ABE73" s="1"/>
      <c r="ABF73" s="1"/>
      <c r="ABG73" s="1"/>
      <c r="ABH73" s="1"/>
      <c r="ABI73" s="1"/>
      <c r="ABJ73" s="1"/>
      <c r="ABK73" s="1"/>
      <c r="ABL73" s="1"/>
      <c r="ABM73" s="1"/>
      <c r="ABN73" s="1"/>
      <c r="ABO73" s="1"/>
      <c r="ABP73" s="1"/>
      <c r="ABQ73" s="1"/>
      <c r="ABR73" s="1"/>
      <c r="ABS73" s="1"/>
      <c r="ABT73" s="1"/>
      <c r="ABU73" s="1"/>
      <c r="ABV73" s="1"/>
      <c r="ABW73" s="1"/>
      <c r="ABX73" s="1"/>
      <c r="ABY73" s="1"/>
      <c r="ABZ73" s="1"/>
      <c r="ACA73" s="1"/>
      <c r="ACB73" s="1"/>
      <c r="ACC73" s="1"/>
      <c r="ACD73" s="1"/>
      <c r="ACE73" s="1"/>
      <c r="ACF73" s="1"/>
      <c r="ACG73" s="1"/>
      <c r="ACH73" s="1"/>
      <c r="ACI73" s="1"/>
      <c r="ACJ73" s="1"/>
      <c r="ACK73" s="1"/>
      <c r="ACL73" s="1"/>
      <c r="ACM73" s="1"/>
      <c r="ACN73" s="1"/>
      <c r="ACO73" s="1"/>
      <c r="ACP73" s="1"/>
      <c r="ACQ73" s="1"/>
      <c r="ACR73" s="1"/>
      <c r="ACS73" s="1"/>
      <c r="ACT73" s="1"/>
      <c r="ACU73" s="1"/>
      <c r="ACV73" s="1"/>
      <c r="ACW73" s="1"/>
      <c r="ACX73" s="1"/>
      <c r="ACY73" s="1"/>
      <c r="ACZ73" s="1"/>
      <c r="ADA73" s="1"/>
      <c r="ADB73" s="1"/>
      <c r="ADC73" s="1"/>
      <c r="ADD73" s="1"/>
      <c r="ADE73" s="1"/>
      <c r="ADF73" s="1"/>
      <c r="ADG73" s="1"/>
      <c r="ADH73" s="1"/>
      <c r="ADI73" s="1"/>
      <c r="ADJ73" s="1"/>
      <c r="ADK73" s="1"/>
      <c r="ADL73" s="1"/>
      <c r="ADM73" s="1"/>
      <c r="ADN73" s="1"/>
      <c r="ADO73" s="1"/>
      <c r="ADP73" s="1"/>
      <c r="ADQ73" s="1"/>
      <c r="ADR73" s="1"/>
      <c r="ADS73" s="1"/>
      <c r="ADT73" s="1"/>
      <c r="ADU73" s="1"/>
      <c r="ADV73" s="1"/>
      <c r="ADW73" s="1"/>
      <c r="ADX73" s="1"/>
      <c r="ADY73" s="1"/>
      <c r="ADZ73" s="1"/>
      <c r="AEA73" s="1"/>
      <c r="AEB73" s="1"/>
      <c r="AEC73" s="1"/>
      <c r="AED73" s="1"/>
      <c r="AEE73" s="1"/>
      <c r="AEF73" s="1"/>
      <c r="AEG73" s="1"/>
      <c r="AEH73" s="1"/>
      <c r="AEI73" s="1"/>
      <c r="AEJ73" s="1"/>
      <c r="AEK73" s="1"/>
      <c r="AEL73" s="1"/>
      <c r="AEM73" s="1"/>
      <c r="AEN73" s="1"/>
      <c r="AEO73" s="1"/>
      <c r="AEP73" s="1"/>
      <c r="AEQ73" s="1"/>
      <c r="AER73" s="1"/>
      <c r="AES73" s="1"/>
      <c r="AET73" s="1"/>
      <c r="AEU73" s="1"/>
      <c r="AEV73" s="1"/>
      <c r="AEW73" s="1"/>
      <c r="AEX73" s="1"/>
      <c r="AEY73" s="1"/>
    </row>
    <row r="74" spans="1:831" s="10" customFormat="1" ht="18" x14ac:dyDescent="0.2">
      <c r="A74" s="29"/>
      <c r="B74" s="53"/>
      <c r="C74" s="51"/>
      <c r="D74" s="52"/>
      <c r="F74" s="10" t="s">
        <v>70</v>
      </c>
      <c r="G74" s="10">
        <v>178</v>
      </c>
      <c r="H74" s="53"/>
      <c r="I74" s="51"/>
      <c r="J74" s="52"/>
      <c r="K74" s="53"/>
      <c r="L74" s="51"/>
      <c r="M74" s="52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  <c r="NV74" s="1"/>
      <c r="NW74" s="1"/>
      <c r="NX74" s="1"/>
      <c r="NY74" s="1"/>
      <c r="NZ74" s="1"/>
      <c r="OA74" s="1"/>
      <c r="OB74" s="1"/>
      <c r="OC74" s="1"/>
      <c r="OD74" s="1"/>
      <c r="OE74" s="1"/>
      <c r="OF74" s="1"/>
      <c r="OG74" s="1"/>
      <c r="OH74" s="1"/>
      <c r="OI74" s="1"/>
      <c r="OJ74" s="1"/>
      <c r="OK74" s="1"/>
      <c r="OL74" s="1"/>
      <c r="OM74" s="1"/>
      <c r="ON74" s="1"/>
      <c r="OO74" s="1"/>
      <c r="OP74" s="1"/>
      <c r="OQ74" s="1"/>
      <c r="OR74" s="1"/>
      <c r="OS74" s="1"/>
      <c r="OT74" s="1"/>
      <c r="OU74" s="1"/>
      <c r="OV74" s="1"/>
      <c r="OW74" s="1"/>
      <c r="OX74" s="1"/>
      <c r="OY74" s="1"/>
      <c r="OZ74" s="1"/>
      <c r="PA74" s="1"/>
      <c r="PB74" s="1"/>
      <c r="PC74" s="1"/>
      <c r="PD74" s="1"/>
      <c r="PE74" s="1"/>
      <c r="PF74" s="1"/>
      <c r="PG74" s="1"/>
      <c r="PH74" s="1"/>
      <c r="PI74" s="1"/>
      <c r="PJ74" s="1"/>
      <c r="PK74" s="1"/>
      <c r="PL74" s="1"/>
      <c r="PM74" s="1"/>
      <c r="PN74" s="1"/>
      <c r="PO74" s="1"/>
      <c r="PP74" s="1"/>
      <c r="PQ74" s="1"/>
      <c r="PR74" s="1"/>
      <c r="PS74" s="1"/>
      <c r="PT74" s="1"/>
      <c r="PU74" s="1"/>
      <c r="PV74" s="1"/>
      <c r="PW74" s="1"/>
      <c r="PX74" s="1"/>
      <c r="PY74" s="1"/>
      <c r="PZ74" s="1"/>
      <c r="QA74" s="1"/>
      <c r="QB74" s="1"/>
      <c r="QC74" s="1"/>
      <c r="QD74" s="1"/>
      <c r="QE74" s="1"/>
      <c r="QF74" s="1"/>
      <c r="QG74" s="1"/>
      <c r="QH74" s="1"/>
      <c r="QI74" s="1"/>
      <c r="QJ74" s="1"/>
      <c r="QK74" s="1"/>
      <c r="QL74" s="1"/>
      <c r="QM74" s="1"/>
      <c r="QN74" s="1"/>
      <c r="QO74" s="1"/>
      <c r="QP74" s="1"/>
      <c r="QQ74" s="1"/>
      <c r="QR74" s="1"/>
      <c r="QS74" s="1"/>
      <c r="QT74" s="1"/>
      <c r="QU74" s="1"/>
      <c r="QV74" s="1"/>
      <c r="QW74" s="1"/>
      <c r="QX74" s="1"/>
      <c r="QY74" s="1"/>
      <c r="QZ74" s="1"/>
      <c r="RA74" s="1"/>
      <c r="RB74" s="1"/>
      <c r="RC74" s="1"/>
      <c r="RD74" s="1"/>
      <c r="RE74" s="1"/>
      <c r="RF74" s="1"/>
      <c r="RG74" s="1"/>
      <c r="RH74" s="1"/>
      <c r="RI74" s="1"/>
      <c r="RJ74" s="1"/>
      <c r="RK74" s="1"/>
      <c r="RL74" s="1"/>
      <c r="RM74" s="1"/>
      <c r="RN74" s="1"/>
      <c r="RO74" s="1"/>
      <c r="RP74" s="1"/>
      <c r="RQ74" s="1"/>
      <c r="RR74" s="1"/>
      <c r="RS74" s="1"/>
      <c r="RT74" s="1"/>
      <c r="RU74" s="1"/>
      <c r="RV74" s="1"/>
      <c r="RW74" s="1"/>
      <c r="RX74" s="1"/>
      <c r="RY74" s="1"/>
      <c r="RZ74" s="1"/>
      <c r="SA74" s="1"/>
      <c r="SB74" s="1"/>
      <c r="SC74" s="1"/>
      <c r="SD74" s="1"/>
      <c r="SE74" s="1"/>
      <c r="SF74" s="1"/>
      <c r="SG74" s="1"/>
      <c r="SH74" s="1"/>
      <c r="SI74" s="1"/>
      <c r="SJ74" s="1"/>
      <c r="SK74" s="1"/>
      <c r="SL74" s="1"/>
      <c r="SM74" s="1"/>
      <c r="SN74" s="1"/>
      <c r="SO74" s="1"/>
      <c r="SP74" s="1"/>
      <c r="SQ74" s="1"/>
      <c r="SR74" s="1"/>
      <c r="SS74" s="1"/>
      <c r="ST74" s="1"/>
      <c r="SU74" s="1"/>
      <c r="SV74" s="1"/>
      <c r="SW74" s="1"/>
      <c r="SX74" s="1"/>
      <c r="SY74" s="1"/>
      <c r="SZ74" s="1"/>
      <c r="TA74" s="1"/>
      <c r="TB74" s="1"/>
      <c r="TC74" s="1"/>
      <c r="TD74" s="1"/>
      <c r="TE74" s="1"/>
      <c r="TF74" s="1"/>
      <c r="TG74" s="1"/>
      <c r="TH74" s="1"/>
      <c r="TI74" s="1"/>
      <c r="TJ74" s="1"/>
      <c r="TK74" s="1"/>
      <c r="TL74" s="1"/>
      <c r="TM74" s="1"/>
      <c r="TN74" s="1"/>
      <c r="TO74" s="1"/>
      <c r="TP74" s="1"/>
      <c r="TQ74" s="1"/>
      <c r="TR74" s="1"/>
      <c r="TS74" s="1"/>
      <c r="TT74" s="1"/>
      <c r="TU74" s="1"/>
      <c r="TV74" s="1"/>
      <c r="TW74" s="1"/>
      <c r="TX74" s="1"/>
      <c r="TY74" s="1"/>
      <c r="TZ74" s="1"/>
      <c r="UA74" s="1"/>
      <c r="UB74" s="1"/>
      <c r="UC74" s="1"/>
      <c r="UD74" s="1"/>
      <c r="UE74" s="1"/>
      <c r="UF74" s="1"/>
      <c r="UG74" s="1"/>
      <c r="UH74" s="1"/>
      <c r="UI74" s="1"/>
      <c r="UJ74" s="1"/>
      <c r="UK74" s="1"/>
      <c r="UL74" s="1"/>
      <c r="UM74" s="1"/>
      <c r="UN74" s="1"/>
      <c r="UO74" s="1"/>
      <c r="UP74" s="1"/>
      <c r="UQ74" s="1"/>
      <c r="UR74" s="1"/>
      <c r="US74" s="1"/>
      <c r="UT74" s="1"/>
      <c r="UU74" s="1"/>
      <c r="UV74" s="1"/>
      <c r="UW74" s="1"/>
      <c r="UX74" s="1"/>
      <c r="UY74" s="1"/>
      <c r="UZ74" s="1"/>
      <c r="VA74" s="1"/>
      <c r="VB74" s="1"/>
      <c r="VC74" s="1"/>
      <c r="VD74" s="1"/>
      <c r="VE74" s="1"/>
      <c r="VF74" s="1"/>
      <c r="VG74" s="1"/>
      <c r="VH74" s="1"/>
      <c r="VI74" s="1"/>
      <c r="VJ74" s="1"/>
      <c r="VK74" s="1"/>
      <c r="VL74" s="1"/>
      <c r="VM74" s="1"/>
      <c r="VN74" s="1"/>
      <c r="VO74" s="1"/>
      <c r="VP74" s="1"/>
      <c r="VQ74" s="1"/>
      <c r="VR74" s="1"/>
      <c r="VS74" s="1"/>
      <c r="VT74" s="1"/>
      <c r="VU74" s="1"/>
      <c r="VV74" s="1"/>
      <c r="VW74" s="1"/>
      <c r="VX74" s="1"/>
      <c r="VY74" s="1"/>
      <c r="VZ74" s="1"/>
      <c r="WA74" s="1"/>
      <c r="WB74" s="1"/>
      <c r="WC74" s="1"/>
      <c r="WD74" s="1"/>
      <c r="WE74" s="1"/>
      <c r="WF74" s="1"/>
      <c r="WG74" s="1"/>
      <c r="WH74" s="1"/>
      <c r="WI74" s="1"/>
      <c r="WJ74" s="1"/>
      <c r="WK74" s="1"/>
      <c r="WL74" s="1"/>
      <c r="WM74" s="1"/>
      <c r="WN74" s="1"/>
      <c r="WO74" s="1"/>
      <c r="WP74" s="1"/>
      <c r="WQ74" s="1"/>
      <c r="WR74" s="1"/>
      <c r="WS74" s="1"/>
      <c r="WT74" s="1"/>
      <c r="WU74" s="1"/>
      <c r="WV74" s="1"/>
      <c r="WW74" s="1"/>
      <c r="WX74" s="1"/>
      <c r="WY74" s="1"/>
      <c r="WZ74" s="1"/>
      <c r="XA74" s="1"/>
      <c r="XB74" s="1"/>
      <c r="XC74" s="1"/>
      <c r="XD74" s="1"/>
      <c r="XE74" s="1"/>
      <c r="XF74" s="1"/>
      <c r="XG74" s="1"/>
      <c r="XH74" s="1"/>
      <c r="XI74" s="1"/>
      <c r="XJ74" s="1"/>
      <c r="XK74" s="1"/>
      <c r="XL74" s="1"/>
      <c r="XM74" s="1"/>
      <c r="XN74" s="1"/>
      <c r="XO74" s="1"/>
      <c r="XP74" s="1"/>
      <c r="XQ74" s="1"/>
      <c r="XR74" s="1"/>
      <c r="XS74" s="1"/>
      <c r="XT74" s="1"/>
      <c r="XU74" s="1"/>
      <c r="XV74" s="1"/>
      <c r="XW74" s="1"/>
      <c r="XX74" s="1"/>
      <c r="XY74" s="1"/>
      <c r="XZ74" s="1"/>
      <c r="YA74" s="1"/>
      <c r="YB74" s="1"/>
      <c r="YC74" s="1"/>
      <c r="YD74" s="1"/>
      <c r="YE74" s="1"/>
      <c r="YF74" s="1"/>
      <c r="YG74" s="1"/>
      <c r="YH74" s="1"/>
      <c r="YI74" s="1"/>
      <c r="YJ74" s="1"/>
      <c r="YK74" s="1"/>
      <c r="YL74" s="1"/>
      <c r="YM74" s="1"/>
      <c r="YN74" s="1"/>
      <c r="YO74" s="1"/>
      <c r="YP74" s="1"/>
      <c r="YQ74" s="1"/>
      <c r="YR74" s="1"/>
      <c r="YS74" s="1"/>
      <c r="YT74" s="1"/>
      <c r="YU74" s="1"/>
      <c r="YV74" s="1"/>
      <c r="YW74" s="1"/>
      <c r="YX74" s="1"/>
      <c r="YY74" s="1"/>
      <c r="YZ74" s="1"/>
      <c r="ZA74" s="1"/>
      <c r="ZB74" s="1"/>
      <c r="ZC74" s="1"/>
      <c r="ZD74" s="1"/>
      <c r="ZE74" s="1"/>
      <c r="ZF74" s="1"/>
      <c r="ZG74" s="1"/>
      <c r="ZH74" s="1"/>
      <c r="ZI74" s="1"/>
      <c r="ZJ74" s="1"/>
      <c r="ZK74" s="1"/>
      <c r="ZL74" s="1"/>
      <c r="ZM74" s="1"/>
      <c r="ZN74" s="1"/>
      <c r="ZO74" s="1"/>
      <c r="ZP74" s="1"/>
      <c r="ZQ74" s="1"/>
      <c r="ZR74" s="1"/>
      <c r="ZS74" s="1"/>
      <c r="ZT74" s="1"/>
      <c r="ZU74" s="1"/>
      <c r="ZV74" s="1"/>
      <c r="ZW74" s="1"/>
      <c r="ZX74" s="1"/>
      <c r="ZY74" s="1"/>
      <c r="ZZ74" s="1"/>
      <c r="AAA74" s="1"/>
      <c r="AAB74" s="1"/>
      <c r="AAC74" s="1"/>
      <c r="AAD74" s="1"/>
      <c r="AAE74" s="1"/>
      <c r="AAF74" s="1"/>
      <c r="AAG74" s="1"/>
      <c r="AAH74" s="1"/>
      <c r="AAI74" s="1"/>
      <c r="AAJ74" s="1"/>
      <c r="AAK74" s="1"/>
      <c r="AAL74" s="1"/>
      <c r="AAM74" s="1"/>
      <c r="AAN74" s="1"/>
      <c r="AAO74" s="1"/>
      <c r="AAP74" s="1"/>
      <c r="AAQ74" s="1"/>
      <c r="AAR74" s="1"/>
      <c r="AAS74" s="1"/>
      <c r="AAT74" s="1"/>
      <c r="AAU74" s="1"/>
      <c r="AAV74" s="1"/>
      <c r="AAW74" s="1"/>
      <c r="AAX74" s="1"/>
      <c r="AAY74" s="1"/>
      <c r="AAZ74" s="1"/>
      <c r="ABA74" s="1"/>
      <c r="ABB74" s="1"/>
      <c r="ABC74" s="1"/>
      <c r="ABD74" s="1"/>
      <c r="ABE74" s="1"/>
      <c r="ABF74" s="1"/>
      <c r="ABG74" s="1"/>
      <c r="ABH74" s="1"/>
      <c r="ABI74" s="1"/>
      <c r="ABJ74" s="1"/>
      <c r="ABK74" s="1"/>
      <c r="ABL74" s="1"/>
      <c r="ABM74" s="1"/>
      <c r="ABN74" s="1"/>
      <c r="ABO74" s="1"/>
      <c r="ABP74" s="1"/>
      <c r="ABQ74" s="1"/>
      <c r="ABR74" s="1"/>
      <c r="ABS74" s="1"/>
      <c r="ABT74" s="1"/>
      <c r="ABU74" s="1"/>
      <c r="ABV74" s="1"/>
      <c r="ABW74" s="1"/>
      <c r="ABX74" s="1"/>
      <c r="ABY74" s="1"/>
      <c r="ABZ74" s="1"/>
      <c r="ACA74" s="1"/>
      <c r="ACB74" s="1"/>
      <c r="ACC74" s="1"/>
      <c r="ACD74" s="1"/>
      <c r="ACE74" s="1"/>
      <c r="ACF74" s="1"/>
      <c r="ACG74" s="1"/>
      <c r="ACH74" s="1"/>
      <c r="ACI74" s="1"/>
      <c r="ACJ74" s="1"/>
      <c r="ACK74" s="1"/>
      <c r="ACL74" s="1"/>
      <c r="ACM74" s="1"/>
      <c r="ACN74" s="1"/>
      <c r="ACO74" s="1"/>
      <c r="ACP74" s="1"/>
      <c r="ACQ74" s="1"/>
      <c r="ACR74" s="1"/>
      <c r="ACS74" s="1"/>
      <c r="ACT74" s="1"/>
      <c r="ACU74" s="1"/>
      <c r="ACV74" s="1"/>
      <c r="ACW74" s="1"/>
      <c r="ACX74" s="1"/>
      <c r="ACY74" s="1"/>
      <c r="ACZ74" s="1"/>
      <c r="ADA74" s="1"/>
      <c r="ADB74" s="1"/>
      <c r="ADC74" s="1"/>
      <c r="ADD74" s="1"/>
      <c r="ADE74" s="1"/>
      <c r="ADF74" s="1"/>
      <c r="ADG74" s="1"/>
      <c r="ADH74" s="1"/>
      <c r="ADI74" s="1"/>
      <c r="ADJ74" s="1"/>
      <c r="ADK74" s="1"/>
      <c r="ADL74" s="1"/>
      <c r="ADM74" s="1"/>
      <c r="ADN74" s="1"/>
      <c r="ADO74" s="1"/>
      <c r="ADP74" s="1"/>
      <c r="ADQ74" s="1"/>
      <c r="ADR74" s="1"/>
      <c r="ADS74" s="1"/>
      <c r="ADT74" s="1"/>
      <c r="ADU74" s="1"/>
      <c r="ADV74" s="1"/>
      <c r="ADW74" s="1"/>
      <c r="ADX74" s="1"/>
      <c r="ADY74" s="1"/>
      <c r="ADZ74" s="1"/>
      <c r="AEA74" s="1"/>
      <c r="AEB74" s="1"/>
      <c r="AEC74" s="1"/>
      <c r="AED74" s="1"/>
      <c r="AEE74" s="1"/>
      <c r="AEF74" s="1"/>
      <c r="AEG74" s="1"/>
      <c r="AEH74" s="1"/>
      <c r="AEI74" s="1"/>
      <c r="AEJ74" s="1"/>
      <c r="AEK74" s="1"/>
      <c r="AEL74" s="1"/>
      <c r="AEM74" s="1"/>
      <c r="AEN74" s="1"/>
      <c r="AEO74" s="1"/>
      <c r="AEP74" s="1"/>
      <c r="AEQ74" s="1"/>
      <c r="AER74" s="1"/>
      <c r="AES74" s="1"/>
      <c r="AET74" s="1"/>
      <c r="AEU74" s="1"/>
      <c r="AEV74" s="1"/>
      <c r="AEW74" s="1"/>
      <c r="AEX74" s="1"/>
      <c r="AEY74" s="1"/>
    </row>
    <row r="75" spans="1:831" s="10" customFormat="1" ht="18" x14ac:dyDescent="0.2">
      <c r="A75" s="29"/>
      <c r="B75" s="53"/>
      <c r="C75" s="51"/>
      <c r="D75" s="52"/>
      <c r="F75" s="10" t="s">
        <v>71</v>
      </c>
      <c r="G75" s="10">
        <v>1787</v>
      </c>
      <c r="H75" s="53"/>
      <c r="I75" s="51"/>
      <c r="J75" s="52"/>
      <c r="K75" s="53"/>
      <c r="L75" s="51"/>
      <c r="M75" s="52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</row>
    <row r="76" spans="1:831" s="10" customFormat="1" ht="18" x14ac:dyDescent="0.2">
      <c r="A76" s="29"/>
      <c r="B76" s="53"/>
      <c r="C76" s="51"/>
      <c r="D76" s="52"/>
      <c r="F76" s="10" t="s">
        <v>72</v>
      </c>
      <c r="G76" s="10">
        <v>37</v>
      </c>
      <c r="H76" s="53"/>
      <c r="I76" s="51"/>
      <c r="J76" s="52"/>
      <c r="K76" s="53"/>
      <c r="L76" s="51"/>
      <c r="M76" s="52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  <c r="NJ76" s="1"/>
      <c r="NK76" s="1"/>
      <c r="NL76" s="1"/>
      <c r="NM76" s="1"/>
      <c r="NN76" s="1"/>
      <c r="NO76" s="1"/>
      <c r="NP76" s="1"/>
      <c r="NQ76" s="1"/>
      <c r="NR76" s="1"/>
      <c r="NS76" s="1"/>
      <c r="NT76" s="1"/>
      <c r="NU76" s="1"/>
      <c r="NV76" s="1"/>
      <c r="NW76" s="1"/>
      <c r="NX76" s="1"/>
      <c r="NY76" s="1"/>
      <c r="NZ76" s="1"/>
      <c r="OA76" s="1"/>
      <c r="OB76" s="1"/>
      <c r="OC76" s="1"/>
      <c r="OD76" s="1"/>
      <c r="OE76" s="1"/>
      <c r="OF76" s="1"/>
      <c r="OG76" s="1"/>
      <c r="OH76" s="1"/>
      <c r="OI76" s="1"/>
      <c r="OJ76" s="1"/>
      <c r="OK76" s="1"/>
      <c r="OL76" s="1"/>
      <c r="OM76" s="1"/>
      <c r="ON76" s="1"/>
      <c r="OO76" s="1"/>
      <c r="OP76" s="1"/>
      <c r="OQ76" s="1"/>
      <c r="OR76" s="1"/>
      <c r="OS76" s="1"/>
      <c r="OT76" s="1"/>
      <c r="OU76" s="1"/>
      <c r="OV76" s="1"/>
      <c r="OW76" s="1"/>
      <c r="OX76" s="1"/>
      <c r="OY76" s="1"/>
      <c r="OZ76" s="1"/>
      <c r="PA76" s="1"/>
      <c r="PB76" s="1"/>
      <c r="PC76" s="1"/>
      <c r="PD76" s="1"/>
      <c r="PE76" s="1"/>
      <c r="PF76" s="1"/>
      <c r="PG76" s="1"/>
      <c r="PH76" s="1"/>
      <c r="PI76" s="1"/>
      <c r="PJ76" s="1"/>
      <c r="PK76" s="1"/>
      <c r="PL76" s="1"/>
      <c r="PM76" s="1"/>
      <c r="PN76" s="1"/>
      <c r="PO76" s="1"/>
      <c r="PP76" s="1"/>
      <c r="PQ76" s="1"/>
      <c r="PR76" s="1"/>
      <c r="PS76" s="1"/>
      <c r="PT76" s="1"/>
      <c r="PU76" s="1"/>
      <c r="PV76" s="1"/>
      <c r="PW76" s="1"/>
      <c r="PX76" s="1"/>
      <c r="PY76" s="1"/>
      <c r="PZ76" s="1"/>
      <c r="QA76" s="1"/>
      <c r="QB76" s="1"/>
      <c r="QC76" s="1"/>
      <c r="QD76" s="1"/>
      <c r="QE76" s="1"/>
      <c r="QF76" s="1"/>
      <c r="QG76" s="1"/>
      <c r="QH76" s="1"/>
      <c r="QI76" s="1"/>
      <c r="QJ76" s="1"/>
      <c r="QK76" s="1"/>
      <c r="QL76" s="1"/>
      <c r="QM76" s="1"/>
      <c r="QN76" s="1"/>
      <c r="QO76" s="1"/>
      <c r="QP76" s="1"/>
      <c r="QQ76" s="1"/>
      <c r="QR76" s="1"/>
      <c r="QS76" s="1"/>
      <c r="QT76" s="1"/>
      <c r="QU76" s="1"/>
      <c r="QV76" s="1"/>
      <c r="QW76" s="1"/>
      <c r="QX76" s="1"/>
      <c r="QY76" s="1"/>
      <c r="QZ76" s="1"/>
      <c r="RA76" s="1"/>
      <c r="RB76" s="1"/>
      <c r="RC76" s="1"/>
      <c r="RD76" s="1"/>
      <c r="RE76" s="1"/>
      <c r="RF76" s="1"/>
      <c r="RG76" s="1"/>
      <c r="RH76" s="1"/>
      <c r="RI76" s="1"/>
      <c r="RJ76" s="1"/>
      <c r="RK76" s="1"/>
      <c r="RL76" s="1"/>
      <c r="RM76" s="1"/>
      <c r="RN76" s="1"/>
      <c r="RO76" s="1"/>
      <c r="RP76" s="1"/>
      <c r="RQ76" s="1"/>
      <c r="RR76" s="1"/>
      <c r="RS76" s="1"/>
      <c r="RT76" s="1"/>
      <c r="RU76" s="1"/>
      <c r="RV76" s="1"/>
      <c r="RW76" s="1"/>
      <c r="RX76" s="1"/>
      <c r="RY76" s="1"/>
      <c r="RZ76" s="1"/>
      <c r="SA76" s="1"/>
      <c r="SB76" s="1"/>
      <c r="SC76" s="1"/>
      <c r="SD76" s="1"/>
      <c r="SE76" s="1"/>
      <c r="SF76" s="1"/>
      <c r="SG76" s="1"/>
      <c r="SH76" s="1"/>
      <c r="SI76" s="1"/>
      <c r="SJ76" s="1"/>
      <c r="SK76" s="1"/>
      <c r="SL76" s="1"/>
      <c r="SM76" s="1"/>
      <c r="SN76" s="1"/>
      <c r="SO76" s="1"/>
      <c r="SP76" s="1"/>
      <c r="SQ76" s="1"/>
      <c r="SR76" s="1"/>
      <c r="SS76" s="1"/>
      <c r="ST76" s="1"/>
      <c r="SU76" s="1"/>
      <c r="SV76" s="1"/>
      <c r="SW76" s="1"/>
      <c r="SX76" s="1"/>
      <c r="SY76" s="1"/>
      <c r="SZ76" s="1"/>
      <c r="TA76" s="1"/>
      <c r="TB76" s="1"/>
      <c r="TC76" s="1"/>
      <c r="TD76" s="1"/>
      <c r="TE76" s="1"/>
      <c r="TF76" s="1"/>
      <c r="TG76" s="1"/>
      <c r="TH76" s="1"/>
      <c r="TI76" s="1"/>
      <c r="TJ76" s="1"/>
      <c r="TK76" s="1"/>
      <c r="TL76" s="1"/>
      <c r="TM76" s="1"/>
      <c r="TN76" s="1"/>
      <c r="TO76" s="1"/>
      <c r="TP76" s="1"/>
      <c r="TQ76" s="1"/>
      <c r="TR76" s="1"/>
      <c r="TS76" s="1"/>
      <c r="TT76" s="1"/>
      <c r="TU76" s="1"/>
      <c r="TV76" s="1"/>
      <c r="TW76" s="1"/>
      <c r="TX76" s="1"/>
      <c r="TY76" s="1"/>
      <c r="TZ76" s="1"/>
      <c r="UA76" s="1"/>
      <c r="UB76" s="1"/>
      <c r="UC76" s="1"/>
      <c r="UD76" s="1"/>
      <c r="UE76" s="1"/>
      <c r="UF76" s="1"/>
      <c r="UG76" s="1"/>
      <c r="UH76" s="1"/>
      <c r="UI76" s="1"/>
      <c r="UJ76" s="1"/>
      <c r="UK76" s="1"/>
      <c r="UL76" s="1"/>
      <c r="UM76" s="1"/>
      <c r="UN76" s="1"/>
      <c r="UO76" s="1"/>
      <c r="UP76" s="1"/>
      <c r="UQ76" s="1"/>
      <c r="UR76" s="1"/>
      <c r="US76" s="1"/>
      <c r="UT76" s="1"/>
      <c r="UU76" s="1"/>
      <c r="UV76" s="1"/>
      <c r="UW76" s="1"/>
      <c r="UX76" s="1"/>
      <c r="UY76" s="1"/>
      <c r="UZ76" s="1"/>
      <c r="VA76" s="1"/>
      <c r="VB76" s="1"/>
      <c r="VC76" s="1"/>
      <c r="VD76" s="1"/>
      <c r="VE76" s="1"/>
      <c r="VF76" s="1"/>
      <c r="VG76" s="1"/>
      <c r="VH76" s="1"/>
      <c r="VI76" s="1"/>
      <c r="VJ76" s="1"/>
      <c r="VK76" s="1"/>
      <c r="VL76" s="1"/>
      <c r="VM76" s="1"/>
      <c r="VN76" s="1"/>
      <c r="VO76" s="1"/>
      <c r="VP76" s="1"/>
      <c r="VQ76" s="1"/>
      <c r="VR76" s="1"/>
      <c r="VS76" s="1"/>
      <c r="VT76" s="1"/>
      <c r="VU76" s="1"/>
      <c r="VV76" s="1"/>
      <c r="VW76" s="1"/>
      <c r="VX76" s="1"/>
      <c r="VY76" s="1"/>
      <c r="VZ76" s="1"/>
      <c r="WA76" s="1"/>
      <c r="WB76" s="1"/>
      <c r="WC76" s="1"/>
      <c r="WD76" s="1"/>
      <c r="WE76" s="1"/>
      <c r="WF76" s="1"/>
      <c r="WG76" s="1"/>
      <c r="WH76" s="1"/>
      <c r="WI76" s="1"/>
      <c r="WJ76" s="1"/>
      <c r="WK76" s="1"/>
      <c r="WL76" s="1"/>
      <c r="WM76" s="1"/>
      <c r="WN76" s="1"/>
      <c r="WO76" s="1"/>
      <c r="WP76" s="1"/>
      <c r="WQ76" s="1"/>
      <c r="WR76" s="1"/>
      <c r="WS76" s="1"/>
      <c r="WT76" s="1"/>
      <c r="WU76" s="1"/>
      <c r="WV76" s="1"/>
      <c r="WW76" s="1"/>
      <c r="WX76" s="1"/>
      <c r="WY76" s="1"/>
      <c r="WZ76" s="1"/>
      <c r="XA76" s="1"/>
      <c r="XB76" s="1"/>
      <c r="XC76" s="1"/>
      <c r="XD76" s="1"/>
      <c r="XE76" s="1"/>
      <c r="XF76" s="1"/>
      <c r="XG76" s="1"/>
      <c r="XH76" s="1"/>
      <c r="XI76" s="1"/>
      <c r="XJ76" s="1"/>
      <c r="XK76" s="1"/>
      <c r="XL76" s="1"/>
      <c r="XM76" s="1"/>
      <c r="XN76" s="1"/>
      <c r="XO76" s="1"/>
      <c r="XP76" s="1"/>
      <c r="XQ76" s="1"/>
      <c r="XR76" s="1"/>
      <c r="XS76" s="1"/>
      <c r="XT76" s="1"/>
      <c r="XU76" s="1"/>
      <c r="XV76" s="1"/>
      <c r="XW76" s="1"/>
      <c r="XX76" s="1"/>
      <c r="XY76" s="1"/>
      <c r="XZ76" s="1"/>
      <c r="YA76" s="1"/>
      <c r="YB76" s="1"/>
      <c r="YC76" s="1"/>
      <c r="YD76" s="1"/>
      <c r="YE76" s="1"/>
      <c r="YF76" s="1"/>
      <c r="YG76" s="1"/>
      <c r="YH76" s="1"/>
      <c r="YI76" s="1"/>
      <c r="YJ76" s="1"/>
      <c r="YK76" s="1"/>
      <c r="YL76" s="1"/>
      <c r="YM76" s="1"/>
      <c r="YN76" s="1"/>
      <c r="YO76" s="1"/>
      <c r="YP76" s="1"/>
      <c r="YQ76" s="1"/>
      <c r="YR76" s="1"/>
      <c r="YS76" s="1"/>
      <c r="YT76" s="1"/>
      <c r="YU76" s="1"/>
      <c r="YV76" s="1"/>
      <c r="YW76" s="1"/>
      <c r="YX76" s="1"/>
      <c r="YY76" s="1"/>
      <c r="YZ76" s="1"/>
      <c r="ZA76" s="1"/>
      <c r="ZB76" s="1"/>
      <c r="ZC76" s="1"/>
      <c r="ZD76" s="1"/>
      <c r="ZE76" s="1"/>
      <c r="ZF76" s="1"/>
      <c r="ZG76" s="1"/>
      <c r="ZH76" s="1"/>
      <c r="ZI76" s="1"/>
      <c r="ZJ76" s="1"/>
      <c r="ZK76" s="1"/>
      <c r="ZL76" s="1"/>
      <c r="ZM76" s="1"/>
      <c r="ZN76" s="1"/>
      <c r="ZO76" s="1"/>
      <c r="ZP76" s="1"/>
      <c r="ZQ76" s="1"/>
      <c r="ZR76" s="1"/>
      <c r="ZS76" s="1"/>
      <c r="ZT76" s="1"/>
      <c r="ZU76" s="1"/>
      <c r="ZV76" s="1"/>
      <c r="ZW76" s="1"/>
      <c r="ZX76" s="1"/>
      <c r="ZY76" s="1"/>
      <c r="ZZ76" s="1"/>
      <c r="AAA76" s="1"/>
      <c r="AAB76" s="1"/>
      <c r="AAC76" s="1"/>
      <c r="AAD76" s="1"/>
      <c r="AAE76" s="1"/>
      <c r="AAF76" s="1"/>
      <c r="AAG76" s="1"/>
      <c r="AAH76" s="1"/>
      <c r="AAI76" s="1"/>
      <c r="AAJ76" s="1"/>
      <c r="AAK76" s="1"/>
      <c r="AAL76" s="1"/>
      <c r="AAM76" s="1"/>
      <c r="AAN76" s="1"/>
      <c r="AAO76" s="1"/>
      <c r="AAP76" s="1"/>
      <c r="AAQ76" s="1"/>
      <c r="AAR76" s="1"/>
      <c r="AAS76" s="1"/>
      <c r="AAT76" s="1"/>
      <c r="AAU76" s="1"/>
      <c r="AAV76" s="1"/>
      <c r="AAW76" s="1"/>
      <c r="AAX76" s="1"/>
      <c r="AAY76" s="1"/>
      <c r="AAZ76" s="1"/>
      <c r="ABA76" s="1"/>
      <c r="ABB76" s="1"/>
      <c r="ABC76" s="1"/>
      <c r="ABD76" s="1"/>
      <c r="ABE76" s="1"/>
      <c r="ABF76" s="1"/>
      <c r="ABG76" s="1"/>
      <c r="ABH76" s="1"/>
      <c r="ABI76" s="1"/>
      <c r="ABJ76" s="1"/>
      <c r="ABK76" s="1"/>
      <c r="ABL76" s="1"/>
      <c r="ABM76" s="1"/>
      <c r="ABN76" s="1"/>
      <c r="ABO76" s="1"/>
      <c r="ABP76" s="1"/>
      <c r="ABQ76" s="1"/>
      <c r="ABR76" s="1"/>
      <c r="ABS76" s="1"/>
      <c r="ABT76" s="1"/>
      <c r="ABU76" s="1"/>
      <c r="ABV76" s="1"/>
      <c r="ABW76" s="1"/>
      <c r="ABX76" s="1"/>
      <c r="ABY76" s="1"/>
      <c r="ABZ76" s="1"/>
      <c r="ACA76" s="1"/>
      <c r="ACB76" s="1"/>
      <c r="ACC76" s="1"/>
      <c r="ACD76" s="1"/>
      <c r="ACE76" s="1"/>
      <c r="ACF76" s="1"/>
      <c r="ACG76" s="1"/>
      <c r="ACH76" s="1"/>
      <c r="ACI76" s="1"/>
      <c r="ACJ76" s="1"/>
      <c r="ACK76" s="1"/>
      <c r="ACL76" s="1"/>
      <c r="ACM76" s="1"/>
      <c r="ACN76" s="1"/>
      <c r="ACO76" s="1"/>
      <c r="ACP76" s="1"/>
      <c r="ACQ76" s="1"/>
      <c r="ACR76" s="1"/>
      <c r="ACS76" s="1"/>
      <c r="ACT76" s="1"/>
      <c r="ACU76" s="1"/>
      <c r="ACV76" s="1"/>
      <c r="ACW76" s="1"/>
      <c r="ACX76" s="1"/>
      <c r="ACY76" s="1"/>
      <c r="ACZ76" s="1"/>
      <c r="ADA76" s="1"/>
      <c r="ADB76" s="1"/>
      <c r="ADC76" s="1"/>
      <c r="ADD76" s="1"/>
      <c r="ADE76" s="1"/>
      <c r="ADF76" s="1"/>
      <c r="ADG76" s="1"/>
      <c r="ADH76" s="1"/>
      <c r="ADI76" s="1"/>
      <c r="ADJ76" s="1"/>
      <c r="ADK76" s="1"/>
      <c r="ADL76" s="1"/>
      <c r="ADM76" s="1"/>
      <c r="ADN76" s="1"/>
      <c r="ADO76" s="1"/>
      <c r="ADP76" s="1"/>
      <c r="ADQ76" s="1"/>
      <c r="ADR76" s="1"/>
      <c r="ADS76" s="1"/>
      <c r="ADT76" s="1"/>
      <c r="ADU76" s="1"/>
      <c r="ADV76" s="1"/>
      <c r="ADW76" s="1"/>
      <c r="ADX76" s="1"/>
      <c r="ADY76" s="1"/>
      <c r="ADZ76" s="1"/>
      <c r="AEA76" s="1"/>
      <c r="AEB76" s="1"/>
      <c r="AEC76" s="1"/>
      <c r="AED76" s="1"/>
      <c r="AEE76" s="1"/>
      <c r="AEF76" s="1"/>
      <c r="AEG76" s="1"/>
      <c r="AEH76" s="1"/>
      <c r="AEI76" s="1"/>
      <c r="AEJ76" s="1"/>
      <c r="AEK76" s="1"/>
      <c r="AEL76" s="1"/>
      <c r="AEM76" s="1"/>
      <c r="AEN76" s="1"/>
      <c r="AEO76" s="1"/>
      <c r="AEP76" s="1"/>
      <c r="AEQ76" s="1"/>
      <c r="AER76" s="1"/>
      <c r="AES76" s="1"/>
      <c r="AET76" s="1"/>
      <c r="AEU76" s="1"/>
      <c r="AEV76" s="1"/>
      <c r="AEW76" s="1"/>
      <c r="AEX76" s="1"/>
      <c r="AEY76" s="1"/>
    </row>
    <row r="77" spans="1:831" s="10" customFormat="1" ht="18" x14ac:dyDescent="0.2">
      <c r="A77" s="29"/>
      <c r="B77" s="53"/>
      <c r="C77" s="51"/>
      <c r="D77" s="52"/>
      <c r="F77" s="10" t="s">
        <v>73</v>
      </c>
      <c r="G77" s="10">
        <v>4</v>
      </c>
      <c r="H77" s="53"/>
      <c r="I77" s="51"/>
      <c r="J77" s="52"/>
      <c r="K77" s="53"/>
      <c r="L77" s="51"/>
      <c r="M77" s="52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  <c r="ND77" s="1"/>
      <c r="NE77" s="1"/>
      <c r="NF77" s="1"/>
      <c r="NG77" s="1"/>
      <c r="NH77" s="1"/>
      <c r="NI77" s="1"/>
      <c r="NJ77" s="1"/>
      <c r="NK77" s="1"/>
      <c r="NL77" s="1"/>
      <c r="NM77" s="1"/>
      <c r="NN77" s="1"/>
      <c r="NO77" s="1"/>
      <c r="NP77" s="1"/>
      <c r="NQ77" s="1"/>
      <c r="NR77" s="1"/>
      <c r="NS77" s="1"/>
      <c r="NT77" s="1"/>
      <c r="NU77" s="1"/>
      <c r="NV77" s="1"/>
      <c r="NW77" s="1"/>
      <c r="NX77" s="1"/>
      <c r="NY77" s="1"/>
      <c r="NZ77" s="1"/>
      <c r="OA77" s="1"/>
      <c r="OB77" s="1"/>
      <c r="OC77" s="1"/>
      <c r="OD77" s="1"/>
      <c r="OE77" s="1"/>
      <c r="OF77" s="1"/>
      <c r="OG77" s="1"/>
      <c r="OH77" s="1"/>
      <c r="OI77" s="1"/>
      <c r="OJ77" s="1"/>
      <c r="OK77" s="1"/>
      <c r="OL77" s="1"/>
      <c r="OM77" s="1"/>
      <c r="ON77" s="1"/>
      <c r="OO77" s="1"/>
      <c r="OP77" s="1"/>
      <c r="OQ77" s="1"/>
      <c r="OR77" s="1"/>
      <c r="OS77" s="1"/>
      <c r="OT77" s="1"/>
      <c r="OU77" s="1"/>
      <c r="OV77" s="1"/>
      <c r="OW77" s="1"/>
      <c r="OX77" s="1"/>
      <c r="OY77" s="1"/>
      <c r="OZ77" s="1"/>
      <c r="PA77" s="1"/>
      <c r="PB77" s="1"/>
      <c r="PC77" s="1"/>
      <c r="PD77" s="1"/>
      <c r="PE77" s="1"/>
      <c r="PF77" s="1"/>
      <c r="PG77" s="1"/>
      <c r="PH77" s="1"/>
      <c r="PI77" s="1"/>
      <c r="PJ77" s="1"/>
      <c r="PK77" s="1"/>
      <c r="PL77" s="1"/>
      <c r="PM77" s="1"/>
      <c r="PN77" s="1"/>
      <c r="PO77" s="1"/>
      <c r="PP77" s="1"/>
      <c r="PQ77" s="1"/>
      <c r="PR77" s="1"/>
      <c r="PS77" s="1"/>
      <c r="PT77" s="1"/>
      <c r="PU77" s="1"/>
      <c r="PV77" s="1"/>
      <c r="PW77" s="1"/>
      <c r="PX77" s="1"/>
      <c r="PY77" s="1"/>
      <c r="PZ77" s="1"/>
      <c r="QA77" s="1"/>
      <c r="QB77" s="1"/>
      <c r="QC77" s="1"/>
      <c r="QD77" s="1"/>
      <c r="QE77" s="1"/>
      <c r="QF77" s="1"/>
      <c r="QG77" s="1"/>
      <c r="QH77" s="1"/>
      <c r="QI77" s="1"/>
      <c r="QJ77" s="1"/>
      <c r="QK77" s="1"/>
      <c r="QL77" s="1"/>
      <c r="QM77" s="1"/>
      <c r="QN77" s="1"/>
      <c r="QO77" s="1"/>
      <c r="QP77" s="1"/>
      <c r="QQ77" s="1"/>
      <c r="QR77" s="1"/>
      <c r="QS77" s="1"/>
      <c r="QT77" s="1"/>
      <c r="QU77" s="1"/>
      <c r="QV77" s="1"/>
      <c r="QW77" s="1"/>
      <c r="QX77" s="1"/>
      <c r="QY77" s="1"/>
      <c r="QZ77" s="1"/>
      <c r="RA77" s="1"/>
      <c r="RB77" s="1"/>
      <c r="RC77" s="1"/>
      <c r="RD77" s="1"/>
      <c r="RE77" s="1"/>
      <c r="RF77" s="1"/>
      <c r="RG77" s="1"/>
      <c r="RH77" s="1"/>
      <c r="RI77" s="1"/>
      <c r="RJ77" s="1"/>
      <c r="RK77" s="1"/>
      <c r="RL77" s="1"/>
      <c r="RM77" s="1"/>
      <c r="RN77" s="1"/>
      <c r="RO77" s="1"/>
      <c r="RP77" s="1"/>
      <c r="RQ77" s="1"/>
      <c r="RR77" s="1"/>
      <c r="RS77" s="1"/>
      <c r="RT77" s="1"/>
      <c r="RU77" s="1"/>
      <c r="RV77" s="1"/>
      <c r="RW77" s="1"/>
      <c r="RX77" s="1"/>
      <c r="RY77" s="1"/>
      <c r="RZ77" s="1"/>
      <c r="SA77" s="1"/>
      <c r="SB77" s="1"/>
      <c r="SC77" s="1"/>
      <c r="SD77" s="1"/>
      <c r="SE77" s="1"/>
      <c r="SF77" s="1"/>
      <c r="SG77" s="1"/>
      <c r="SH77" s="1"/>
      <c r="SI77" s="1"/>
      <c r="SJ77" s="1"/>
      <c r="SK77" s="1"/>
      <c r="SL77" s="1"/>
      <c r="SM77" s="1"/>
      <c r="SN77" s="1"/>
      <c r="SO77" s="1"/>
      <c r="SP77" s="1"/>
      <c r="SQ77" s="1"/>
      <c r="SR77" s="1"/>
      <c r="SS77" s="1"/>
      <c r="ST77" s="1"/>
      <c r="SU77" s="1"/>
      <c r="SV77" s="1"/>
      <c r="SW77" s="1"/>
      <c r="SX77" s="1"/>
      <c r="SY77" s="1"/>
      <c r="SZ77" s="1"/>
      <c r="TA77" s="1"/>
      <c r="TB77" s="1"/>
      <c r="TC77" s="1"/>
      <c r="TD77" s="1"/>
      <c r="TE77" s="1"/>
      <c r="TF77" s="1"/>
      <c r="TG77" s="1"/>
      <c r="TH77" s="1"/>
      <c r="TI77" s="1"/>
      <c r="TJ77" s="1"/>
      <c r="TK77" s="1"/>
      <c r="TL77" s="1"/>
      <c r="TM77" s="1"/>
      <c r="TN77" s="1"/>
      <c r="TO77" s="1"/>
      <c r="TP77" s="1"/>
      <c r="TQ77" s="1"/>
      <c r="TR77" s="1"/>
      <c r="TS77" s="1"/>
      <c r="TT77" s="1"/>
      <c r="TU77" s="1"/>
      <c r="TV77" s="1"/>
      <c r="TW77" s="1"/>
      <c r="TX77" s="1"/>
      <c r="TY77" s="1"/>
      <c r="TZ77" s="1"/>
      <c r="UA77" s="1"/>
      <c r="UB77" s="1"/>
      <c r="UC77" s="1"/>
      <c r="UD77" s="1"/>
      <c r="UE77" s="1"/>
      <c r="UF77" s="1"/>
      <c r="UG77" s="1"/>
      <c r="UH77" s="1"/>
      <c r="UI77" s="1"/>
      <c r="UJ77" s="1"/>
      <c r="UK77" s="1"/>
      <c r="UL77" s="1"/>
      <c r="UM77" s="1"/>
      <c r="UN77" s="1"/>
      <c r="UO77" s="1"/>
      <c r="UP77" s="1"/>
      <c r="UQ77" s="1"/>
      <c r="UR77" s="1"/>
      <c r="US77" s="1"/>
      <c r="UT77" s="1"/>
      <c r="UU77" s="1"/>
      <c r="UV77" s="1"/>
      <c r="UW77" s="1"/>
      <c r="UX77" s="1"/>
      <c r="UY77" s="1"/>
      <c r="UZ77" s="1"/>
      <c r="VA77" s="1"/>
      <c r="VB77" s="1"/>
      <c r="VC77" s="1"/>
      <c r="VD77" s="1"/>
      <c r="VE77" s="1"/>
      <c r="VF77" s="1"/>
      <c r="VG77" s="1"/>
      <c r="VH77" s="1"/>
      <c r="VI77" s="1"/>
      <c r="VJ77" s="1"/>
      <c r="VK77" s="1"/>
      <c r="VL77" s="1"/>
      <c r="VM77" s="1"/>
      <c r="VN77" s="1"/>
      <c r="VO77" s="1"/>
      <c r="VP77" s="1"/>
      <c r="VQ77" s="1"/>
      <c r="VR77" s="1"/>
      <c r="VS77" s="1"/>
      <c r="VT77" s="1"/>
      <c r="VU77" s="1"/>
      <c r="VV77" s="1"/>
      <c r="VW77" s="1"/>
      <c r="VX77" s="1"/>
      <c r="VY77" s="1"/>
      <c r="VZ77" s="1"/>
      <c r="WA77" s="1"/>
      <c r="WB77" s="1"/>
      <c r="WC77" s="1"/>
      <c r="WD77" s="1"/>
      <c r="WE77" s="1"/>
      <c r="WF77" s="1"/>
      <c r="WG77" s="1"/>
      <c r="WH77" s="1"/>
      <c r="WI77" s="1"/>
      <c r="WJ77" s="1"/>
      <c r="WK77" s="1"/>
      <c r="WL77" s="1"/>
      <c r="WM77" s="1"/>
      <c r="WN77" s="1"/>
      <c r="WO77" s="1"/>
      <c r="WP77" s="1"/>
      <c r="WQ77" s="1"/>
      <c r="WR77" s="1"/>
      <c r="WS77" s="1"/>
      <c r="WT77" s="1"/>
      <c r="WU77" s="1"/>
      <c r="WV77" s="1"/>
      <c r="WW77" s="1"/>
      <c r="WX77" s="1"/>
      <c r="WY77" s="1"/>
      <c r="WZ77" s="1"/>
      <c r="XA77" s="1"/>
      <c r="XB77" s="1"/>
      <c r="XC77" s="1"/>
      <c r="XD77" s="1"/>
      <c r="XE77" s="1"/>
      <c r="XF77" s="1"/>
      <c r="XG77" s="1"/>
      <c r="XH77" s="1"/>
      <c r="XI77" s="1"/>
      <c r="XJ77" s="1"/>
      <c r="XK77" s="1"/>
      <c r="XL77" s="1"/>
      <c r="XM77" s="1"/>
      <c r="XN77" s="1"/>
      <c r="XO77" s="1"/>
      <c r="XP77" s="1"/>
      <c r="XQ77" s="1"/>
      <c r="XR77" s="1"/>
      <c r="XS77" s="1"/>
      <c r="XT77" s="1"/>
      <c r="XU77" s="1"/>
      <c r="XV77" s="1"/>
      <c r="XW77" s="1"/>
      <c r="XX77" s="1"/>
      <c r="XY77" s="1"/>
      <c r="XZ77" s="1"/>
      <c r="YA77" s="1"/>
      <c r="YB77" s="1"/>
      <c r="YC77" s="1"/>
      <c r="YD77" s="1"/>
      <c r="YE77" s="1"/>
      <c r="YF77" s="1"/>
      <c r="YG77" s="1"/>
      <c r="YH77" s="1"/>
      <c r="YI77" s="1"/>
      <c r="YJ77" s="1"/>
      <c r="YK77" s="1"/>
      <c r="YL77" s="1"/>
      <c r="YM77" s="1"/>
      <c r="YN77" s="1"/>
      <c r="YO77" s="1"/>
      <c r="YP77" s="1"/>
      <c r="YQ77" s="1"/>
      <c r="YR77" s="1"/>
      <c r="YS77" s="1"/>
      <c r="YT77" s="1"/>
      <c r="YU77" s="1"/>
      <c r="YV77" s="1"/>
      <c r="YW77" s="1"/>
      <c r="YX77" s="1"/>
      <c r="YY77" s="1"/>
      <c r="YZ77" s="1"/>
      <c r="ZA77" s="1"/>
      <c r="ZB77" s="1"/>
      <c r="ZC77" s="1"/>
      <c r="ZD77" s="1"/>
      <c r="ZE77" s="1"/>
      <c r="ZF77" s="1"/>
      <c r="ZG77" s="1"/>
      <c r="ZH77" s="1"/>
      <c r="ZI77" s="1"/>
      <c r="ZJ77" s="1"/>
      <c r="ZK77" s="1"/>
      <c r="ZL77" s="1"/>
      <c r="ZM77" s="1"/>
      <c r="ZN77" s="1"/>
      <c r="ZO77" s="1"/>
      <c r="ZP77" s="1"/>
      <c r="ZQ77" s="1"/>
      <c r="ZR77" s="1"/>
      <c r="ZS77" s="1"/>
      <c r="ZT77" s="1"/>
      <c r="ZU77" s="1"/>
      <c r="ZV77" s="1"/>
      <c r="ZW77" s="1"/>
      <c r="ZX77" s="1"/>
      <c r="ZY77" s="1"/>
      <c r="ZZ77" s="1"/>
      <c r="AAA77" s="1"/>
      <c r="AAB77" s="1"/>
      <c r="AAC77" s="1"/>
      <c r="AAD77" s="1"/>
      <c r="AAE77" s="1"/>
      <c r="AAF77" s="1"/>
      <c r="AAG77" s="1"/>
      <c r="AAH77" s="1"/>
      <c r="AAI77" s="1"/>
      <c r="AAJ77" s="1"/>
      <c r="AAK77" s="1"/>
      <c r="AAL77" s="1"/>
      <c r="AAM77" s="1"/>
      <c r="AAN77" s="1"/>
      <c r="AAO77" s="1"/>
      <c r="AAP77" s="1"/>
      <c r="AAQ77" s="1"/>
      <c r="AAR77" s="1"/>
      <c r="AAS77" s="1"/>
      <c r="AAT77" s="1"/>
      <c r="AAU77" s="1"/>
      <c r="AAV77" s="1"/>
      <c r="AAW77" s="1"/>
      <c r="AAX77" s="1"/>
      <c r="AAY77" s="1"/>
      <c r="AAZ77" s="1"/>
      <c r="ABA77" s="1"/>
      <c r="ABB77" s="1"/>
      <c r="ABC77" s="1"/>
      <c r="ABD77" s="1"/>
      <c r="ABE77" s="1"/>
      <c r="ABF77" s="1"/>
      <c r="ABG77" s="1"/>
      <c r="ABH77" s="1"/>
      <c r="ABI77" s="1"/>
      <c r="ABJ77" s="1"/>
      <c r="ABK77" s="1"/>
      <c r="ABL77" s="1"/>
      <c r="ABM77" s="1"/>
      <c r="ABN77" s="1"/>
      <c r="ABO77" s="1"/>
      <c r="ABP77" s="1"/>
      <c r="ABQ77" s="1"/>
      <c r="ABR77" s="1"/>
      <c r="ABS77" s="1"/>
      <c r="ABT77" s="1"/>
      <c r="ABU77" s="1"/>
      <c r="ABV77" s="1"/>
      <c r="ABW77" s="1"/>
      <c r="ABX77" s="1"/>
      <c r="ABY77" s="1"/>
      <c r="ABZ77" s="1"/>
      <c r="ACA77" s="1"/>
      <c r="ACB77" s="1"/>
      <c r="ACC77" s="1"/>
      <c r="ACD77" s="1"/>
      <c r="ACE77" s="1"/>
      <c r="ACF77" s="1"/>
      <c r="ACG77" s="1"/>
      <c r="ACH77" s="1"/>
      <c r="ACI77" s="1"/>
      <c r="ACJ77" s="1"/>
      <c r="ACK77" s="1"/>
      <c r="ACL77" s="1"/>
      <c r="ACM77" s="1"/>
      <c r="ACN77" s="1"/>
      <c r="ACO77" s="1"/>
      <c r="ACP77" s="1"/>
      <c r="ACQ77" s="1"/>
      <c r="ACR77" s="1"/>
      <c r="ACS77" s="1"/>
      <c r="ACT77" s="1"/>
      <c r="ACU77" s="1"/>
      <c r="ACV77" s="1"/>
      <c r="ACW77" s="1"/>
      <c r="ACX77" s="1"/>
      <c r="ACY77" s="1"/>
      <c r="ACZ77" s="1"/>
      <c r="ADA77" s="1"/>
      <c r="ADB77" s="1"/>
      <c r="ADC77" s="1"/>
      <c r="ADD77" s="1"/>
      <c r="ADE77" s="1"/>
      <c r="ADF77" s="1"/>
      <c r="ADG77" s="1"/>
      <c r="ADH77" s="1"/>
      <c r="ADI77" s="1"/>
      <c r="ADJ77" s="1"/>
      <c r="ADK77" s="1"/>
      <c r="ADL77" s="1"/>
      <c r="ADM77" s="1"/>
      <c r="ADN77" s="1"/>
      <c r="ADO77" s="1"/>
      <c r="ADP77" s="1"/>
      <c r="ADQ77" s="1"/>
      <c r="ADR77" s="1"/>
      <c r="ADS77" s="1"/>
      <c r="ADT77" s="1"/>
      <c r="ADU77" s="1"/>
      <c r="ADV77" s="1"/>
      <c r="ADW77" s="1"/>
      <c r="ADX77" s="1"/>
      <c r="ADY77" s="1"/>
      <c r="ADZ77" s="1"/>
      <c r="AEA77" s="1"/>
      <c r="AEB77" s="1"/>
      <c r="AEC77" s="1"/>
      <c r="AED77" s="1"/>
      <c r="AEE77" s="1"/>
      <c r="AEF77" s="1"/>
      <c r="AEG77" s="1"/>
      <c r="AEH77" s="1"/>
      <c r="AEI77" s="1"/>
      <c r="AEJ77" s="1"/>
      <c r="AEK77" s="1"/>
      <c r="AEL77" s="1"/>
      <c r="AEM77" s="1"/>
      <c r="AEN77" s="1"/>
      <c r="AEO77" s="1"/>
      <c r="AEP77" s="1"/>
      <c r="AEQ77" s="1"/>
      <c r="AER77" s="1"/>
      <c r="AES77" s="1"/>
      <c r="AET77" s="1"/>
      <c r="AEU77" s="1"/>
      <c r="AEV77" s="1"/>
      <c r="AEW77" s="1"/>
      <c r="AEX77" s="1"/>
      <c r="AEY77" s="1"/>
    </row>
    <row r="78" spans="1:831" s="12" customFormat="1" ht="18" x14ac:dyDescent="0.2">
      <c r="A78" s="30"/>
      <c r="B78" s="67"/>
      <c r="C78" s="68"/>
      <c r="D78" s="69"/>
      <c r="F78" s="12" t="s">
        <v>74</v>
      </c>
      <c r="G78" s="12">
        <v>4</v>
      </c>
      <c r="H78" s="67"/>
      <c r="I78" s="68"/>
      <c r="J78" s="69"/>
      <c r="K78" s="67"/>
      <c r="L78" s="68"/>
      <c r="M78" s="69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  <c r="NE78" s="1"/>
      <c r="NF78" s="1"/>
      <c r="NG78" s="1"/>
      <c r="NH78" s="1"/>
      <c r="NI78" s="1"/>
      <c r="NJ78" s="1"/>
      <c r="NK78" s="1"/>
      <c r="NL78" s="1"/>
      <c r="NM78" s="1"/>
      <c r="NN78" s="1"/>
      <c r="NO78" s="1"/>
      <c r="NP78" s="1"/>
      <c r="NQ78" s="1"/>
      <c r="NR78" s="1"/>
      <c r="NS78" s="1"/>
      <c r="NT78" s="1"/>
      <c r="NU78" s="1"/>
      <c r="NV78" s="1"/>
      <c r="NW78" s="1"/>
      <c r="NX78" s="1"/>
      <c r="NY78" s="1"/>
      <c r="NZ78" s="1"/>
      <c r="OA78" s="1"/>
      <c r="OB78" s="1"/>
      <c r="OC78" s="1"/>
      <c r="OD78" s="1"/>
      <c r="OE78" s="1"/>
      <c r="OF78" s="1"/>
      <c r="OG78" s="1"/>
      <c r="OH78" s="1"/>
      <c r="OI78" s="1"/>
      <c r="OJ78" s="1"/>
      <c r="OK78" s="1"/>
      <c r="OL78" s="1"/>
      <c r="OM78" s="1"/>
      <c r="ON78" s="1"/>
      <c r="OO78" s="1"/>
      <c r="OP78" s="1"/>
      <c r="OQ78" s="1"/>
      <c r="OR78" s="1"/>
      <c r="OS78" s="1"/>
      <c r="OT78" s="1"/>
      <c r="OU78" s="1"/>
      <c r="OV78" s="1"/>
      <c r="OW78" s="1"/>
      <c r="OX78" s="1"/>
      <c r="OY78" s="1"/>
      <c r="OZ78" s="1"/>
      <c r="PA78" s="1"/>
      <c r="PB78" s="1"/>
      <c r="PC78" s="1"/>
      <c r="PD78" s="1"/>
      <c r="PE78" s="1"/>
      <c r="PF78" s="1"/>
      <c r="PG78" s="1"/>
      <c r="PH78" s="1"/>
      <c r="PI78" s="1"/>
      <c r="PJ78" s="1"/>
      <c r="PK78" s="1"/>
      <c r="PL78" s="1"/>
      <c r="PM78" s="1"/>
      <c r="PN78" s="1"/>
      <c r="PO78" s="1"/>
      <c r="PP78" s="1"/>
      <c r="PQ78" s="1"/>
      <c r="PR78" s="1"/>
      <c r="PS78" s="1"/>
      <c r="PT78" s="1"/>
      <c r="PU78" s="1"/>
      <c r="PV78" s="1"/>
      <c r="PW78" s="1"/>
      <c r="PX78" s="1"/>
      <c r="PY78" s="1"/>
      <c r="PZ78" s="1"/>
      <c r="QA78" s="1"/>
      <c r="QB78" s="1"/>
      <c r="QC78" s="1"/>
      <c r="QD78" s="1"/>
      <c r="QE78" s="1"/>
      <c r="QF78" s="1"/>
      <c r="QG78" s="1"/>
      <c r="QH78" s="1"/>
      <c r="QI78" s="1"/>
      <c r="QJ78" s="1"/>
      <c r="QK78" s="1"/>
      <c r="QL78" s="1"/>
      <c r="QM78" s="1"/>
      <c r="QN78" s="1"/>
      <c r="QO78" s="1"/>
      <c r="QP78" s="1"/>
      <c r="QQ78" s="1"/>
      <c r="QR78" s="1"/>
      <c r="QS78" s="1"/>
      <c r="QT78" s="1"/>
      <c r="QU78" s="1"/>
      <c r="QV78" s="1"/>
      <c r="QW78" s="1"/>
      <c r="QX78" s="1"/>
      <c r="QY78" s="1"/>
      <c r="QZ78" s="1"/>
      <c r="RA78" s="1"/>
      <c r="RB78" s="1"/>
      <c r="RC78" s="1"/>
      <c r="RD78" s="1"/>
      <c r="RE78" s="1"/>
      <c r="RF78" s="1"/>
      <c r="RG78" s="1"/>
      <c r="RH78" s="1"/>
      <c r="RI78" s="1"/>
      <c r="RJ78" s="1"/>
      <c r="RK78" s="1"/>
      <c r="RL78" s="1"/>
      <c r="RM78" s="1"/>
      <c r="RN78" s="1"/>
      <c r="RO78" s="1"/>
      <c r="RP78" s="1"/>
      <c r="RQ78" s="1"/>
      <c r="RR78" s="1"/>
      <c r="RS78" s="1"/>
      <c r="RT78" s="1"/>
      <c r="RU78" s="1"/>
      <c r="RV78" s="1"/>
      <c r="RW78" s="1"/>
      <c r="RX78" s="1"/>
      <c r="RY78" s="1"/>
      <c r="RZ78" s="1"/>
      <c r="SA78" s="1"/>
      <c r="SB78" s="1"/>
      <c r="SC78" s="1"/>
      <c r="SD78" s="1"/>
      <c r="SE78" s="1"/>
      <c r="SF78" s="1"/>
      <c r="SG78" s="1"/>
      <c r="SH78" s="1"/>
      <c r="SI78" s="1"/>
      <c r="SJ78" s="1"/>
      <c r="SK78" s="1"/>
      <c r="SL78" s="1"/>
      <c r="SM78" s="1"/>
      <c r="SN78" s="1"/>
      <c r="SO78" s="1"/>
      <c r="SP78" s="1"/>
      <c r="SQ78" s="1"/>
      <c r="SR78" s="1"/>
      <c r="SS78" s="1"/>
      <c r="ST78" s="1"/>
      <c r="SU78" s="1"/>
      <c r="SV78" s="1"/>
      <c r="SW78" s="1"/>
      <c r="SX78" s="1"/>
      <c r="SY78" s="1"/>
      <c r="SZ78" s="1"/>
      <c r="TA78" s="1"/>
      <c r="TB78" s="1"/>
      <c r="TC78" s="1"/>
      <c r="TD78" s="1"/>
      <c r="TE78" s="1"/>
      <c r="TF78" s="1"/>
      <c r="TG78" s="1"/>
      <c r="TH78" s="1"/>
      <c r="TI78" s="1"/>
      <c r="TJ78" s="1"/>
      <c r="TK78" s="1"/>
      <c r="TL78" s="1"/>
      <c r="TM78" s="1"/>
      <c r="TN78" s="1"/>
      <c r="TO78" s="1"/>
      <c r="TP78" s="1"/>
      <c r="TQ78" s="1"/>
      <c r="TR78" s="1"/>
      <c r="TS78" s="1"/>
      <c r="TT78" s="1"/>
      <c r="TU78" s="1"/>
      <c r="TV78" s="1"/>
      <c r="TW78" s="1"/>
      <c r="TX78" s="1"/>
      <c r="TY78" s="1"/>
      <c r="TZ78" s="1"/>
      <c r="UA78" s="1"/>
      <c r="UB78" s="1"/>
      <c r="UC78" s="1"/>
      <c r="UD78" s="1"/>
      <c r="UE78" s="1"/>
      <c r="UF78" s="1"/>
      <c r="UG78" s="1"/>
      <c r="UH78" s="1"/>
      <c r="UI78" s="1"/>
      <c r="UJ78" s="1"/>
      <c r="UK78" s="1"/>
      <c r="UL78" s="1"/>
      <c r="UM78" s="1"/>
      <c r="UN78" s="1"/>
      <c r="UO78" s="1"/>
      <c r="UP78" s="1"/>
      <c r="UQ78" s="1"/>
      <c r="UR78" s="1"/>
      <c r="US78" s="1"/>
      <c r="UT78" s="1"/>
      <c r="UU78" s="1"/>
      <c r="UV78" s="1"/>
      <c r="UW78" s="1"/>
      <c r="UX78" s="1"/>
      <c r="UY78" s="1"/>
      <c r="UZ78" s="1"/>
      <c r="VA78" s="1"/>
      <c r="VB78" s="1"/>
      <c r="VC78" s="1"/>
      <c r="VD78" s="1"/>
      <c r="VE78" s="1"/>
      <c r="VF78" s="1"/>
      <c r="VG78" s="1"/>
      <c r="VH78" s="1"/>
      <c r="VI78" s="1"/>
      <c r="VJ78" s="1"/>
      <c r="VK78" s="1"/>
      <c r="VL78" s="1"/>
      <c r="VM78" s="1"/>
      <c r="VN78" s="1"/>
      <c r="VO78" s="1"/>
      <c r="VP78" s="1"/>
      <c r="VQ78" s="1"/>
      <c r="VR78" s="1"/>
      <c r="VS78" s="1"/>
      <c r="VT78" s="1"/>
      <c r="VU78" s="1"/>
      <c r="VV78" s="1"/>
      <c r="VW78" s="1"/>
      <c r="VX78" s="1"/>
      <c r="VY78" s="1"/>
      <c r="VZ78" s="1"/>
      <c r="WA78" s="1"/>
      <c r="WB78" s="1"/>
      <c r="WC78" s="1"/>
      <c r="WD78" s="1"/>
      <c r="WE78" s="1"/>
      <c r="WF78" s="1"/>
      <c r="WG78" s="1"/>
      <c r="WH78" s="1"/>
      <c r="WI78" s="1"/>
      <c r="WJ78" s="1"/>
      <c r="WK78" s="1"/>
      <c r="WL78" s="1"/>
      <c r="WM78" s="1"/>
      <c r="WN78" s="1"/>
      <c r="WO78" s="1"/>
      <c r="WP78" s="1"/>
      <c r="WQ78" s="1"/>
      <c r="WR78" s="1"/>
      <c r="WS78" s="1"/>
      <c r="WT78" s="1"/>
      <c r="WU78" s="1"/>
      <c r="WV78" s="1"/>
      <c r="WW78" s="1"/>
      <c r="WX78" s="1"/>
      <c r="WY78" s="1"/>
      <c r="WZ78" s="1"/>
      <c r="XA78" s="1"/>
      <c r="XB78" s="1"/>
      <c r="XC78" s="1"/>
      <c r="XD78" s="1"/>
      <c r="XE78" s="1"/>
      <c r="XF78" s="1"/>
      <c r="XG78" s="1"/>
      <c r="XH78" s="1"/>
      <c r="XI78" s="1"/>
      <c r="XJ78" s="1"/>
      <c r="XK78" s="1"/>
      <c r="XL78" s="1"/>
      <c r="XM78" s="1"/>
      <c r="XN78" s="1"/>
      <c r="XO78" s="1"/>
      <c r="XP78" s="1"/>
      <c r="XQ78" s="1"/>
      <c r="XR78" s="1"/>
      <c r="XS78" s="1"/>
      <c r="XT78" s="1"/>
      <c r="XU78" s="1"/>
      <c r="XV78" s="1"/>
      <c r="XW78" s="1"/>
      <c r="XX78" s="1"/>
      <c r="XY78" s="1"/>
      <c r="XZ78" s="1"/>
      <c r="YA78" s="1"/>
      <c r="YB78" s="1"/>
      <c r="YC78" s="1"/>
      <c r="YD78" s="1"/>
      <c r="YE78" s="1"/>
      <c r="YF78" s="1"/>
      <c r="YG78" s="1"/>
      <c r="YH78" s="1"/>
      <c r="YI78" s="1"/>
      <c r="YJ78" s="1"/>
      <c r="YK78" s="1"/>
      <c r="YL78" s="1"/>
      <c r="YM78" s="1"/>
      <c r="YN78" s="1"/>
      <c r="YO78" s="1"/>
      <c r="YP78" s="1"/>
      <c r="YQ78" s="1"/>
      <c r="YR78" s="1"/>
      <c r="YS78" s="1"/>
      <c r="YT78" s="1"/>
      <c r="YU78" s="1"/>
      <c r="YV78" s="1"/>
      <c r="YW78" s="1"/>
      <c r="YX78" s="1"/>
      <c r="YY78" s="1"/>
      <c r="YZ78" s="1"/>
      <c r="ZA78" s="1"/>
      <c r="ZB78" s="1"/>
      <c r="ZC78" s="1"/>
      <c r="ZD78" s="1"/>
      <c r="ZE78" s="1"/>
      <c r="ZF78" s="1"/>
      <c r="ZG78" s="1"/>
      <c r="ZH78" s="1"/>
      <c r="ZI78" s="1"/>
      <c r="ZJ78" s="1"/>
      <c r="ZK78" s="1"/>
      <c r="ZL78" s="1"/>
      <c r="ZM78" s="1"/>
      <c r="ZN78" s="1"/>
      <c r="ZO78" s="1"/>
      <c r="ZP78" s="1"/>
      <c r="ZQ78" s="1"/>
      <c r="ZR78" s="1"/>
      <c r="ZS78" s="1"/>
      <c r="ZT78" s="1"/>
      <c r="ZU78" s="1"/>
      <c r="ZV78" s="1"/>
      <c r="ZW78" s="1"/>
      <c r="ZX78" s="1"/>
      <c r="ZY78" s="1"/>
      <c r="ZZ78" s="1"/>
      <c r="AAA78" s="1"/>
      <c r="AAB78" s="1"/>
      <c r="AAC78" s="1"/>
      <c r="AAD78" s="1"/>
      <c r="AAE78" s="1"/>
      <c r="AAF78" s="1"/>
      <c r="AAG78" s="1"/>
      <c r="AAH78" s="1"/>
      <c r="AAI78" s="1"/>
      <c r="AAJ78" s="1"/>
      <c r="AAK78" s="1"/>
      <c r="AAL78" s="1"/>
      <c r="AAM78" s="1"/>
      <c r="AAN78" s="1"/>
      <c r="AAO78" s="1"/>
      <c r="AAP78" s="1"/>
      <c r="AAQ78" s="1"/>
      <c r="AAR78" s="1"/>
      <c r="AAS78" s="1"/>
      <c r="AAT78" s="1"/>
      <c r="AAU78" s="1"/>
      <c r="AAV78" s="1"/>
      <c r="AAW78" s="1"/>
      <c r="AAX78" s="1"/>
      <c r="AAY78" s="1"/>
      <c r="AAZ78" s="1"/>
      <c r="ABA78" s="1"/>
      <c r="ABB78" s="1"/>
      <c r="ABC78" s="1"/>
      <c r="ABD78" s="1"/>
      <c r="ABE78" s="1"/>
      <c r="ABF78" s="1"/>
      <c r="ABG78" s="1"/>
      <c r="ABH78" s="1"/>
      <c r="ABI78" s="1"/>
      <c r="ABJ78" s="1"/>
      <c r="ABK78" s="1"/>
      <c r="ABL78" s="1"/>
      <c r="ABM78" s="1"/>
      <c r="ABN78" s="1"/>
      <c r="ABO78" s="1"/>
      <c r="ABP78" s="1"/>
      <c r="ABQ78" s="1"/>
      <c r="ABR78" s="1"/>
      <c r="ABS78" s="1"/>
      <c r="ABT78" s="1"/>
      <c r="ABU78" s="1"/>
      <c r="ABV78" s="1"/>
      <c r="ABW78" s="1"/>
      <c r="ABX78" s="1"/>
      <c r="ABY78" s="1"/>
      <c r="ABZ78" s="1"/>
      <c r="ACA78" s="1"/>
      <c r="ACB78" s="1"/>
      <c r="ACC78" s="1"/>
      <c r="ACD78" s="1"/>
      <c r="ACE78" s="1"/>
      <c r="ACF78" s="1"/>
      <c r="ACG78" s="1"/>
      <c r="ACH78" s="1"/>
      <c r="ACI78" s="1"/>
      <c r="ACJ78" s="1"/>
      <c r="ACK78" s="1"/>
      <c r="ACL78" s="1"/>
      <c r="ACM78" s="1"/>
      <c r="ACN78" s="1"/>
      <c r="ACO78" s="1"/>
      <c r="ACP78" s="1"/>
      <c r="ACQ78" s="1"/>
      <c r="ACR78" s="1"/>
      <c r="ACS78" s="1"/>
      <c r="ACT78" s="1"/>
      <c r="ACU78" s="1"/>
      <c r="ACV78" s="1"/>
      <c r="ACW78" s="1"/>
      <c r="ACX78" s="1"/>
      <c r="ACY78" s="1"/>
      <c r="ACZ78" s="1"/>
      <c r="ADA78" s="1"/>
      <c r="ADB78" s="1"/>
      <c r="ADC78" s="1"/>
      <c r="ADD78" s="1"/>
      <c r="ADE78" s="1"/>
      <c r="ADF78" s="1"/>
      <c r="ADG78" s="1"/>
      <c r="ADH78" s="1"/>
      <c r="ADI78" s="1"/>
      <c r="ADJ78" s="1"/>
      <c r="ADK78" s="1"/>
      <c r="ADL78" s="1"/>
      <c r="ADM78" s="1"/>
      <c r="ADN78" s="1"/>
      <c r="ADO78" s="1"/>
      <c r="ADP78" s="1"/>
      <c r="ADQ78" s="1"/>
      <c r="ADR78" s="1"/>
      <c r="ADS78" s="1"/>
      <c r="ADT78" s="1"/>
      <c r="ADU78" s="1"/>
      <c r="ADV78" s="1"/>
      <c r="ADW78" s="1"/>
      <c r="ADX78" s="1"/>
      <c r="ADY78" s="1"/>
      <c r="ADZ78" s="1"/>
      <c r="AEA78" s="1"/>
      <c r="AEB78" s="1"/>
      <c r="AEC78" s="1"/>
      <c r="AED78" s="1"/>
      <c r="AEE78" s="1"/>
      <c r="AEF78" s="1"/>
      <c r="AEG78" s="1"/>
      <c r="AEH78" s="1"/>
      <c r="AEI78" s="1"/>
      <c r="AEJ78" s="1"/>
      <c r="AEK78" s="1"/>
      <c r="AEL78" s="1"/>
      <c r="AEM78" s="1"/>
      <c r="AEN78" s="1"/>
      <c r="AEO78" s="1"/>
      <c r="AEP78" s="1"/>
      <c r="AEQ78" s="1"/>
      <c r="AER78" s="1"/>
      <c r="AES78" s="1"/>
      <c r="AET78" s="1"/>
      <c r="AEU78" s="1"/>
      <c r="AEV78" s="1"/>
      <c r="AEW78" s="1"/>
      <c r="AEX78" s="1"/>
      <c r="AEY78" s="1"/>
    </row>
    <row r="79" spans="1:831" s="10" customFormat="1" ht="19" x14ac:dyDescent="0.2">
      <c r="A79" s="26" t="s">
        <v>1</v>
      </c>
      <c r="B79" s="70">
        <f>D79/D92</f>
        <v>8.7054928180683964E-3</v>
      </c>
      <c r="C79" s="51" t="s">
        <v>36</v>
      </c>
      <c r="D79" s="52">
        <f>2174+3</f>
        <v>2177</v>
      </c>
      <c r="F79" s="10" t="s">
        <v>85</v>
      </c>
      <c r="G79" s="10">
        <v>255</v>
      </c>
      <c r="H79" s="70">
        <f>(J79+J80)/J88</f>
        <v>2.0564469040789996E-3</v>
      </c>
      <c r="I79" s="51" t="s">
        <v>106</v>
      </c>
      <c r="J79" s="52">
        <v>490</v>
      </c>
      <c r="K79" s="70"/>
      <c r="L79" s="51"/>
      <c r="M79" s="52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/>
      <c r="NE79" s="1"/>
      <c r="NF79" s="1"/>
      <c r="NG79" s="1"/>
      <c r="NH79" s="1"/>
      <c r="NI79" s="1"/>
      <c r="NJ79" s="1"/>
      <c r="NK79" s="1"/>
      <c r="NL79" s="1"/>
      <c r="NM79" s="1"/>
      <c r="NN79" s="1"/>
      <c r="NO79" s="1"/>
      <c r="NP79" s="1"/>
      <c r="NQ79" s="1"/>
      <c r="NR79" s="1"/>
      <c r="NS79" s="1"/>
      <c r="NT79" s="1"/>
      <c r="NU79" s="1"/>
      <c r="NV79" s="1"/>
      <c r="NW79" s="1"/>
      <c r="NX79" s="1"/>
      <c r="NY79" s="1"/>
      <c r="NZ79" s="1"/>
      <c r="OA79" s="1"/>
      <c r="OB79" s="1"/>
      <c r="OC79" s="1"/>
      <c r="OD79" s="1"/>
      <c r="OE79" s="1"/>
      <c r="OF79" s="1"/>
      <c r="OG79" s="1"/>
      <c r="OH79" s="1"/>
      <c r="OI79" s="1"/>
      <c r="OJ79" s="1"/>
      <c r="OK79" s="1"/>
      <c r="OL79" s="1"/>
      <c r="OM79" s="1"/>
      <c r="ON79" s="1"/>
      <c r="OO79" s="1"/>
      <c r="OP79" s="1"/>
      <c r="OQ79" s="1"/>
      <c r="OR79" s="1"/>
      <c r="OS79" s="1"/>
      <c r="OT79" s="1"/>
      <c r="OU79" s="1"/>
      <c r="OV79" s="1"/>
      <c r="OW79" s="1"/>
      <c r="OX79" s="1"/>
      <c r="OY79" s="1"/>
      <c r="OZ79" s="1"/>
      <c r="PA79" s="1"/>
      <c r="PB79" s="1"/>
      <c r="PC79" s="1"/>
      <c r="PD79" s="1"/>
      <c r="PE79" s="1"/>
      <c r="PF79" s="1"/>
      <c r="PG79" s="1"/>
      <c r="PH79" s="1"/>
      <c r="PI79" s="1"/>
      <c r="PJ79" s="1"/>
      <c r="PK79" s="1"/>
      <c r="PL79" s="1"/>
      <c r="PM79" s="1"/>
      <c r="PN79" s="1"/>
      <c r="PO79" s="1"/>
      <c r="PP79" s="1"/>
      <c r="PQ79" s="1"/>
      <c r="PR79" s="1"/>
      <c r="PS79" s="1"/>
      <c r="PT79" s="1"/>
      <c r="PU79" s="1"/>
      <c r="PV79" s="1"/>
      <c r="PW79" s="1"/>
      <c r="PX79" s="1"/>
      <c r="PY79" s="1"/>
      <c r="PZ79" s="1"/>
      <c r="QA79" s="1"/>
      <c r="QB79" s="1"/>
      <c r="QC79" s="1"/>
      <c r="QD79" s="1"/>
      <c r="QE79" s="1"/>
      <c r="QF79" s="1"/>
      <c r="QG79" s="1"/>
      <c r="QH79" s="1"/>
      <c r="QI79" s="1"/>
      <c r="QJ79" s="1"/>
      <c r="QK79" s="1"/>
      <c r="QL79" s="1"/>
      <c r="QM79" s="1"/>
      <c r="QN79" s="1"/>
      <c r="QO79" s="1"/>
      <c r="QP79" s="1"/>
      <c r="QQ79" s="1"/>
      <c r="QR79" s="1"/>
      <c r="QS79" s="1"/>
      <c r="QT79" s="1"/>
      <c r="QU79" s="1"/>
      <c r="QV79" s="1"/>
      <c r="QW79" s="1"/>
      <c r="QX79" s="1"/>
      <c r="QY79" s="1"/>
      <c r="QZ79" s="1"/>
      <c r="RA79" s="1"/>
      <c r="RB79" s="1"/>
      <c r="RC79" s="1"/>
      <c r="RD79" s="1"/>
      <c r="RE79" s="1"/>
      <c r="RF79" s="1"/>
      <c r="RG79" s="1"/>
      <c r="RH79" s="1"/>
      <c r="RI79" s="1"/>
      <c r="RJ79" s="1"/>
      <c r="RK79" s="1"/>
      <c r="RL79" s="1"/>
      <c r="RM79" s="1"/>
      <c r="RN79" s="1"/>
      <c r="RO79" s="1"/>
      <c r="RP79" s="1"/>
      <c r="RQ79" s="1"/>
      <c r="RR79" s="1"/>
      <c r="RS79" s="1"/>
      <c r="RT79" s="1"/>
      <c r="RU79" s="1"/>
      <c r="RV79" s="1"/>
      <c r="RW79" s="1"/>
      <c r="RX79" s="1"/>
      <c r="RY79" s="1"/>
      <c r="RZ79" s="1"/>
      <c r="SA79" s="1"/>
      <c r="SB79" s="1"/>
      <c r="SC79" s="1"/>
      <c r="SD79" s="1"/>
      <c r="SE79" s="1"/>
      <c r="SF79" s="1"/>
      <c r="SG79" s="1"/>
      <c r="SH79" s="1"/>
      <c r="SI79" s="1"/>
      <c r="SJ79" s="1"/>
      <c r="SK79" s="1"/>
      <c r="SL79" s="1"/>
      <c r="SM79" s="1"/>
      <c r="SN79" s="1"/>
      <c r="SO79" s="1"/>
      <c r="SP79" s="1"/>
      <c r="SQ79" s="1"/>
      <c r="SR79" s="1"/>
      <c r="SS79" s="1"/>
      <c r="ST79" s="1"/>
      <c r="SU79" s="1"/>
      <c r="SV79" s="1"/>
      <c r="SW79" s="1"/>
      <c r="SX79" s="1"/>
      <c r="SY79" s="1"/>
      <c r="SZ79" s="1"/>
      <c r="TA79" s="1"/>
      <c r="TB79" s="1"/>
      <c r="TC79" s="1"/>
      <c r="TD79" s="1"/>
      <c r="TE79" s="1"/>
      <c r="TF79" s="1"/>
      <c r="TG79" s="1"/>
      <c r="TH79" s="1"/>
      <c r="TI79" s="1"/>
      <c r="TJ79" s="1"/>
      <c r="TK79" s="1"/>
      <c r="TL79" s="1"/>
      <c r="TM79" s="1"/>
      <c r="TN79" s="1"/>
      <c r="TO79" s="1"/>
      <c r="TP79" s="1"/>
      <c r="TQ79" s="1"/>
      <c r="TR79" s="1"/>
      <c r="TS79" s="1"/>
      <c r="TT79" s="1"/>
      <c r="TU79" s="1"/>
      <c r="TV79" s="1"/>
      <c r="TW79" s="1"/>
      <c r="TX79" s="1"/>
      <c r="TY79" s="1"/>
      <c r="TZ79" s="1"/>
      <c r="UA79" s="1"/>
      <c r="UB79" s="1"/>
      <c r="UC79" s="1"/>
      <c r="UD79" s="1"/>
      <c r="UE79" s="1"/>
      <c r="UF79" s="1"/>
      <c r="UG79" s="1"/>
      <c r="UH79" s="1"/>
      <c r="UI79" s="1"/>
      <c r="UJ79" s="1"/>
      <c r="UK79" s="1"/>
      <c r="UL79" s="1"/>
      <c r="UM79" s="1"/>
      <c r="UN79" s="1"/>
      <c r="UO79" s="1"/>
      <c r="UP79" s="1"/>
      <c r="UQ79" s="1"/>
      <c r="UR79" s="1"/>
      <c r="US79" s="1"/>
      <c r="UT79" s="1"/>
      <c r="UU79" s="1"/>
      <c r="UV79" s="1"/>
      <c r="UW79" s="1"/>
      <c r="UX79" s="1"/>
      <c r="UY79" s="1"/>
      <c r="UZ79" s="1"/>
      <c r="VA79" s="1"/>
      <c r="VB79" s="1"/>
      <c r="VC79" s="1"/>
      <c r="VD79" s="1"/>
      <c r="VE79" s="1"/>
      <c r="VF79" s="1"/>
      <c r="VG79" s="1"/>
      <c r="VH79" s="1"/>
      <c r="VI79" s="1"/>
      <c r="VJ79" s="1"/>
      <c r="VK79" s="1"/>
      <c r="VL79" s="1"/>
      <c r="VM79" s="1"/>
      <c r="VN79" s="1"/>
      <c r="VO79" s="1"/>
      <c r="VP79" s="1"/>
      <c r="VQ79" s="1"/>
      <c r="VR79" s="1"/>
      <c r="VS79" s="1"/>
      <c r="VT79" s="1"/>
      <c r="VU79" s="1"/>
      <c r="VV79" s="1"/>
      <c r="VW79" s="1"/>
      <c r="VX79" s="1"/>
      <c r="VY79" s="1"/>
      <c r="VZ79" s="1"/>
      <c r="WA79" s="1"/>
      <c r="WB79" s="1"/>
      <c r="WC79" s="1"/>
      <c r="WD79" s="1"/>
      <c r="WE79" s="1"/>
      <c r="WF79" s="1"/>
      <c r="WG79" s="1"/>
      <c r="WH79" s="1"/>
      <c r="WI79" s="1"/>
      <c r="WJ79" s="1"/>
      <c r="WK79" s="1"/>
      <c r="WL79" s="1"/>
      <c r="WM79" s="1"/>
      <c r="WN79" s="1"/>
      <c r="WO79" s="1"/>
      <c r="WP79" s="1"/>
      <c r="WQ79" s="1"/>
      <c r="WR79" s="1"/>
      <c r="WS79" s="1"/>
      <c r="WT79" s="1"/>
      <c r="WU79" s="1"/>
      <c r="WV79" s="1"/>
      <c r="WW79" s="1"/>
      <c r="WX79" s="1"/>
      <c r="WY79" s="1"/>
      <c r="WZ79" s="1"/>
      <c r="XA79" s="1"/>
      <c r="XB79" s="1"/>
      <c r="XC79" s="1"/>
      <c r="XD79" s="1"/>
      <c r="XE79" s="1"/>
      <c r="XF79" s="1"/>
      <c r="XG79" s="1"/>
      <c r="XH79" s="1"/>
      <c r="XI79" s="1"/>
      <c r="XJ79" s="1"/>
      <c r="XK79" s="1"/>
      <c r="XL79" s="1"/>
      <c r="XM79" s="1"/>
      <c r="XN79" s="1"/>
      <c r="XO79" s="1"/>
      <c r="XP79" s="1"/>
      <c r="XQ79" s="1"/>
      <c r="XR79" s="1"/>
      <c r="XS79" s="1"/>
      <c r="XT79" s="1"/>
      <c r="XU79" s="1"/>
      <c r="XV79" s="1"/>
      <c r="XW79" s="1"/>
      <c r="XX79" s="1"/>
      <c r="XY79" s="1"/>
      <c r="XZ79" s="1"/>
      <c r="YA79" s="1"/>
      <c r="YB79" s="1"/>
      <c r="YC79" s="1"/>
      <c r="YD79" s="1"/>
      <c r="YE79" s="1"/>
      <c r="YF79" s="1"/>
      <c r="YG79" s="1"/>
      <c r="YH79" s="1"/>
      <c r="YI79" s="1"/>
      <c r="YJ79" s="1"/>
      <c r="YK79" s="1"/>
      <c r="YL79" s="1"/>
      <c r="YM79" s="1"/>
      <c r="YN79" s="1"/>
      <c r="YO79" s="1"/>
      <c r="YP79" s="1"/>
      <c r="YQ79" s="1"/>
      <c r="YR79" s="1"/>
      <c r="YS79" s="1"/>
      <c r="YT79" s="1"/>
      <c r="YU79" s="1"/>
      <c r="YV79" s="1"/>
      <c r="YW79" s="1"/>
      <c r="YX79" s="1"/>
      <c r="YY79" s="1"/>
      <c r="YZ79" s="1"/>
      <c r="ZA79" s="1"/>
      <c r="ZB79" s="1"/>
      <c r="ZC79" s="1"/>
      <c r="ZD79" s="1"/>
      <c r="ZE79" s="1"/>
      <c r="ZF79" s="1"/>
      <c r="ZG79" s="1"/>
      <c r="ZH79" s="1"/>
      <c r="ZI79" s="1"/>
      <c r="ZJ79" s="1"/>
      <c r="ZK79" s="1"/>
      <c r="ZL79" s="1"/>
      <c r="ZM79" s="1"/>
      <c r="ZN79" s="1"/>
      <c r="ZO79" s="1"/>
      <c r="ZP79" s="1"/>
      <c r="ZQ79" s="1"/>
      <c r="ZR79" s="1"/>
      <c r="ZS79" s="1"/>
      <c r="ZT79" s="1"/>
      <c r="ZU79" s="1"/>
      <c r="ZV79" s="1"/>
      <c r="ZW79" s="1"/>
      <c r="ZX79" s="1"/>
      <c r="ZY79" s="1"/>
      <c r="ZZ79" s="1"/>
      <c r="AAA79" s="1"/>
      <c r="AAB79" s="1"/>
      <c r="AAC79" s="1"/>
      <c r="AAD79" s="1"/>
      <c r="AAE79" s="1"/>
      <c r="AAF79" s="1"/>
      <c r="AAG79" s="1"/>
      <c r="AAH79" s="1"/>
      <c r="AAI79" s="1"/>
      <c r="AAJ79" s="1"/>
      <c r="AAK79" s="1"/>
      <c r="AAL79" s="1"/>
      <c r="AAM79" s="1"/>
      <c r="AAN79" s="1"/>
      <c r="AAO79" s="1"/>
      <c r="AAP79" s="1"/>
      <c r="AAQ79" s="1"/>
      <c r="AAR79" s="1"/>
      <c r="AAS79" s="1"/>
      <c r="AAT79" s="1"/>
      <c r="AAU79" s="1"/>
      <c r="AAV79" s="1"/>
      <c r="AAW79" s="1"/>
      <c r="AAX79" s="1"/>
      <c r="AAY79" s="1"/>
      <c r="AAZ79" s="1"/>
      <c r="ABA79" s="1"/>
      <c r="ABB79" s="1"/>
      <c r="ABC79" s="1"/>
      <c r="ABD79" s="1"/>
      <c r="ABE79" s="1"/>
      <c r="ABF79" s="1"/>
      <c r="ABG79" s="1"/>
      <c r="ABH79" s="1"/>
      <c r="ABI79" s="1"/>
      <c r="ABJ79" s="1"/>
      <c r="ABK79" s="1"/>
      <c r="ABL79" s="1"/>
      <c r="ABM79" s="1"/>
      <c r="ABN79" s="1"/>
      <c r="ABO79" s="1"/>
      <c r="ABP79" s="1"/>
      <c r="ABQ79" s="1"/>
      <c r="ABR79" s="1"/>
      <c r="ABS79" s="1"/>
      <c r="ABT79" s="1"/>
      <c r="ABU79" s="1"/>
      <c r="ABV79" s="1"/>
      <c r="ABW79" s="1"/>
      <c r="ABX79" s="1"/>
      <c r="ABY79" s="1"/>
      <c r="ABZ79" s="1"/>
      <c r="ACA79" s="1"/>
      <c r="ACB79" s="1"/>
      <c r="ACC79" s="1"/>
      <c r="ACD79" s="1"/>
      <c r="ACE79" s="1"/>
      <c r="ACF79" s="1"/>
      <c r="ACG79" s="1"/>
      <c r="ACH79" s="1"/>
      <c r="ACI79" s="1"/>
      <c r="ACJ79" s="1"/>
      <c r="ACK79" s="1"/>
      <c r="ACL79" s="1"/>
      <c r="ACM79" s="1"/>
      <c r="ACN79" s="1"/>
      <c r="ACO79" s="1"/>
      <c r="ACP79" s="1"/>
      <c r="ACQ79" s="1"/>
      <c r="ACR79" s="1"/>
      <c r="ACS79" s="1"/>
      <c r="ACT79" s="1"/>
      <c r="ACU79" s="1"/>
      <c r="ACV79" s="1"/>
      <c r="ACW79" s="1"/>
      <c r="ACX79" s="1"/>
      <c r="ACY79" s="1"/>
      <c r="ACZ79" s="1"/>
      <c r="ADA79" s="1"/>
      <c r="ADB79" s="1"/>
      <c r="ADC79" s="1"/>
      <c r="ADD79" s="1"/>
      <c r="ADE79" s="1"/>
      <c r="ADF79" s="1"/>
      <c r="ADG79" s="1"/>
      <c r="ADH79" s="1"/>
      <c r="ADI79" s="1"/>
      <c r="ADJ79" s="1"/>
      <c r="ADK79" s="1"/>
      <c r="ADL79" s="1"/>
      <c r="ADM79" s="1"/>
      <c r="ADN79" s="1"/>
      <c r="ADO79" s="1"/>
      <c r="ADP79" s="1"/>
      <c r="ADQ79" s="1"/>
      <c r="ADR79" s="1"/>
      <c r="ADS79" s="1"/>
      <c r="ADT79" s="1"/>
      <c r="ADU79" s="1"/>
      <c r="ADV79" s="1"/>
      <c r="ADW79" s="1"/>
      <c r="ADX79" s="1"/>
      <c r="ADY79" s="1"/>
      <c r="ADZ79" s="1"/>
      <c r="AEA79" s="1"/>
      <c r="AEB79" s="1"/>
      <c r="AEC79" s="1"/>
      <c r="AED79" s="1"/>
      <c r="AEE79" s="1"/>
      <c r="AEF79" s="1"/>
      <c r="AEG79" s="1"/>
      <c r="AEH79" s="1"/>
      <c r="AEI79" s="1"/>
      <c r="AEJ79" s="1"/>
      <c r="AEK79" s="1"/>
      <c r="AEL79" s="1"/>
      <c r="AEM79" s="1"/>
      <c r="AEN79" s="1"/>
      <c r="AEO79" s="1"/>
      <c r="AEP79" s="1"/>
      <c r="AEQ79" s="1"/>
      <c r="AER79" s="1"/>
      <c r="AES79" s="1"/>
      <c r="AET79" s="1"/>
      <c r="AEU79" s="1"/>
      <c r="AEV79" s="1"/>
      <c r="AEW79" s="1"/>
      <c r="AEX79" s="1"/>
      <c r="AEY79" s="1"/>
    </row>
    <row r="80" spans="1:831" s="10" customFormat="1" ht="18" x14ac:dyDescent="0.2">
      <c r="A80" s="31"/>
      <c r="B80" s="53"/>
      <c r="C80" s="51"/>
      <c r="D80" s="52"/>
      <c r="H80" s="53"/>
      <c r="I80" s="51" t="s">
        <v>105</v>
      </c>
      <c r="J80" s="52">
        <v>232</v>
      </c>
      <c r="K80" s="53"/>
      <c r="L80" s="51"/>
      <c r="M80" s="52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  <c r="LN80" s="1"/>
      <c r="LO80" s="1"/>
      <c r="LP80" s="1"/>
      <c r="LQ80" s="1"/>
      <c r="LR80" s="1"/>
      <c r="LS80" s="1"/>
      <c r="LT80" s="1"/>
      <c r="LU80" s="1"/>
      <c r="LV80" s="1"/>
      <c r="LW80" s="1"/>
      <c r="LX80" s="1"/>
      <c r="LY80" s="1"/>
      <c r="LZ80" s="1"/>
      <c r="MA80" s="1"/>
      <c r="MB80" s="1"/>
      <c r="MC80" s="1"/>
      <c r="MD80" s="1"/>
      <c r="ME80" s="1"/>
      <c r="MF80" s="1"/>
      <c r="MG80" s="1"/>
      <c r="MH80" s="1"/>
      <c r="MI80" s="1"/>
      <c r="MJ80" s="1"/>
      <c r="MK80" s="1"/>
      <c r="ML80" s="1"/>
      <c r="MM80" s="1"/>
      <c r="MN80" s="1"/>
      <c r="MO80" s="1"/>
      <c r="MP80" s="1"/>
      <c r="MQ80" s="1"/>
      <c r="MR80" s="1"/>
      <c r="MS80" s="1"/>
      <c r="MT80" s="1"/>
      <c r="MU80" s="1"/>
      <c r="MV80" s="1"/>
      <c r="MW80" s="1"/>
      <c r="MX80" s="1"/>
      <c r="MY80" s="1"/>
      <c r="MZ80" s="1"/>
      <c r="NA80" s="1"/>
      <c r="NB80" s="1"/>
      <c r="NC80" s="1"/>
      <c r="ND80" s="1"/>
      <c r="NE80" s="1"/>
      <c r="NF80" s="1"/>
      <c r="NG80" s="1"/>
      <c r="NH80" s="1"/>
      <c r="NI80" s="1"/>
      <c r="NJ80" s="1"/>
      <c r="NK80" s="1"/>
      <c r="NL80" s="1"/>
      <c r="NM80" s="1"/>
      <c r="NN80" s="1"/>
      <c r="NO80" s="1"/>
      <c r="NP80" s="1"/>
      <c r="NQ80" s="1"/>
      <c r="NR80" s="1"/>
      <c r="NS80" s="1"/>
      <c r="NT80" s="1"/>
      <c r="NU80" s="1"/>
      <c r="NV80" s="1"/>
      <c r="NW80" s="1"/>
      <c r="NX80" s="1"/>
      <c r="NY80" s="1"/>
      <c r="NZ80" s="1"/>
      <c r="OA80" s="1"/>
      <c r="OB80" s="1"/>
      <c r="OC80" s="1"/>
      <c r="OD80" s="1"/>
      <c r="OE80" s="1"/>
      <c r="OF80" s="1"/>
      <c r="OG80" s="1"/>
      <c r="OH80" s="1"/>
      <c r="OI80" s="1"/>
      <c r="OJ80" s="1"/>
      <c r="OK80" s="1"/>
      <c r="OL80" s="1"/>
      <c r="OM80" s="1"/>
      <c r="ON80" s="1"/>
      <c r="OO80" s="1"/>
      <c r="OP80" s="1"/>
      <c r="OQ80" s="1"/>
      <c r="OR80" s="1"/>
      <c r="OS80" s="1"/>
      <c r="OT80" s="1"/>
      <c r="OU80" s="1"/>
      <c r="OV80" s="1"/>
      <c r="OW80" s="1"/>
      <c r="OX80" s="1"/>
      <c r="OY80" s="1"/>
      <c r="OZ80" s="1"/>
      <c r="PA80" s="1"/>
      <c r="PB80" s="1"/>
      <c r="PC80" s="1"/>
      <c r="PD80" s="1"/>
      <c r="PE80" s="1"/>
      <c r="PF80" s="1"/>
      <c r="PG80" s="1"/>
      <c r="PH80" s="1"/>
      <c r="PI80" s="1"/>
      <c r="PJ80" s="1"/>
      <c r="PK80" s="1"/>
      <c r="PL80" s="1"/>
      <c r="PM80" s="1"/>
      <c r="PN80" s="1"/>
      <c r="PO80" s="1"/>
      <c r="PP80" s="1"/>
      <c r="PQ80" s="1"/>
      <c r="PR80" s="1"/>
      <c r="PS80" s="1"/>
      <c r="PT80" s="1"/>
      <c r="PU80" s="1"/>
      <c r="PV80" s="1"/>
      <c r="PW80" s="1"/>
      <c r="PX80" s="1"/>
      <c r="PY80" s="1"/>
      <c r="PZ80" s="1"/>
      <c r="QA80" s="1"/>
      <c r="QB80" s="1"/>
      <c r="QC80" s="1"/>
      <c r="QD80" s="1"/>
      <c r="QE80" s="1"/>
      <c r="QF80" s="1"/>
      <c r="QG80" s="1"/>
      <c r="QH80" s="1"/>
      <c r="QI80" s="1"/>
      <c r="QJ80" s="1"/>
      <c r="QK80" s="1"/>
      <c r="QL80" s="1"/>
      <c r="QM80" s="1"/>
      <c r="QN80" s="1"/>
      <c r="QO80" s="1"/>
      <c r="QP80" s="1"/>
      <c r="QQ80" s="1"/>
      <c r="QR80" s="1"/>
      <c r="QS80" s="1"/>
      <c r="QT80" s="1"/>
      <c r="QU80" s="1"/>
      <c r="QV80" s="1"/>
      <c r="QW80" s="1"/>
      <c r="QX80" s="1"/>
      <c r="QY80" s="1"/>
      <c r="QZ80" s="1"/>
      <c r="RA80" s="1"/>
      <c r="RB80" s="1"/>
      <c r="RC80" s="1"/>
      <c r="RD80" s="1"/>
      <c r="RE80" s="1"/>
      <c r="RF80" s="1"/>
      <c r="RG80" s="1"/>
      <c r="RH80" s="1"/>
      <c r="RI80" s="1"/>
      <c r="RJ80" s="1"/>
      <c r="RK80" s="1"/>
      <c r="RL80" s="1"/>
      <c r="RM80" s="1"/>
      <c r="RN80" s="1"/>
      <c r="RO80" s="1"/>
      <c r="RP80" s="1"/>
      <c r="RQ80" s="1"/>
      <c r="RR80" s="1"/>
      <c r="RS80" s="1"/>
      <c r="RT80" s="1"/>
      <c r="RU80" s="1"/>
      <c r="RV80" s="1"/>
      <c r="RW80" s="1"/>
      <c r="RX80" s="1"/>
      <c r="RY80" s="1"/>
      <c r="RZ80" s="1"/>
      <c r="SA80" s="1"/>
      <c r="SB80" s="1"/>
      <c r="SC80" s="1"/>
      <c r="SD80" s="1"/>
      <c r="SE80" s="1"/>
      <c r="SF80" s="1"/>
      <c r="SG80" s="1"/>
      <c r="SH80" s="1"/>
      <c r="SI80" s="1"/>
      <c r="SJ80" s="1"/>
      <c r="SK80" s="1"/>
      <c r="SL80" s="1"/>
      <c r="SM80" s="1"/>
      <c r="SN80" s="1"/>
      <c r="SO80" s="1"/>
      <c r="SP80" s="1"/>
      <c r="SQ80" s="1"/>
      <c r="SR80" s="1"/>
      <c r="SS80" s="1"/>
      <c r="ST80" s="1"/>
      <c r="SU80" s="1"/>
      <c r="SV80" s="1"/>
      <c r="SW80" s="1"/>
      <c r="SX80" s="1"/>
      <c r="SY80" s="1"/>
      <c r="SZ80" s="1"/>
      <c r="TA80" s="1"/>
      <c r="TB80" s="1"/>
      <c r="TC80" s="1"/>
      <c r="TD80" s="1"/>
      <c r="TE80" s="1"/>
      <c r="TF80" s="1"/>
      <c r="TG80" s="1"/>
      <c r="TH80" s="1"/>
      <c r="TI80" s="1"/>
      <c r="TJ80" s="1"/>
      <c r="TK80" s="1"/>
      <c r="TL80" s="1"/>
      <c r="TM80" s="1"/>
      <c r="TN80" s="1"/>
      <c r="TO80" s="1"/>
      <c r="TP80" s="1"/>
      <c r="TQ80" s="1"/>
      <c r="TR80" s="1"/>
      <c r="TS80" s="1"/>
      <c r="TT80" s="1"/>
      <c r="TU80" s="1"/>
      <c r="TV80" s="1"/>
      <c r="TW80" s="1"/>
      <c r="TX80" s="1"/>
      <c r="TY80" s="1"/>
      <c r="TZ80" s="1"/>
      <c r="UA80" s="1"/>
      <c r="UB80" s="1"/>
      <c r="UC80" s="1"/>
      <c r="UD80" s="1"/>
      <c r="UE80" s="1"/>
      <c r="UF80" s="1"/>
      <c r="UG80" s="1"/>
      <c r="UH80" s="1"/>
      <c r="UI80" s="1"/>
      <c r="UJ80" s="1"/>
      <c r="UK80" s="1"/>
      <c r="UL80" s="1"/>
      <c r="UM80" s="1"/>
      <c r="UN80" s="1"/>
      <c r="UO80" s="1"/>
      <c r="UP80" s="1"/>
      <c r="UQ80" s="1"/>
      <c r="UR80" s="1"/>
      <c r="US80" s="1"/>
      <c r="UT80" s="1"/>
      <c r="UU80" s="1"/>
      <c r="UV80" s="1"/>
      <c r="UW80" s="1"/>
      <c r="UX80" s="1"/>
      <c r="UY80" s="1"/>
      <c r="UZ80" s="1"/>
      <c r="VA80" s="1"/>
      <c r="VB80" s="1"/>
      <c r="VC80" s="1"/>
      <c r="VD80" s="1"/>
      <c r="VE80" s="1"/>
      <c r="VF80" s="1"/>
      <c r="VG80" s="1"/>
      <c r="VH80" s="1"/>
      <c r="VI80" s="1"/>
      <c r="VJ80" s="1"/>
      <c r="VK80" s="1"/>
      <c r="VL80" s="1"/>
      <c r="VM80" s="1"/>
      <c r="VN80" s="1"/>
      <c r="VO80" s="1"/>
      <c r="VP80" s="1"/>
      <c r="VQ80" s="1"/>
      <c r="VR80" s="1"/>
      <c r="VS80" s="1"/>
      <c r="VT80" s="1"/>
      <c r="VU80" s="1"/>
      <c r="VV80" s="1"/>
      <c r="VW80" s="1"/>
      <c r="VX80" s="1"/>
      <c r="VY80" s="1"/>
      <c r="VZ80" s="1"/>
      <c r="WA80" s="1"/>
      <c r="WB80" s="1"/>
      <c r="WC80" s="1"/>
      <c r="WD80" s="1"/>
      <c r="WE80" s="1"/>
      <c r="WF80" s="1"/>
      <c r="WG80" s="1"/>
      <c r="WH80" s="1"/>
      <c r="WI80" s="1"/>
      <c r="WJ80" s="1"/>
      <c r="WK80" s="1"/>
      <c r="WL80" s="1"/>
      <c r="WM80" s="1"/>
      <c r="WN80" s="1"/>
      <c r="WO80" s="1"/>
      <c r="WP80" s="1"/>
      <c r="WQ80" s="1"/>
      <c r="WR80" s="1"/>
      <c r="WS80" s="1"/>
      <c r="WT80" s="1"/>
      <c r="WU80" s="1"/>
      <c r="WV80" s="1"/>
      <c r="WW80" s="1"/>
      <c r="WX80" s="1"/>
      <c r="WY80" s="1"/>
      <c r="WZ80" s="1"/>
      <c r="XA80" s="1"/>
      <c r="XB80" s="1"/>
      <c r="XC80" s="1"/>
      <c r="XD80" s="1"/>
      <c r="XE80" s="1"/>
      <c r="XF80" s="1"/>
      <c r="XG80" s="1"/>
      <c r="XH80" s="1"/>
      <c r="XI80" s="1"/>
      <c r="XJ80" s="1"/>
      <c r="XK80" s="1"/>
      <c r="XL80" s="1"/>
      <c r="XM80" s="1"/>
      <c r="XN80" s="1"/>
      <c r="XO80" s="1"/>
      <c r="XP80" s="1"/>
      <c r="XQ80" s="1"/>
      <c r="XR80" s="1"/>
      <c r="XS80" s="1"/>
      <c r="XT80" s="1"/>
      <c r="XU80" s="1"/>
      <c r="XV80" s="1"/>
      <c r="XW80" s="1"/>
      <c r="XX80" s="1"/>
      <c r="XY80" s="1"/>
      <c r="XZ80" s="1"/>
      <c r="YA80" s="1"/>
      <c r="YB80" s="1"/>
      <c r="YC80" s="1"/>
      <c r="YD80" s="1"/>
      <c r="YE80" s="1"/>
      <c r="YF80" s="1"/>
      <c r="YG80" s="1"/>
      <c r="YH80" s="1"/>
      <c r="YI80" s="1"/>
      <c r="YJ80" s="1"/>
      <c r="YK80" s="1"/>
      <c r="YL80" s="1"/>
      <c r="YM80" s="1"/>
      <c r="YN80" s="1"/>
      <c r="YO80" s="1"/>
      <c r="YP80" s="1"/>
      <c r="YQ80" s="1"/>
      <c r="YR80" s="1"/>
      <c r="YS80" s="1"/>
      <c r="YT80" s="1"/>
      <c r="YU80" s="1"/>
      <c r="YV80" s="1"/>
      <c r="YW80" s="1"/>
      <c r="YX80" s="1"/>
      <c r="YY80" s="1"/>
      <c r="YZ80" s="1"/>
      <c r="ZA80" s="1"/>
      <c r="ZB80" s="1"/>
      <c r="ZC80" s="1"/>
      <c r="ZD80" s="1"/>
      <c r="ZE80" s="1"/>
      <c r="ZF80" s="1"/>
      <c r="ZG80" s="1"/>
      <c r="ZH80" s="1"/>
      <c r="ZI80" s="1"/>
      <c r="ZJ80" s="1"/>
      <c r="ZK80" s="1"/>
      <c r="ZL80" s="1"/>
      <c r="ZM80" s="1"/>
      <c r="ZN80" s="1"/>
      <c r="ZO80" s="1"/>
      <c r="ZP80" s="1"/>
      <c r="ZQ80" s="1"/>
      <c r="ZR80" s="1"/>
      <c r="ZS80" s="1"/>
      <c r="ZT80" s="1"/>
      <c r="ZU80" s="1"/>
      <c r="ZV80" s="1"/>
      <c r="ZW80" s="1"/>
      <c r="ZX80" s="1"/>
      <c r="ZY80" s="1"/>
      <c r="ZZ80" s="1"/>
      <c r="AAA80" s="1"/>
      <c r="AAB80" s="1"/>
      <c r="AAC80" s="1"/>
      <c r="AAD80" s="1"/>
      <c r="AAE80" s="1"/>
      <c r="AAF80" s="1"/>
      <c r="AAG80" s="1"/>
      <c r="AAH80" s="1"/>
      <c r="AAI80" s="1"/>
      <c r="AAJ80" s="1"/>
      <c r="AAK80" s="1"/>
      <c r="AAL80" s="1"/>
      <c r="AAM80" s="1"/>
      <c r="AAN80" s="1"/>
      <c r="AAO80" s="1"/>
      <c r="AAP80" s="1"/>
      <c r="AAQ80" s="1"/>
      <c r="AAR80" s="1"/>
      <c r="AAS80" s="1"/>
      <c r="AAT80" s="1"/>
      <c r="AAU80" s="1"/>
      <c r="AAV80" s="1"/>
      <c r="AAW80" s="1"/>
      <c r="AAX80" s="1"/>
      <c r="AAY80" s="1"/>
      <c r="AAZ80" s="1"/>
      <c r="ABA80" s="1"/>
      <c r="ABB80" s="1"/>
      <c r="ABC80" s="1"/>
      <c r="ABD80" s="1"/>
      <c r="ABE80" s="1"/>
      <c r="ABF80" s="1"/>
      <c r="ABG80" s="1"/>
      <c r="ABH80" s="1"/>
      <c r="ABI80" s="1"/>
      <c r="ABJ80" s="1"/>
      <c r="ABK80" s="1"/>
      <c r="ABL80" s="1"/>
      <c r="ABM80" s="1"/>
      <c r="ABN80" s="1"/>
      <c r="ABO80" s="1"/>
      <c r="ABP80" s="1"/>
      <c r="ABQ80" s="1"/>
      <c r="ABR80" s="1"/>
      <c r="ABS80" s="1"/>
      <c r="ABT80" s="1"/>
      <c r="ABU80" s="1"/>
      <c r="ABV80" s="1"/>
      <c r="ABW80" s="1"/>
      <c r="ABX80" s="1"/>
      <c r="ABY80" s="1"/>
      <c r="ABZ80" s="1"/>
      <c r="ACA80" s="1"/>
      <c r="ACB80" s="1"/>
      <c r="ACC80" s="1"/>
      <c r="ACD80" s="1"/>
      <c r="ACE80" s="1"/>
      <c r="ACF80" s="1"/>
      <c r="ACG80" s="1"/>
      <c r="ACH80" s="1"/>
      <c r="ACI80" s="1"/>
      <c r="ACJ80" s="1"/>
      <c r="ACK80" s="1"/>
      <c r="ACL80" s="1"/>
      <c r="ACM80" s="1"/>
      <c r="ACN80" s="1"/>
      <c r="ACO80" s="1"/>
      <c r="ACP80" s="1"/>
      <c r="ACQ80" s="1"/>
      <c r="ACR80" s="1"/>
      <c r="ACS80" s="1"/>
      <c r="ACT80" s="1"/>
      <c r="ACU80" s="1"/>
      <c r="ACV80" s="1"/>
      <c r="ACW80" s="1"/>
      <c r="ACX80" s="1"/>
      <c r="ACY80" s="1"/>
      <c r="ACZ80" s="1"/>
      <c r="ADA80" s="1"/>
      <c r="ADB80" s="1"/>
      <c r="ADC80" s="1"/>
      <c r="ADD80" s="1"/>
      <c r="ADE80" s="1"/>
      <c r="ADF80" s="1"/>
      <c r="ADG80" s="1"/>
      <c r="ADH80" s="1"/>
      <c r="ADI80" s="1"/>
      <c r="ADJ80" s="1"/>
      <c r="ADK80" s="1"/>
      <c r="ADL80" s="1"/>
      <c r="ADM80" s="1"/>
      <c r="ADN80" s="1"/>
      <c r="ADO80" s="1"/>
      <c r="ADP80" s="1"/>
      <c r="ADQ80" s="1"/>
      <c r="ADR80" s="1"/>
      <c r="ADS80" s="1"/>
      <c r="ADT80" s="1"/>
      <c r="ADU80" s="1"/>
      <c r="ADV80" s="1"/>
      <c r="ADW80" s="1"/>
      <c r="ADX80" s="1"/>
      <c r="ADY80" s="1"/>
      <c r="ADZ80" s="1"/>
      <c r="AEA80" s="1"/>
      <c r="AEB80" s="1"/>
      <c r="AEC80" s="1"/>
      <c r="AED80" s="1"/>
      <c r="AEE80" s="1"/>
      <c r="AEF80" s="1"/>
      <c r="AEG80" s="1"/>
      <c r="AEH80" s="1"/>
      <c r="AEI80" s="1"/>
      <c r="AEJ80" s="1"/>
      <c r="AEK80" s="1"/>
      <c r="AEL80" s="1"/>
      <c r="AEM80" s="1"/>
      <c r="AEN80" s="1"/>
      <c r="AEO80" s="1"/>
      <c r="AEP80" s="1"/>
      <c r="AEQ80" s="1"/>
      <c r="AER80" s="1"/>
      <c r="AES80" s="1"/>
      <c r="AET80" s="1"/>
      <c r="AEU80" s="1"/>
      <c r="AEV80" s="1"/>
      <c r="AEW80" s="1"/>
      <c r="AEX80" s="1"/>
      <c r="AEY80" s="1"/>
    </row>
    <row r="81" spans="1:831" s="10" customFormat="1" ht="18" x14ac:dyDescent="0.2">
      <c r="A81" s="31"/>
      <c r="B81" s="53"/>
      <c r="C81" s="51"/>
      <c r="D81" s="52"/>
      <c r="H81" s="53"/>
      <c r="I81" s="51"/>
      <c r="J81" s="52"/>
      <c r="K81" s="53"/>
      <c r="L81" s="51"/>
      <c r="M81" s="52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  <c r="LN81" s="1"/>
      <c r="LO81" s="1"/>
      <c r="LP81" s="1"/>
      <c r="LQ81" s="1"/>
      <c r="LR81" s="1"/>
      <c r="LS81" s="1"/>
      <c r="LT81" s="1"/>
      <c r="LU81" s="1"/>
      <c r="LV81" s="1"/>
      <c r="LW81" s="1"/>
      <c r="LX81" s="1"/>
      <c r="LY81" s="1"/>
      <c r="LZ81" s="1"/>
      <c r="MA81" s="1"/>
      <c r="MB81" s="1"/>
      <c r="MC81" s="1"/>
      <c r="MD81" s="1"/>
      <c r="ME81" s="1"/>
      <c r="MF81" s="1"/>
      <c r="MG81" s="1"/>
      <c r="MH81" s="1"/>
      <c r="MI81" s="1"/>
      <c r="MJ81" s="1"/>
      <c r="MK81" s="1"/>
      <c r="ML81" s="1"/>
      <c r="MM81" s="1"/>
      <c r="MN81" s="1"/>
      <c r="MO81" s="1"/>
      <c r="MP81" s="1"/>
      <c r="MQ81" s="1"/>
      <c r="MR81" s="1"/>
      <c r="MS81" s="1"/>
      <c r="MT81" s="1"/>
      <c r="MU81" s="1"/>
      <c r="MV81" s="1"/>
      <c r="MW81" s="1"/>
      <c r="MX81" s="1"/>
      <c r="MY81" s="1"/>
      <c r="MZ81" s="1"/>
      <c r="NA81" s="1"/>
      <c r="NB81" s="1"/>
      <c r="NC81" s="1"/>
      <c r="ND81" s="1"/>
      <c r="NE81" s="1"/>
      <c r="NF81" s="1"/>
      <c r="NG81" s="1"/>
      <c r="NH81" s="1"/>
      <c r="NI81" s="1"/>
      <c r="NJ81" s="1"/>
      <c r="NK81" s="1"/>
      <c r="NL81" s="1"/>
      <c r="NM81" s="1"/>
      <c r="NN81" s="1"/>
      <c r="NO81" s="1"/>
      <c r="NP81" s="1"/>
      <c r="NQ81" s="1"/>
      <c r="NR81" s="1"/>
      <c r="NS81" s="1"/>
      <c r="NT81" s="1"/>
      <c r="NU81" s="1"/>
      <c r="NV81" s="1"/>
      <c r="NW81" s="1"/>
      <c r="NX81" s="1"/>
      <c r="NY81" s="1"/>
      <c r="NZ81" s="1"/>
      <c r="OA81" s="1"/>
      <c r="OB81" s="1"/>
      <c r="OC81" s="1"/>
      <c r="OD81" s="1"/>
      <c r="OE81" s="1"/>
      <c r="OF81" s="1"/>
      <c r="OG81" s="1"/>
      <c r="OH81" s="1"/>
      <c r="OI81" s="1"/>
      <c r="OJ81" s="1"/>
      <c r="OK81" s="1"/>
      <c r="OL81" s="1"/>
      <c r="OM81" s="1"/>
      <c r="ON81" s="1"/>
      <c r="OO81" s="1"/>
      <c r="OP81" s="1"/>
      <c r="OQ81" s="1"/>
      <c r="OR81" s="1"/>
      <c r="OS81" s="1"/>
      <c r="OT81" s="1"/>
      <c r="OU81" s="1"/>
      <c r="OV81" s="1"/>
      <c r="OW81" s="1"/>
      <c r="OX81" s="1"/>
      <c r="OY81" s="1"/>
      <c r="OZ81" s="1"/>
      <c r="PA81" s="1"/>
      <c r="PB81" s="1"/>
      <c r="PC81" s="1"/>
      <c r="PD81" s="1"/>
      <c r="PE81" s="1"/>
      <c r="PF81" s="1"/>
      <c r="PG81" s="1"/>
      <c r="PH81" s="1"/>
      <c r="PI81" s="1"/>
      <c r="PJ81" s="1"/>
      <c r="PK81" s="1"/>
      <c r="PL81" s="1"/>
      <c r="PM81" s="1"/>
      <c r="PN81" s="1"/>
      <c r="PO81" s="1"/>
      <c r="PP81" s="1"/>
      <c r="PQ81" s="1"/>
      <c r="PR81" s="1"/>
      <c r="PS81" s="1"/>
      <c r="PT81" s="1"/>
      <c r="PU81" s="1"/>
      <c r="PV81" s="1"/>
      <c r="PW81" s="1"/>
      <c r="PX81" s="1"/>
      <c r="PY81" s="1"/>
      <c r="PZ81" s="1"/>
      <c r="QA81" s="1"/>
      <c r="QB81" s="1"/>
      <c r="QC81" s="1"/>
      <c r="QD81" s="1"/>
      <c r="QE81" s="1"/>
      <c r="QF81" s="1"/>
      <c r="QG81" s="1"/>
      <c r="QH81" s="1"/>
      <c r="QI81" s="1"/>
      <c r="QJ81" s="1"/>
      <c r="QK81" s="1"/>
      <c r="QL81" s="1"/>
      <c r="QM81" s="1"/>
      <c r="QN81" s="1"/>
      <c r="QO81" s="1"/>
      <c r="QP81" s="1"/>
      <c r="QQ81" s="1"/>
      <c r="QR81" s="1"/>
      <c r="QS81" s="1"/>
      <c r="QT81" s="1"/>
      <c r="QU81" s="1"/>
      <c r="QV81" s="1"/>
      <c r="QW81" s="1"/>
      <c r="QX81" s="1"/>
      <c r="QY81" s="1"/>
      <c r="QZ81" s="1"/>
      <c r="RA81" s="1"/>
      <c r="RB81" s="1"/>
      <c r="RC81" s="1"/>
      <c r="RD81" s="1"/>
      <c r="RE81" s="1"/>
      <c r="RF81" s="1"/>
      <c r="RG81" s="1"/>
      <c r="RH81" s="1"/>
      <c r="RI81" s="1"/>
      <c r="RJ81" s="1"/>
      <c r="RK81" s="1"/>
      <c r="RL81" s="1"/>
      <c r="RM81" s="1"/>
      <c r="RN81" s="1"/>
      <c r="RO81" s="1"/>
      <c r="RP81" s="1"/>
      <c r="RQ81" s="1"/>
      <c r="RR81" s="1"/>
      <c r="RS81" s="1"/>
      <c r="RT81" s="1"/>
      <c r="RU81" s="1"/>
      <c r="RV81" s="1"/>
      <c r="RW81" s="1"/>
      <c r="RX81" s="1"/>
      <c r="RY81" s="1"/>
      <c r="RZ81" s="1"/>
      <c r="SA81" s="1"/>
      <c r="SB81" s="1"/>
      <c r="SC81" s="1"/>
      <c r="SD81" s="1"/>
      <c r="SE81" s="1"/>
      <c r="SF81" s="1"/>
      <c r="SG81" s="1"/>
      <c r="SH81" s="1"/>
      <c r="SI81" s="1"/>
      <c r="SJ81" s="1"/>
      <c r="SK81" s="1"/>
      <c r="SL81" s="1"/>
      <c r="SM81" s="1"/>
      <c r="SN81" s="1"/>
      <c r="SO81" s="1"/>
      <c r="SP81" s="1"/>
      <c r="SQ81" s="1"/>
      <c r="SR81" s="1"/>
      <c r="SS81" s="1"/>
      <c r="ST81" s="1"/>
      <c r="SU81" s="1"/>
      <c r="SV81" s="1"/>
      <c r="SW81" s="1"/>
      <c r="SX81" s="1"/>
      <c r="SY81" s="1"/>
      <c r="SZ81" s="1"/>
      <c r="TA81" s="1"/>
      <c r="TB81" s="1"/>
      <c r="TC81" s="1"/>
      <c r="TD81" s="1"/>
      <c r="TE81" s="1"/>
      <c r="TF81" s="1"/>
      <c r="TG81" s="1"/>
      <c r="TH81" s="1"/>
      <c r="TI81" s="1"/>
      <c r="TJ81" s="1"/>
      <c r="TK81" s="1"/>
      <c r="TL81" s="1"/>
      <c r="TM81" s="1"/>
      <c r="TN81" s="1"/>
      <c r="TO81" s="1"/>
      <c r="TP81" s="1"/>
      <c r="TQ81" s="1"/>
      <c r="TR81" s="1"/>
      <c r="TS81" s="1"/>
      <c r="TT81" s="1"/>
      <c r="TU81" s="1"/>
      <c r="TV81" s="1"/>
      <c r="TW81" s="1"/>
      <c r="TX81" s="1"/>
      <c r="TY81" s="1"/>
      <c r="TZ81" s="1"/>
      <c r="UA81" s="1"/>
      <c r="UB81" s="1"/>
      <c r="UC81" s="1"/>
      <c r="UD81" s="1"/>
      <c r="UE81" s="1"/>
      <c r="UF81" s="1"/>
      <c r="UG81" s="1"/>
      <c r="UH81" s="1"/>
      <c r="UI81" s="1"/>
      <c r="UJ81" s="1"/>
      <c r="UK81" s="1"/>
      <c r="UL81" s="1"/>
      <c r="UM81" s="1"/>
      <c r="UN81" s="1"/>
      <c r="UO81" s="1"/>
      <c r="UP81" s="1"/>
      <c r="UQ81" s="1"/>
      <c r="UR81" s="1"/>
      <c r="US81" s="1"/>
      <c r="UT81" s="1"/>
      <c r="UU81" s="1"/>
      <c r="UV81" s="1"/>
      <c r="UW81" s="1"/>
      <c r="UX81" s="1"/>
      <c r="UY81" s="1"/>
      <c r="UZ81" s="1"/>
      <c r="VA81" s="1"/>
      <c r="VB81" s="1"/>
      <c r="VC81" s="1"/>
      <c r="VD81" s="1"/>
      <c r="VE81" s="1"/>
      <c r="VF81" s="1"/>
      <c r="VG81" s="1"/>
      <c r="VH81" s="1"/>
      <c r="VI81" s="1"/>
      <c r="VJ81" s="1"/>
      <c r="VK81" s="1"/>
      <c r="VL81" s="1"/>
      <c r="VM81" s="1"/>
      <c r="VN81" s="1"/>
      <c r="VO81" s="1"/>
      <c r="VP81" s="1"/>
      <c r="VQ81" s="1"/>
      <c r="VR81" s="1"/>
      <c r="VS81" s="1"/>
      <c r="VT81" s="1"/>
      <c r="VU81" s="1"/>
      <c r="VV81" s="1"/>
      <c r="VW81" s="1"/>
      <c r="VX81" s="1"/>
      <c r="VY81" s="1"/>
      <c r="VZ81" s="1"/>
      <c r="WA81" s="1"/>
      <c r="WB81" s="1"/>
      <c r="WC81" s="1"/>
      <c r="WD81" s="1"/>
      <c r="WE81" s="1"/>
      <c r="WF81" s="1"/>
      <c r="WG81" s="1"/>
      <c r="WH81" s="1"/>
      <c r="WI81" s="1"/>
      <c r="WJ81" s="1"/>
      <c r="WK81" s="1"/>
      <c r="WL81" s="1"/>
      <c r="WM81" s="1"/>
      <c r="WN81" s="1"/>
      <c r="WO81" s="1"/>
      <c r="WP81" s="1"/>
      <c r="WQ81" s="1"/>
      <c r="WR81" s="1"/>
      <c r="WS81" s="1"/>
      <c r="WT81" s="1"/>
      <c r="WU81" s="1"/>
      <c r="WV81" s="1"/>
      <c r="WW81" s="1"/>
      <c r="WX81" s="1"/>
      <c r="WY81" s="1"/>
      <c r="WZ81" s="1"/>
      <c r="XA81" s="1"/>
      <c r="XB81" s="1"/>
      <c r="XC81" s="1"/>
      <c r="XD81" s="1"/>
      <c r="XE81" s="1"/>
      <c r="XF81" s="1"/>
      <c r="XG81" s="1"/>
      <c r="XH81" s="1"/>
      <c r="XI81" s="1"/>
      <c r="XJ81" s="1"/>
      <c r="XK81" s="1"/>
      <c r="XL81" s="1"/>
      <c r="XM81" s="1"/>
      <c r="XN81" s="1"/>
      <c r="XO81" s="1"/>
      <c r="XP81" s="1"/>
      <c r="XQ81" s="1"/>
      <c r="XR81" s="1"/>
      <c r="XS81" s="1"/>
      <c r="XT81" s="1"/>
      <c r="XU81" s="1"/>
      <c r="XV81" s="1"/>
      <c r="XW81" s="1"/>
      <c r="XX81" s="1"/>
      <c r="XY81" s="1"/>
      <c r="XZ81" s="1"/>
      <c r="YA81" s="1"/>
      <c r="YB81" s="1"/>
      <c r="YC81" s="1"/>
      <c r="YD81" s="1"/>
      <c r="YE81" s="1"/>
      <c r="YF81" s="1"/>
      <c r="YG81" s="1"/>
      <c r="YH81" s="1"/>
      <c r="YI81" s="1"/>
      <c r="YJ81" s="1"/>
      <c r="YK81" s="1"/>
      <c r="YL81" s="1"/>
      <c r="YM81" s="1"/>
      <c r="YN81" s="1"/>
      <c r="YO81" s="1"/>
      <c r="YP81" s="1"/>
      <c r="YQ81" s="1"/>
      <c r="YR81" s="1"/>
      <c r="YS81" s="1"/>
      <c r="YT81" s="1"/>
      <c r="YU81" s="1"/>
      <c r="YV81" s="1"/>
      <c r="YW81" s="1"/>
      <c r="YX81" s="1"/>
      <c r="YY81" s="1"/>
      <c r="YZ81" s="1"/>
      <c r="ZA81" s="1"/>
      <c r="ZB81" s="1"/>
      <c r="ZC81" s="1"/>
      <c r="ZD81" s="1"/>
      <c r="ZE81" s="1"/>
      <c r="ZF81" s="1"/>
      <c r="ZG81" s="1"/>
      <c r="ZH81" s="1"/>
      <c r="ZI81" s="1"/>
      <c r="ZJ81" s="1"/>
      <c r="ZK81" s="1"/>
      <c r="ZL81" s="1"/>
      <c r="ZM81" s="1"/>
      <c r="ZN81" s="1"/>
      <c r="ZO81" s="1"/>
      <c r="ZP81" s="1"/>
      <c r="ZQ81" s="1"/>
      <c r="ZR81" s="1"/>
      <c r="ZS81" s="1"/>
      <c r="ZT81" s="1"/>
      <c r="ZU81" s="1"/>
      <c r="ZV81" s="1"/>
      <c r="ZW81" s="1"/>
      <c r="ZX81" s="1"/>
      <c r="ZY81" s="1"/>
      <c r="ZZ81" s="1"/>
      <c r="AAA81" s="1"/>
      <c r="AAB81" s="1"/>
      <c r="AAC81" s="1"/>
      <c r="AAD81" s="1"/>
      <c r="AAE81" s="1"/>
      <c r="AAF81" s="1"/>
      <c r="AAG81" s="1"/>
      <c r="AAH81" s="1"/>
      <c r="AAI81" s="1"/>
      <c r="AAJ81" s="1"/>
      <c r="AAK81" s="1"/>
      <c r="AAL81" s="1"/>
      <c r="AAM81" s="1"/>
      <c r="AAN81" s="1"/>
      <c r="AAO81" s="1"/>
      <c r="AAP81" s="1"/>
      <c r="AAQ81" s="1"/>
      <c r="AAR81" s="1"/>
      <c r="AAS81" s="1"/>
      <c r="AAT81" s="1"/>
      <c r="AAU81" s="1"/>
      <c r="AAV81" s="1"/>
      <c r="AAW81" s="1"/>
      <c r="AAX81" s="1"/>
      <c r="AAY81" s="1"/>
      <c r="AAZ81" s="1"/>
      <c r="ABA81" s="1"/>
      <c r="ABB81" s="1"/>
      <c r="ABC81" s="1"/>
      <c r="ABD81" s="1"/>
      <c r="ABE81" s="1"/>
      <c r="ABF81" s="1"/>
      <c r="ABG81" s="1"/>
      <c r="ABH81" s="1"/>
      <c r="ABI81" s="1"/>
      <c r="ABJ81" s="1"/>
      <c r="ABK81" s="1"/>
      <c r="ABL81" s="1"/>
      <c r="ABM81" s="1"/>
      <c r="ABN81" s="1"/>
      <c r="ABO81" s="1"/>
      <c r="ABP81" s="1"/>
      <c r="ABQ81" s="1"/>
      <c r="ABR81" s="1"/>
      <c r="ABS81" s="1"/>
      <c r="ABT81" s="1"/>
      <c r="ABU81" s="1"/>
      <c r="ABV81" s="1"/>
      <c r="ABW81" s="1"/>
      <c r="ABX81" s="1"/>
      <c r="ABY81" s="1"/>
      <c r="ABZ81" s="1"/>
      <c r="ACA81" s="1"/>
      <c r="ACB81" s="1"/>
      <c r="ACC81" s="1"/>
      <c r="ACD81" s="1"/>
      <c r="ACE81" s="1"/>
      <c r="ACF81" s="1"/>
      <c r="ACG81" s="1"/>
      <c r="ACH81" s="1"/>
      <c r="ACI81" s="1"/>
      <c r="ACJ81" s="1"/>
      <c r="ACK81" s="1"/>
      <c r="ACL81" s="1"/>
      <c r="ACM81" s="1"/>
      <c r="ACN81" s="1"/>
      <c r="ACO81" s="1"/>
      <c r="ACP81" s="1"/>
      <c r="ACQ81" s="1"/>
      <c r="ACR81" s="1"/>
      <c r="ACS81" s="1"/>
      <c r="ACT81" s="1"/>
      <c r="ACU81" s="1"/>
      <c r="ACV81" s="1"/>
      <c r="ACW81" s="1"/>
      <c r="ACX81" s="1"/>
      <c r="ACY81" s="1"/>
      <c r="ACZ81" s="1"/>
      <c r="ADA81" s="1"/>
      <c r="ADB81" s="1"/>
      <c r="ADC81" s="1"/>
      <c r="ADD81" s="1"/>
      <c r="ADE81" s="1"/>
      <c r="ADF81" s="1"/>
      <c r="ADG81" s="1"/>
      <c r="ADH81" s="1"/>
      <c r="ADI81" s="1"/>
      <c r="ADJ81" s="1"/>
      <c r="ADK81" s="1"/>
      <c r="ADL81" s="1"/>
      <c r="ADM81" s="1"/>
      <c r="ADN81" s="1"/>
      <c r="ADO81" s="1"/>
      <c r="ADP81" s="1"/>
      <c r="ADQ81" s="1"/>
      <c r="ADR81" s="1"/>
      <c r="ADS81" s="1"/>
      <c r="ADT81" s="1"/>
      <c r="ADU81" s="1"/>
      <c r="ADV81" s="1"/>
      <c r="ADW81" s="1"/>
      <c r="ADX81" s="1"/>
      <c r="ADY81" s="1"/>
      <c r="ADZ81" s="1"/>
      <c r="AEA81" s="1"/>
      <c r="AEB81" s="1"/>
      <c r="AEC81" s="1"/>
      <c r="AED81" s="1"/>
      <c r="AEE81" s="1"/>
      <c r="AEF81" s="1"/>
      <c r="AEG81" s="1"/>
      <c r="AEH81" s="1"/>
      <c r="AEI81" s="1"/>
      <c r="AEJ81" s="1"/>
      <c r="AEK81" s="1"/>
      <c r="AEL81" s="1"/>
      <c r="AEM81" s="1"/>
      <c r="AEN81" s="1"/>
      <c r="AEO81" s="1"/>
      <c r="AEP81" s="1"/>
      <c r="AEQ81" s="1"/>
      <c r="AER81" s="1"/>
      <c r="AES81" s="1"/>
      <c r="AET81" s="1"/>
      <c r="AEU81" s="1"/>
      <c r="AEV81" s="1"/>
      <c r="AEW81" s="1"/>
      <c r="AEX81" s="1"/>
      <c r="AEY81" s="1"/>
    </row>
    <row r="82" spans="1:831" s="10" customFormat="1" ht="18" x14ac:dyDescent="0.2">
      <c r="A82" s="31"/>
      <c r="B82" s="53"/>
      <c r="C82" s="51"/>
      <c r="D82" s="52"/>
      <c r="H82" s="53"/>
      <c r="I82" s="51"/>
      <c r="J82" s="52"/>
      <c r="K82" s="53"/>
      <c r="L82" s="51"/>
      <c r="M82" s="52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  <c r="NA82" s="1"/>
      <c r="NB82" s="1"/>
      <c r="NC82" s="1"/>
      <c r="ND82" s="1"/>
      <c r="NE82" s="1"/>
      <c r="NF82" s="1"/>
      <c r="NG82" s="1"/>
      <c r="NH82" s="1"/>
      <c r="NI82" s="1"/>
      <c r="NJ82" s="1"/>
      <c r="NK82" s="1"/>
      <c r="NL82" s="1"/>
      <c r="NM82" s="1"/>
      <c r="NN82" s="1"/>
      <c r="NO82" s="1"/>
      <c r="NP82" s="1"/>
      <c r="NQ82" s="1"/>
      <c r="NR82" s="1"/>
      <c r="NS82" s="1"/>
      <c r="NT82" s="1"/>
      <c r="NU82" s="1"/>
      <c r="NV82" s="1"/>
      <c r="NW82" s="1"/>
      <c r="NX82" s="1"/>
      <c r="NY82" s="1"/>
      <c r="NZ82" s="1"/>
      <c r="OA82" s="1"/>
      <c r="OB82" s="1"/>
      <c r="OC82" s="1"/>
      <c r="OD82" s="1"/>
      <c r="OE82" s="1"/>
      <c r="OF82" s="1"/>
      <c r="OG82" s="1"/>
      <c r="OH82" s="1"/>
      <c r="OI82" s="1"/>
      <c r="OJ82" s="1"/>
      <c r="OK82" s="1"/>
      <c r="OL82" s="1"/>
      <c r="OM82" s="1"/>
      <c r="ON82" s="1"/>
      <c r="OO82" s="1"/>
      <c r="OP82" s="1"/>
      <c r="OQ82" s="1"/>
      <c r="OR82" s="1"/>
      <c r="OS82" s="1"/>
      <c r="OT82" s="1"/>
      <c r="OU82" s="1"/>
      <c r="OV82" s="1"/>
      <c r="OW82" s="1"/>
      <c r="OX82" s="1"/>
      <c r="OY82" s="1"/>
      <c r="OZ82" s="1"/>
      <c r="PA82" s="1"/>
      <c r="PB82" s="1"/>
      <c r="PC82" s="1"/>
      <c r="PD82" s="1"/>
      <c r="PE82" s="1"/>
      <c r="PF82" s="1"/>
      <c r="PG82" s="1"/>
      <c r="PH82" s="1"/>
      <c r="PI82" s="1"/>
      <c r="PJ82" s="1"/>
      <c r="PK82" s="1"/>
      <c r="PL82" s="1"/>
      <c r="PM82" s="1"/>
      <c r="PN82" s="1"/>
      <c r="PO82" s="1"/>
      <c r="PP82" s="1"/>
      <c r="PQ82" s="1"/>
      <c r="PR82" s="1"/>
      <c r="PS82" s="1"/>
      <c r="PT82" s="1"/>
      <c r="PU82" s="1"/>
      <c r="PV82" s="1"/>
      <c r="PW82" s="1"/>
      <c r="PX82" s="1"/>
      <c r="PY82" s="1"/>
      <c r="PZ82" s="1"/>
      <c r="QA82" s="1"/>
      <c r="QB82" s="1"/>
      <c r="QC82" s="1"/>
      <c r="QD82" s="1"/>
      <c r="QE82" s="1"/>
      <c r="QF82" s="1"/>
      <c r="QG82" s="1"/>
      <c r="QH82" s="1"/>
      <c r="QI82" s="1"/>
      <c r="QJ82" s="1"/>
      <c r="QK82" s="1"/>
      <c r="QL82" s="1"/>
      <c r="QM82" s="1"/>
      <c r="QN82" s="1"/>
      <c r="QO82" s="1"/>
      <c r="QP82" s="1"/>
      <c r="QQ82" s="1"/>
      <c r="QR82" s="1"/>
      <c r="QS82" s="1"/>
      <c r="QT82" s="1"/>
      <c r="QU82" s="1"/>
      <c r="QV82" s="1"/>
      <c r="QW82" s="1"/>
      <c r="QX82" s="1"/>
      <c r="QY82" s="1"/>
      <c r="QZ82" s="1"/>
      <c r="RA82" s="1"/>
      <c r="RB82" s="1"/>
      <c r="RC82" s="1"/>
      <c r="RD82" s="1"/>
      <c r="RE82" s="1"/>
      <c r="RF82" s="1"/>
      <c r="RG82" s="1"/>
      <c r="RH82" s="1"/>
      <c r="RI82" s="1"/>
      <c r="RJ82" s="1"/>
      <c r="RK82" s="1"/>
      <c r="RL82" s="1"/>
      <c r="RM82" s="1"/>
      <c r="RN82" s="1"/>
      <c r="RO82" s="1"/>
      <c r="RP82" s="1"/>
      <c r="RQ82" s="1"/>
      <c r="RR82" s="1"/>
      <c r="RS82" s="1"/>
      <c r="RT82" s="1"/>
      <c r="RU82" s="1"/>
      <c r="RV82" s="1"/>
      <c r="RW82" s="1"/>
      <c r="RX82" s="1"/>
      <c r="RY82" s="1"/>
      <c r="RZ82" s="1"/>
      <c r="SA82" s="1"/>
      <c r="SB82" s="1"/>
      <c r="SC82" s="1"/>
      <c r="SD82" s="1"/>
      <c r="SE82" s="1"/>
      <c r="SF82" s="1"/>
      <c r="SG82" s="1"/>
      <c r="SH82" s="1"/>
      <c r="SI82" s="1"/>
      <c r="SJ82" s="1"/>
      <c r="SK82" s="1"/>
      <c r="SL82" s="1"/>
      <c r="SM82" s="1"/>
      <c r="SN82" s="1"/>
      <c r="SO82" s="1"/>
      <c r="SP82" s="1"/>
      <c r="SQ82" s="1"/>
      <c r="SR82" s="1"/>
      <c r="SS82" s="1"/>
      <c r="ST82" s="1"/>
      <c r="SU82" s="1"/>
      <c r="SV82" s="1"/>
      <c r="SW82" s="1"/>
      <c r="SX82" s="1"/>
      <c r="SY82" s="1"/>
      <c r="SZ82" s="1"/>
      <c r="TA82" s="1"/>
      <c r="TB82" s="1"/>
      <c r="TC82" s="1"/>
      <c r="TD82" s="1"/>
      <c r="TE82" s="1"/>
      <c r="TF82" s="1"/>
      <c r="TG82" s="1"/>
      <c r="TH82" s="1"/>
      <c r="TI82" s="1"/>
      <c r="TJ82" s="1"/>
      <c r="TK82" s="1"/>
      <c r="TL82" s="1"/>
      <c r="TM82" s="1"/>
      <c r="TN82" s="1"/>
      <c r="TO82" s="1"/>
      <c r="TP82" s="1"/>
      <c r="TQ82" s="1"/>
      <c r="TR82" s="1"/>
      <c r="TS82" s="1"/>
      <c r="TT82" s="1"/>
      <c r="TU82" s="1"/>
      <c r="TV82" s="1"/>
      <c r="TW82" s="1"/>
      <c r="TX82" s="1"/>
      <c r="TY82" s="1"/>
      <c r="TZ82" s="1"/>
      <c r="UA82" s="1"/>
      <c r="UB82" s="1"/>
      <c r="UC82" s="1"/>
      <c r="UD82" s="1"/>
      <c r="UE82" s="1"/>
      <c r="UF82" s="1"/>
      <c r="UG82" s="1"/>
      <c r="UH82" s="1"/>
      <c r="UI82" s="1"/>
      <c r="UJ82" s="1"/>
      <c r="UK82" s="1"/>
      <c r="UL82" s="1"/>
      <c r="UM82" s="1"/>
      <c r="UN82" s="1"/>
      <c r="UO82" s="1"/>
      <c r="UP82" s="1"/>
      <c r="UQ82" s="1"/>
      <c r="UR82" s="1"/>
      <c r="US82" s="1"/>
      <c r="UT82" s="1"/>
      <c r="UU82" s="1"/>
      <c r="UV82" s="1"/>
      <c r="UW82" s="1"/>
      <c r="UX82" s="1"/>
      <c r="UY82" s="1"/>
      <c r="UZ82" s="1"/>
      <c r="VA82" s="1"/>
      <c r="VB82" s="1"/>
      <c r="VC82" s="1"/>
      <c r="VD82" s="1"/>
      <c r="VE82" s="1"/>
      <c r="VF82" s="1"/>
      <c r="VG82" s="1"/>
      <c r="VH82" s="1"/>
      <c r="VI82" s="1"/>
      <c r="VJ82" s="1"/>
      <c r="VK82" s="1"/>
      <c r="VL82" s="1"/>
      <c r="VM82" s="1"/>
      <c r="VN82" s="1"/>
      <c r="VO82" s="1"/>
      <c r="VP82" s="1"/>
      <c r="VQ82" s="1"/>
      <c r="VR82" s="1"/>
      <c r="VS82" s="1"/>
      <c r="VT82" s="1"/>
      <c r="VU82" s="1"/>
      <c r="VV82" s="1"/>
      <c r="VW82" s="1"/>
      <c r="VX82" s="1"/>
      <c r="VY82" s="1"/>
      <c r="VZ82" s="1"/>
      <c r="WA82" s="1"/>
      <c r="WB82" s="1"/>
      <c r="WC82" s="1"/>
      <c r="WD82" s="1"/>
      <c r="WE82" s="1"/>
      <c r="WF82" s="1"/>
      <c r="WG82" s="1"/>
      <c r="WH82" s="1"/>
      <c r="WI82" s="1"/>
      <c r="WJ82" s="1"/>
      <c r="WK82" s="1"/>
      <c r="WL82" s="1"/>
      <c r="WM82" s="1"/>
      <c r="WN82" s="1"/>
      <c r="WO82" s="1"/>
      <c r="WP82" s="1"/>
      <c r="WQ82" s="1"/>
      <c r="WR82" s="1"/>
      <c r="WS82" s="1"/>
      <c r="WT82" s="1"/>
      <c r="WU82" s="1"/>
      <c r="WV82" s="1"/>
      <c r="WW82" s="1"/>
      <c r="WX82" s="1"/>
      <c r="WY82" s="1"/>
      <c r="WZ82" s="1"/>
      <c r="XA82" s="1"/>
      <c r="XB82" s="1"/>
      <c r="XC82" s="1"/>
      <c r="XD82" s="1"/>
      <c r="XE82" s="1"/>
      <c r="XF82" s="1"/>
      <c r="XG82" s="1"/>
      <c r="XH82" s="1"/>
      <c r="XI82" s="1"/>
      <c r="XJ82" s="1"/>
      <c r="XK82" s="1"/>
      <c r="XL82" s="1"/>
      <c r="XM82" s="1"/>
      <c r="XN82" s="1"/>
      <c r="XO82" s="1"/>
      <c r="XP82" s="1"/>
      <c r="XQ82" s="1"/>
      <c r="XR82" s="1"/>
      <c r="XS82" s="1"/>
      <c r="XT82" s="1"/>
      <c r="XU82" s="1"/>
      <c r="XV82" s="1"/>
      <c r="XW82" s="1"/>
      <c r="XX82" s="1"/>
      <c r="XY82" s="1"/>
      <c r="XZ82" s="1"/>
      <c r="YA82" s="1"/>
      <c r="YB82" s="1"/>
      <c r="YC82" s="1"/>
      <c r="YD82" s="1"/>
      <c r="YE82" s="1"/>
      <c r="YF82" s="1"/>
      <c r="YG82" s="1"/>
      <c r="YH82" s="1"/>
      <c r="YI82" s="1"/>
      <c r="YJ82" s="1"/>
      <c r="YK82" s="1"/>
      <c r="YL82" s="1"/>
      <c r="YM82" s="1"/>
      <c r="YN82" s="1"/>
      <c r="YO82" s="1"/>
      <c r="YP82" s="1"/>
      <c r="YQ82" s="1"/>
      <c r="YR82" s="1"/>
      <c r="YS82" s="1"/>
      <c r="YT82" s="1"/>
      <c r="YU82" s="1"/>
      <c r="YV82" s="1"/>
      <c r="YW82" s="1"/>
      <c r="YX82" s="1"/>
      <c r="YY82" s="1"/>
      <c r="YZ82" s="1"/>
      <c r="ZA82" s="1"/>
      <c r="ZB82" s="1"/>
      <c r="ZC82" s="1"/>
      <c r="ZD82" s="1"/>
      <c r="ZE82" s="1"/>
      <c r="ZF82" s="1"/>
      <c r="ZG82" s="1"/>
      <c r="ZH82" s="1"/>
      <c r="ZI82" s="1"/>
      <c r="ZJ82" s="1"/>
      <c r="ZK82" s="1"/>
      <c r="ZL82" s="1"/>
      <c r="ZM82" s="1"/>
      <c r="ZN82" s="1"/>
      <c r="ZO82" s="1"/>
      <c r="ZP82" s="1"/>
      <c r="ZQ82" s="1"/>
      <c r="ZR82" s="1"/>
      <c r="ZS82" s="1"/>
      <c r="ZT82" s="1"/>
      <c r="ZU82" s="1"/>
      <c r="ZV82" s="1"/>
      <c r="ZW82" s="1"/>
      <c r="ZX82" s="1"/>
      <c r="ZY82" s="1"/>
      <c r="ZZ82" s="1"/>
      <c r="AAA82" s="1"/>
      <c r="AAB82" s="1"/>
      <c r="AAC82" s="1"/>
      <c r="AAD82" s="1"/>
      <c r="AAE82" s="1"/>
      <c r="AAF82" s="1"/>
      <c r="AAG82" s="1"/>
      <c r="AAH82" s="1"/>
      <c r="AAI82" s="1"/>
      <c r="AAJ82" s="1"/>
      <c r="AAK82" s="1"/>
      <c r="AAL82" s="1"/>
      <c r="AAM82" s="1"/>
      <c r="AAN82" s="1"/>
      <c r="AAO82" s="1"/>
      <c r="AAP82" s="1"/>
      <c r="AAQ82" s="1"/>
      <c r="AAR82" s="1"/>
      <c r="AAS82" s="1"/>
      <c r="AAT82" s="1"/>
      <c r="AAU82" s="1"/>
      <c r="AAV82" s="1"/>
      <c r="AAW82" s="1"/>
      <c r="AAX82" s="1"/>
      <c r="AAY82" s="1"/>
      <c r="AAZ82" s="1"/>
      <c r="ABA82" s="1"/>
      <c r="ABB82" s="1"/>
      <c r="ABC82" s="1"/>
      <c r="ABD82" s="1"/>
      <c r="ABE82" s="1"/>
      <c r="ABF82" s="1"/>
      <c r="ABG82" s="1"/>
      <c r="ABH82" s="1"/>
      <c r="ABI82" s="1"/>
      <c r="ABJ82" s="1"/>
      <c r="ABK82" s="1"/>
      <c r="ABL82" s="1"/>
      <c r="ABM82" s="1"/>
      <c r="ABN82" s="1"/>
      <c r="ABO82" s="1"/>
      <c r="ABP82" s="1"/>
      <c r="ABQ82" s="1"/>
      <c r="ABR82" s="1"/>
      <c r="ABS82" s="1"/>
      <c r="ABT82" s="1"/>
      <c r="ABU82" s="1"/>
      <c r="ABV82" s="1"/>
      <c r="ABW82" s="1"/>
      <c r="ABX82" s="1"/>
      <c r="ABY82" s="1"/>
      <c r="ABZ82" s="1"/>
      <c r="ACA82" s="1"/>
      <c r="ACB82" s="1"/>
      <c r="ACC82" s="1"/>
      <c r="ACD82" s="1"/>
      <c r="ACE82" s="1"/>
      <c r="ACF82" s="1"/>
      <c r="ACG82" s="1"/>
      <c r="ACH82" s="1"/>
      <c r="ACI82" s="1"/>
      <c r="ACJ82" s="1"/>
      <c r="ACK82" s="1"/>
      <c r="ACL82" s="1"/>
      <c r="ACM82" s="1"/>
      <c r="ACN82" s="1"/>
      <c r="ACO82" s="1"/>
      <c r="ACP82" s="1"/>
      <c r="ACQ82" s="1"/>
      <c r="ACR82" s="1"/>
      <c r="ACS82" s="1"/>
      <c r="ACT82" s="1"/>
      <c r="ACU82" s="1"/>
      <c r="ACV82" s="1"/>
      <c r="ACW82" s="1"/>
      <c r="ACX82" s="1"/>
      <c r="ACY82" s="1"/>
      <c r="ACZ82" s="1"/>
      <c r="ADA82" s="1"/>
      <c r="ADB82" s="1"/>
      <c r="ADC82" s="1"/>
      <c r="ADD82" s="1"/>
      <c r="ADE82" s="1"/>
      <c r="ADF82" s="1"/>
      <c r="ADG82" s="1"/>
      <c r="ADH82" s="1"/>
      <c r="ADI82" s="1"/>
      <c r="ADJ82" s="1"/>
      <c r="ADK82" s="1"/>
      <c r="ADL82" s="1"/>
      <c r="ADM82" s="1"/>
      <c r="ADN82" s="1"/>
      <c r="ADO82" s="1"/>
      <c r="ADP82" s="1"/>
      <c r="ADQ82" s="1"/>
      <c r="ADR82" s="1"/>
      <c r="ADS82" s="1"/>
      <c r="ADT82" s="1"/>
      <c r="ADU82" s="1"/>
      <c r="ADV82" s="1"/>
      <c r="ADW82" s="1"/>
      <c r="ADX82" s="1"/>
      <c r="ADY82" s="1"/>
      <c r="ADZ82" s="1"/>
      <c r="AEA82" s="1"/>
      <c r="AEB82" s="1"/>
      <c r="AEC82" s="1"/>
      <c r="AED82" s="1"/>
      <c r="AEE82" s="1"/>
      <c r="AEF82" s="1"/>
      <c r="AEG82" s="1"/>
      <c r="AEH82" s="1"/>
      <c r="AEI82" s="1"/>
      <c r="AEJ82" s="1"/>
      <c r="AEK82" s="1"/>
      <c r="AEL82" s="1"/>
      <c r="AEM82" s="1"/>
      <c r="AEN82" s="1"/>
      <c r="AEO82" s="1"/>
      <c r="AEP82" s="1"/>
      <c r="AEQ82" s="1"/>
      <c r="AER82" s="1"/>
      <c r="AES82" s="1"/>
      <c r="AET82" s="1"/>
      <c r="AEU82" s="1"/>
      <c r="AEV82" s="1"/>
      <c r="AEW82" s="1"/>
      <c r="AEX82" s="1"/>
      <c r="AEY82" s="1"/>
    </row>
    <row r="83" spans="1:831" s="10" customFormat="1" ht="18" x14ac:dyDescent="0.2">
      <c r="A83" s="31"/>
      <c r="B83" s="53"/>
      <c r="C83" s="51"/>
      <c r="D83" s="52"/>
      <c r="H83" s="53"/>
      <c r="I83" s="51"/>
      <c r="J83" s="52"/>
      <c r="K83" s="53"/>
      <c r="L83" s="51"/>
      <c r="M83" s="52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  <c r="LJ83" s="1"/>
      <c r="LK83" s="1"/>
      <c r="LL83" s="1"/>
      <c r="LM83" s="1"/>
      <c r="LN83" s="1"/>
      <c r="LO83" s="1"/>
      <c r="LP83" s="1"/>
      <c r="LQ83" s="1"/>
      <c r="LR83" s="1"/>
      <c r="LS83" s="1"/>
      <c r="LT83" s="1"/>
      <c r="LU83" s="1"/>
      <c r="LV83" s="1"/>
      <c r="LW83" s="1"/>
      <c r="LX83" s="1"/>
      <c r="LY83" s="1"/>
      <c r="LZ83" s="1"/>
      <c r="MA83" s="1"/>
      <c r="MB83" s="1"/>
      <c r="MC83" s="1"/>
      <c r="MD83" s="1"/>
      <c r="ME83" s="1"/>
      <c r="MF83" s="1"/>
      <c r="MG83" s="1"/>
      <c r="MH83" s="1"/>
      <c r="MI83" s="1"/>
      <c r="MJ83" s="1"/>
      <c r="MK83" s="1"/>
      <c r="ML83" s="1"/>
      <c r="MM83" s="1"/>
      <c r="MN83" s="1"/>
      <c r="MO83" s="1"/>
      <c r="MP83" s="1"/>
      <c r="MQ83" s="1"/>
      <c r="MR83" s="1"/>
      <c r="MS83" s="1"/>
      <c r="MT83" s="1"/>
      <c r="MU83" s="1"/>
      <c r="MV83" s="1"/>
      <c r="MW83" s="1"/>
      <c r="MX83" s="1"/>
      <c r="MY83" s="1"/>
      <c r="MZ83" s="1"/>
      <c r="NA83" s="1"/>
      <c r="NB83" s="1"/>
      <c r="NC83" s="1"/>
      <c r="ND83" s="1"/>
      <c r="NE83" s="1"/>
      <c r="NF83" s="1"/>
      <c r="NG83" s="1"/>
      <c r="NH83" s="1"/>
      <c r="NI83" s="1"/>
      <c r="NJ83" s="1"/>
      <c r="NK83" s="1"/>
      <c r="NL83" s="1"/>
      <c r="NM83" s="1"/>
      <c r="NN83" s="1"/>
      <c r="NO83" s="1"/>
      <c r="NP83" s="1"/>
      <c r="NQ83" s="1"/>
      <c r="NR83" s="1"/>
      <c r="NS83" s="1"/>
      <c r="NT83" s="1"/>
      <c r="NU83" s="1"/>
      <c r="NV83" s="1"/>
      <c r="NW83" s="1"/>
      <c r="NX83" s="1"/>
      <c r="NY83" s="1"/>
      <c r="NZ83" s="1"/>
      <c r="OA83" s="1"/>
      <c r="OB83" s="1"/>
      <c r="OC83" s="1"/>
      <c r="OD83" s="1"/>
      <c r="OE83" s="1"/>
      <c r="OF83" s="1"/>
      <c r="OG83" s="1"/>
      <c r="OH83" s="1"/>
      <c r="OI83" s="1"/>
      <c r="OJ83" s="1"/>
      <c r="OK83" s="1"/>
      <c r="OL83" s="1"/>
      <c r="OM83" s="1"/>
      <c r="ON83" s="1"/>
      <c r="OO83" s="1"/>
      <c r="OP83" s="1"/>
      <c r="OQ83" s="1"/>
      <c r="OR83" s="1"/>
      <c r="OS83" s="1"/>
      <c r="OT83" s="1"/>
      <c r="OU83" s="1"/>
      <c r="OV83" s="1"/>
      <c r="OW83" s="1"/>
      <c r="OX83" s="1"/>
      <c r="OY83" s="1"/>
      <c r="OZ83" s="1"/>
      <c r="PA83" s="1"/>
      <c r="PB83" s="1"/>
      <c r="PC83" s="1"/>
      <c r="PD83" s="1"/>
      <c r="PE83" s="1"/>
      <c r="PF83" s="1"/>
      <c r="PG83" s="1"/>
      <c r="PH83" s="1"/>
      <c r="PI83" s="1"/>
      <c r="PJ83" s="1"/>
      <c r="PK83" s="1"/>
      <c r="PL83" s="1"/>
      <c r="PM83" s="1"/>
      <c r="PN83" s="1"/>
      <c r="PO83" s="1"/>
      <c r="PP83" s="1"/>
      <c r="PQ83" s="1"/>
      <c r="PR83" s="1"/>
      <c r="PS83" s="1"/>
      <c r="PT83" s="1"/>
      <c r="PU83" s="1"/>
      <c r="PV83" s="1"/>
      <c r="PW83" s="1"/>
      <c r="PX83" s="1"/>
      <c r="PY83" s="1"/>
      <c r="PZ83" s="1"/>
      <c r="QA83" s="1"/>
      <c r="QB83" s="1"/>
      <c r="QC83" s="1"/>
      <c r="QD83" s="1"/>
      <c r="QE83" s="1"/>
      <c r="QF83" s="1"/>
      <c r="QG83" s="1"/>
      <c r="QH83" s="1"/>
      <c r="QI83" s="1"/>
      <c r="QJ83" s="1"/>
      <c r="QK83" s="1"/>
      <c r="QL83" s="1"/>
      <c r="QM83" s="1"/>
      <c r="QN83" s="1"/>
      <c r="QO83" s="1"/>
      <c r="QP83" s="1"/>
      <c r="QQ83" s="1"/>
      <c r="QR83" s="1"/>
      <c r="QS83" s="1"/>
      <c r="QT83" s="1"/>
      <c r="QU83" s="1"/>
      <c r="QV83" s="1"/>
      <c r="QW83" s="1"/>
      <c r="QX83" s="1"/>
      <c r="QY83" s="1"/>
      <c r="QZ83" s="1"/>
      <c r="RA83" s="1"/>
      <c r="RB83" s="1"/>
      <c r="RC83" s="1"/>
      <c r="RD83" s="1"/>
      <c r="RE83" s="1"/>
      <c r="RF83" s="1"/>
      <c r="RG83" s="1"/>
      <c r="RH83" s="1"/>
      <c r="RI83" s="1"/>
      <c r="RJ83" s="1"/>
      <c r="RK83" s="1"/>
      <c r="RL83" s="1"/>
      <c r="RM83" s="1"/>
      <c r="RN83" s="1"/>
      <c r="RO83" s="1"/>
      <c r="RP83" s="1"/>
      <c r="RQ83" s="1"/>
      <c r="RR83" s="1"/>
      <c r="RS83" s="1"/>
      <c r="RT83" s="1"/>
      <c r="RU83" s="1"/>
      <c r="RV83" s="1"/>
      <c r="RW83" s="1"/>
      <c r="RX83" s="1"/>
      <c r="RY83" s="1"/>
      <c r="RZ83" s="1"/>
      <c r="SA83" s="1"/>
      <c r="SB83" s="1"/>
      <c r="SC83" s="1"/>
      <c r="SD83" s="1"/>
      <c r="SE83" s="1"/>
      <c r="SF83" s="1"/>
      <c r="SG83" s="1"/>
      <c r="SH83" s="1"/>
      <c r="SI83" s="1"/>
      <c r="SJ83" s="1"/>
      <c r="SK83" s="1"/>
      <c r="SL83" s="1"/>
      <c r="SM83" s="1"/>
      <c r="SN83" s="1"/>
      <c r="SO83" s="1"/>
      <c r="SP83" s="1"/>
      <c r="SQ83" s="1"/>
      <c r="SR83" s="1"/>
      <c r="SS83" s="1"/>
      <c r="ST83" s="1"/>
      <c r="SU83" s="1"/>
      <c r="SV83" s="1"/>
      <c r="SW83" s="1"/>
      <c r="SX83" s="1"/>
      <c r="SY83" s="1"/>
      <c r="SZ83" s="1"/>
      <c r="TA83" s="1"/>
      <c r="TB83" s="1"/>
      <c r="TC83" s="1"/>
      <c r="TD83" s="1"/>
      <c r="TE83" s="1"/>
      <c r="TF83" s="1"/>
      <c r="TG83" s="1"/>
      <c r="TH83" s="1"/>
      <c r="TI83" s="1"/>
      <c r="TJ83" s="1"/>
      <c r="TK83" s="1"/>
      <c r="TL83" s="1"/>
      <c r="TM83" s="1"/>
      <c r="TN83" s="1"/>
      <c r="TO83" s="1"/>
      <c r="TP83" s="1"/>
      <c r="TQ83" s="1"/>
      <c r="TR83" s="1"/>
      <c r="TS83" s="1"/>
      <c r="TT83" s="1"/>
      <c r="TU83" s="1"/>
      <c r="TV83" s="1"/>
      <c r="TW83" s="1"/>
      <c r="TX83" s="1"/>
      <c r="TY83" s="1"/>
      <c r="TZ83" s="1"/>
      <c r="UA83" s="1"/>
      <c r="UB83" s="1"/>
      <c r="UC83" s="1"/>
      <c r="UD83" s="1"/>
      <c r="UE83" s="1"/>
      <c r="UF83" s="1"/>
      <c r="UG83" s="1"/>
      <c r="UH83" s="1"/>
      <c r="UI83" s="1"/>
      <c r="UJ83" s="1"/>
      <c r="UK83" s="1"/>
      <c r="UL83" s="1"/>
      <c r="UM83" s="1"/>
      <c r="UN83" s="1"/>
      <c r="UO83" s="1"/>
      <c r="UP83" s="1"/>
      <c r="UQ83" s="1"/>
      <c r="UR83" s="1"/>
      <c r="US83" s="1"/>
      <c r="UT83" s="1"/>
      <c r="UU83" s="1"/>
      <c r="UV83" s="1"/>
      <c r="UW83" s="1"/>
      <c r="UX83" s="1"/>
      <c r="UY83" s="1"/>
      <c r="UZ83" s="1"/>
      <c r="VA83" s="1"/>
      <c r="VB83" s="1"/>
      <c r="VC83" s="1"/>
      <c r="VD83" s="1"/>
      <c r="VE83" s="1"/>
      <c r="VF83" s="1"/>
      <c r="VG83" s="1"/>
      <c r="VH83" s="1"/>
      <c r="VI83" s="1"/>
      <c r="VJ83" s="1"/>
      <c r="VK83" s="1"/>
      <c r="VL83" s="1"/>
      <c r="VM83" s="1"/>
      <c r="VN83" s="1"/>
      <c r="VO83" s="1"/>
      <c r="VP83" s="1"/>
      <c r="VQ83" s="1"/>
      <c r="VR83" s="1"/>
      <c r="VS83" s="1"/>
      <c r="VT83" s="1"/>
      <c r="VU83" s="1"/>
      <c r="VV83" s="1"/>
      <c r="VW83" s="1"/>
      <c r="VX83" s="1"/>
      <c r="VY83" s="1"/>
      <c r="VZ83" s="1"/>
      <c r="WA83" s="1"/>
      <c r="WB83" s="1"/>
      <c r="WC83" s="1"/>
      <c r="WD83" s="1"/>
      <c r="WE83" s="1"/>
      <c r="WF83" s="1"/>
      <c r="WG83" s="1"/>
      <c r="WH83" s="1"/>
      <c r="WI83" s="1"/>
      <c r="WJ83" s="1"/>
      <c r="WK83" s="1"/>
      <c r="WL83" s="1"/>
      <c r="WM83" s="1"/>
      <c r="WN83" s="1"/>
      <c r="WO83" s="1"/>
      <c r="WP83" s="1"/>
      <c r="WQ83" s="1"/>
      <c r="WR83" s="1"/>
      <c r="WS83" s="1"/>
      <c r="WT83" s="1"/>
      <c r="WU83" s="1"/>
      <c r="WV83" s="1"/>
      <c r="WW83" s="1"/>
      <c r="WX83" s="1"/>
      <c r="WY83" s="1"/>
      <c r="WZ83" s="1"/>
      <c r="XA83" s="1"/>
      <c r="XB83" s="1"/>
      <c r="XC83" s="1"/>
      <c r="XD83" s="1"/>
      <c r="XE83" s="1"/>
      <c r="XF83" s="1"/>
      <c r="XG83" s="1"/>
      <c r="XH83" s="1"/>
      <c r="XI83" s="1"/>
      <c r="XJ83" s="1"/>
      <c r="XK83" s="1"/>
      <c r="XL83" s="1"/>
      <c r="XM83" s="1"/>
      <c r="XN83" s="1"/>
      <c r="XO83" s="1"/>
      <c r="XP83" s="1"/>
      <c r="XQ83" s="1"/>
      <c r="XR83" s="1"/>
      <c r="XS83" s="1"/>
      <c r="XT83" s="1"/>
      <c r="XU83" s="1"/>
      <c r="XV83" s="1"/>
      <c r="XW83" s="1"/>
      <c r="XX83" s="1"/>
      <c r="XY83" s="1"/>
      <c r="XZ83" s="1"/>
      <c r="YA83" s="1"/>
      <c r="YB83" s="1"/>
      <c r="YC83" s="1"/>
      <c r="YD83" s="1"/>
      <c r="YE83" s="1"/>
      <c r="YF83" s="1"/>
      <c r="YG83" s="1"/>
      <c r="YH83" s="1"/>
      <c r="YI83" s="1"/>
      <c r="YJ83" s="1"/>
      <c r="YK83" s="1"/>
      <c r="YL83" s="1"/>
      <c r="YM83" s="1"/>
      <c r="YN83" s="1"/>
      <c r="YO83" s="1"/>
      <c r="YP83" s="1"/>
      <c r="YQ83" s="1"/>
      <c r="YR83" s="1"/>
      <c r="YS83" s="1"/>
      <c r="YT83" s="1"/>
      <c r="YU83" s="1"/>
      <c r="YV83" s="1"/>
      <c r="YW83" s="1"/>
      <c r="YX83" s="1"/>
      <c r="YY83" s="1"/>
      <c r="YZ83" s="1"/>
      <c r="ZA83" s="1"/>
      <c r="ZB83" s="1"/>
      <c r="ZC83" s="1"/>
      <c r="ZD83" s="1"/>
      <c r="ZE83" s="1"/>
      <c r="ZF83" s="1"/>
      <c r="ZG83" s="1"/>
      <c r="ZH83" s="1"/>
      <c r="ZI83" s="1"/>
      <c r="ZJ83" s="1"/>
      <c r="ZK83" s="1"/>
      <c r="ZL83" s="1"/>
      <c r="ZM83" s="1"/>
      <c r="ZN83" s="1"/>
      <c r="ZO83" s="1"/>
      <c r="ZP83" s="1"/>
      <c r="ZQ83" s="1"/>
      <c r="ZR83" s="1"/>
      <c r="ZS83" s="1"/>
      <c r="ZT83" s="1"/>
      <c r="ZU83" s="1"/>
      <c r="ZV83" s="1"/>
      <c r="ZW83" s="1"/>
      <c r="ZX83" s="1"/>
      <c r="ZY83" s="1"/>
      <c r="ZZ83" s="1"/>
      <c r="AAA83" s="1"/>
      <c r="AAB83" s="1"/>
      <c r="AAC83" s="1"/>
      <c r="AAD83" s="1"/>
      <c r="AAE83" s="1"/>
      <c r="AAF83" s="1"/>
      <c r="AAG83" s="1"/>
      <c r="AAH83" s="1"/>
      <c r="AAI83" s="1"/>
      <c r="AAJ83" s="1"/>
      <c r="AAK83" s="1"/>
      <c r="AAL83" s="1"/>
      <c r="AAM83" s="1"/>
      <c r="AAN83" s="1"/>
      <c r="AAO83" s="1"/>
      <c r="AAP83" s="1"/>
      <c r="AAQ83" s="1"/>
      <c r="AAR83" s="1"/>
      <c r="AAS83" s="1"/>
      <c r="AAT83" s="1"/>
      <c r="AAU83" s="1"/>
      <c r="AAV83" s="1"/>
      <c r="AAW83" s="1"/>
      <c r="AAX83" s="1"/>
      <c r="AAY83" s="1"/>
      <c r="AAZ83" s="1"/>
      <c r="ABA83" s="1"/>
      <c r="ABB83" s="1"/>
      <c r="ABC83" s="1"/>
      <c r="ABD83" s="1"/>
      <c r="ABE83" s="1"/>
      <c r="ABF83" s="1"/>
      <c r="ABG83" s="1"/>
      <c r="ABH83" s="1"/>
      <c r="ABI83" s="1"/>
      <c r="ABJ83" s="1"/>
      <c r="ABK83" s="1"/>
      <c r="ABL83" s="1"/>
      <c r="ABM83" s="1"/>
      <c r="ABN83" s="1"/>
      <c r="ABO83" s="1"/>
      <c r="ABP83" s="1"/>
      <c r="ABQ83" s="1"/>
      <c r="ABR83" s="1"/>
      <c r="ABS83" s="1"/>
      <c r="ABT83" s="1"/>
      <c r="ABU83" s="1"/>
      <c r="ABV83" s="1"/>
      <c r="ABW83" s="1"/>
      <c r="ABX83" s="1"/>
      <c r="ABY83" s="1"/>
      <c r="ABZ83" s="1"/>
      <c r="ACA83" s="1"/>
      <c r="ACB83" s="1"/>
      <c r="ACC83" s="1"/>
      <c r="ACD83" s="1"/>
      <c r="ACE83" s="1"/>
      <c r="ACF83" s="1"/>
      <c r="ACG83" s="1"/>
      <c r="ACH83" s="1"/>
      <c r="ACI83" s="1"/>
      <c r="ACJ83" s="1"/>
      <c r="ACK83" s="1"/>
      <c r="ACL83" s="1"/>
      <c r="ACM83" s="1"/>
      <c r="ACN83" s="1"/>
      <c r="ACO83" s="1"/>
      <c r="ACP83" s="1"/>
      <c r="ACQ83" s="1"/>
      <c r="ACR83" s="1"/>
      <c r="ACS83" s="1"/>
      <c r="ACT83" s="1"/>
      <c r="ACU83" s="1"/>
      <c r="ACV83" s="1"/>
      <c r="ACW83" s="1"/>
      <c r="ACX83" s="1"/>
      <c r="ACY83" s="1"/>
      <c r="ACZ83" s="1"/>
      <c r="ADA83" s="1"/>
      <c r="ADB83" s="1"/>
      <c r="ADC83" s="1"/>
      <c r="ADD83" s="1"/>
      <c r="ADE83" s="1"/>
      <c r="ADF83" s="1"/>
      <c r="ADG83" s="1"/>
      <c r="ADH83" s="1"/>
      <c r="ADI83" s="1"/>
      <c r="ADJ83" s="1"/>
      <c r="ADK83" s="1"/>
      <c r="ADL83" s="1"/>
      <c r="ADM83" s="1"/>
      <c r="ADN83" s="1"/>
      <c r="ADO83" s="1"/>
      <c r="ADP83" s="1"/>
      <c r="ADQ83" s="1"/>
      <c r="ADR83" s="1"/>
      <c r="ADS83" s="1"/>
      <c r="ADT83" s="1"/>
      <c r="ADU83" s="1"/>
      <c r="ADV83" s="1"/>
      <c r="ADW83" s="1"/>
      <c r="ADX83" s="1"/>
      <c r="ADY83" s="1"/>
      <c r="ADZ83" s="1"/>
      <c r="AEA83" s="1"/>
      <c r="AEB83" s="1"/>
      <c r="AEC83" s="1"/>
      <c r="AED83" s="1"/>
      <c r="AEE83" s="1"/>
      <c r="AEF83" s="1"/>
      <c r="AEG83" s="1"/>
      <c r="AEH83" s="1"/>
      <c r="AEI83" s="1"/>
      <c r="AEJ83" s="1"/>
      <c r="AEK83" s="1"/>
      <c r="AEL83" s="1"/>
      <c r="AEM83" s="1"/>
      <c r="AEN83" s="1"/>
      <c r="AEO83" s="1"/>
      <c r="AEP83" s="1"/>
      <c r="AEQ83" s="1"/>
      <c r="AER83" s="1"/>
      <c r="AES83" s="1"/>
      <c r="AET83" s="1"/>
      <c r="AEU83" s="1"/>
      <c r="AEV83" s="1"/>
      <c r="AEW83" s="1"/>
      <c r="AEX83" s="1"/>
      <c r="AEY83" s="1"/>
    </row>
    <row r="84" spans="1:831" s="10" customFormat="1" ht="18" x14ac:dyDescent="0.2">
      <c r="A84" s="31"/>
      <c r="B84" s="53"/>
      <c r="C84" s="51"/>
      <c r="D84" s="52"/>
      <c r="H84" s="53"/>
      <c r="I84" s="51"/>
      <c r="J84" s="52"/>
      <c r="K84" s="53"/>
      <c r="L84" s="51"/>
      <c r="M84" s="52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  <c r="NG84" s="1"/>
      <c r="NH84" s="1"/>
      <c r="NI84" s="1"/>
      <c r="NJ84" s="1"/>
      <c r="NK84" s="1"/>
      <c r="NL84" s="1"/>
      <c r="NM84" s="1"/>
      <c r="NN84" s="1"/>
      <c r="NO84" s="1"/>
      <c r="NP84" s="1"/>
      <c r="NQ84" s="1"/>
      <c r="NR84" s="1"/>
      <c r="NS84" s="1"/>
      <c r="NT84" s="1"/>
      <c r="NU84" s="1"/>
      <c r="NV84" s="1"/>
      <c r="NW84" s="1"/>
      <c r="NX84" s="1"/>
      <c r="NY84" s="1"/>
      <c r="NZ84" s="1"/>
      <c r="OA84" s="1"/>
      <c r="OB84" s="1"/>
      <c r="OC84" s="1"/>
      <c r="OD84" s="1"/>
      <c r="OE84" s="1"/>
      <c r="OF84" s="1"/>
      <c r="OG84" s="1"/>
      <c r="OH84" s="1"/>
      <c r="OI84" s="1"/>
      <c r="OJ84" s="1"/>
      <c r="OK84" s="1"/>
      <c r="OL84" s="1"/>
      <c r="OM84" s="1"/>
      <c r="ON84" s="1"/>
      <c r="OO84" s="1"/>
      <c r="OP84" s="1"/>
      <c r="OQ84" s="1"/>
      <c r="OR84" s="1"/>
      <c r="OS84" s="1"/>
      <c r="OT84" s="1"/>
      <c r="OU84" s="1"/>
      <c r="OV84" s="1"/>
      <c r="OW84" s="1"/>
      <c r="OX84" s="1"/>
      <c r="OY84" s="1"/>
      <c r="OZ84" s="1"/>
      <c r="PA84" s="1"/>
      <c r="PB84" s="1"/>
      <c r="PC84" s="1"/>
      <c r="PD84" s="1"/>
      <c r="PE84" s="1"/>
      <c r="PF84" s="1"/>
      <c r="PG84" s="1"/>
      <c r="PH84" s="1"/>
      <c r="PI84" s="1"/>
      <c r="PJ84" s="1"/>
      <c r="PK84" s="1"/>
      <c r="PL84" s="1"/>
      <c r="PM84" s="1"/>
      <c r="PN84" s="1"/>
      <c r="PO84" s="1"/>
      <c r="PP84" s="1"/>
      <c r="PQ84" s="1"/>
      <c r="PR84" s="1"/>
      <c r="PS84" s="1"/>
      <c r="PT84" s="1"/>
      <c r="PU84" s="1"/>
      <c r="PV84" s="1"/>
      <c r="PW84" s="1"/>
      <c r="PX84" s="1"/>
      <c r="PY84" s="1"/>
      <c r="PZ84" s="1"/>
      <c r="QA84" s="1"/>
      <c r="QB84" s="1"/>
      <c r="QC84" s="1"/>
      <c r="QD84" s="1"/>
      <c r="QE84" s="1"/>
      <c r="QF84" s="1"/>
      <c r="QG84" s="1"/>
      <c r="QH84" s="1"/>
      <c r="QI84" s="1"/>
      <c r="QJ84" s="1"/>
      <c r="QK84" s="1"/>
      <c r="QL84" s="1"/>
      <c r="QM84" s="1"/>
      <c r="QN84" s="1"/>
      <c r="QO84" s="1"/>
      <c r="QP84" s="1"/>
      <c r="QQ84" s="1"/>
      <c r="QR84" s="1"/>
      <c r="QS84" s="1"/>
      <c r="QT84" s="1"/>
      <c r="QU84" s="1"/>
      <c r="QV84" s="1"/>
      <c r="QW84" s="1"/>
      <c r="QX84" s="1"/>
      <c r="QY84" s="1"/>
      <c r="QZ84" s="1"/>
      <c r="RA84" s="1"/>
      <c r="RB84" s="1"/>
      <c r="RC84" s="1"/>
      <c r="RD84" s="1"/>
      <c r="RE84" s="1"/>
      <c r="RF84" s="1"/>
      <c r="RG84" s="1"/>
      <c r="RH84" s="1"/>
      <c r="RI84" s="1"/>
      <c r="RJ84" s="1"/>
      <c r="RK84" s="1"/>
      <c r="RL84" s="1"/>
      <c r="RM84" s="1"/>
      <c r="RN84" s="1"/>
      <c r="RO84" s="1"/>
      <c r="RP84" s="1"/>
      <c r="RQ84" s="1"/>
      <c r="RR84" s="1"/>
      <c r="RS84" s="1"/>
      <c r="RT84" s="1"/>
      <c r="RU84" s="1"/>
      <c r="RV84" s="1"/>
      <c r="RW84" s="1"/>
      <c r="RX84" s="1"/>
      <c r="RY84" s="1"/>
      <c r="RZ84" s="1"/>
      <c r="SA84" s="1"/>
      <c r="SB84" s="1"/>
      <c r="SC84" s="1"/>
      <c r="SD84" s="1"/>
      <c r="SE84" s="1"/>
      <c r="SF84" s="1"/>
      <c r="SG84" s="1"/>
      <c r="SH84" s="1"/>
      <c r="SI84" s="1"/>
      <c r="SJ84" s="1"/>
      <c r="SK84" s="1"/>
      <c r="SL84" s="1"/>
      <c r="SM84" s="1"/>
      <c r="SN84" s="1"/>
      <c r="SO84" s="1"/>
      <c r="SP84" s="1"/>
      <c r="SQ84" s="1"/>
      <c r="SR84" s="1"/>
      <c r="SS84" s="1"/>
      <c r="ST84" s="1"/>
      <c r="SU84" s="1"/>
      <c r="SV84" s="1"/>
      <c r="SW84" s="1"/>
      <c r="SX84" s="1"/>
      <c r="SY84" s="1"/>
      <c r="SZ84" s="1"/>
      <c r="TA84" s="1"/>
      <c r="TB84" s="1"/>
      <c r="TC84" s="1"/>
      <c r="TD84" s="1"/>
      <c r="TE84" s="1"/>
      <c r="TF84" s="1"/>
      <c r="TG84" s="1"/>
      <c r="TH84" s="1"/>
      <c r="TI84" s="1"/>
      <c r="TJ84" s="1"/>
      <c r="TK84" s="1"/>
      <c r="TL84" s="1"/>
      <c r="TM84" s="1"/>
      <c r="TN84" s="1"/>
      <c r="TO84" s="1"/>
      <c r="TP84" s="1"/>
      <c r="TQ84" s="1"/>
      <c r="TR84" s="1"/>
      <c r="TS84" s="1"/>
      <c r="TT84" s="1"/>
      <c r="TU84" s="1"/>
      <c r="TV84" s="1"/>
      <c r="TW84" s="1"/>
      <c r="TX84" s="1"/>
      <c r="TY84" s="1"/>
      <c r="TZ84" s="1"/>
      <c r="UA84" s="1"/>
      <c r="UB84" s="1"/>
      <c r="UC84" s="1"/>
      <c r="UD84" s="1"/>
      <c r="UE84" s="1"/>
      <c r="UF84" s="1"/>
      <c r="UG84" s="1"/>
      <c r="UH84" s="1"/>
      <c r="UI84" s="1"/>
      <c r="UJ84" s="1"/>
      <c r="UK84" s="1"/>
      <c r="UL84" s="1"/>
      <c r="UM84" s="1"/>
      <c r="UN84" s="1"/>
      <c r="UO84" s="1"/>
      <c r="UP84" s="1"/>
      <c r="UQ84" s="1"/>
      <c r="UR84" s="1"/>
      <c r="US84" s="1"/>
      <c r="UT84" s="1"/>
      <c r="UU84" s="1"/>
      <c r="UV84" s="1"/>
      <c r="UW84" s="1"/>
      <c r="UX84" s="1"/>
      <c r="UY84" s="1"/>
      <c r="UZ84" s="1"/>
      <c r="VA84" s="1"/>
      <c r="VB84" s="1"/>
      <c r="VC84" s="1"/>
      <c r="VD84" s="1"/>
      <c r="VE84" s="1"/>
      <c r="VF84" s="1"/>
      <c r="VG84" s="1"/>
      <c r="VH84" s="1"/>
      <c r="VI84" s="1"/>
      <c r="VJ84" s="1"/>
      <c r="VK84" s="1"/>
      <c r="VL84" s="1"/>
      <c r="VM84" s="1"/>
      <c r="VN84" s="1"/>
      <c r="VO84" s="1"/>
      <c r="VP84" s="1"/>
      <c r="VQ84" s="1"/>
      <c r="VR84" s="1"/>
      <c r="VS84" s="1"/>
      <c r="VT84" s="1"/>
      <c r="VU84" s="1"/>
      <c r="VV84" s="1"/>
      <c r="VW84" s="1"/>
      <c r="VX84" s="1"/>
      <c r="VY84" s="1"/>
      <c r="VZ84" s="1"/>
      <c r="WA84" s="1"/>
      <c r="WB84" s="1"/>
      <c r="WC84" s="1"/>
      <c r="WD84" s="1"/>
      <c r="WE84" s="1"/>
      <c r="WF84" s="1"/>
      <c r="WG84" s="1"/>
      <c r="WH84" s="1"/>
      <c r="WI84" s="1"/>
      <c r="WJ84" s="1"/>
      <c r="WK84" s="1"/>
      <c r="WL84" s="1"/>
      <c r="WM84" s="1"/>
      <c r="WN84" s="1"/>
      <c r="WO84" s="1"/>
      <c r="WP84" s="1"/>
      <c r="WQ84" s="1"/>
      <c r="WR84" s="1"/>
      <c r="WS84" s="1"/>
      <c r="WT84" s="1"/>
      <c r="WU84" s="1"/>
      <c r="WV84" s="1"/>
      <c r="WW84" s="1"/>
      <c r="WX84" s="1"/>
      <c r="WY84" s="1"/>
      <c r="WZ84" s="1"/>
      <c r="XA84" s="1"/>
      <c r="XB84" s="1"/>
      <c r="XC84" s="1"/>
      <c r="XD84" s="1"/>
      <c r="XE84" s="1"/>
      <c r="XF84" s="1"/>
      <c r="XG84" s="1"/>
      <c r="XH84" s="1"/>
      <c r="XI84" s="1"/>
      <c r="XJ84" s="1"/>
      <c r="XK84" s="1"/>
      <c r="XL84" s="1"/>
      <c r="XM84" s="1"/>
      <c r="XN84" s="1"/>
      <c r="XO84" s="1"/>
      <c r="XP84" s="1"/>
      <c r="XQ84" s="1"/>
      <c r="XR84" s="1"/>
      <c r="XS84" s="1"/>
      <c r="XT84" s="1"/>
      <c r="XU84" s="1"/>
      <c r="XV84" s="1"/>
      <c r="XW84" s="1"/>
      <c r="XX84" s="1"/>
      <c r="XY84" s="1"/>
      <c r="XZ84" s="1"/>
      <c r="YA84" s="1"/>
      <c r="YB84" s="1"/>
      <c r="YC84" s="1"/>
      <c r="YD84" s="1"/>
      <c r="YE84" s="1"/>
      <c r="YF84" s="1"/>
      <c r="YG84" s="1"/>
      <c r="YH84" s="1"/>
      <c r="YI84" s="1"/>
      <c r="YJ84" s="1"/>
      <c r="YK84" s="1"/>
      <c r="YL84" s="1"/>
      <c r="YM84" s="1"/>
      <c r="YN84" s="1"/>
      <c r="YO84" s="1"/>
      <c r="YP84" s="1"/>
      <c r="YQ84" s="1"/>
      <c r="YR84" s="1"/>
      <c r="YS84" s="1"/>
      <c r="YT84" s="1"/>
      <c r="YU84" s="1"/>
      <c r="YV84" s="1"/>
      <c r="YW84" s="1"/>
      <c r="YX84" s="1"/>
      <c r="YY84" s="1"/>
      <c r="YZ84" s="1"/>
      <c r="ZA84" s="1"/>
      <c r="ZB84" s="1"/>
      <c r="ZC84" s="1"/>
      <c r="ZD84" s="1"/>
      <c r="ZE84" s="1"/>
      <c r="ZF84" s="1"/>
      <c r="ZG84" s="1"/>
      <c r="ZH84" s="1"/>
      <c r="ZI84" s="1"/>
      <c r="ZJ84" s="1"/>
      <c r="ZK84" s="1"/>
      <c r="ZL84" s="1"/>
      <c r="ZM84" s="1"/>
      <c r="ZN84" s="1"/>
      <c r="ZO84" s="1"/>
      <c r="ZP84" s="1"/>
      <c r="ZQ84" s="1"/>
      <c r="ZR84" s="1"/>
      <c r="ZS84" s="1"/>
      <c r="ZT84" s="1"/>
      <c r="ZU84" s="1"/>
      <c r="ZV84" s="1"/>
      <c r="ZW84" s="1"/>
      <c r="ZX84" s="1"/>
      <c r="ZY84" s="1"/>
      <c r="ZZ84" s="1"/>
      <c r="AAA84" s="1"/>
      <c r="AAB84" s="1"/>
      <c r="AAC84" s="1"/>
      <c r="AAD84" s="1"/>
      <c r="AAE84" s="1"/>
      <c r="AAF84" s="1"/>
      <c r="AAG84" s="1"/>
      <c r="AAH84" s="1"/>
      <c r="AAI84" s="1"/>
      <c r="AAJ84" s="1"/>
      <c r="AAK84" s="1"/>
      <c r="AAL84" s="1"/>
      <c r="AAM84" s="1"/>
      <c r="AAN84" s="1"/>
      <c r="AAO84" s="1"/>
      <c r="AAP84" s="1"/>
      <c r="AAQ84" s="1"/>
      <c r="AAR84" s="1"/>
      <c r="AAS84" s="1"/>
      <c r="AAT84" s="1"/>
      <c r="AAU84" s="1"/>
      <c r="AAV84" s="1"/>
      <c r="AAW84" s="1"/>
      <c r="AAX84" s="1"/>
      <c r="AAY84" s="1"/>
      <c r="AAZ84" s="1"/>
      <c r="ABA84" s="1"/>
      <c r="ABB84" s="1"/>
      <c r="ABC84" s="1"/>
      <c r="ABD84" s="1"/>
      <c r="ABE84" s="1"/>
      <c r="ABF84" s="1"/>
      <c r="ABG84" s="1"/>
      <c r="ABH84" s="1"/>
      <c r="ABI84" s="1"/>
      <c r="ABJ84" s="1"/>
      <c r="ABK84" s="1"/>
      <c r="ABL84" s="1"/>
      <c r="ABM84" s="1"/>
      <c r="ABN84" s="1"/>
      <c r="ABO84" s="1"/>
      <c r="ABP84" s="1"/>
      <c r="ABQ84" s="1"/>
      <c r="ABR84" s="1"/>
      <c r="ABS84" s="1"/>
      <c r="ABT84" s="1"/>
      <c r="ABU84" s="1"/>
      <c r="ABV84" s="1"/>
      <c r="ABW84" s="1"/>
      <c r="ABX84" s="1"/>
      <c r="ABY84" s="1"/>
      <c r="ABZ84" s="1"/>
      <c r="ACA84" s="1"/>
      <c r="ACB84" s="1"/>
      <c r="ACC84" s="1"/>
      <c r="ACD84" s="1"/>
      <c r="ACE84" s="1"/>
      <c r="ACF84" s="1"/>
      <c r="ACG84" s="1"/>
      <c r="ACH84" s="1"/>
      <c r="ACI84" s="1"/>
      <c r="ACJ84" s="1"/>
      <c r="ACK84" s="1"/>
      <c r="ACL84" s="1"/>
      <c r="ACM84" s="1"/>
      <c r="ACN84" s="1"/>
      <c r="ACO84" s="1"/>
      <c r="ACP84" s="1"/>
      <c r="ACQ84" s="1"/>
      <c r="ACR84" s="1"/>
      <c r="ACS84" s="1"/>
      <c r="ACT84" s="1"/>
      <c r="ACU84" s="1"/>
      <c r="ACV84" s="1"/>
      <c r="ACW84" s="1"/>
      <c r="ACX84" s="1"/>
      <c r="ACY84" s="1"/>
      <c r="ACZ84" s="1"/>
      <c r="ADA84" s="1"/>
      <c r="ADB84" s="1"/>
      <c r="ADC84" s="1"/>
      <c r="ADD84" s="1"/>
      <c r="ADE84" s="1"/>
      <c r="ADF84" s="1"/>
      <c r="ADG84" s="1"/>
      <c r="ADH84" s="1"/>
      <c r="ADI84" s="1"/>
      <c r="ADJ84" s="1"/>
      <c r="ADK84" s="1"/>
      <c r="ADL84" s="1"/>
      <c r="ADM84" s="1"/>
      <c r="ADN84" s="1"/>
      <c r="ADO84" s="1"/>
      <c r="ADP84" s="1"/>
      <c r="ADQ84" s="1"/>
      <c r="ADR84" s="1"/>
      <c r="ADS84" s="1"/>
      <c r="ADT84" s="1"/>
      <c r="ADU84" s="1"/>
      <c r="ADV84" s="1"/>
      <c r="ADW84" s="1"/>
      <c r="ADX84" s="1"/>
      <c r="ADY84" s="1"/>
      <c r="ADZ84" s="1"/>
      <c r="AEA84" s="1"/>
      <c r="AEB84" s="1"/>
      <c r="AEC84" s="1"/>
      <c r="AED84" s="1"/>
      <c r="AEE84" s="1"/>
      <c r="AEF84" s="1"/>
      <c r="AEG84" s="1"/>
      <c r="AEH84" s="1"/>
      <c r="AEI84" s="1"/>
      <c r="AEJ84" s="1"/>
      <c r="AEK84" s="1"/>
      <c r="AEL84" s="1"/>
      <c r="AEM84" s="1"/>
      <c r="AEN84" s="1"/>
      <c r="AEO84" s="1"/>
      <c r="AEP84" s="1"/>
      <c r="AEQ84" s="1"/>
      <c r="AER84" s="1"/>
      <c r="AES84" s="1"/>
      <c r="AET84" s="1"/>
      <c r="AEU84" s="1"/>
      <c r="AEV84" s="1"/>
      <c r="AEW84" s="1"/>
      <c r="AEX84" s="1"/>
      <c r="AEY84" s="1"/>
    </row>
    <row r="85" spans="1:831" s="10" customFormat="1" ht="18" x14ac:dyDescent="0.2">
      <c r="A85" s="31"/>
      <c r="B85" s="53"/>
      <c r="C85" s="51"/>
      <c r="D85" s="52"/>
      <c r="H85" s="53"/>
      <c r="I85" s="51"/>
      <c r="J85" s="52"/>
      <c r="K85" s="53"/>
      <c r="L85" s="51"/>
      <c r="M85" s="52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  <c r="LP85" s="1"/>
      <c r="LQ85" s="1"/>
      <c r="LR85" s="1"/>
      <c r="LS85" s="1"/>
      <c r="LT85" s="1"/>
      <c r="LU85" s="1"/>
      <c r="LV85" s="1"/>
      <c r="LW85" s="1"/>
      <c r="LX85" s="1"/>
      <c r="LY85" s="1"/>
      <c r="LZ85" s="1"/>
      <c r="MA85" s="1"/>
      <c r="MB85" s="1"/>
      <c r="MC85" s="1"/>
      <c r="MD85" s="1"/>
      <c r="ME85" s="1"/>
      <c r="MF85" s="1"/>
      <c r="MG85" s="1"/>
      <c r="MH85" s="1"/>
      <c r="MI85" s="1"/>
      <c r="MJ85" s="1"/>
      <c r="MK85" s="1"/>
      <c r="ML85" s="1"/>
      <c r="MM85" s="1"/>
      <c r="MN85" s="1"/>
      <c r="MO85" s="1"/>
      <c r="MP85" s="1"/>
      <c r="MQ85" s="1"/>
      <c r="MR85" s="1"/>
      <c r="MS85" s="1"/>
      <c r="MT85" s="1"/>
      <c r="MU85" s="1"/>
      <c r="MV85" s="1"/>
      <c r="MW85" s="1"/>
      <c r="MX85" s="1"/>
      <c r="MY85" s="1"/>
      <c r="MZ85" s="1"/>
      <c r="NA85" s="1"/>
      <c r="NB85" s="1"/>
      <c r="NC85" s="1"/>
      <c r="ND85" s="1"/>
      <c r="NE85" s="1"/>
      <c r="NF85" s="1"/>
      <c r="NG85" s="1"/>
      <c r="NH85" s="1"/>
      <c r="NI85" s="1"/>
      <c r="NJ85" s="1"/>
      <c r="NK85" s="1"/>
      <c r="NL85" s="1"/>
      <c r="NM85" s="1"/>
      <c r="NN85" s="1"/>
      <c r="NO85" s="1"/>
      <c r="NP85" s="1"/>
      <c r="NQ85" s="1"/>
      <c r="NR85" s="1"/>
      <c r="NS85" s="1"/>
      <c r="NT85" s="1"/>
      <c r="NU85" s="1"/>
      <c r="NV85" s="1"/>
      <c r="NW85" s="1"/>
      <c r="NX85" s="1"/>
      <c r="NY85" s="1"/>
      <c r="NZ85" s="1"/>
      <c r="OA85" s="1"/>
      <c r="OB85" s="1"/>
      <c r="OC85" s="1"/>
      <c r="OD85" s="1"/>
      <c r="OE85" s="1"/>
      <c r="OF85" s="1"/>
      <c r="OG85" s="1"/>
      <c r="OH85" s="1"/>
      <c r="OI85" s="1"/>
      <c r="OJ85" s="1"/>
      <c r="OK85" s="1"/>
      <c r="OL85" s="1"/>
      <c r="OM85" s="1"/>
      <c r="ON85" s="1"/>
      <c r="OO85" s="1"/>
      <c r="OP85" s="1"/>
      <c r="OQ85" s="1"/>
      <c r="OR85" s="1"/>
      <c r="OS85" s="1"/>
      <c r="OT85" s="1"/>
      <c r="OU85" s="1"/>
      <c r="OV85" s="1"/>
      <c r="OW85" s="1"/>
      <c r="OX85" s="1"/>
      <c r="OY85" s="1"/>
      <c r="OZ85" s="1"/>
      <c r="PA85" s="1"/>
      <c r="PB85" s="1"/>
      <c r="PC85" s="1"/>
      <c r="PD85" s="1"/>
      <c r="PE85" s="1"/>
      <c r="PF85" s="1"/>
      <c r="PG85" s="1"/>
      <c r="PH85" s="1"/>
      <c r="PI85" s="1"/>
      <c r="PJ85" s="1"/>
      <c r="PK85" s="1"/>
      <c r="PL85" s="1"/>
      <c r="PM85" s="1"/>
      <c r="PN85" s="1"/>
      <c r="PO85" s="1"/>
      <c r="PP85" s="1"/>
      <c r="PQ85" s="1"/>
      <c r="PR85" s="1"/>
      <c r="PS85" s="1"/>
      <c r="PT85" s="1"/>
      <c r="PU85" s="1"/>
      <c r="PV85" s="1"/>
      <c r="PW85" s="1"/>
      <c r="PX85" s="1"/>
      <c r="PY85" s="1"/>
      <c r="PZ85" s="1"/>
      <c r="QA85" s="1"/>
      <c r="QB85" s="1"/>
      <c r="QC85" s="1"/>
      <c r="QD85" s="1"/>
      <c r="QE85" s="1"/>
      <c r="QF85" s="1"/>
      <c r="QG85" s="1"/>
      <c r="QH85" s="1"/>
      <c r="QI85" s="1"/>
      <c r="QJ85" s="1"/>
      <c r="QK85" s="1"/>
      <c r="QL85" s="1"/>
      <c r="QM85" s="1"/>
      <c r="QN85" s="1"/>
      <c r="QO85" s="1"/>
      <c r="QP85" s="1"/>
      <c r="QQ85" s="1"/>
      <c r="QR85" s="1"/>
      <c r="QS85" s="1"/>
      <c r="QT85" s="1"/>
      <c r="QU85" s="1"/>
      <c r="QV85" s="1"/>
      <c r="QW85" s="1"/>
      <c r="QX85" s="1"/>
      <c r="QY85" s="1"/>
      <c r="QZ85" s="1"/>
      <c r="RA85" s="1"/>
      <c r="RB85" s="1"/>
      <c r="RC85" s="1"/>
      <c r="RD85" s="1"/>
      <c r="RE85" s="1"/>
      <c r="RF85" s="1"/>
      <c r="RG85" s="1"/>
      <c r="RH85" s="1"/>
      <c r="RI85" s="1"/>
      <c r="RJ85" s="1"/>
      <c r="RK85" s="1"/>
      <c r="RL85" s="1"/>
      <c r="RM85" s="1"/>
      <c r="RN85" s="1"/>
      <c r="RO85" s="1"/>
      <c r="RP85" s="1"/>
      <c r="RQ85" s="1"/>
      <c r="RR85" s="1"/>
      <c r="RS85" s="1"/>
      <c r="RT85" s="1"/>
      <c r="RU85" s="1"/>
      <c r="RV85" s="1"/>
      <c r="RW85" s="1"/>
      <c r="RX85" s="1"/>
      <c r="RY85" s="1"/>
      <c r="RZ85" s="1"/>
      <c r="SA85" s="1"/>
      <c r="SB85" s="1"/>
      <c r="SC85" s="1"/>
      <c r="SD85" s="1"/>
      <c r="SE85" s="1"/>
      <c r="SF85" s="1"/>
      <c r="SG85" s="1"/>
      <c r="SH85" s="1"/>
      <c r="SI85" s="1"/>
      <c r="SJ85" s="1"/>
      <c r="SK85" s="1"/>
      <c r="SL85" s="1"/>
      <c r="SM85" s="1"/>
      <c r="SN85" s="1"/>
      <c r="SO85" s="1"/>
      <c r="SP85" s="1"/>
      <c r="SQ85" s="1"/>
      <c r="SR85" s="1"/>
      <c r="SS85" s="1"/>
      <c r="ST85" s="1"/>
      <c r="SU85" s="1"/>
      <c r="SV85" s="1"/>
      <c r="SW85" s="1"/>
      <c r="SX85" s="1"/>
      <c r="SY85" s="1"/>
      <c r="SZ85" s="1"/>
      <c r="TA85" s="1"/>
      <c r="TB85" s="1"/>
      <c r="TC85" s="1"/>
      <c r="TD85" s="1"/>
      <c r="TE85" s="1"/>
      <c r="TF85" s="1"/>
      <c r="TG85" s="1"/>
      <c r="TH85" s="1"/>
      <c r="TI85" s="1"/>
      <c r="TJ85" s="1"/>
      <c r="TK85" s="1"/>
      <c r="TL85" s="1"/>
      <c r="TM85" s="1"/>
      <c r="TN85" s="1"/>
      <c r="TO85" s="1"/>
      <c r="TP85" s="1"/>
      <c r="TQ85" s="1"/>
      <c r="TR85" s="1"/>
      <c r="TS85" s="1"/>
      <c r="TT85" s="1"/>
      <c r="TU85" s="1"/>
      <c r="TV85" s="1"/>
      <c r="TW85" s="1"/>
      <c r="TX85" s="1"/>
      <c r="TY85" s="1"/>
      <c r="TZ85" s="1"/>
      <c r="UA85" s="1"/>
      <c r="UB85" s="1"/>
      <c r="UC85" s="1"/>
      <c r="UD85" s="1"/>
      <c r="UE85" s="1"/>
      <c r="UF85" s="1"/>
      <c r="UG85" s="1"/>
      <c r="UH85" s="1"/>
      <c r="UI85" s="1"/>
      <c r="UJ85" s="1"/>
      <c r="UK85" s="1"/>
      <c r="UL85" s="1"/>
      <c r="UM85" s="1"/>
      <c r="UN85" s="1"/>
      <c r="UO85" s="1"/>
      <c r="UP85" s="1"/>
      <c r="UQ85" s="1"/>
      <c r="UR85" s="1"/>
      <c r="US85" s="1"/>
      <c r="UT85" s="1"/>
      <c r="UU85" s="1"/>
      <c r="UV85" s="1"/>
      <c r="UW85" s="1"/>
      <c r="UX85" s="1"/>
      <c r="UY85" s="1"/>
      <c r="UZ85" s="1"/>
      <c r="VA85" s="1"/>
      <c r="VB85" s="1"/>
      <c r="VC85" s="1"/>
      <c r="VD85" s="1"/>
      <c r="VE85" s="1"/>
      <c r="VF85" s="1"/>
      <c r="VG85" s="1"/>
      <c r="VH85" s="1"/>
      <c r="VI85" s="1"/>
      <c r="VJ85" s="1"/>
      <c r="VK85" s="1"/>
      <c r="VL85" s="1"/>
      <c r="VM85" s="1"/>
      <c r="VN85" s="1"/>
      <c r="VO85" s="1"/>
      <c r="VP85" s="1"/>
      <c r="VQ85" s="1"/>
      <c r="VR85" s="1"/>
      <c r="VS85" s="1"/>
      <c r="VT85" s="1"/>
      <c r="VU85" s="1"/>
      <c r="VV85" s="1"/>
      <c r="VW85" s="1"/>
      <c r="VX85" s="1"/>
      <c r="VY85" s="1"/>
      <c r="VZ85" s="1"/>
      <c r="WA85" s="1"/>
      <c r="WB85" s="1"/>
      <c r="WC85" s="1"/>
      <c r="WD85" s="1"/>
      <c r="WE85" s="1"/>
      <c r="WF85" s="1"/>
      <c r="WG85" s="1"/>
      <c r="WH85" s="1"/>
      <c r="WI85" s="1"/>
      <c r="WJ85" s="1"/>
      <c r="WK85" s="1"/>
      <c r="WL85" s="1"/>
      <c r="WM85" s="1"/>
      <c r="WN85" s="1"/>
      <c r="WO85" s="1"/>
      <c r="WP85" s="1"/>
      <c r="WQ85" s="1"/>
      <c r="WR85" s="1"/>
      <c r="WS85" s="1"/>
      <c r="WT85" s="1"/>
      <c r="WU85" s="1"/>
      <c r="WV85" s="1"/>
      <c r="WW85" s="1"/>
      <c r="WX85" s="1"/>
      <c r="WY85" s="1"/>
      <c r="WZ85" s="1"/>
      <c r="XA85" s="1"/>
      <c r="XB85" s="1"/>
      <c r="XC85" s="1"/>
      <c r="XD85" s="1"/>
      <c r="XE85" s="1"/>
      <c r="XF85" s="1"/>
      <c r="XG85" s="1"/>
      <c r="XH85" s="1"/>
      <c r="XI85" s="1"/>
      <c r="XJ85" s="1"/>
      <c r="XK85" s="1"/>
      <c r="XL85" s="1"/>
      <c r="XM85" s="1"/>
      <c r="XN85" s="1"/>
      <c r="XO85" s="1"/>
      <c r="XP85" s="1"/>
      <c r="XQ85" s="1"/>
      <c r="XR85" s="1"/>
      <c r="XS85" s="1"/>
      <c r="XT85" s="1"/>
      <c r="XU85" s="1"/>
      <c r="XV85" s="1"/>
      <c r="XW85" s="1"/>
      <c r="XX85" s="1"/>
      <c r="XY85" s="1"/>
      <c r="XZ85" s="1"/>
      <c r="YA85" s="1"/>
      <c r="YB85" s="1"/>
      <c r="YC85" s="1"/>
      <c r="YD85" s="1"/>
      <c r="YE85" s="1"/>
      <c r="YF85" s="1"/>
      <c r="YG85" s="1"/>
      <c r="YH85" s="1"/>
      <c r="YI85" s="1"/>
      <c r="YJ85" s="1"/>
      <c r="YK85" s="1"/>
      <c r="YL85" s="1"/>
      <c r="YM85" s="1"/>
      <c r="YN85" s="1"/>
      <c r="YO85" s="1"/>
      <c r="YP85" s="1"/>
      <c r="YQ85" s="1"/>
      <c r="YR85" s="1"/>
      <c r="YS85" s="1"/>
      <c r="YT85" s="1"/>
      <c r="YU85" s="1"/>
      <c r="YV85" s="1"/>
      <c r="YW85" s="1"/>
      <c r="YX85" s="1"/>
      <c r="YY85" s="1"/>
      <c r="YZ85" s="1"/>
      <c r="ZA85" s="1"/>
      <c r="ZB85" s="1"/>
      <c r="ZC85" s="1"/>
      <c r="ZD85" s="1"/>
      <c r="ZE85" s="1"/>
      <c r="ZF85" s="1"/>
      <c r="ZG85" s="1"/>
      <c r="ZH85" s="1"/>
      <c r="ZI85" s="1"/>
      <c r="ZJ85" s="1"/>
      <c r="ZK85" s="1"/>
      <c r="ZL85" s="1"/>
      <c r="ZM85" s="1"/>
      <c r="ZN85" s="1"/>
      <c r="ZO85" s="1"/>
      <c r="ZP85" s="1"/>
      <c r="ZQ85" s="1"/>
      <c r="ZR85" s="1"/>
      <c r="ZS85" s="1"/>
      <c r="ZT85" s="1"/>
      <c r="ZU85" s="1"/>
      <c r="ZV85" s="1"/>
      <c r="ZW85" s="1"/>
      <c r="ZX85" s="1"/>
      <c r="ZY85" s="1"/>
      <c r="ZZ85" s="1"/>
      <c r="AAA85" s="1"/>
      <c r="AAB85" s="1"/>
      <c r="AAC85" s="1"/>
      <c r="AAD85" s="1"/>
      <c r="AAE85" s="1"/>
      <c r="AAF85" s="1"/>
      <c r="AAG85" s="1"/>
      <c r="AAH85" s="1"/>
      <c r="AAI85" s="1"/>
      <c r="AAJ85" s="1"/>
      <c r="AAK85" s="1"/>
      <c r="AAL85" s="1"/>
      <c r="AAM85" s="1"/>
      <c r="AAN85" s="1"/>
      <c r="AAO85" s="1"/>
      <c r="AAP85" s="1"/>
      <c r="AAQ85" s="1"/>
      <c r="AAR85" s="1"/>
      <c r="AAS85" s="1"/>
      <c r="AAT85" s="1"/>
      <c r="AAU85" s="1"/>
      <c r="AAV85" s="1"/>
      <c r="AAW85" s="1"/>
      <c r="AAX85" s="1"/>
      <c r="AAY85" s="1"/>
      <c r="AAZ85" s="1"/>
      <c r="ABA85" s="1"/>
      <c r="ABB85" s="1"/>
      <c r="ABC85" s="1"/>
      <c r="ABD85" s="1"/>
      <c r="ABE85" s="1"/>
      <c r="ABF85" s="1"/>
      <c r="ABG85" s="1"/>
      <c r="ABH85" s="1"/>
      <c r="ABI85" s="1"/>
      <c r="ABJ85" s="1"/>
      <c r="ABK85" s="1"/>
      <c r="ABL85" s="1"/>
      <c r="ABM85" s="1"/>
      <c r="ABN85" s="1"/>
      <c r="ABO85" s="1"/>
      <c r="ABP85" s="1"/>
      <c r="ABQ85" s="1"/>
      <c r="ABR85" s="1"/>
      <c r="ABS85" s="1"/>
      <c r="ABT85" s="1"/>
      <c r="ABU85" s="1"/>
      <c r="ABV85" s="1"/>
      <c r="ABW85" s="1"/>
      <c r="ABX85" s="1"/>
      <c r="ABY85" s="1"/>
      <c r="ABZ85" s="1"/>
      <c r="ACA85" s="1"/>
      <c r="ACB85" s="1"/>
      <c r="ACC85" s="1"/>
      <c r="ACD85" s="1"/>
      <c r="ACE85" s="1"/>
      <c r="ACF85" s="1"/>
      <c r="ACG85" s="1"/>
      <c r="ACH85" s="1"/>
      <c r="ACI85" s="1"/>
      <c r="ACJ85" s="1"/>
      <c r="ACK85" s="1"/>
      <c r="ACL85" s="1"/>
      <c r="ACM85" s="1"/>
      <c r="ACN85" s="1"/>
      <c r="ACO85" s="1"/>
      <c r="ACP85" s="1"/>
      <c r="ACQ85" s="1"/>
      <c r="ACR85" s="1"/>
      <c r="ACS85" s="1"/>
      <c r="ACT85" s="1"/>
      <c r="ACU85" s="1"/>
      <c r="ACV85" s="1"/>
      <c r="ACW85" s="1"/>
      <c r="ACX85" s="1"/>
      <c r="ACY85" s="1"/>
      <c r="ACZ85" s="1"/>
      <c r="ADA85" s="1"/>
      <c r="ADB85" s="1"/>
      <c r="ADC85" s="1"/>
      <c r="ADD85" s="1"/>
      <c r="ADE85" s="1"/>
      <c r="ADF85" s="1"/>
      <c r="ADG85" s="1"/>
      <c r="ADH85" s="1"/>
      <c r="ADI85" s="1"/>
      <c r="ADJ85" s="1"/>
      <c r="ADK85" s="1"/>
      <c r="ADL85" s="1"/>
      <c r="ADM85" s="1"/>
      <c r="ADN85" s="1"/>
      <c r="ADO85" s="1"/>
      <c r="ADP85" s="1"/>
      <c r="ADQ85" s="1"/>
      <c r="ADR85" s="1"/>
      <c r="ADS85" s="1"/>
      <c r="ADT85" s="1"/>
      <c r="ADU85" s="1"/>
      <c r="ADV85" s="1"/>
      <c r="ADW85" s="1"/>
      <c r="ADX85" s="1"/>
      <c r="ADY85" s="1"/>
      <c r="ADZ85" s="1"/>
      <c r="AEA85" s="1"/>
      <c r="AEB85" s="1"/>
      <c r="AEC85" s="1"/>
      <c r="AED85" s="1"/>
      <c r="AEE85" s="1"/>
      <c r="AEF85" s="1"/>
      <c r="AEG85" s="1"/>
      <c r="AEH85" s="1"/>
      <c r="AEI85" s="1"/>
      <c r="AEJ85" s="1"/>
      <c r="AEK85" s="1"/>
      <c r="AEL85" s="1"/>
      <c r="AEM85" s="1"/>
      <c r="AEN85" s="1"/>
      <c r="AEO85" s="1"/>
      <c r="AEP85" s="1"/>
      <c r="AEQ85" s="1"/>
      <c r="AER85" s="1"/>
      <c r="AES85" s="1"/>
      <c r="AET85" s="1"/>
      <c r="AEU85" s="1"/>
      <c r="AEV85" s="1"/>
      <c r="AEW85" s="1"/>
      <c r="AEX85" s="1"/>
      <c r="AEY85" s="1"/>
    </row>
    <row r="86" spans="1:831" s="10" customFormat="1" ht="18" x14ac:dyDescent="0.2">
      <c r="A86" s="31"/>
      <c r="B86" s="53"/>
      <c r="C86" s="51"/>
      <c r="D86" s="52"/>
      <c r="H86" s="53"/>
      <c r="I86" s="51"/>
      <c r="J86" s="52"/>
      <c r="K86" s="53"/>
      <c r="L86" s="51"/>
      <c r="M86" s="52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  <c r="LP86" s="1"/>
      <c r="LQ86" s="1"/>
      <c r="LR86" s="1"/>
      <c r="LS86" s="1"/>
      <c r="LT86" s="1"/>
      <c r="LU86" s="1"/>
      <c r="LV86" s="1"/>
      <c r="LW86" s="1"/>
      <c r="LX86" s="1"/>
      <c r="LY86" s="1"/>
      <c r="LZ86" s="1"/>
      <c r="MA86" s="1"/>
      <c r="MB86" s="1"/>
      <c r="MC86" s="1"/>
      <c r="MD86" s="1"/>
      <c r="ME86" s="1"/>
      <c r="MF86" s="1"/>
      <c r="MG86" s="1"/>
      <c r="MH86" s="1"/>
      <c r="MI86" s="1"/>
      <c r="MJ86" s="1"/>
      <c r="MK86" s="1"/>
      <c r="ML86" s="1"/>
      <c r="MM86" s="1"/>
      <c r="MN86" s="1"/>
      <c r="MO86" s="1"/>
      <c r="MP86" s="1"/>
      <c r="MQ86" s="1"/>
      <c r="MR86" s="1"/>
      <c r="MS86" s="1"/>
      <c r="MT86" s="1"/>
      <c r="MU86" s="1"/>
      <c r="MV86" s="1"/>
      <c r="MW86" s="1"/>
      <c r="MX86" s="1"/>
      <c r="MY86" s="1"/>
      <c r="MZ86" s="1"/>
      <c r="NA86" s="1"/>
      <c r="NB86" s="1"/>
      <c r="NC86" s="1"/>
      <c r="ND86" s="1"/>
      <c r="NE86" s="1"/>
      <c r="NF86" s="1"/>
      <c r="NG86" s="1"/>
      <c r="NH86" s="1"/>
      <c r="NI86" s="1"/>
      <c r="NJ86" s="1"/>
      <c r="NK86" s="1"/>
      <c r="NL86" s="1"/>
      <c r="NM86" s="1"/>
      <c r="NN86" s="1"/>
      <c r="NO86" s="1"/>
      <c r="NP86" s="1"/>
      <c r="NQ86" s="1"/>
      <c r="NR86" s="1"/>
      <c r="NS86" s="1"/>
      <c r="NT86" s="1"/>
      <c r="NU86" s="1"/>
      <c r="NV86" s="1"/>
      <c r="NW86" s="1"/>
      <c r="NX86" s="1"/>
      <c r="NY86" s="1"/>
      <c r="NZ86" s="1"/>
      <c r="OA86" s="1"/>
      <c r="OB86" s="1"/>
      <c r="OC86" s="1"/>
      <c r="OD86" s="1"/>
      <c r="OE86" s="1"/>
      <c r="OF86" s="1"/>
      <c r="OG86" s="1"/>
      <c r="OH86" s="1"/>
      <c r="OI86" s="1"/>
      <c r="OJ86" s="1"/>
      <c r="OK86" s="1"/>
      <c r="OL86" s="1"/>
      <c r="OM86" s="1"/>
      <c r="ON86" s="1"/>
      <c r="OO86" s="1"/>
      <c r="OP86" s="1"/>
      <c r="OQ86" s="1"/>
      <c r="OR86" s="1"/>
      <c r="OS86" s="1"/>
      <c r="OT86" s="1"/>
      <c r="OU86" s="1"/>
      <c r="OV86" s="1"/>
      <c r="OW86" s="1"/>
      <c r="OX86" s="1"/>
      <c r="OY86" s="1"/>
      <c r="OZ86" s="1"/>
      <c r="PA86" s="1"/>
      <c r="PB86" s="1"/>
      <c r="PC86" s="1"/>
      <c r="PD86" s="1"/>
      <c r="PE86" s="1"/>
      <c r="PF86" s="1"/>
      <c r="PG86" s="1"/>
      <c r="PH86" s="1"/>
      <c r="PI86" s="1"/>
      <c r="PJ86" s="1"/>
      <c r="PK86" s="1"/>
      <c r="PL86" s="1"/>
      <c r="PM86" s="1"/>
      <c r="PN86" s="1"/>
      <c r="PO86" s="1"/>
      <c r="PP86" s="1"/>
      <c r="PQ86" s="1"/>
      <c r="PR86" s="1"/>
      <c r="PS86" s="1"/>
      <c r="PT86" s="1"/>
      <c r="PU86" s="1"/>
      <c r="PV86" s="1"/>
      <c r="PW86" s="1"/>
      <c r="PX86" s="1"/>
      <c r="PY86" s="1"/>
      <c r="PZ86" s="1"/>
      <c r="QA86" s="1"/>
      <c r="QB86" s="1"/>
      <c r="QC86" s="1"/>
      <c r="QD86" s="1"/>
      <c r="QE86" s="1"/>
      <c r="QF86" s="1"/>
      <c r="QG86" s="1"/>
      <c r="QH86" s="1"/>
      <c r="QI86" s="1"/>
      <c r="QJ86" s="1"/>
      <c r="QK86" s="1"/>
      <c r="QL86" s="1"/>
      <c r="QM86" s="1"/>
      <c r="QN86" s="1"/>
      <c r="QO86" s="1"/>
      <c r="QP86" s="1"/>
      <c r="QQ86" s="1"/>
      <c r="QR86" s="1"/>
      <c r="QS86" s="1"/>
      <c r="QT86" s="1"/>
      <c r="QU86" s="1"/>
      <c r="QV86" s="1"/>
      <c r="QW86" s="1"/>
      <c r="QX86" s="1"/>
      <c r="QY86" s="1"/>
      <c r="QZ86" s="1"/>
      <c r="RA86" s="1"/>
      <c r="RB86" s="1"/>
      <c r="RC86" s="1"/>
      <c r="RD86" s="1"/>
      <c r="RE86" s="1"/>
      <c r="RF86" s="1"/>
      <c r="RG86" s="1"/>
      <c r="RH86" s="1"/>
      <c r="RI86" s="1"/>
      <c r="RJ86" s="1"/>
      <c r="RK86" s="1"/>
      <c r="RL86" s="1"/>
      <c r="RM86" s="1"/>
      <c r="RN86" s="1"/>
      <c r="RO86" s="1"/>
      <c r="RP86" s="1"/>
      <c r="RQ86" s="1"/>
      <c r="RR86" s="1"/>
      <c r="RS86" s="1"/>
      <c r="RT86" s="1"/>
      <c r="RU86" s="1"/>
      <c r="RV86" s="1"/>
      <c r="RW86" s="1"/>
      <c r="RX86" s="1"/>
      <c r="RY86" s="1"/>
      <c r="RZ86" s="1"/>
      <c r="SA86" s="1"/>
      <c r="SB86" s="1"/>
      <c r="SC86" s="1"/>
      <c r="SD86" s="1"/>
      <c r="SE86" s="1"/>
      <c r="SF86" s="1"/>
      <c r="SG86" s="1"/>
      <c r="SH86" s="1"/>
      <c r="SI86" s="1"/>
      <c r="SJ86" s="1"/>
      <c r="SK86" s="1"/>
      <c r="SL86" s="1"/>
      <c r="SM86" s="1"/>
      <c r="SN86" s="1"/>
      <c r="SO86" s="1"/>
      <c r="SP86" s="1"/>
      <c r="SQ86" s="1"/>
      <c r="SR86" s="1"/>
      <c r="SS86" s="1"/>
      <c r="ST86" s="1"/>
      <c r="SU86" s="1"/>
      <c r="SV86" s="1"/>
      <c r="SW86" s="1"/>
      <c r="SX86" s="1"/>
      <c r="SY86" s="1"/>
      <c r="SZ86" s="1"/>
      <c r="TA86" s="1"/>
      <c r="TB86" s="1"/>
      <c r="TC86" s="1"/>
      <c r="TD86" s="1"/>
      <c r="TE86" s="1"/>
      <c r="TF86" s="1"/>
      <c r="TG86" s="1"/>
      <c r="TH86" s="1"/>
      <c r="TI86" s="1"/>
      <c r="TJ86" s="1"/>
      <c r="TK86" s="1"/>
      <c r="TL86" s="1"/>
      <c r="TM86" s="1"/>
      <c r="TN86" s="1"/>
      <c r="TO86" s="1"/>
      <c r="TP86" s="1"/>
      <c r="TQ86" s="1"/>
      <c r="TR86" s="1"/>
      <c r="TS86" s="1"/>
      <c r="TT86" s="1"/>
      <c r="TU86" s="1"/>
      <c r="TV86" s="1"/>
      <c r="TW86" s="1"/>
      <c r="TX86" s="1"/>
      <c r="TY86" s="1"/>
      <c r="TZ86" s="1"/>
      <c r="UA86" s="1"/>
      <c r="UB86" s="1"/>
      <c r="UC86" s="1"/>
      <c r="UD86" s="1"/>
      <c r="UE86" s="1"/>
      <c r="UF86" s="1"/>
      <c r="UG86" s="1"/>
      <c r="UH86" s="1"/>
      <c r="UI86" s="1"/>
      <c r="UJ86" s="1"/>
      <c r="UK86" s="1"/>
      <c r="UL86" s="1"/>
      <c r="UM86" s="1"/>
      <c r="UN86" s="1"/>
      <c r="UO86" s="1"/>
      <c r="UP86" s="1"/>
      <c r="UQ86" s="1"/>
      <c r="UR86" s="1"/>
      <c r="US86" s="1"/>
      <c r="UT86" s="1"/>
      <c r="UU86" s="1"/>
      <c r="UV86" s="1"/>
      <c r="UW86" s="1"/>
      <c r="UX86" s="1"/>
      <c r="UY86" s="1"/>
      <c r="UZ86" s="1"/>
      <c r="VA86" s="1"/>
      <c r="VB86" s="1"/>
      <c r="VC86" s="1"/>
      <c r="VD86" s="1"/>
      <c r="VE86" s="1"/>
      <c r="VF86" s="1"/>
      <c r="VG86" s="1"/>
      <c r="VH86" s="1"/>
      <c r="VI86" s="1"/>
      <c r="VJ86" s="1"/>
      <c r="VK86" s="1"/>
      <c r="VL86" s="1"/>
      <c r="VM86" s="1"/>
      <c r="VN86" s="1"/>
      <c r="VO86" s="1"/>
      <c r="VP86" s="1"/>
      <c r="VQ86" s="1"/>
      <c r="VR86" s="1"/>
      <c r="VS86" s="1"/>
      <c r="VT86" s="1"/>
      <c r="VU86" s="1"/>
      <c r="VV86" s="1"/>
      <c r="VW86" s="1"/>
      <c r="VX86" s="1"/>
      <c r="VY86" s="1"/>
      <c r="VZ86" s="1"/>
      <c r="WA86" s="1"/>
      <c r="WB86" s="1"/>
      <c r="WC86" s="1"/>
      <c r="WD86" s="1"/>
      <c r="WE86" s="1"/>
      <c r="WF86" s="1"/>
      <c r="WG86" s="1"/>
      <c r="WH86" s="1"/>
      <c r="WI86" s="1"/>
      <c r="WJ86" s="1"/>
      <c r="WK86" s="1"/>
      <c r="WL86" s="1"/>
      <c r="WM86" s="1"/>
      <c r="WN86" s="1"/>
      <c r="WO86" s="1"/>
      <c r="WP86" s="1"/>
      <c r="WQ86" s="1"/>
      <c r="WR86" s="1"/>
      <c r="WS86" s="1"/>
      <c r="WT86" s="1"/>
      <c r="WU86" s="1"/>
      <c r="WV86" s="1"/>
      <c r="WW86" s="1"/>
      <c r="WX86" s="1"/>
      <c r="WY86" s="1"/>
      <c r="WZ86" s="1"/>
      <c r="XA86" s="1"/>
      <c r="XB86" s="1"/>
      <c r="XC86" s="1"/>
      <c r="XD86" s="1"/>
      <c r="XE86" s="1"/>
      <c r="XF86" s="1"/>
      <c r="XG86" s="1"/>
      <c r="XH86" s="1"/>
      <c r="XI86" s="1"/>
      <c r="XJ86" s="1"/>
      <c r="XK86" s="1"/>
      <c r="XL86" s="1"/>
      <c r="XM86" s="1"/>
      <c r="XN86" s="1"/>
      <c r="XO86" s="1"/>
      <c r="XP86" s="1"/>
      <c r="XQ86" s="1"/>
      <c r="XR86" s="1"/>
      <c r="XS86" s="1"/>
      <c r="XT86" s="1"/>
      <c r="XU86" s="1"/>
      <c r="XV86" s="1"/>
      <c r="XW86" s="1"/>
      <c r="XX86" s="1"/>
      <c r="XY86" s="1"/>
      <c r="XZ86" s="1"/>
      <c r="YA86" s="1"/>
      <c r="YB86" s="1"/>
      <c r="YC86" s="1"/>
      <c r="YD86" s="1"/>
      <c r="YE86" s="1"/>
      <c r="YF86" s="1"/>
      <c r="YG86" s="1"/>
      <c r="YH86" s="1"/>
      <c r="YI86" s="1"/>
      <c r="YJ86" s="1"/>
      <c r="YK86" s="1"/>
      <c r="YL86" s="1"/>
      <c r="YM86" s="1"/>
      <c r="YN86" s="1"/>
      <c r="YO86" s="1"/>
      <c r="YP86" s="1"/>
      <c r="YQ86" s="1"/>
      <c r="YR86" s="1"/>
      <c r="YS86" s="1"/>
      <c r="YT86" s="1"/>
      <c r="YU86" s="1"/>
      <c r="YV86" s="1"/>
      <c r="YW86" s="1"/>
      <c r="YX86" s="1"/>
      <c r="YY86" s="1"/>
      <c r="YZ86" s="1"/>
      <c r="ZA86" s="1"/>
      <c r="ZB86" s="1"/>
      <c r="ZC86" s="1"/>
      <c r="ZD86" s="1"/>
      <c r="ZE86" s="1"/>
      <c r="ZF86" s="1"/>
      <c r="ZG86" s="1"/>
      <c r="ZH86" s="1"/>
      <c r="ZI86" s="1"/>
      <c r="ZJ86" s="1"/>
      <c r="ZK86" s="1"/>
      <c r="ZL86" s="1"/>
      <c r="ZM86" s="1"/>
      <c r="ZN86" s="1"/>
      <c r="ZO86" s="1"/>
      <c r="ZP86" s="1"/>
      <c r="ZQ86" s="1"/>
      <c r="ZR86" s="1"/>
      <c r="ZS86" s="1"/>
      <c r="ZT86" s="1"/>
      <c r="ZU86" s="1"/>
      <c r="ZV86" s="1"/>
      <c r="ZW86" s="1"/>
      <c r="ZX86" s="1"/>
      <c r="ZY86" s="1"/>
      <c r="ZZ86" s="1"/>
      <c r="AAA86" s="1"/>
      <c r="AAB86" s="1"/>
      <c r="AAC86" s="1"/>
      <c r="AAD86" s="1"/>
      <c r="AAE86" s="1"/>
      <c r="AAF86" s="1"/>
      <c r="AAG86" s="1"/>
      <c r="AAH86" s="1"/>
      <c r="AAI86" s="1"/>
      <c r="AAJ86" s="1"/>
      <c r="AAK86" s="1"/>
      <c r="AAL86" s="1"/>
      <c r="AAM86" s="1"/>
      <c r="AAN86" s="1"/>
      <c r="AAO86" s="1"/>
      <c r="AAP86" s="1"/>
      <c r="AAQ86" s="1"/>
      <c r="AAR86" s="1"/>
      <c r="AAS86" s="1"/>
      <c r="AAT86" s="1"/>
      <c r="AAU86" s="1"/>
      <c r="AAV86" s="1"/>
      <c r="AAW86" s="1"/>
      <c r="AAX86" s="1"/>
      <c r="AAY86" s="1"/>
      <c r="AAZ86" s="1"/>
      <c r="ABA86" s="1"/>
      <c r="ABB86" s="1"/>
      <c r="ABC86" s="1"/>
      <c r="ABD86" s="1"/>
      <c r="ABE86" s="1"/>
      <c r="ABF86" s="1"/>
      <c r="ABG86" s="1"/>
      <c r="ABH86" s="1"/>
      <c r="ABI86" s="1"/>
      <c r="ABJ86" s="1"/>
      <c r="ABK86" s="1"/>
      <c r="ABL86" s="1"/>
      <c r="ABM86" s="1"/>
      <c r="ABN86" s="1"/>
      <c r="ABO86" s="1"/>
      <c r="ABP86" s="1"/>
      <c r="ABQ86" s="1"/>
      <c r="ABR86" s="1"/>
      <c r="ABS86" s="1"/>
      <c r="ABT86" s="1"/>
      <c r="ABU86" s="1"/>
      <c r="ABV86" s="1"/>
      <c r="ABW86" s="1"/>
      <c r="ABX86" s="1"/>
      <c r="ABY86" s="1"/>
      <c r="ABZ86" s="1"/>
      <c r="ACA86" s="1"/>
      <c r="ACB86" s="1"/>
      <c r="ACC86" s="1"/>
      <c r="ACD86" s="1"/>
      <c r="ACE86" s="1"/>
      <c r="ACF86" s="1"/>
      <c r="ACG86" s="1"/>
      <c r="ACH86" s="1"/>
      <c r="ACI86" s="1"/>
      <c r="ACJ86" s="1"/>
      <c r="ACK86" s="1"/>
      <c r="ACL86" s="1"/>
      <c r="ACM86" s="1"/>
      <c r="ACN86" s="1"/>
      <c r="ACO86" s="1"/>
      <c r="ACP86" s="1"/>
      <c r="ACQ86" s="1"/>
      <c r="ACR86" s="1"/>
      <c r="ACS86" s="1"/>
      <c r="ACT86" s="1"/>
      <c r="ACU86" s="1"/>
      <c r="ACV86" s="1"/>
      <c r="ACW86" s="1"/>
      <c r="ACX86" s="1"/>
      <c r="ACY86" s="1"/>
      <c r="ACZ86" s="1"/>
      <c r="ADA86" s="1"/>
      <c r="ADB86" s="1"/>
      <c r="ADC86" s="1"/>
      <c r="ADD86" s="1"/>
      <c r="ADE86" s="1"/>
      <c r="ADF86" s="1"/>
      <c r="ADG86" s="1"/>
      <c r="ADH86" s="1"/>
      <c r="ADI86" s="1"/>
      <c r="ADJ86" s="1"/>
      <c r="ADK86" s="1"/>
      <c r="ADL86" s="1"/>
      <c r="ADM86" s="1"/>
      <c r="ADN86" s="1"/>
      <c r="ADO86" s="1"/>
      <c r="ADP86" s="1"/>
      <c r="ADQ86" s="1"/>
      <c r="ADR86" s="1"/>
      <c r="ADS86" s="1"/>
      <c r="ADT86" s="1"/>
      <c r="ADU86" s="1"/>
      <c r="ADV86" s="1"/>
      <c r="ADW86" s="1"/>
      <c r="ADX86" s="1"/>
      <c r="ADY86" s="1"/>
      <c r="ADZ86" s="1"/>
      <c r="AEA86" s="1"/>
      <c r="AEB86" s="1"/>
      <c r="AEC86" s="1"/>
      <c r="AED86" s="1"/>
      <c r="AEE86" s="1"/>
      <c r="AEF86" s="1"/>
      <c r="AEG86" s="1"/>
      <c r="AEH86" s="1"/>
      <c r="AEI86" s="1"/>
      <c r="AEJ86" s="1"/>
      <c r="AEK86" s="1"/>
      <c r="AEL86" s="1"/>
      <c r="AEM86" s="1"/>
      <c r="AEN86" s="1"/>
      <c r="AEO86" s="1"/>
      <c r="AEP86" s="1"/>
      <c r="AEQ86" s="1"/>
      <c r="AER86" s="1"/>
      <c r="AES86" s="1"/>
      <c r="AET86" s="1"/>
      <c r="AEU86" s="1"/>
      <c r="AEV86" s="1"/>
      <c r="AEW86" s="1"/>
      <c r="AEX86" s="1"/>
      <c r="AEY86" s="1"/>
    </row>
    <row r="87" spans="1:831" s="10" customFormat="1" ht="19" thickBot="1" x14ac:dyDescent="0.25">
      <c r="A87" s="32"/>
      <c r="B87" s="58"/>
      <c r="C87" s="59"/>
      <c r="D87" s="60"/>
      <c r="E87" s="58"/>
      <c r="F87" s="59"/>
      <c r="G87" s="60"/>
      <c r="H87" s="58"/>
      <c r="I87" s="59"/>
      <c r="J87" s="60"/>
      <c r="K87" s="58"/>
      <c r="L87" s="59"/>
      <c r="M87" s="60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  <c r="LP87" s="1"/>
      <c r="LQ87" s="1"/>
      <c r="LR87" s="1"/>
      <c r="LS87" s="1"/>
      <c r="LT87" s="1"/>
      <c r="LU87" s="1"/>
      <c r="LV87" s="1"/>
      <c r="LW87" s="1"/>
      <c r="LX87" s="1"/>
      <c r="LY87" s="1"/>
      <c r="LZ87" s="1"/>
      <c r="MA87" s="1"/>
      <c r="MB87" s="1"/>
      <c r="MC87" s="1"/>
      <c r="MD87" s="1"/>
      <c r="ME87" s="1"/>
      <c r="MF87" s="1"/>
      <c r="MG87" s="1"/>
      <c r="MH87" s="1"/>
      <c r="MI87" s="1"/>
      <c r="MJ87" s="1"/>
      <c r="MK87" s="1"/>
      <c r="ML87" s="1"/>
      <c r="MM87" s="1"/>
      <c r="MN87" s="1"/>
      <c r="MO87" s="1"/>
      <c r="MP87" s="1"/>
      <c r="MQ87" s="1"/>
      <c r="MR87" s="1"/>
      <c r="MS87" s="1"/>
      <c r="MT87" s="1"/>
      <c r="MU87" s="1"/>
      <c r="MV87" s="1"/>
      <c r="MW87" s="1"/>
      <c r="MX87" s="1"/>
      <c r="MY87" s="1"/>
      <c r="MZ87" s="1"/>
      <c r="NA87" s="1"/>
      <c r="NB87" s="1"/>
      <c r="NC87" s="1"/>
      <c r="ND87" s="1"/>
      <c r="NE87" s="1"/>
      <c r="NF87" s="1"/>
      <c r="NG87" s="1"/>
      <c r="NH87" s="1"/>
      <c r="NI87" s="1"/>
      <c r="NJ87" s="1"/>
      <c r="NK87" s="1"/>
      <c r="NL87" s="1"/>
      <c r="NM87" s="1"/>
      <c r="NN87" s="1"/>
      <c r="NO87" s="1"/>
      <c r="NP87" s="1"/>
      <c r="NQ87" s="1"/>
      <c r="NR87" s="1"/>
      <c r="NS87" s="1"/>
      <c r="NT87" s="1"/>
      <c r="NU87" s="1"/>
      <c r="NV87" s="1"/>
      <c r="NW87" s="1"/>
      <c r="NX87" s="1"/>
      <c r="NY87" s="1"/>
      <c r="NZ87" s="1"/>
      <c r="OA87" s="1"/>
      <c r="OB87" s="1"/>
      <c r="OC87" s="1"/>
      <c r="OD87" s="1"/>
      <c r="OE87" s="1"/>
      <c r="OF87" s="1"/>
      <c r="OG87" s="1"/>
      <c r="OH87" s="1"/>
      <c r="OI87" s="1"/>
      <c r="OJ87" s="1"/>
      <c r="OK87" s="1"/>
      <c r="OL87" s="1"/>
      <c r="OM87" s="1"/>
      <c r="ON87" s="1"/>
      <c r="OO87" s="1"/>
      <c r="OP87" s="1"/>
      <c r="OQ87" s="1"/>
      <c r="OR87" s="1"/>
      <c r="OS87" s="1"/>
      <c r="OT87" s="1"/>
      <c r="OU87" s="1"/>
      <c r="OV87" s="1"/>
      <c r="OW87" s="1"/>
      <c r="OX87" s="1"/>
      <c r="OY87" s="1"/>
      <c r="OZ87" s="1"/>
      <c r="PA87" s="1"/>
      <c r="PB87" s="1"/>
      <c r="PC87" s="1"/>
      <c r="PD87" s="1"/>
      <c r="PE87" s="1"/>
      <c r="PF87" s="1"/>
      <c r="PG87" s="1"/>
      <c r="PH87" s="1"/>
      <c r="PI87" s="1"/>
      <c r="PJ87" s="1"/>
      <c r="PK87" s="1"/>
      <c r="PL87" s="1"/>
      <c r="PM87" s="1"/>
      <c r="PN87" s="1"/>
      <c r="PO87" s="1"/>
      <c r="PP87" s="1"/>
      <c r="PQ87" s="1"/>
      <c r="PR87" s="1"/>
      <c r="PS87" s="1"/>
      <c r="PT87" s="1"/>
      <c r="PU87" s="1"/>
      <c r="PV87" s="1"/>
      <c r="PW87" s="1"/>
      <c r="PX87" s="1"/>
      <c r="PY87" s="1"/>
      <c r="PZ87" s="1"/>
      <c r="QA87" s="1"/>
      <c r="QB87" s="1"/>
      <c r="QC87" s="1"/>
      <c r="QD87" s="1"/>
      <c r="QE87" s="1"/>
      <c r="QF87" s="1"/>
      <c r="QG87" s="1"/>
      <c r="QH87" s="1"/>
      <c r="QI87" s="1"/>
      <c r="QJ87" s="1"/>
      <c r="QK87" s="1"/>
      <c r="QL87" s="1"/>
      <c r="QM87" s="1"/>
      <c r="QN87" s="1"/>
      <c r="QO87" s="1"/>
      <c r="QP87" s="1"/>
      <c r="QQ87" s="1"/>
      <c r="QR87" s="1"/>
      <c r="QS87" s="1"/>
      <c r="QT87" s="1"/>
      <c r="QU87" s="1"/>
      <c r="QV87" s="1"/>
      <c r="QW87" s="1"/>
      <c r="QX87" s="1"/>
      <c r="QY87" s="1"/>
      <c r="QZ87" s="1"/>
      <c r="RA87" s="1"/>
      <c r="RB87" s="1"/>
      <c r="RC87" s="1"/>
      <c r="RD87" s="1"/>
      <c r="RE87" s="1"/>
      <c r="RF87" s="1"/>
      <c r="RG87" s="1"/>
      <c r="RH87" s="1"/>
      <c r="RI87" s="1"/>
      <c r="RJ87" s="1"/>
      <c r="RK87" s="1"/>
      <c r="RL87" s="1"/>
      <c r="RM87" s="1"/>
      <c r="RN87" s="1"/>
      <c r="RO87" s="1"/>
      <c r="RP87" s="1"/>
      <c r="RQ87" s="1"/>
      <c r="RR87" s="1"/>
      <c r="RS87" s="1"/>
      <c r="RT87" s="1"/>
      <c r="RU87" s="1"/>
      <c r="RV87" s="1"/>
      <c r="RW87" s="1"/>
      <c r="RX87" s="1"/>
      <c r="RY87" s="1"/>
      <c r="RZ87" s="1"/>
      <c r="SA87" s="1"/>
      <c r="SB87" s="1"/>
      <c r="SC87" s="1"/>
      <c r="SD87" s="1"/>
      <c r="SE87" s="1"/>
      <c r="SF87" s="1"/>
      <c r="SG87" s="1"/>
      <c r="SH87" s="1"/>
      <c r="SI87" s="1"/>
      <c r="SJ87" s="1"/>
      <c r="SK87" s="1"/>
      <c r="SL87" s="1"/>
      <c r="SM87" s="1"/>
      <c r="SN87" s="1"/>
      <c r="SO87" s="1"/>
      <c r="SP87" s="1"/>
      <c r="SQ87" s="1"/>
      <c r="SR87" s="1"/>
      <c r="SS87" s="1"/>
      <c r="ST87" s="1"/>
      <c r="SU87" s="1"/>
      <c r="SV87" s="1"/>
      <c r="SW87" s="1"/>
      <c r="SX87" s="1"/>
      <c r="SY87" s="1"/>
      <c r="SZ87" s="1"/>
      <c r="TA87" s="1"/>
      <c r="TB87" s="1"/>
      <c r="TC87" s="1"/>
      <c r="TD87" s="1"/>
      <c r="TE87" s="1"/>
      <c r="TF87" s="1"/>
      <c r="TG87" s="1"/>
      <c r="TH87" s="1"/>
      <c r="TI87" s="1"/>
      <c r="TJ87" s="1"/>
      <c r="TK87" s="1"/>
      <c r="TL87" s="1"/>
      <c r="TM87" s="1"/>
      <c r="TN87" s="1"/>
      <c r="TO87" s="1"/>
      <c r="TP87" s="1"/>
      <c r="TQ87" s="1"/>
      <c r="TR87" s="1"/>
      <c r="TS87" s="1"/>
      <c r="TT87" s="1"/>
      <c r="TU87" s="1"/>
      <c r="TV87" s="1"/>
      <c r="TW87" s="1"/>
      <c r="TX87" s="1"/>
      <c r="TY87" s="1"/>
      <c r="TZ87" s="1"/>
      <c r="UA87" s="1"/>
      <c r="UB87" s="1"/>
      <c r="UC87" s="1"/>
      <c r="UD87" s="1"/>
      <c r="UE87" s="1"/>
      <c r="UF87" s="1"/>
      <c r="UG87" s="1"/>
      <c r="UH87" s="1"/>
      <c r="UI87" s="1"/>
      <c r="UJ87" s="1"/>
      <c r="UK87" s="1"/>
      <c r="UL87" s="1"/>
      <c r="UM87" s="1"/>
      <c r="UN87" s="1"/>
      <c r="UO87" s="1"/>
      <c r="UP87" s="1"/>
      <c r="UQ87" s="1"/>
      <c r="UR87" s="1"/>
      <c r="US87" s="1"/>
      <c r="UT87" s="1"/>
      <c r="UU87" s="1"/>
      <c r="UV87" s="1"/>
      <c r="UW87" s="1"/>
      <c r="UX87" s="1"/>
      <c r="UY87" s="1"/>
      <c r="UZ87" s="1"/>
      <c r="VA87" s="1"/>
      <c r="VB87" s="1"/>
      <c r="VC87" s="1"/>
      <c r="VD87" s="1"/>
      <c r="VE87" s="1"/>
      <c r="VF87" s="1"/>
      <c r="VG87" s="1"/>
      <c r="VH87" s="1"/>
      <c r="VI87" s="1"/>
      <c r="VJ87" s="1"/>
      <c r="VK87" s="1"/>
      <c r="VL87" s="1"/>
      <c r="VM87" s="1"/>
      <c r="VN87" s="1"/>
      <c r="VO87" s="1"/>
      <c r="VP87" s="1"/>
      <c r="VQ87" s="1"/>
      <c r="VR87" s="1"/>
      <c r="VS87" s="1"/>
      <c r="VT87" s="1"/>
      <c r="VU87" s="1"/>
      <c r="VV87" s="1"/>
      <c r="VW87" s="1"/>
      <c r="VX87" s="1"/>
      <c r="VY87" s="1"/>
      <c r="VZ87" s="1"/>
      <c r="WA87" s="1"/>
      <c r="WB87" s="1"/>
      <c r="WC87" s="1"/>
      <c r="WD87" s="1"/>
      <c r="WE87" s="1"/>
      <c r="WF87" s="1"/>
      <c r="WG87" s="1"/>
      <c r="WH87" s="1"/>
      <c r="WI87" s="1"/>
      <c r="WJ87" s="1"/>
      <c r="WK87" s="1"/>
      <c r="WL87" s="1"/>
      <c r="WM87" s="1"/>
      <c r="WN87" s="1"/>
      <c r="WO87" s="1"/>
      <c r="WP87" s="1"/>
      <c r="WQ87" s="1"/>
      <c r="WR87" s="1"/>
      <c r="WS87" s="1"/>
      <c r="WT87" s="1"/>
      <c r="WU87" s="1"/>
      <c r="WV87" s="1"/>
      <c r="WW87" s="1"/>
      <c r="WX87" s="1"/>
      <c r="WY87" s="1"/>
      <c r="WZ87" s="1"/>
      <c r="XA87" s="1"/>
      <c r="XB87" s="1"/>
      <c r="XC87" s="1"/>
      <c r="XD87" s="1"/>
      <c r="XE87" s="1"/>
      <c r="XF87" s="1"/>
      <c r="XG87" s="1"/>
      <c r="XH87" s="1"/>
      <c r="XI87" s="1"/>
      <c r="XJ87" s="1"/>
      <c r="XK87" s="1"/>
      <c r="XL87" s="1"/>
      <c r="XM87" s="1"/>
      <c r="XN87" s="1"/>
      <c r="XO87" s="1"/>
      <c r="XP87" s="1"/>
      <c r="XQ87" s="1"/>
      <c r="XR87" s="1"/>
      <c r="XS87" s="1"/>
      <c r="XT87" s="1"/>
      <c r="XU87" s="1"/>
      <c r="XV87" s="1"/>
      <c r="XW87" s="1"/>
      <c r="XX87" s="1"/>
      <c r="XY87" s="1"/>
      <c r="XZ87" s="1"/>
      <c r="YA87" s="1"/>
      <c r="YB87" s="1"/>
      <c r="YC87" s="1"/>
      <c r="YD87" s="1"/>
      <c r="YE87" s="1"/>
      <c r="YF87" s="1"/>
      <c r="YG87" s="1"/>
      <c r="YH87" s="1"/>
      <c r="YI87" s="1"/>
      <c r="YJ87" s="1"/>
      <c r="YK87" s="1"/>
      <c r="YL87" s="1"/>
      <c r="YM87" s="1"/>
      <c r="YN87" s="1"/>
      <c r="YO87" s="1"/>
      <c r="YP87" s="1"/>
      <c r="YQ87" s="1"/>
      <c r="YR87" s="1"/>
      <c r="YS87" s="1"/>
      <c r="YT87" s="1"/>
      <c r="YU87" s="1"/>
      <c r="YV87" s="1"/>
      <c r="YW87" s="1"/>
      <c r="YX87" s="1"/>
      <c r="YY87" s="1"/>
      <c r="YZ87" s="1"/>
      <c r="ZA87" s="1"/>
      <c r="ZB87" s="1"/>
      <c r="ZC87" s="1"/>
      <c r="ZD87" s="1"/>
      <c r="ZE87" s="1"/>
      <c r="ZF87" s="1"/>
      <c r="ZG87" s="1"/>
      <c r="ZH87" s="1"/>
      <c r="ZI87" s="1"/>
      <c r="ZJ87" s="1"/>
      <c r="ZK87" s="1"/>
      <c r="ZL87" s="1"/>
      <c r="ZM87" s="1"/>
      <c r="ZN87" s="1"/>
      <c r="ZO87" s="1"/>
      <c r="ZP87" s="1"/>
      <c r="ZQ87" s="1"/>
      <c r="ZR87" s="1"/>
      <c r="ZS87" s="1"/>
      <c r="ZT87" s="1"/>
      <c r="ZU87" s="1"/>
      <c r="ZV87" s="1"/>
      <c r="ZW87" s="1"/>
      <c r="ZX87" s="1"/>
      <c r="ZY87" s="1"/>
      <c r="ZZ87" s="1"/>
      <c r="AAA87" s="1"/>
      <c r="AAB87" s="1"/>
      <c r="AAC87" s="1"/>
      <c r="AAD87" s="1"/>
      <c r="AAE87" s="1"/>
      <c r="AAF87" s="1"/>
      <c r="AAG87" s="1"/>
      <c r="AAH87" s="1"/>
      <c r="AAI87" s="1"/>
      <c r="AAJ87" s="1"/>
      <c r="AAK87" s="1"/>
      <c r="AAL87" s="1"/>
      <c r="AAM87" s="1"/>
      <c r="AAN87" s="1"/>
      <c r="AAO87" s="1"/>
      <c r="AAP87" s="1"/>
      <c r="AAQ87" s="1"/>
      <c r="AAR87" s="1"/>
      <c r="AAS87" s="1"/>
      <c r="AAT87" s="1"/>
      <c r="AAU87" s="1"/>
      <c r="AAV87" s="1"/>
      <c r="AAW87" s="1"/>
      <c r="AAX87" s="1"/>
      <c r="AAY87" s="1"/>
      <c r="AAZ87" s="1"/>
      <c r="ABA87" s="1"/>
      <c r="ABB87" s="1"/>
      <c r="ABC87" s="1"/>
      <c r="ABD87" s="1"/>
      <c r="ABE87" s="1"/>
      <c r="ABF87" s="1"/>
      <c r="ABG87" s="1"/>
      <c r="ABH87" s="1"/>
      <c r="ABI87" s="1"/>
      <c r="ABJ87" s="1"/>
      <c r="ABK87" s="1"/>
      <c r="ABL87" s="1"/>
      <c r="ABM87" s="1"/>
      <c r="ABN87" s="1"/>
      <c r="ABO87" s="1"/>
      <c r="ABP87" s="1"/>
      <c r="ABQ87" s="1"/>
      <c r="ABR87" s="1"/>
      <c r="ABS87" s="1"/>
      <c r="ABT87" s="1"/>
      <c r="ABU87" s="1"/>
      <c r="ABV87" s="1"/>
      <c r="ABW87" s="1"/>
      <c r="ABX87" s="1"/>
      <c r="ABY87" s="1"/>
      <c r="ABZ87" s="1"/>
      <c r="ACA87" s="1"/>
      <c r="ACB87" s="1"/>
      <c r="ACC87" s="1"/>
      <c r="ACD87" s="1"/>
      <c r="ACE87" s="1"/>
      <c r="ACF87" s="1"/>
      <c r="ACG87" s="1"/>
      <c r="ACH87" s="1"/>
      <c r="ACI87" s="1"/>
      <c r="ACJ87" s="1"/>
      <c r="ACK87" s="1"/>
      <c r="ACL87" s="1"/>
      <c r="ACM87" s="1"/>
      <c r="ACN87" s="1"/>
      <c r="ACO87" s="1"/>
      <c r="ACP87" s="1"/>
      <c r="ACQ87" s="1"/>
      <c r="ACR87" s="1"/>
      <c r="ACS87" s="1"/>
      <c r="ACT87" s="1"/>
      <c r="ACU87" s="1"/>
      <c r="ACV87" s="1"/>
      <c r="ACW87" s="1"/>
      <c r="ACX87" s="1"/>
      <c r="ACY87" s="1"/>
      <c r="ACZ87" s="1"/>
      <c r="ADA87" s="1"/>
      <c r="ADB87" s="1"/>
      <c r="ADC87" s="1"/>
      <c r="ADD87" s="1"/>
      <c r="ADE87" s="1"/>
      <c r="ADF87" s="1"/>
      <c r="ADG87" s="1"/>
      <c r="ADH87" s="1"/>
      <c r="ADI87" s="1"/>
      <c r="ADJ87" s="1"/>
      <c r="ADK87" s="1"/>
      <c r="ADL87" s="1"/>
      <c r="ADM87" s="1"/>
      <c r="ADN87" s="1"/>
      <c r="ADO87" s="1"/>
      <c r="ADP87" s="1"/>
      <c r="ADQ87" s="1"/>
      <c r="ADR87" s="1"/>
      <c r="ADS87" s="1"/>
      <c r="ADT87" s="1"/>
      <c r="ADU87" s="1"/>
      <c r="ADV87" s="1"/>
      <c r="ADW87" s="1"/>
      <c r="ADX87" s="1"/>
      <c r="ADY87" s="1"/>
      <c r="ADZ87" s="1"/>
      <c r="AEA87" s="1"/>
      <c r="AEB87" s="1"/>
      <c r="AEC87" s="1"/>
      <c r="AED87" s="1"/>
      <c r="AEE87" s="1"/>
      <c r="AEF87" s="1"/>
      <c r="AEG87" s="1"/>
      <c r="AEH87" s="1"/>
      <c r="AEI87" s="1"/>
      <c r="AEJ87" s="1"/>
      <c r="AEK87" s="1"/>
      <c r="AEL87" s="1"/>
      <c r="AEM87" s="1"/>
      <c r="AEN87" s="1"/>
      <c r="AEO87" s="1"/>
      <c r="AEP87" s="1"/>
      <c r="AEQ87" s="1"/>
      <c r="AER87" s="1"/>
      <c r="AES87" s="1"/>
      <c r="AET87" s="1"/>
      <c r="AEU87" s="1"/>
      <c r="AEV87" s="1"/>
      <c r="AEW87" s="1"/>
      <c r="AEX87" s="1"/>
      <c r="AEY87" s="1"/>
    </row>
    <row r="88" spans="1:831" s="19" customFormat="1" ht="18" x14ac:dyDescent="0.2">
      <c r="A88" s="33" t="s">
        <v>9</v>
      </c>
      <c r="B88" s="71">
        <f>SUM(B3:B87)</f>
        <v>0.7124388176205253</v>
      </c>
      <c r="C88" s="72"/>
      <c r="D88" s="73">
        <f>SUM(D3:D81)</f>
        <v>178161</v>
      </c>
      <c r="E88" s="75">
        <f>G88/D92</f>
        <v>0.2179652260149077</v>
      </c>
      <c r="G88" s="73">
        <v>54507</v>
      </c>
      <c r="H88" s="71">
        <f>SUM(H3:H87)</f>
        <v>1.0000000000000002</v>
      </c>
      <c r="I88" s="72"/>
      <c r="J88" s="73">
        <f>SUM(J3:J80)</f>
        <v>351091</v>
      </c>
      <c r="K88" s="71"/>
      <c r="L88" s="72"/>
      <c r="M88" s="73">
        <f>SUM(M3:M80)</f>
        <v>0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  <c r="LK88" s="1"/>
      <c r="LL88" s="1"/>
      <c r="LM88" s="1"/>
      <c r="LN88" s="1"/>
      <c r="LO88" s="1"/>
      <c r="LP88" s="1"/>
      <c r="LQ88" s="1"/>
      <c r="LR88" s="1"/>
      <c r="LS88" s="1"/>
      <c r="LT88" s="1"/>
      <c r="LU88" s="1"/>
      <c r="LV88" s="1"/>
      <c r="LW88" s="1"/>
      <c r="LX88" s="1"/>
      <c r="LY88" s="1"/>
      <c r="LZ88" s="1"/>
      <c r="MA88" s="1"/>
      <c r="MB88" s="1"/>
      <c r="MC88" s="1"/>
      <c r="MD88" s="1"/>
      <c r="ME88" s="1"/>
      <c r="MF88" s="1"/>
      <c r="MG88" s="1"/>
      <c r="MH88" s="1"/>
      <c r="MI88" s="1"/>
      <c r="MJ88" s="1"/>
      <c r="MK88" s="1"/>
      <c r="ML88" s="1"/>
      <c r="MM88" s="1"/>
      <c r="MN88" s="1"/>
      <c r="MO88" s="1"/>
      <c r="MP88" s="1"/>
      <c r="MQ88" s="1"/>
      <c r="MR88" s="1"/>
      <c r="MS88" s="1"/>
      <c r="MT88" s="1"/>
      <c r="MU88" s="1"/>
      <c r="MV88" s="1"/>
      <c r="MW88" s="1"/>
      <c r="MX88" s="1"/>
      <c r="MY88" s="1"/>
      <c r="MZ88" s="1"/>
      <c r="NA88" s="1"/>
      <c r="NB88" s="1"/>
      <c r="NC88" s="1"/>
      <c r="ND88" s="1"/>
      <c r="NE88" s="1"/>
      <c r="NF88" s="1"/>
      <c r="NG88" s="1"/>
      <c r="NH88" s="1"/>
      <c r="NI88" s="1"/>
      <c r="NJ88" s="1"/>
      <c r="NK88" s="1"/>
      <c r="NL88" s="1"/>
      <c r="NM88" s="1"/>
      <c r="NN88" s="1"/>
      <c r="NO88" s="1"/>
      <c r="NP88" s="1"/>
      <c r="NQ88" s="1"/>
      <c r="NR88" s="1"/>
      <c r="NS88" s="1"/>
      <c r="NT88" s="1"/>
      <c r="NU88" s="1"/>
      <c r="NV88" s="1"/>
      <c r="NW88" s="1"/>
      <c r="NX88" s="1"/>
      <c r="NY88" s="1"/>
      <c r="NZ88" s="1"/>
      <c r="OA88" s="1"/>
      <c r="OB88" s="1"/>
      <c r="OC88" s="1"/>
      <c r="OD88" s="1"/>
      <c r="OE88" s="1"/>
      <c r="OF88" s="1"/>
      <c r="OG88" s="1"/>
      <c r="OH88" s="1"/>
      <c r="OI88" s="1"/>
      <c r="OJ88" s="1"/>
      <c r="OK88" s="1"/>
      <c r="OL88" s="1"/>
      <c r="OM88" s="1"/>
      <c r="ON88" s="1"/>
      <c r="OO88" s="1"/>
      <c r="OP88" s="1"/>
      <c r="OQ88" s="1"/>
      <c r="OR88" s="1"/>
      <c r="OS88" s="1"/>
      <c r="OT88" s="1"/>
      <c r="OU88" s="1"/>
      <c r="OV88" s="1"/>
      <c r="OW88" s="1"/>
      <c r="OX88" s="1"/>
      <c r="OY88" s="1"/>
      <c r="OZ88" s="1"/>
      <c r="PA88" s="1"/>
      <c r="PB88" s="1"/>
      <c r="PC88" s="1"/>
      <c r="PD88" s="1"/>
      <c r="PE88" s="1"/>
      <c r="PF88" s="1"/>
      <c r="PG88" s="1"/>
      <c r="PH88" s="1"/>
      <c r="PI88" s="1"/>
      <c r="PJ88" s="1"/>
      <c r="PK88" s="1"/>
      <c r="PL88" s="1"/>
      <c r="PM88" s="1"/>
      <c r="PN88" s="1"/>
      <c r="PO88" s="1"/>
      <c r="PP88" s="1"/>
      <c r="PQ88" s="1"/>
      <c r="PR88" s="1"/>
      <c r="PS88" s="1"/>
      <c r="PT88" s="1"/>
      <c r="PU88" s="1"/>
      <c r="PV88" s="1"/>
      <c r="PW88" s="1"/>
      <c r="PX88" s="1"/>
      <c r="PY88" s="1"/>
      <c r="PZ88" s="1"/>
      <c r="QA88" s="1"/>
      <c r="QB88" s="1"/>
      <c r="QC88" s="1"/>
      <c r="QD88" s="1"/>
      <c r="QE88" s="1"/>
      <c r="QF88" s="1"/>
      <c r="QG88" s="1"/>
      <c r="QH88" s="1"/>
      <c r="QI88" s="1"/>
      <c r="QJ88" s="1"/>
      <c r="QK88" s="1"/>
      <c r="QL88" s="1"/>
      <c r="QM88" s="1"/>
      <c r="QN88" s="1"/>
      <c r="QO88" s="1"/>
      <c r="QP88" s="1"/>
      <c r="QQ88" s="1"/>
      <c r="QR88" s="1"/>
      <c r="QS88" s="1"/>
      <c r="QT88" s="1"/>
      <c r="QU88" s="1"/>
      <c r="QV88" s="1"/>
      <c r="QW88" s="1"/>
      <c r="QX88" s="1"/>
      <c r="QY88" s="1"/>
      <c r="QZ88" s="1"/>
      <c r="RA88" s="1"/>
      <c r="RB88" s="1"/>
      <c r="RC88" s="1"/>
      <c r="RD88" s="1"/>
      <c r="RE88" s="1"/>
      <c r="RF88" s="1"/>
      <c r="RG88" s="1"/>
      <c r="RH88" s="1"/>
      <c r="RI88" s="1"/>
      <c r="RJ88" s="1"/>
      <c r="RK88" s="1"/>
      <c r="RL88" s="1"/>
      <c r="RM88" s="1"/>
      <c r="RN88" s="1"/>
      <c r="RO88" s="1"/>
      <c r="RP88" s="1"/>
      <c r="RQ88" s="1"/>
      <c r="RR88" s="1"/>
      <c r="RS88" s="1"/>
      <c r="RT88" s="1"/>
      <c r="RU88" s="1"/>
      <c r="RV88" s="1"/>
      <c r="RW88" s="1"/>
      <c r="RX88" s="1"/>
      <c r="RY88" s="1"/>
      <c r="RZ88" s="1"/>
      <c r="SA88" s="1"/>
      <c r="SB88" s="1"/>
      <c r="SC88" s="1"/>
      <c r="SD88" s="1"/>
      <c r="SE88" s="1"/>
      <c r="SF88" s="1"/>
      <c r="SG88" s="1"/>
      <c r="SH88" s="1"/>
      <c r="SI88" s="1"/>
      <c r="SJ88" s="1"/>
      <c r="SK88" s="1"/>
      <c r="SL88" s="1"/>
      <c r="SM88" s="1"/>
      <c r="SN88" s="1"/>
      <c r="SO88" s="1"/>
      <c r="SP88" s="1"/>
      <c r="SQ88" s="1"/>
      <c r="SR88" s="1"/>
      <c r="SS88" s="1"/>
      <c r="ST88" s="1"/>
      <c r="SU88" s="1"/>
      <c r="SV88" s="1"/>
      <c r="SW88" s="1"/>
      <c r="SX88" s="1"/>
      <c r="SY88" s="1"/>
      <c r="SZ88" s="1"/>
      <c r="TA88" s="1"/>
      <c r="TB88" s="1"/>
      <c r="TC88" s="1"/>
      <c r="TD88" s="1"/>
      <c r="TE88" s="1"/>
      <c r="TF88" s="1"/>
      <c r="TG88" s="1"/>
      <c r="TH88" s="1"/>
      <c r="TI88" s="1"/>
      <c r="TJ88" s="1"/>
      <c r="TK88" s="1"/>
      <c r="TL88" s="1"/>
      <c r="TM88" s="1"/>
      <c r="TN88" s="1"/>
      <c r="TO88" s="1"/>
      <c r="TP88" s="1"/>
      <c r="TQ88" s="1"/>
      <c r="TR88" s="1"/>
      <c r="TS88" s="1"/>
      <c r="TT88" s="1"/>
      <c r="TU88" s="1"/>
      <c r="TV88" s="1"/>
      <c r="TW88" s="1"/>
      <c r="TX88" s="1"/>
      <c r="TY88" s="1"/>
      <c r="TZ88" s="1"/>
      <c r="UA88" s="1"/>
      <c r="UB88" s="1"/>
      <c r="UC88" s="1"/>
      <c r="UD88" s="1"/>
      <c r="UE88" s="1"/>
      <c r="UF88" s="1"/>
      <c r="UG88" s="1"/>
      <c r="UH88" s="1"/>
      <c r="UI88" s="1"/>
      <c r="UJ88" s="1"/>
      <c r="UK88" s="1"/>
      <c r="UL88" s="1"/>
      <c r="UM88" s="1"/>
      <c r="UN88" s="1"/>
      <c r="UO88" s="1"/>
      <c r="UP88" s="1"/>
      <c r="UQ88" s="1"/>
      <c r="UR88" s="1"/>
      <c r="US88" s="1"/>
      <c r="UT88" s="1"/>
      <c r="UU88" s="1"/>
      <c r="UV88" s="1"/>
      <c r="UW88" s="1"/>
      <c r="UX88" s="1"/>
      <c r="UY88" s="1"/>
      <c r="UZ88" s="1"/>
      <c r="VA88" s="1"/>
      <c r="VB88" s="1"/>
      <c r="VC88" s="1"/>
      <c r="VD88" s="1"/>
      <c r="VE88" s="1"/>
      <c r="VF88" s="1"/>
      <c r="VG88" s="1"/>
      <c r="VH88" s="1"/>
      <c r="VI88" s="1"/>
      <c r="VJ88" s="1"/>
      <c r="VK88" s="1"/>
      <c r="VL88" s="1"/>
      <c r="VM88" s="1"/>
      <c r="VN88" s="1"/>
      <c r="VO88" s="1"/>
      <c r="VP88" s="1"/>
      <c r="VQ88" s="1"/>
      <c r="VR88" s="1"/>
      <c r="VS88" s="1"/>
      <c r="VT88" s="1"/>
      <c r="VU88" s="1"/>
      <c r="VV88" s="1"/>
      <c r="VW88" s="1"/>
      <c r="VX88" s="1"/>
      <c r="VY88" s="1"/>
      <c r="VZ88" s="1"/>
      <c r="WA88" s="1"/>
      <c r="WB88" s="1"/>
      <c r="WC88" s="1"/>
      <c r="WD88" s="1"/>
      <c r="WE88" s="1"/>
      <c r="WF88" s="1"/>
      <c r="WG88" s="1"/>
      <c r="WH88" s="1"/>
      <c r="WI88" s="1"/>
      <c r="WJ88" s="1"/>
      <c r="WK88" s="1"/>
      <c r="WL88" s="1"/>
      <c r="WM88" s="1"/>
      <c r="WN88" s="1"/>
      <c r="WO88" s="1"/>
      <c r="WP88" s="1"/>
      <c r="WQ88" s="1"/>
      <c r="WR88" s="1"/>
      <c r="WS88" s="1"/>
      <c r="WT88" s="1"/>
      <c r="WU88" s="1"/>
      <c r="WV88" s="1"/>
      <c r="WW88" s="1"/>
      <c r="WX88" s="1"/>
      <c r="WY88" s="1"/>
      <c r="WZ88" s="1"/>
      <c r="XA88" s="1"/>
      <c r="XB88" s="1"/>
      <c r="XC88" s="1"/>
      <c r="XD88" s="1"/>
      <c r="XE88" s="1"/>
      <c r="XF88" s="1"/>
      <c r="XG88" s="1"/>
      <c r="XH88" s="1"/>
      <c r="XI88" s="1"/>
      <c r="XJ88" s="1"/>
      <c r="XK88" s="1"/>
      <c r="XL88" s="1"/>
      <c r="XM88" s="1"/>
      <c r="XN88" s="1"/>
      <c r="XO88" s="1"/>
      <c r="XP88" s="1"/>
      <c r="XQ88" s="1"/>
      <c r="XR88" s="1"/>
      <c r="XS88" s="1"/>
      <c r="XT88" s="1"/>
      <c r="XU88" s="1"/>
      <c r="XV88" s="1"/>
      <c r="XW88" s="1"/>
      <c r="XX88" s="1"/>
      <c r="XY88" s="1"/>
      <c r="XZ88" s="1"/>
      <c r="YA88" s="1"/>
      <c r="YB88" s="1"/>
      <c r="YC88" s="1"/>
      <c r="YD88" s="1"/>
      <c r="YE88" s="1"/>
      <c r="YF88" s="1"/>
      <c r="YG88" s="1"/>
      <c r="YH88" s="1"/>
      <c r="YI88" s="1"/>
      <c r="YJ88" s="1"/>
      <c r="YK88" s="1"/>
      <c r="YL88" s="1"/>
      <c r="YM88" s="1"/>
      <c r="YN88" s="1"/>
      <c r="YO88" s="1"/>
      <c r="YP88" s="1"/>
      <c r="YQ88" s="1"/>
      <c r="YR88" s="1"/>
      <c r="YS88" s="1"/>
      <c r="YT88" s="1"/>
      <c r="YU88" s="1"/>
      <c r="YV88" s="1"/>
      <c r="YW88" s="1"/>
      <c r="YX88" s="1"/>
      <c r="YY88" s="1"/>
      <c r="YZ88" s="1"/>
      <c r="ZA88" s="1"/>
      <c r="ZB88" s="1"/>
      <c r="ZC88" s="1"/>
      <c r="ZD88" s="1"/>
      <c r="ZE88" s="1"/>
      <c r="ZF88" s="1"/>
      <c r="ZG88" s="1"/>
      <c r="ZH88" s="1"/>
      <c r="ZI88" s="1"/>
      <c r="ZJ88" s="1"/>
      <c r="ZK88" s="1"/>
      <c r="ZL88" s="1"/>
      <c r="ZM88" s="1"/>
      <c r="ZN88" s="1"/>
      <c r="ZO88" s="1"/>
      <c r="ZP88" s="1"/>
      <c r="ZQ88" s="1"/>
      <c r="ZR88" s="1"/>
      <c r="ZS88" s="1"/>
      <c r="ZT88" s="1"/>
      <c r="ZU88" s="1"/>
      <c r="ZV88" s="1"/>
      <c r="ZW88" s="1"/>
      <c r="ZX88" s="1"/>
      <c r="ZY88" s="1"/>
      <c r="ZZ88" s="1"/>
      <c r="AAA88" s="1"/>
      <c r="AAB88" s="1"/>
      <c r="AAC88" s="1"/>
      <c r="AAD88" s="1"/>
      <c r="AAE88" s="1"/>
      <c r="AAF88" s="1"/>
      <c r="AAG88" s="1"/>
      <c r="AAH88" s="1"/>
      <c r="AAI88" s="1"/>
      <c r="AAJ88" s="1"/>
      <c r="AAK88" s="1"/>
      <c r="AAL88" s="1"/>
      <c r="AAM88" s="1"/>
      <c r="AAN88" s="1"/>
      <c r="AAO88" s="1"/>
      <c r="AAP88" s="1"/>
      <c r="AAQ88" s="1"/>
      <c r="AAR88" s="1"/>
      <c r="AAS88" s="1"/>
      <c r="AAT88" s="1"/>
      <c r="AAU88" s="1"/>
      <c r="AAV88" s="1"/>
      <c r="AAW88" s="1"/>
      <c r="AAX88" s="1"/>
      <c r="AAY88" s="1"/>
      <c r="AAZ88" s="1"/>
      <c r="ABA88" s="1"/>
      <c r="ABB88" s="1"/>
      <c r="ABC88" s="1"/>
      <c r="ABD88" s="1"/>
      <c r="ABE88" s="1"/>
      <c r="ABF88" s="1"/>
      <c r="ABG88" s="1"/>
      <c r="ABH88" s="1"/>
      <c r="ABI88" s="1"/>
      <c r="ABJ88" s="1"/>
      <c r="ABK88" s="1"/>
      <c r="ABL88" s="1"/>
      <c r="ABM88" s="1"/>
      <c r="ABN88" s="1"/>
      <c r="ABO88" s="1"/>
      <c r="ABP88" s="1"/>
      <c r="ABQ88" s="1"/>
      <c r="ABR88" s="1"/>
      <c r="ABS88" s="1"/>
      <c r="ABT88" s="1"/>
      <c r="ABU88" s="1"/>
      <c r="ABV88" s="1"/>
      <c r="ABW88" s="1"/>
      <c r="ABX88" s="1"/>
      <c r="ABY88" s="1"/>
      <c r="ABZ88" s="1"/>
      <c r="ACA88" s="1"/>
      <c r="ACB88" s="1"/>
      <c r="ACC88" s="1"/>
      <c r="ACD88" s="1"/>
      <c r="ACE88" s="1"/>
      <c r="ACF88" s="1"/>
      <c r="ACG88" s="1"/>
      <c r="ACH88" s="1"/>
      <c r="ACI88" s="1"/>
      <c r="ACJ88" s="1"/>
      <c r="ACK88" s="1"/>
      <c r="ACL88" s="1"/>
      <c r="ACM88" s="1"/>
      <c r="ACN88" s="1"/>
      <c r="ACO88" s="1"/>
      <c r="ACP88" s="1"/>
      <c r="ACQ88" s="1"/>
      <c r="ACR88" s="1"/>
      <c r="ACS88" s="1"/>
      <c r="ACT88" s="1"/>
      <c r="ACU88" s="1"/>
      <c r="ACV88" s="1"/>
      <c r="ACW88" s="1"/>
      <c r="ACX88" s="1"/>
      <c r="ACY88" s="1"/>
      <c r="ACZ88" s="1"/>
      <c r="ADA88" s="1"/>
      <c r="ADB88" s="1"/>
      <c r="ADC88" s="1"/>
      <c r="ADD88" s="1"/>
      <c r="ADE88" s="1"/>
      <c r="ADF88" s="1"/>
      <c r="ADG88" s="1"/>
      <c r="ADH88" s="1"/>
      <c r="ADI88" s="1"/>
      <c r="ADJ88" s="1"/>
      <c r="ADK88" s="1"/>
      <c r="ADL88" s="1"/>
      <c r="ADM88" s="1"/>
      <c r="ADN88" s="1"/>
      <c r="ADO88" s="1"/>
      <c r="ADP88" s="1"/>
      <c r="ADQ88" s="1"/>
      <c r="ADR88" s="1"/>
      <c r="ADS88" s="1"/>
      <c r="ADT88" s="1"/>
      <c r="ADU88" s="1"/>
      <c r="ADV88" s="1"/>
      <c r="ADW88" s="1"/>
      <c r="ADX88" s="1"/>
      <c r="ADY88" s="1"/>
      <c r="ADZ88" s="1"/>
      <c r="AEA88" s="1"/>
      <c r="AEB88" s="1"/>
      <c r="AEC88" s="1"/>
      <c r="AED88" s="1"/>
      <c r="AEE88" s="1"/>
      <c r="AEF88" s="1"/>
      <c r="AEG88" s="1"/>
      <c r="AEH88" s="1"/>
      <c r="AEI88" s="1"/>
      <c r="AEJ88" s="1"/>
      <c r="AEK88" s="1"/>
      <c r="AEL88" s="1"/>
      <c r="AEM88" s="1"/>
      <c r="AEN88" s="1"/>
      <c r="AEO88" s="1"/>
      <c r="AEP88" s="1"/>
      <c r="AEQ88" s="1"/>
      <c r="AER88" s="1"/>
      <c r="AES88" s="1"/>
      <c r="AET88" s="1"/>
      <c r="AEU88" s="1"/>
      <c r="AEV88" s="1"/>
      <c r="AEW88" s="1"/>
      <c r="AEX88" s="1"/>
      <c r="AEY88" s="1"/>
    </row>
    <row r="89" spans="1:831" ht="16" x14ac:dyDescent="0.2">
      <c r="D89" s="74">
        <f>D88/D92</f>
        <v>0.7124388176205253</v>
      </c>
      <c r="E89" s="76">
        <f>G89/$D$92</f>
        <v>6.3273777152180175E-2</v>
      </c>
      <c r="F89" s="10" t="s">
        <v>93</v>
      </c>
      <c r="G89" s="10">
        <v>15823</v>
      </c>
      <c r="K89" s="10"/>
      <c r="L89" s="10" t="s">
        <v>107</v>
      </c>
      <c r="M89" s="52">
        <v>50507</v>
      </c>
    </row>
    <row r="90" spans="1:831" ht="16" x14ac:dyDescent="0.2">
      <c r="E90" s="76">
        <f t="shared" ref="E90:E92" si="0">G90/$D$92</f>
        <v>5.9822771041939922E-3</v>
      </c>
      <c r="F90" s="10" t="s">
        <v>94</v>
      </c>
      <c r="G90" s="10">
        <v>1496</v>
      </c>
      <c r="K90" s="10"/>
      <c r="L90" s="10" t="s">
        <v>108</v>
      </c>
      <c r="M90" s="52">
        <v>6255</v>
      </c>
    </row>
    <row r="91" spans="1:831" ht="16" x14ac:dyDescent="0.2">
      <c r="E91" s="76">
        <f t="shared" si="0"/>
        <v>3.3190441152947949E-4</v>
      </c>
      <c r="F91" s="10" t="s">
        <v>95</v>
      </c>
      <c r="G91" s="10">
        <v>83</v>
      </c>
      <c r="K91" s="10"/>
      <c r="L91" s="10" t="s">
        <v>109</v>
      </c>
      <c r="M91" s="52">
        <v>394</v>
      </c>
    </row>
    <row r="92" spans="1:831" ht="16" x14ac:dyDescent="0.2">
      <c r="C92" s="1" t="s">
        <v>97</v>
      </c>
      <c r="D92" s="18">
        <f>D88+G88+SUM(G89:G92)</f>
        <v>250072</v>
      </c>
      <c r="E92" s="77">
        <f t="shared" si="0"/>
        <v>7.9976966633609529E-6</v>
      </c>
      <c r="F92" s="10" t="s">
        <v>96</v>
      </c>
      <c r="G92" s="10">
        <v>2</v>
      </c>
      <c r="K92" s="10"/>
      <c r="L92" s="10" t="s">
        <v>110</v>
      </c>
      <c r="M92" s="52">
        <v>18</v>
      </c>
    </row>
    <row r="101" spans="2:4" x14ac:dyDescent="0.2">
      <c r="B101" s="5">
        <v>54507</v>
      </c>
      <c r="C101" s="1">
        <v>160406</v>
      </c>
      <c r="D101" s="18">
        <v>15823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draft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Eilleen</dc:creator>
  <cp:lastModifiedBy>Zhanchao Yang</cp:lastModifiedBy>
  <dcterms:created xsi:type="dcterms:W3CDTF">2023-05-12T11:15:00Z</dcterms:created>
  <dcterms:modified xsi:type="dcterms:W3CDTF">2025-08-24T16:25:48Z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D5180C674D6D425A940F2D04A6A6B405_12</vt:lpwstr>
  </property>
</Properties>
</file>