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ussadiq/Documents/"/>
    </mc:Choice>
  </mc:AlternateContent>
  <xr:revisionPtr revIDLastSave="0" documentId="8_{492E8739-5390-8246-BFF8-08F26045877C}" xr6:coauthVersionLast="47" xr6:coauthVersionMax="47" xr10:uidLastSave="{00000000-0000-0000-0000-000000000000}"/>
  <bookViews>
    <workbookView xWindow="15320" yWindow="740" windowWidth="14920" windowHeight="18900" xr2:uid="{AD0D06D5-A99E-2D43-B034-03363A54E6F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  <c r="B33" i="1"/>
  <c r="B31" i="1"/>
  <c r="B26" i="1"/>
  <c r="B27" i="1"/>
  <c r="B28" i="1" s="1"/>
  <c r="C21" i="1"/>
  <c r="C22" i="1"/>
  <c r="C23" i="1"/>
  <c r="C20" i="1"/>
  <c r="C19" i="1"/>
  <c r="B20" i="1" l="1"/>
  <c r="B21" i="1" s="1"/>
  <c r="B22" i="1" s="1"/>
  <c r="B23" i="1" s="1"/>
  <c r="B19" i="1"/>
</calcChain>
</file>

<file path=xl/sharedStrings.xml><?xml version="1.0" encoding="utf-8"?>
<sst xmlns="http://schemas.openxmlformats.org/spreadsheetml/2006/main" count="25" uniqueCount="23">
  <si>
    <t>Tata Motors DCF Valuation Model</t>
  </si>
  <si>
    <t>Assumptions</t>
  </si>
  <si>
    <t>Discount Rate (%)</t>
  </si>
  <si>
    <t>Terminal Growth Rate (%)</t>
  </si>
  <si>
    <t>Forecast Period (Years)</t>
  </si>
  <si>
    <t>Currency</t>
  </si>
  <si>
    <t>INR Crores</t>
  </si>
  <si>
    <t>Year</t>
  </si>
  <si>
    <t>Free Cash Flow (INR Cr)</t>
  </si>
  <si>
    <t>Forecasted Free Cash Flows</t>
  </si>
  <si>
    <t>Forecasted FCF (INR Cr)</t>
  </si>
  <si>
    <t>Historical Free Cash Flows</t>
  </si>
  <si>
    <t>Forecasted Period</t>
  </si>
  <si>
    <t>Growth Rate Used</t>
  </si>
  <si>
    <t>Discounted FCF (Inr Cr)</t>
  </si>
  <si>
    <t>Terminal Value Calculation</t>
  </si>
  <si>
    <t>FCF in 2030</t>
  </si>
  <si>
    <t>Terminal Value ( Un-discounted)</t>
  </si>
  <si>
    <t>Discounted Terminal Value</t>
  </si>
  <si>
    <t>Total Valution Summary</t>
  </si>
  <si>
    <t>Sum of Discounted FCF (2025-2029)</t>
  </si>
  <si>
    <t>Enterprise Value (DCF)</t>
  </si>
  <si>
    <t>*All values in (inr  Cr.) Based on assuptions in cell B4-B5. Model built for educational/demo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</si>
</sst>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8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10" fontId="0" fillId="0" borderId="1" xfId="0" applyNumberFormat="1" applyBorder="1"/>
    <xf numFmtId="0" fontId="2" fillId="0" borderId="0" xfId="0" applyFont="1" applyAlignment="1">
      <alignment horizontal="center"/>
    </xf>
    <xf numFmtId="0" fontId="1" fillId="2" borderId="0" xfId="0" applyFont="1" applyFill="1" applyBorder="1"/>
    <xf numFmtId="3" fontId="0" fillId="0" borderId="0" xfId="0" applyNumberFormat="1"/>
    <xf numFmtId="0" fontId="1" fillId="4" borderId="1" xfId="0" applyFont="1" applyFill="1" applyBorder="1" applyAlignment="1">
      <alignment vertical="center"/>
    </xf>
    <xf numFmtId="0" fontId="1" fillId="3" borderId="1" xfId="0" applyFont="1" applyFill="1" applyBorder="1"/>
    <xf numFmtId="0" fontId="1" fillId="0" borderId="1" xfId="0" applyFont="1" applyBorder="1" applyAlignment="1">
      <alignment horizontal="center"/>
    </xf>
    <xf numFmtId="3" fontId="0" fillId="3" borderId="1" xfId="0" applyNumberFormat="1" applyFill="1" applyBorder="1"/>
    <xf numFmtId="0" fontId="1" fillId="5" borderId="0" xfId="0" applyFont="1" applyFill="1" applyBorder="1"/>
    <xf numFmtId="0" fontId="1" fillId="5" borderId="0" xfId="0" applyFont="1" applyFill="1"/>
    <xf numFmtId="0" fontId="0" fillId="5" borderId="0" xfId="0" applyFill="1"/>
    <xf numFmtId="10" fontId="0" fillId="5" borderId="0" xfId="0" applyNumberFormat="1" applyFill="1"/>
    <xf numFmtId="0" fontId="1" fillId="5" borderId="2" xfId="0" applyFont="1" applyFill="1" applyBorder="1"/>
    <xf numFmtId="0" fontId="0" fillId="0" borderId="3" xfId="0" applyBorder="1"/>
    <xf numFmtId="0" fontId="0" fillId="0" borderId="4" xfId="0" applyBorder="1"/>
    <xf numFmtId="3" fontId="0" fillId="0" borderId="5" xfId="0" applyNumberFormat="1" applyBorder="1"/>
    <xf numFmtId="0" fontId="1" fillId="4" borderId="6" xfId="0" applyFont="1" applyFill="1" applyBorder="1"/>
    <xf numFmtId="3" fontId="1" fillId="4" borderId="7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E71B-80ED-5946-B842-4C247535B894}">
  <dimension ref="A1:F35"/>
  <sheetViews>
    <sheetView tabSelected="1" zoomScale="94" zoomScaleNormal="100" workbookViewId="0">
      <selection activeCell="A39" sqref="A39"/>
    </sheetView>
  </sheetViews>
  <sheetFormatPr baseColWidth="10" defaultRowHeight="16" x14ac:dyDescent="0.2"/>
  <cols>
    <col min="1" max="1" width="29.1640625" customWidth="1"/>
    <col min="2" max="2" width="25" customWidth="1"/>
    <col min="3" max="3" width="14.83203125" customWidth="1"/>
    <col min="5" max="5" width="14.83203125" customWidth="1"/>
  </cols>
  <sheetData>
    <row r="1" spans="1:5" ht="24" x14ac:dyDescent="0.3">
      <c r="A1" s="6" t="s">
        <v>0</v>
      </c>
      <c r="B1" s="6"/>
      <c r="C1" s="6"/>
      <c r="D1" s="6"/>
      <c r="E1" s="6"/>
    </row>
    <row r="3" spans="1:5" ht="18" customHeight="1" x14ac:dyDescent="0.2">
      <c r="A3" s="9" t="s">
        <v>1</v>
      </c>
      <c r="B3" s="4"/>
    </row>
    <row r="4" spans="1:5" x14ac:dyDescent="0.2">
      <c r="A4" s="3" t="s">
        <v>2</v>
      </c>
      <c r="B4" s="5">
        <v>0.12</v>
      </c>
    </row>
    <row r="5" spans="1:5" x14ac:dyDescent="0.2">
      <c r="A5" s="3" t="s">
        <v>3</v>
      </c>
      <c r="B5" s="5">
        <v>0.03</v>
      </c>
    </row>
    <row r="6" spans="1:5" x14ac:dyDescent="0.2">
      <c r="A6" s="3" t="s">
        <v>4</v>
      </c>
      <c r="B6" s="4">
        <v>5</v>
      </c>
    </row>
    <row r="7" spans="1:5" x14ac:dyDescent="0.2">
      <c r="A7" s="3" t="s">
        <v>5</v>
      </c>
      <c r="B7" s="4" t="s">
        <v>6</v>
      </c>
    </row>
    <row r="9" spans="1:5" x14ac:dyDescent="0.2">
      <c r="A9" s="13" t="s">
        <v>11</v>
      </c>
    </row>
    <row r="10" spans="1:5" x14ac:dyDescent="0.2">
      <c r="A10" s="7" t="s">
        <v>7</v>
      </c>
      <c r="B10" s="2" t="s">
        <v>8</v>
      </c>
    </row>
    <row r="11" spans="1:5" x14ac:dyDescent="0.2">
      <c r="A11" s="1">
        <v>2020</v>
      </c>
      <c r="B11" s="8">
        <v>-12071</v>
      </c>
    </row>
    <row r="12" spans="1:5" x14ac:dyDescent="0.2">
      <c r="A12" s="1">
        <v>2021</v>
      </c>
      <c r="B12" s="8">
        <v>8524</v>
      </c>
    </row>
    <row r="13" spans="1:5" x14ac:dyDescent="0.2">
      <c r="A13" s="1">
        <v>2022</v>
      </c>
      <c r="B13" s="8">
        <v>13400</v>
      </c>
    </row>
    <row r="14" spans="1:5" x14ac:dyDescent="0.2">
      <c r="A14" s="1">
        <v>2023</v>
      </c>
      <c r="B14" s="8">
        <v>3810</v>
      </c>
    </row>
    <row r="15" spans="1:5" x14ac:dyDescent="0.2">
      <c r="A15" s="1">
        <v>2024</v>
      </c>
      <c r="B15" s="8">
        <v>12200</v>
      </c>
    </row>
    <row r="16" spans="1:5" x14ac:dyDescent="0.2">
      <c r="A16" s="14" t="s">
        <v>12</v>
      </c>
    </row>
    <row r="17" spans="1:6" x14ac:dyDescent="0.2">
      <c r="A17" s="10" t="s">
        <v>9</v>
      </c>
      <c r="B17" s="4"/>
    </row>
    <row r="18" spans="1:6" x14ac:dyDescent="0.2">
      <c r="A18" s="11" t="s">
        <v>7</v>
      </c>
      <c r="B18" s="11" t="s">
        <v>10</v>
      </c>
      <c r="C18" s="2" t="s">
        <v>14</v>
      </c>
      <c r="E18" s="15" t="s">
        <v>13</v>
      </c>
      <c r="F18" s="16">
        <v>0.1</v>
      </c>
    </row>
    <row r="19" spans="1:6" x14ac:dyDescent="0.2">
      <c r="A19" s="4">
        <v>2025</v>
      </c>
      <c r="B19" s="12">
        <f>B15*(1+10%)</f>
        <v>13420.000000000002</v>
      </c>
      <c r="C19">
        <f>B19/(1+$B$4) ^ 2</f>
        <v>10698.341836734693</v>
      </c>
    </row>
    <row r="20" spans="1:6" x14ac:dyDescent="0.2">
      <c r="A20" s="4">
        <v>2026</v>
      </c>
      <c r="B20" s="12">
        <f>B19*(1+10%)</f>
        <v>14762.000000000004</v>
      </c>
      <c r="C20">
        <f>B20/(1+$B$4)^2</f>
        <v>11768.176020408164</v>
      </c>
    </row>
    <row r="21" spans="1:6" x14ac:dyDescent="0.2">
      <c r="A21" s="4">
        <v>2027</v>
      </c>
      <c r="B21" s="12">
        <f t="shared" ref="B21:B23" si="0">B20*(1+10%)</f>
        <v>16238.200000000006</v>
      </c>
      <c r="C21">
        <f t="shared" ref="C21:C23" si="1">B21/(1+$B$4)^2</f>
        <v>12944.993622448983</v>
      </c>
    </row>
    <row r="22" spans="1:6" x14ac:dyDescent="0.2">
      <c r="A22" s="4">
        <v>2028</v>
      </c>
      <c r="B22" s="12">
        <f t="shared" si="0"/>
        <v>17862.020000000008</v>
      </c>
      <c r="C22">
        <f t="shared" si="1"/>
        <v>14239.492984693881</v>
      </c>
    </row>
    <row r="23" spans="1:6" x14ac:dyDescent="0.2">
      <c r="A23" s="4">
        <v>2029</v>
      </c>
      <c r="B23" s="12">
        <f t="shared" si="0"/>
        <v>19648.222000000009</v>
      </c>
      <c r="C23">
        <f t="shared" si="1"/>
        <v>15663.442283163271</v>
      </c>
    </row>
    <row r="25" spans="1:6" x14ac:dyDescent="0.2">
      <c r="A25" s="14" t="s">
        <v>15</v>
      </c>
    </row>
    <row r="26" spans="1:6" x14ac:dyDescent="0.2">
      <c r="A26" t="s">
        <v>16</v>
      </c>
      <c r="B26">
        <f>B23*(1+B5)</f>
        <v>20237.66866000001</v>
      </c>
    </row>
    <row r="27" spans="1:6" x14ac:dyDescent="0.2">
      <c r="A27" t="s">
        <v>17</v>
      </c>
      <c r="B27">
        <f>B26/(B4-B5)</f>
        <v>224862.98511111122</v>
      </c>
    </row>
    <row r="28" spans="1:6" x14ac:dyDescent="0.2">
      <c r="A28" t="s">
        <v>18</v>
      </c>
      <c r="B28">
        <f>B27/(1+B4)^5</f>
        <v>127593.29660909604</v>
      </c>
    </row>
    <row r="29" spans="1:6" ht="17" thickBot="1" x14ac:dyDescent="0.25"/>
    <row r="30" spans="1:6" x14ac:dyDescent="0.2">
      <c r="A30" s="17" t="s">
        <v>19</v>
      </c>
      <c r="B30" s="18"/>
    </row>
    <row r="31" spans="1:6" x14ac:dyDescent="0.2">
      <c r="A31" s="19" t="s">
        <v>20</v>
      </c>
      <c r="B31" s="20">
        <f>SUM(C19:C23)</f>
        <v>65314.446747448987</v>
      </c>
    </row>
    <row r="32" spans="1:6" x14ac:dyDescent="0.2">
      <c r="A32" s="19" t="s">
        <v>18</v>
      </c>
      <c r="B32" s="20">
        <f>B28</f>
        <v>127593.29660909604</v>
      </c>
    </row>
    <row r="33" spans="1:2" ht="17" thickBot="1" x14ac:dyDescent="0.25">
      <c r="A33" s="21" t="s">
        <v>21</v>
      </c>
      <c r="B33" s="22">
        <f>B31 + B32</f>
        <v>192907.74335654502</v>
      </c>
    </row>
    <row r="35" spans="1:2" x14ac:dyDescent="0.2">
      <c r="A35" t="s">
        <v>22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Mussadiq Khan</dc:creator>
  <cp:lastModifiedBy>Mussadiq Khan</cp:lastModifiedBy>
  <dcterms:created xsi:type="dcterms:W3CDTF">2025-07-05T18:07:32Z</dcterms:created>
  <dcterms:modified xsi:type="dcterms:W3CDTF">2025-07-06T17:53:22Z</dcterms:modified>
</cp:coreProperties>
</file>