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ário\documents\projetoscc\totvs-fastanalytics-protheus-backoffice-1.1.0\data\"/>
    </mc:Choice>
  </mc:AlternateContent>
  <bookViews>
    <workbookView xWindow="240" yWindow="15" windowWidth="16095" windowHeight="9660" activeTab="1"/>
  </bookViews>
  <sheets>
    <sheet name="Parametros" sheetId="1" r:id="rId1"/>
    <sheet name="Clientes" sheetId="2" r:id="rId2"/>
    <sheet name="Secao Totalizadora do Faturam" sheetId="3" r:id="rId3"/>
    <sheet name="Secao Totalizadora das Devolu" sheetId="4" r:id="rId4"/>
    <sheet name="Secao Totalizadora Fat - Dev" sheetId="5" r:id="rId5"/>
  </sheets>
  <definedNames>
    <definedName name="_xlnm._FilterDatabase" localSheetId="1" hidden="1">Clientes!$A$2:$C$48</definedName>
  </definedNames>
  <calcPr calcId="152511"/>
</workbook>
</file>

<file path=xl/calcChain.xml><?xml version="1.0" encoding="utf-8"?>
<calcChain xmlns="http://schemas.openxmlformats.org/spreadsheetml/2006/main">
  <c r="N47" i="2" l="1"/>
  <c r="D45" i="2"/>
  <c r="E45" i="2"/>
  <c r="F45" i="2"/>
  <c r="I40" i="2"/>
  <c r="H44" i="2"/>
  <c r="I44" i="2" s="1"/>
  <c r="H43" i="2"/>
  <c r="I43" i="2" s="1"/>
  <c r="H42" i="2"/>
  <c r="I42" i="2" s="1"/>
  <c r="H41" i="2"/>
  <c r="I41" i="2" s="1"/>
  <c r="H40" i="2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M23" i="2" s="1"/>
  <c r="O23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M22" i="2" l="1"/>
  <c r="M17" i="2"/>
  <c r="O17" i="2" s="1"/>
  <c r="O20" i="2" s="1"/>
  <c r="M16" i="2"/>
  <c r="H45" i="2"/>
  <c r="I45" i="2"/>
  <c r="M26" i="2" s="1"/>
  <c r="N26" i="2" s="1"/>
</calcChain>
</file>

<file path=xl/sharedStrings.xml><?xml version="1.0" encoding="utf-8"?>
<sst xmlns="http://schemas.openxmlformats.org/spreadsheetml/2006/main" count="229" uniqueCount="129">
  <si>
    <t>Parametros</t>
  </si>
  <si>
    <t>Pergunta</t>
  </si>
  <si>
    <t>Resposta</t>
  </si>
  <si>
    <t>Pergunta 01 : Data de ?</t>
  </si>
  <si>
    <t>01/09/2021</t>
  </si>
  <si>
    <t>Pergunta 02 : Data ate ?</t>
  </si>
  <si>
    <t>30/09/2021</t>
  </si>
  <si>
    <t>Pergunta 03 : Cliente de ?</t>
  </si>
  <si>
    <t xml:space="preserve">      </t>
  </si>
  <si>
    <t>Pergunta 04 : Cliente ate ?</t>
  </si>
  <si>
    <t>ZZZZZZ</t>
  </si>
  <si>
    <t>Pergunta 05 : Estado de ?</t>
  </si>
  <si>
    <t xml:space="preserve">  </t>
  </si>
  <si>
    <t>Pergunta 06 : Estado ate ?</t>
  </si>
  <si>
    <t>ZZ</t>
  </si>
  <si>
    <t>Pergunta 07 : Lista Por ?</t>
  </si>
  <si>
    <t>Cliente</t>
  </si>
  <si>
    <t>Pergunta 08 : Qual a Moeda ?</t>
  </si>
  <si>
    <t>1a Moeda</t>
  </si>
  <si>
    <t>Pergunta 09 : Inclui Devolução ?</t>
  </si>
  <si>
    <t>Nao</t>
  </si>
  <si>
    <t>Pergunta 10 : TES Qto Faturamento ?</t>
  </si>
  <si>
    <t>Gera Financeiro</t>
  </si>
  <si>
    <t>Pergunta 11 : TES Qto Estoque ?</t>
  </si>
  <si>
    <t>Nao Movimenta</t>
  </si>
  <si>
    <t>Pergunta 12 : Abatimento ?</t>
  </si>
  <si>
    <t>Pergunta 13 : Converte Moeda da Devolucäo ?</t>
  </si>
  <si>
    <t>Pela devolucäo</t>
  </si>
  <si>
    <t>Pergunta 14 : Desconsidera Adicionais ?</t>
  </si>
  <si>
    <t>Pergunta 15 : Deduz PIS/COFINS e ICMS ?</t>
  </si>
  <si>
    <t>Não</t>
  </si>
  <si>
    <t>Clientes</t>
  </si>
  <si>
    <t>Codigo</t>
  </si>
  <si>
    <t>Loja</t>
  </si>
  <si>
    <t>Nome</t>
  </si>
  <si>
    <t>Vl. S/ Imposto</t>
  </si>
  <si>
    <t>Vl.Mercador.</t>
  </si>
  <si>
    <t>Valor Total</t>
  </si>
  <si>
    <t>Ranking</t>
  </si>
  <si>
    <t>000001</t>
  </si>
  <si>
    <t>0002</t>
  </si>
  <si>
    <t>ACO VERDE DO BRASIL S. A.</t>
  </si>
  <si>
    <t>000003</t>
  </si>
  <si>
    <t>AGRICOLA FAMOSA S. A.</t>
  </si>
  <si>
    <t>0013</t>
  </si>
  <si>
    <t>000005</t>
  </si>
  <si>
    <t>0001</t>
  </si>
  <si>
    <t>ALCAN ALUMINA LTDA.</t>
  </si>
  <si>
    <t>000006</t>
  </si>
  <si>
    <t>0007</t>
  </si>
  <si>
    <t>ALCOA ALUMINIO S. A.</t>
  </si>
  <si>
    <t>000007</t>
  </si>
  <si>
    <t>0003</t>
  </si>
  <si>
    <t>ALCOA WORLD ALUMINA BRASIL LTDA.</t>
  </si>
  <si>
    <t>000016</t>
  </si>
  <si>
    <t>BDP SOUTH AMERICA LTDA.</t>
  </si>
  <si>
    <t>000017</t>
  </si>
  <si>
    <t>BERMAS MARACANAU IND E COM DE COURO LTDA</t>
  </si>
  <si>
    <t>000019</t>
  </si>
  <si>
    <t>COMPANHIA INDUSTRIAL DE CIMENTO APODI</t>
  </si>
  <si>
    <t>000024</t>
  </si>
  <si>
    <t>CRIS FRUTAS LTDA</t>
  </si>
  <si>
    <t>000025</t>
  </si>
  <si>
    <t>AGROPECUARIA VITAMAIS LTDA.</t>
  </si>
  <si>
    <t>000038</t>
  </si>
  <si>
    <t>C Y MATSUMOTO</t>
  </si>
  <si>
    <t>000068</t>
  </si>
  <si>
    <t>GRAND VALLE AGRICOLA IMP. E EXP. LTDA.</t>
  </si>
  <si>
    <t>000070</t>
  </si>
  <si>
    <t>MERCOSUL LINE NAVEGACAO E LOGISTICA LTDA</t>
  </si>
  <si>
    <t>0014</t>
  </si>
  <si>
    <t>000085</t>
  </si>
  <si>
    <t>VESTAS DO BRASIL ENERGIA EOLICA LTDA</t>
  </si>
  <si>
    <t>0029</t>
  </si>
  <si>
    <t>0031</t>
  </si>
  <si>
    <t>000091</t>
  </si>
  <si>
    <t>PONTES INDUSTRIA DE CERA LTDA</t>
  </si>
  <si>
    <t>000093</t>
  </si>
  <si>
    <t>PONTES INDUSTRIA DE CERA DO PIAUI LTDA</t>
  </si>
  <si>
    <t>000094</t>
  </si>
  <si>
    <t>OCEANA MINERAIS MARINHOS LTDA</t>
  </si>
  <si>
    <t>000107</t>
  </si>
  <si>
    <t>0226</t>
  </si>
  <si>
    <t>POLIMIX CONCRETO LTDA</t>
  </si>
  <si>
    <t>000119</t>
  </si>
  <si>
    <t>SIDERURGICA NORTE BRASIL S.A</t>
  </si>
  <si>
    <t>000155</t>
  </si>
  <si>
    <t>0000</t>
  </si>
  <si>
    <t>MARFRET COMPANY MARITIME</t>
  </si>
  <si>
    <t>000178</t>
  </si>
  <si>
    <t>0008</t>
  </si>
  <si>
    <t>ALIANCA NAVEGACAO E LOGISTICA LTDA.</t>
  </si>
  <si>
    <t>0009</t>
  </si>
  <si>
    <t>0018</t>
  </si>
  <si>
    <t>000270</t>
  </si>
  <si>
    <t>SOUTH32 MINERALS S. A.</t>
  </si>
  <si>
    <t>000278</t>
  </si>
  <si>
    <t>BCF COMISS ADUAN SERV IMP EXP LTDA</t>
  </si>
  <si>
    <t>000290</t>
  </si>
  <si>
    <t>AGRICOLA SALUTARIS LTDA</t>
  </si>
  <si>
    <t>000328</t>
  </si>
  <si>
    <t>CTM AGRICOLA LTDA</t>
  </si>
  <si>
    <t>000492</t>
  </si>
  <si>
    <t>ESMALTEC S/A</t>
  </si>
  <si>
    <t>000601</t>
  </si>
  <si>
    <t>AGRODAN AGROPECUARIA RORIZ DANTAS LTDA</t>
  </si>
  <si>
    <t>000606</t>
  </si>
  <si>
    <t>SANGATI BERGA S. A.</t>
  </si>
  <si>
    <t>000648</t>
  </si>
  <si>
    <t>CMA CGM</t>
  </si>
  <si>
    <t>001343</t>
  </si>
  <si>
    <t>KUARA COML E EXPORTADORA DE FRUTAS LTDA.</t>
  </si>
  <si>
    <t>001357</t>
  </si>
  <si>
    <t>COLOR TIME IND. E COM. DE ARTIGOS DO VESTUARIO LTDA</t>
  </si>
  <si>
    <t>001392</t>
  </si>
  <si>
    <t>IBF SUPRIMENTOS PARA COMUNICACAO VISUAL LTDA</t>
  </si>
  <si>
    <t>001394</t>
  </si>
  <si>
    <t>GREENYARD FRESH BRAZIL LTDA</t>
  </si>
  <si>
    <t>001397</t>
  </si>
  <si>
    <t>ONE MOVING &amp; LOGISTICS EIRELI</t>
  </si>
  <si>
    <t>001411</t>
  </si>
  <si>
    <t>UPA UMBUZEIRO PRODUCOES AGRICOLAS LTDA</t>
  </si>
  <si>
    <t>Secao Totalizadora do Faturamento</t>
  </si>
  <si>
    <t>Secao Totalizadora das Devolucoes</t>
  </si>
  <si>
    <t>Tipo</t>
  </si>
  <si>
    <t>Secao Totalizadora Fat - Dev</t>
  </si>
  <si>
    <t>ICMS</t>
  </si>
  <si>
    <t>ICMS dobrados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</si>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</sst>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6"/>
      <color theme="1"/>
      <name val="Courier Ne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2"/>
    </font>
    <font>
      <sz val="12"/>
      <color theme="1"/>
      <name val="Calibri"/>
      <family val="2"/>
      <scheme val="minor"/>
    </font>
    <font>
      <u val="singleAccounting"/>
      <sz val="11"/>
      <color theme="1"/>
      <name val="Courier New"/>
      <family val="2"/>
    </font>
    <font>
      <u val="singleAccounting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ourier New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43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left"/>
    </xf>
    <xf numFmtId="43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3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43" fontId="0" fillId="0" borderId="0" xfId="0" applyNumberFormat="1"/>
    <xf numFmtId="43" fontId="2" fillId="2" borderId="0" xfId="1" applyNumberFormat="1"/>
    <xf numFmtId="2" fontId="0" fillId="0" borderId="0" xfId="0" applyNumberFormat="1"/>
    <xf numFmtId="2" fontId="3" fillId="0" borderId="0" xfId="0" applyNumberFormat="1" applyFont="1"/>
    <xf numFmtId="0" fontId="6" fillId="0" borderId="0" xfId="0" applyFont="1" applyAlignment="1">
      <alignment horizontal="left"/>
    </xf>
    <xf numFmtId="43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43" fontId="7" fillId="2" borderId="0" xfId="1" applyNumberFormat="1" applyFont="1"/>
    <xf numFmtId="43" fontId="7" fillId="0" borderId="0" xfId="0" applyNumberFormat="1" applyFont="1"/>
    <xf numFmtId="2" fontId="8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9" fillId="0" borderId="0" xfId="0" applyFont="1" applyAlignment="1">
      <alignment horizontal="left"/>
    </xf>
    <xf numFmtId="43" fontId="9" fillId="0" borderId="0" xfId="0" applyNumberFormat="1" applyFont="1" applyAlignment="1">
      <alignment horizontal="left"/>
    </xf>
    <xf numFmtId="164" fontId="9" fillId="0" borderId="0" xfId="0" applyNumberFormat="1" applyFont="1" applyAlignment="1">
      <alignment horizontal="left"/>
    </xf>
    <xf numFmtId="43" fontId="10" fillId="2" borderId="0" xfId="1" applyNumberFormat="1" applyFont="1"/>
    <xf numFmtId="43" fontId="10" fillId="0" borderId="0" xfId="0" applyNumberFormat="1" applyFont="1"/>
  </cellXfs>
  <cellStyles count="2">
    <cellStyle name="20% - Ênfase5" xfId="1" builtinId="4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s="5" t="s">
        <v>0</v>
      </c>
      <c r="B1" s="5"/>
    </row>
    <row r="2" spans="1:2" x14ac:dyDescent="0.25">
      <c r="A2" s="1" t="s">
        <v>1</v>
      </c>
      <c r="B2" s="1" t="s">
        <v>2</v>
      </c>
    </row>
    <row r="3" spans="1:2" x14ac:dyDescent="0.25">
      <c r="A3" s="2" t="s">
        <v>3</v>
      </c>
      <c r="B3" s="2" t="s">
        <v>4</v>
      </c>
    </row>
    <row r="4" spans="1:2" x14ac:dyDescent="0.25">
      <c r="A4" s="2" t="s">
        <v>5</v>
      </c>
      <c r="B4" s="2" t="s">
        <v>6</v>
      </c>
    </row>
    <row r="5" spans="1:2" x14ac:dyDescent="0.25">
      <c r="A5" s="2" t="s">
        <v>7</v>
      </c>
      <c r="B5" s="2" t="s">
        <v>8</v>
      </c>
    </row>
    <row r="6" spans="1:2" x14ac:dyDescent="0.25">
      <c r="A6" s="2" t="s">
        <v>9</v>
      </c>
      <c r="B6" s="2" t="s">
        <v>10</v>
      </c>
    </row>
    <row r="7" spans="1:2" x14ac:dyDescent="0.25">
      <c r="A7" s="2" t="s">
        <v>11</v>
      </c>
      <c r="B7" s="2" t="s">
        <v>12</v>
      </c>
    </row>
    <row r="8" spans="1:2" x14ac:dyDescent="0.25">
      <c r="A8" s="2" t="s">
        <v>13</v>
      </c>
      <c r="B8" s="2" t="s">
        <v>14</v>
      </c>
    </row>
    <row r="9" spans="1:2" x14ac:dyDescent="0.25">
      <c r="A9" s="2" t="s">
        <v>15</v>
      </c>
      <c r="B9" s="2" t="s">
        <v>16</v>
      </c>
    </row>
    <row r="10" spans="1:2" x14ac:dyDescent="0.25">
      <c r="A10" s="2" t="s">
        <v>17</v>
      </c>
      <c r="B10" s="2" t="s">
        <v>18</v>
      </c>
    </row>
    <row r="11" spans="1:2" x14ac:dyDescent="0.25">
      <c r="A11" s="2" t="s">
        <v>19</v>
      </c>
      <c r="B11" s="2" t="s">
        <v>20</v>
      </c>
    </row>
    <row r="12" spans="1:2" x14ac:dyDescent="0.25">
      <c r="A12" s="2" t="s">
        <v>21</v>
      </c>
      <c r="B12" s="2" t="s">
        <v>22</v>
      </c>
    </row>
    <row r="13" spans="1:2" x14ac:dyDescent="0.25">
      <c r="A13" s="2" t="s">
        <v>23</v>
      </c>
      <c r="B13" s="2" t="s">
        <v>24</v>
      </c>
    </row>
    <row r="14" spans="1:2" x14ac:dyDescent="0.25">
      <c r="A14" s="2" t="s">
        <v>25</v>
      </c>
      <c r="B14" s="2" t="s">
        <v>20</v>
      </c>
    </row>
    <row r="15" spans="1:2" x14ac:dyDescent="0.25">
      <c r="A15" s="2" t="s">
        <v>26</v>
      </c>
      <c r="B15" s="2" t="s">
        <v>27</v>
      </c>
    </row>
    <row r="16" spans="1:2" x14ac:dyDescent="0.25">
      <c r="A16" s="2" t="s">
        <v>28</v>
      </c>
      <c r="B16" s="2" t="s">
        <v>20</v>
      </c>
    </row>
    <row r="17" spans="1:2" x14ac:dyDescent="0.25">
      <c r="A17" s="2" t="s">
        <v>29</v>
      </c>
      <c r="B17" s="2" t="s">
        <v>30</v>
      </c>
    </row>
  </sheetData>
  <mergeCells count="1">
    <mergeCell ref="A1:B1"/>
  </mergeCells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topLeftCell="B1" workbookViewId="0">
      <selection activeCell="D2" sqref="D2"/>
    </sheetView>
  </sheetViews>
  <sheetFormatPr defaultRowHeight="15" x14ac:dyDescent="0.25"/>
  <cols>
    <col min="3" max="3" width="29.85546875" customWidth="1"/>
    <col min="4" max="6" width="16.85546875" bestFit="1" customWidth="1"/>
    <col min="7" max="7" width="11.5703125" bestFit="1" customWidth="1"/>
    <col min="8" max="8" width="15.5703125" bestFit="1" customWidth="1"/>
    <col min="9" max="9" width="23.5703125" bestFit="1" customWidth="1"/>
    <col min="10" max="11" width="9.28515625" bestFit="1" customWidth="1"/>
    <col min="12" max="12" width="11.85546875" bestFit="1" customWidth="1"/>
    <col min="13" max="13" width="11.7109375" bestFit="1" customWidth="1"/>
    <col min="14" max="14" width="9.28515625" bestFit="1" customWidth="1"/>
    <col min="15" max="16" width="11.85546875" bestFit="1" customWidth="1"/>
    <col min="17" max="17" width="9.28515625" bestFit="1" customWidth="1"/>
  </cols>
  <sheetData>
    <row r="1" spans="1:14" x14ac:dyDescent="0.25">
      <c r="A1" s="8" t="s">
        <v>31</v>
      </c>
      <c r="B1" s="8"/>
      <c r="C1" s="8"/>
      <c r="D1" s="8"/>
      <c r="E1" s="8"/>
      <c r="F1" s="8"/>
      <c r="G1" s="8"/>
    </row>
    <row r="2" spans="1:14" x14ac:dyDescent="0.25">
      <c r="A2" s="9" t="s">
        <v>32</v>
      </c>
      <c r="B2" s="9" t="s">
        <v>33</v>
      </c>
      <c r="C2" s="9" t="s">
        <v>34</v>
      </c>
      <c r="D2" s="9" t="s">
        <v>35</v>
      </c>
      <c r="E2" s="9" t="s">
        <v>36</v>
      </c>
      <c r="F2" s="9" t="s">
        <v>37</v>
      </c>
      <c r="G2" s="9" t="s">
        <v>38</v>
      </c>
      <c r="H2" s="9" t="s">
        <v>126</v>
      </c>
      <c r="I2" s="9" t="s">
        <v>127</v>
      </c>
    </row>
    <row r="3" spans="1:14" x14ac:dyDescent="0.25">
      <c r="A3" s="9" t="s">
        <v>39</v>
      </c>
      <c r="B3" s="9" t="s">
        <v>40</v>
      </c>
      <c r="C3" s="9" t="s">
        <v>41</v>
      </c>
      <c r="D3" s="10">
        <v>29617.759999999998</v>
      </c>
      <c r="E3" s="10">
        <v>34117.410000000003</v>
      </c>
      <c r="F3" s="10">
        <v>34117.410000000003</v>
      </c>
      <c r="G3" s="11">
        <v>8</v>
      </c>
      <c r="H3" s="13">
        <f>F3-D3</f>
        <v>4499.6500000000051</v>
      </c>
      <c r="I3" s="12">
        <f>H3+E3</f>
        <v>38617.060000000012</v>
      </c>
      <c r="J3" t="s">
        <v>128</v>
      </c>
      <c r="M3" s="15"/>
    </row>
    <row r="4" spans="1:14" x14ac:dyDescent="0.25">
      <c r="A4" s="9" t="s">
        <v>42</v>
      </c>
      <c r="B4" s="9" t="s">
        <v>40</v>
      </c>
      <c r="C4" s="9" t="s">
        <v>43</v>
      </c>
      <c r="D4" s="10">
        <v>72483.820000000007</v>
      </c>
      <c r="E4" s="10">
        <v>72549.820000000007</v>
      </c>
      <c r="F4" s="10">
        <v>72549.820000000007</v>
      </c>
      <c r="G4" s="11">
        <v>5</v>
      </c>
      <c r="H4" s="13">
        <f t="shared" ref="H4:H44" si="0">F4-D4</f>
        <v>66</v>
      </c>
      <c r="I4" s="12">
        <f t="shared" ref="I4:I44" si="1">H4+E4</f>
        <v>72615.820000000007</v>
      </c>
      <c r="J4" t="s">
        <v>128</v>
      </c>
    </row>
    <row r="5" spans="1:14" x14ac:dyDescent="0.25">
      <c r="A5" s="9" t="s">
        <v>42</v>
      </c>
      <c r="B5" s="9" t="s">
        <v>44</v>
      </c>
      <c r="C5" s="9" t="s">
        <v>43</v>
      </c>
      <c r="D5" s="10">
        <v>26605.14</v>
      </c>
      <c r="E5" s="10">
        <v>26605.14</v>
      </c>
      <c r="F5" s="10">
        <v>26605.14</v>
      </c>
      <c r="G5" s="11">
        <v>11</v>
      </c>
      <c r="H5" s="13">
        <f t="shared" si="0"/>
        <v>0</v>
      </c>
      <c r="I5" s="12">
        <f t="shared" si="1"/>
        <v>26605.14</v>
      </c>
      <c r="J5" t="s">
        <v>128</v>
      </c>
    </row>
    <row r="6" spans="1:14" x14ac:dyDescent="0.25">
      <c r="A6" s="9" t="s">
        <v>45</v>
      </c>
      <c r="B6" s="9" t="s">
        <v>46</v>
      </c>
      <c r="C6" s="9" t="s">
        <v>47</v>
      </c>
      <c r="D6" s="10">
        <v>118.75</v>
      </c>
      <c r="E6" s="10">
        <v>118.75</v>
      </c>
      <c r="F6" s="10">
        <v>118.75</v>
      </c>
      <c r="G6" s="11">
        <v>42</v>
      </c>
      <c r="H6" s="13">
        <f t="shared" si="0"/>
        <v>0</v>
      </c>
      <c r="I6" s="12">
        <f t="shared" si="1"/>
        <v>118.75</v>
      </c>
      <c r="J6" t="s">
        <v>128</v>
      </c>
    </row>
    <row r="7" spans="1:14" x14ac:dyDescent="0.25">
      <c r="A7" s="9" t="s">
        <v>48</v>
      </c>
      <c r="B7" s="9" t="s">
        <v>49</v>
      </c>
      <c r="C7" s="9" t="s">
        <v>50</v>
      </c>
      <c r="D7" s="10">
        <v>236.5</v>
      </c>
      <c r="E7" s="10">
        <v>236.5</v>
      </c>
      <c r="F7" s="10">
        <v>236.5</v>
      </c>
      <c r="G7" s="11">
        <v>41</v>
      </c>
      <c r="H7" s="13">
        <f t="shared" si="0"/>
        <v>0</v>
      </c>
      <c r="I7" s="12">
        <f t="shared" si="1"/>
        <v>236.5</v>
      </c>
      <c r="J7" t="s">
        <v>128</v>
      </c>
    </row>
    <row r="8" spans="1:14" x14ac:dyDescent="0.25">
      <c r="A8" s="9" t="s">
        <v>51</v>
      </c>
      <c r="B8" s="9" t="s">
        <v>52</v>
      </c>
      <c r="C8" s="9" t="s">
        <v>53</v>
      </c>
      <c r="D8" s="10">
        <v>827.25</v>
      </c>
      <c r="E8" s="10">
        <v>827.25</v>
      </c>
      <c r="F8" s="10">
        <v>827.25</v>
      </c>
      <c r="G8" s="11">
        <v>39</v>
      </c>
      <c r="H8" s="13">
        <f t="shared" si="0"/>
        <v>0</v>
      </c>
      <c r="I8" s="12">
        <f t="shared" si="1"/>
        <v>827.25</v>
      </c>
      <c r="J8" t="s">
        <v>128</v>
      </c>
    </row>
    <row r="9" spans="1:14" x14ac:dyDescent="0.25">
      <c r="A9" s="9" t="s">
        <v>54</v>
      </c>
      <c r="B9" s="9" t="s">
        <v>46</v>
      </c>
      <c r="C9" s="9" t="s">
        <v>55</v>
      </c>
      <c r="D9" s="10">
        <v>1700</v>
      </c>
      <c r="E9" s="10">
        <v>1700</v>
      </c>
      <c r="F9" s="10">
        <v>1700</v>
      </c>
      <c r="G9" s="11">
        <v>32</v>
      </c>
      <c r="H9" s="13">
        <f t="shared" si="0"/>
        <v>0</v>
      </c>
      <c r="I9" s="12">
        <f t="shared" si="1"/>
        <v>1700</v>
      </c>
      <c r="J9" t="s">
        <v>128</v>
      </c>
    </row>
    <row r="10" spans="1:14" x14ac:dyDescent="0.25">
      <c r="A10" s="9" t="s">
        <v>56</v>
      </c>
      <c r="B10" s="9" t="s">
        <v>46</v>
      </c>
      <c r="C10" s="9" t="s">
        <v>57</v>
      </c>
      <c r="D10" s="10">
        <v>1870</v>
      </c>
      <c r="E10" s="10">
        <v>1870</v>
      </c>
      <c r="F10" s="10">
        <v>1870</v>
      </c>
      <c r="G10" s="11">
        <v>28</v>
      </c>
      <c r="H10" s="13">
        <f t="shared" si="0"/>
        <v>0</v>
      </c>
      <c r="I10" s="12">
        <f t="shared" si="1"/>
        <v>1870</v>
      </c>
      <c r="J10" t="s">
        <v>128</v>
      </c>
    </row>
    <row r="11" spans="1:14" x14ac:dyDescent="0.25">
      <c r="A11" s="9" t="s">
        <v>58</v>
      </c>
      <c r="B11" s="9" t="s">
        <v>52</v>
      </c>
      <c r="C11" s="9" t="s">
        <v>59</v>
      </c>
      <c r="D11" s="10">
        <v>1120</v>
      </c>
      <c r="E11" s="10">
        <v>1120</v>
      </c>
      <c r="F11" s="10">
        <v>1120</v>
      </c>
      <c r="G11" s="11">
        <v>36</v>
      </c>
      <c r="H11" s="13">
        <f t="shared" si="0"/>
        <v>0</v>
      </c>
      <c r="I11" s="12">
        <f t="shared" si="1"/>
        <v>1120</v>
      </c>
      <c r="J11" t="s">
        <v>128</v>
      </c>
    </row>
    <row r="12" spans="1:14" x14ac:dyDescent="0.25">
      <c r="A12" s="9" t="s">
        <v>60</v>
      </c>
      <c r="B12" s="9" t="s">
        <v>46</v>
      </c>
      <c r="C12" s="9" t="s">
        <v>61</v>
      </c>
      <c r="D12" s="10">
        <v>1870</v>
      </c>
      <c r="E12" s="10">
        <v>1870</v>
      </c>
      <c r="F12" s="10">
        <v>1870</v>
      </c>
      <c r="G12" s="11">
        <v>29</v>
      </c>
      <c r="H12" s="13">
        <f t="shared" si="0"/>
        <v>0</v>
      </c>
      <c r="I12" s="12">
        <f t="shared" si="1"/>
        <v>1870</v>
      </c>
      <c r="J12" t="s">
        <v>128</v>
      </c>
    </row>
    <row r="13" spans="1:14" x14ac:dyDescent="0.25">
      <c r="A13" s="9" t="s">
        <v>62</v>
      </c>
      <c r="B13" s="9" t="s">
        <v>46</v>
      </c>
      <c r="C13" s="9" t="s">
        <v>63</v>
      </c>
      <c r="D13" s="10">
        <v>31815</v>
      </c>
      <c r="E13" s="10">
        <v>31815</v>
      </c>
      <c r="F13" s="10">
        <v>31815</v>
      </c>
      <c r="G13" s="11">
        <v>9</v>
      </c>
      <c r="H13" s="13">
        <f t="shared" si="0"/>
        <v>0</v>
      </c>
      <c r="I13" s="12">
        <f t="shared" si="1"/>
        <v>31815</v>
      </c>
      <c r="J13" t="s">
        <v>128</v>
      </c>
    </row>
    <row r="14" spans="1:14" x14ac:dyDescent="0.25">
      <c r="A14" s="9" t="s">
        <v>64</v>
      </c>
      <c r="B14" s="9" t="s">
        <v>46</v>
      </c>
      <c r="C14" s="9" t="s">
        <v>65</v>
      </c>
      <c r="D14" s="10">
        <v>4840</v>
      </c>
      <c r="E14" s="10">
        <v>4840</v>
      </c>
      <c r="F14" s="10">
        <v>4840</v>
      </c>
      <c r="G14" s="11">
        <v>24</v>
      </c>
      <c r="H14" s="13">
        <f t="shared" si="0"/>
        <v>0</v>
      </c>
      <c r="I14" s="12">
        <f t="shared" si="1"/>
        <v>4840</v>
      </c>
      <c r="J14" t="s">
        <v>128</v>
      </c>
    </row>
    <row r="15" spans="1:14" x14ac:dyDescent="0.25">
      <c r="A15" s="9" t="s">
        <v>66</v>
      </c>
      <c r="B15" s="9" t="s">
        <v>46</v>
      </c>
      <c r="C15" s="9" t="s">
        <v>67</v>
      </c>
      <c r="D15" s="10">
        <v>7450</v>
      </c>
      <c r="E15" s="10">
        <v>7450</v>
      </c>
      <c r="F15" s="10">
        <v>7450</v>
      </c>
      <c r="G15" s="11">
        <v>21</v>
      </c>
      <c r="H15" s="13">
        <f t="shared" si="0"/>
        <v>0</v>
      </c>
      <c r="I15" s="12">
        <f t="shared" si="1"/>
        <v>7450</v>
      </c>
      <c r="J15" t="s">
        <v>128</v>
      </c>
    </row>
    <row r="16" spans="1:14" ht="17.25" x14ac:dyDescent="0.4">
      <c r="A16" s="16" t="s">
        <v>68</v>
      </c>
      <c r="B16" s="16" t="s">
        <v>52</v>
      </c>
      <c r="C16" s="16" t="s">
        <v>69</v>
      </c>
      <c r="D16" s="17">
        <v>46549.03</v>
      </c>
      <c r="E16" s="17">
        <v>50584.5</v>
      </c>
      <c r="F16" s="17">
        <v>50584.5</v>
      </c>
      <c r="G16" s="18">
        <v>6</v>
      </c>
      <c r="H16" s="19">
        <f t="shared" si="0"/>
        <v>4035.4700000000012</v>
      </c>
      <c r="I16" s="20">
        <f t="shared" si="1"/>
        <v>54619.97</v>
      </c>
      <c r="J16" s="14">
        <v>1246.71</v>
      </c>
      <c r="K16" s="14">
        <v>5742.84</v>
      </c>
      <c r="L16" s="14">
        <v>1492.32</v>
      </c>
      <c r="M16" s="15">
        <f>SUM(J16:L16)+SUM(H16:H18)</f>
        <v>15977.330000000002</v>
      </c>
      <c r="N16" s="14"/>
    </row>
    <row r="17" spans="1:16" ht="18" x14ac:dyDescent="0.4">
      <c r="A17" s="16" t="s">
        <v>68</v>
      </c>
      <c r="B17" s="16" t="s">
        <v>49</v>
      </c>
      <c r="C17" s="16" t="s">
        <v>69</v>
      </c>
      <c r="D17" s="17">
        <v>14568.5</v>
      </c>
      <c r="E17" s="17">
        <v>17762</v>
      </c>
      <c r="F17" s="17">
        <v>17762</v>
      </c>
      <c r="G17" s="18">
        <v>13</v>
      </c>
      <c r="H17" s="19">
        <f t="shared" si="0"/>
        <v>3193.5</v>
      </c>
      <c r="I17" s="20">
        <f t="shared" si="1"/>
        <v>20955.5</v>
      </c>
      <c r="K17" s="14"/>
      <c r="L17" s="14"/>
      <c r="M17" s="15">
        <f>SUM(I16:I18)</f>
        <v>77055.960000000006</v>
      </c>
      <c r="N17" s="21">
        <v>75563.64</v>
      </c>
      <c r="O17" s="22">
        <f>M17-N17</f>
        <v>1492.320000000007</v>
      </c>
      <c r="P17" s="14"/>
    </row>
    <row r="18" spans="1:16" ht="17.25" x14ac:dyDescent="0.4">
      <c r="A18" s="16" t="s">
        <v>68</v>
      </c>
      <c r="B18" s="16" t="s">
        <v>70</v>
      </c>
      <c r="C18" s="16" t="s">
        <v>69</v>
      </c>
      <c r="D18" s="17">
        <v>947.51</v>
      </c>
      <c r="E18" s="17">
        <v>1214</v>
      </c>
      <c r="F18" s="17">
        <v>1214</v>
      </c>
      <c r="G18" s="18">
        <v>33</v>
      </c>
      <c r="H18" s="19">
        <f t="shared" si="0"/>
        <v>266.49</v>
      </c>
      <c r="I18" s="20">
        <f t="shared" si="1"/>
        <v>1480.49</v>
      </c>
    </row>
    <row r="19" spans="1:16" x14ac:dyDescent="0.25">
      <c r="A19" s="9" t="s">
        <v>71</v>
      </c>
      <c r="B19" s="9" t="s">
        <v>40</v>
      </c>
      <c r="C19" s="9" t="s">
        <v>72</v>
      </c>
      <c r="D19" s="10">
        <v>35938</v>
      </c>
      <c r="E19" s="10">
        <v>45672.69</v>
      </c>
      <c r="F19" s="10">
        <v>45672.69</v>
      </c>
      <c r="G19" s="11">
        <v>7</v>
      </c>
      <c r="H19" s="13">
        <f t="shared" si="0"/>
        <v>9734.6900000000023</v>
      </c>
      <c r="I19" s="12">
        <f t="shared" si="1"/>
        <v>55407.380000000005</v>
      </c>
      <c r="J19" t="s">
        <v>128</v>
      </c>
      <c r="M19" s="15"/>
    </row>
    <row r="20" spans="1:16" x14ac:dyDescent="0.25">
      <c r="A20" s="9" t="s">
        <v>71</v>
      </c>
      <c r="B20" s="9" t="s">
        <v>73</v>
      </c>
      <c r="C20" s="9" t="s">
        <v>72</v>
      </c>
      <c r="D20" s="10">
        <v>10363.64</v>
      </c>
      <c r="E20" s="10">
        <v>12000</v>
      </c>
      <c r="F20" s="10">
        <v>12000</v>
      </c>
      <c r="G20" s="11">
        <v>17</v>
      </c>
      <c r="H20" s="13">
        <f t="shared" si="0"/>
        <v>1636.3600000000006</v>
      </c>
      <c r="I20" s="12">
        <f t="shared" si="1"/>
        <v>13636.36</v>
      </c>
      <c r="J20" t="s">
        <v>128</v>
      </c>
      <c r="M20" s="15"/>
      <c r="O20" s="14">
        <f>O17+O23</f>
        <v>1998.3700000000081</v>
      </c>
    </row>
    <row r="21" spans="1:16" x14ac:dyDescent="0.25">
      <c r="A21" s="9" t="s">
        <v>71</v>
      </c>
      <c r="B21" s="9" t="s">
        <v>74</v>
      </c>
      <c r="C21" s="9" t="s">
        <v>72</v>
      </c>
      <c r="D21" s="10">
        <v>7772.73</v>
      </c>
      <c r="E21" s="10">
        <v>9000</v>
      </c>
      <c r="F21" s="10">
        <v>9000</v>
      </c>
      <c r="G21" s="11">
        <v>19</v>
      </c>
      <c r="H21" s="13">
        <f t="shared" si="0"/>
        <v>1227.2700000000004</v>
      </c>
      <c r="I21" s="12">
        <f t="shared" si="1"/>
        <v>10227.27</v>
      </c>
      <c r="J21" t="s">
        <v>128</v>
      </c>
    </row>
    <row r="22" spans="1:16" x14ac:dyDescent="0.25">
      <c r="A22" s="24" t="s">
        <v>75</v>
      </c>
      <c r="B22" s="24" t="s">
        <v>46</v>
      </c>
      <c r="C22" s="24" t="s">
        <v>76</v>
      </c>
      <c r="D22" s="25">
        <v>12456.3</v>
      </c>
      <c r="E22" s="25">
        <v>12962.35</v>
      </c>
      <c r="F22" s="25">
        <v>12962.35</v>
      </c>
      <c r="G22" s="26">
        <v>16</v>
      </c>
      <c r="H22" s="27">
        <f t="shared" si="0"/>
        <v>506.05000000000109</v>
      </c>
      <c r="I22" s="28">
        <f t="shared" si="1"/>
        <v>13468.400000000001</v>
      </c>
      <c r="J22">
        <v>197.52</v>
      </c>
      <c r="K22">
        <v>909.79</v>
      </c>
      <c r="L22">
        <v>598.54999999999995</v>
      </c>
      <c r="M22" s="15">
        <f>SUM(J22:L22)+SUM(H22)</f>
        <v>2211.9100000000008</v>
      </c>
    </row>
    <row r="23" spans="1:16" ht="15.75" x14ac:dyDescent="0.25">
      <c r="A23" s="24" t="s">
        <v>77</v>
      </c>
      <c r="B23" s="24" t="s">
        <v>46</v>
      </c>
      <c r="C23" s="24" t="s">
        <v>78</v>
      </c>
      <c r="D23" s="25">
        <v>1850</v>
      </c>
      <c r="E23" s="25">
        <v>1850</v>
      </c>
      <c r="F23" s="25">
        <v>1850</v>
      </c>
      <c r="G23" s="26">
        <v>31</v>
      </c>
      <c r="H23" s="27">
        <f t="shared" si="0"/>
        <v>0</v>
      </c>
      <c r="I23" s="28">
        <f t="shared" si="1"/>
        <v>1850</v>
      </c>
      <c r="M23" s="15">
        <f>SUM(I22:I23)</f>
        <v>15318.400000000001</v>
      </c>
      <c r="N23">
        <v>14812.35</v>
      </c>
      <c r="O23" s="22">
        <f>M23-N23</f>
        <v>506.05000000000109</v>
      </c>
    </row>
    <row r="24" spans="1:16" x14ac:dyDescent="0.25">
      <c r="A24" s="9" t="s">
        <v>79</v>
      </c>
      <c r="B24" s="9" t="s">
        <v>52</v>
      </c>
      <c r="C24" s="9" t="s">
        <v>80</v>
      </c>
      <c r="D24" s="10">
        <v>92430</v>
      </c>
      <c r="E24" s="10">
        <v>92430</v>
      </c>
      <c r="F24" s="10">
        <v>92430</v>
      </c>
      <c r="G24" s="11">
        <v>4</v>
      </c>
      <c r="H24" s="13">
        <f t="shared" si="0"/>
        <v>0</v>
      </c>
      <c r="I24" s="12">
        <f t="shared" si="1"/>
        <v>92430</v>
      </c>
      <c r="J24" t="s">
        <v>128</v>
      </c>
    </row>
    <row r="25" spans="1:16" ht="15.75" x14ac:dyDescent="0.25">
      <c r="A25" s="9" t="s">
        <v>81</v>
      </c>
      <c r="B25" s="9" t="s">
        <v>82</v>
      </c>
      <c r="C25" s="9" t="s">
        <v>83</v>
      </c>
      <c r="D25" s="10">
        <v>114626.57</v>
      </c>
      <c r="E25" s="10">
        <v>132725.5</v>
      </c>
      <c r="F25" s="10">
        <v>132725.5</v>
      </c>
      <c r="G25" s="11">
        <v>2</v>
      </c>
      <c r="H25" s="13">
        <f t="shared" si="0"/>
        <v>18098.929999999993</v>
      </c>
      <c r="I25" s="12">
        <f t="shared" si="1"/>
        <v>150824.43</v>
      </c>
      <c r="J25" t="s">
        <v>128</v>
      </c>
      <c r="O25" s="23"/>
      <c r="P25" s="23"/>
    </row>
    <row r="26" spans="1:16" ht="15.75" x14ac:dyDescent="0.25">
      <c r="A26" s="9" t="s">
        <v>84</v>
      </c>
      <c r="B26" s="9" t="s">
        <v>46</v>
      </c>
      <c r="C26" s="9" t="s">
        <v>85</v>
      </c>
      <c r="D26" s="10">
        <v>27389.9</v>
      </c>
      <c r="E26" s="10">
        <v>31360.94</v>
      </c>
      <c r="F26" s="10">
        <v>31360.94</v>
      </c>
      <c r="G26" s="11">
        <v>10</v>
      </c>
      <c r="H26" s="13">
        <f t="shared" si="0"/>
        <v>3971.0399999999972</v>
      </c>
      <c r="I26" s="12">
        <f t="shared" si="1"/>
        <v>35331.979999999996</v>
      </c>
      <c r="J26" t="s">
        <v>128</v>
      </c>
      <c r="L26" s="22">
        <v>1032004.21</v>
      </c>
      <c r="M26" s="22">
        <f>I45</f>
        <v>1034002.5800000001</v>
      </c>
      <c r="N26" s="22">
        <f>M26-L26</f>
        <v>1998.3700000001118</v>
      </c>
    </row>
    <row r="27" spans="1:16" x14ac:dyDescent="0.25">
      <c r="A27" s="9" t="s">
        <v>86</v>
      </c>
      <c r="B27" s="9" t="s">
        <v>87</v>
      </c>
      <c r="C27" s="9" t="s">
        <v>88</v>
      </c>
      <c r="D27" s="10">
        <v>15000</v>
      </c>
      <c r="E27" s="10">
        <v>15000</v>
      </c>
      <c r="F27" s="10">
        <v>15000</v>
      </c>
      <c r="G27" s="11">
        <v>15</v>
      </c>
      <c r="H27" s="13">
        <f t="shared" si="0"/>
        <v>0</v>
      </c>
      <c r="I27" s="12">
        <f t="shared" si="1"/>
        <v>15000</v>
      </c>
      <c r="J27" t="s">
        <v>128</v>
      </c>
    </row>
    <row r="28" spans="1:16" x14ac:dyDescent="0.25">
      <c r="A28" s="9" t="s">
        <v>89</v>
      </c>
      <c r="B28" s="9" t="s">
        <v>90</v>
      </c>
      <c r="C28" s="9" t="s">
        <v>91</v>
      </c>
      <c r="D28" s="10">
        <v>786.34</v>
      </c>
      <c r="E28" s="10">
        <v>1007.5</v>
      </c>
      <c r="F28" s="10">
        <v>1007.5</v>
      </c>
      <c r="G28" s="11">
        <v>38</v>
      </c>
      <c r="H28" s="13">
        <f t="shared" si="0"/>
        <v>221.15999999999997</v>
      </c>
      <c r="I28" s="12">
        <f t="shared" si="1"/>
        <v>1228.6599999999999</v>
      </c>
      <c r="J28" t="s">
        <v>128</v>
      </c>
    </row>
    <row r="29" spans="1:16" x14ac:dyDescent="0.25">
      <c r="A29" s="9" t="s">
        <v>89</v>
      </c>
      <c r="B29" s="9" t="s">
        <v>92</v>
      </c>
      <c r="C29" s="9" t="s">
        <v>91</v>
      </c>
      <c r="D29" s="10">
        <v>2203.14</v>
      </c>
      <c r="E29" s="10">
        <v>2551</v>
      </c>
      <c r="F29" s="10">
        <v>2551</v>
      </c>
      <c r="G29" s="11">
        <v>26</v>
      </c>
      <c r="H29" s="13">
        <f t="shared" si="0"/>
        <v>347.86000000000013</v>
      </c>
      <c r="I29" s="12">
        <f t="shared" si="1"/>
        <v>2898.86</v>
      </c>
      <c r="J29" t="s">
        <v>128</v>
      </c>
    </row>
    <row r="30" spans="1:16" x14ac:dyDescent="0.25">
      <c r="A30" s="9" t="s">
        <v>89</v>
      </c>
      <c r="B30" s="9" t="s">
        <v>93</v>
      </c>
      <c r="C30" s="9" t="s">
        <v>91</v>
      </c>
      <c r="D30" s="10">
        <v>8326.9699999999993</v>
      </c>
      <c r="E30" s="10">
        <v>9936.25</v>
      </c>
      <c r="F30" s="10">
        <v>9936.25</v>
      </c>
      <c r="G30" s="11">
        <v>18</v>
      </c>
      <c r="H30" s="13">
        <f t="shared" si="0"/>
        <v>1609.2800000000007</v>
      </c>
      <c r="I30" s="12">
        <f t="shared" si="1"/>
        <v>11545.53</v>
      </c>
      <c r="J30" t="s">
        <v>128</v>
      </c>
    </row>
    <row r="31" spans="1:16" x14ac:dyDescent="0.25">
      <c r="A31" s="9" t="s">
        <v>94</v>
      </c>
      <c r="B31" s="9" t="s">
        <v>92</v>
      </c>
      <c r="C31" s="9" t="s">
        <v>95</v>
      </c>
      <c r="D31" s="10">
        <v>709.5</v>
      </c>
      <c r="E31" s="10">
        <v>709.5</v>
      </c>
      <c r="F31" s="10">
        <v>709.5</v>
      </c>
      <c r="G31" s="11">
        <v>40</v>
      </c>
      <c r="H31" s="13">
        <f t="shared" si="0"/>
        <v>0</v>
      </c>
      <c r="I31" s="12">
        <f t="shared" si="1"/>
        <v>709.5</v>
      </c>
      <c r="J31" t="s">
        <v>128</v>
      </c>
    </row>
    <row r="32" spans="1:16" x14ac:dyDescent="0.25">
      <c r="A32" s="9" t="s">
        <v>96</v>
      </c>
      <c r="B32" s="9" t="s">
        <v>40</v>
      </c>
      <c r="C32" s="9" t="s">
        <v>97</v>
      </c>
      <c r="D32" s="10">
        <v>6940</v>
      </c>
      <c r="E32" s="10">
        <v>6940</v>
      </c>
      <c r="F32" s="10">
        <v>6940</v>
      </c>
      <c r="G32" s="11">
        <v>22</v>
      </c>
      <c r="H32" s="13">
        <f t="shared" si="0"/>
        <v>0</v>
      </c>
      <c r="I32" s="12">
        <f t="shared" si="1"/>
        <v>6940</v>
      </c>
      <c r="J32" t="s">
        <v>128</v>
      </c>
    </row>
    <row r="33" spans="1:14" x14ac:dyDescent="0.25">
      <c r="A33" s="9" t="s">
        <v>98</v>
      </c>
      <c r="B33" s="9" t="s">
        <v>40</v>
      </c>
      <c r="C33" s="9" t="s">
        <v>99</v>
      </c>
      <c r="D33" s="10">
        <v>15200</v>
      </c>
      <c r="E33" s="10">
        <v>15200</v>
      </c>
      <c r="F33" s="10">
        <v>15200</v>
      </c>
      <c r="G33" s="11">
        <v>14</v>
      </c>
      <c r="H33" s="13">
        <f t="shared" si="0"/>
        <v>0</v>
      </c>
      <c r="I33" s="12">
        <f t="shared" si="1"/>
        <v>15200</v>
      </c>
      <c r="J33" t="s">
        <v>128</v>
      </c>
    </row>
    <row r="34" spans="1:14" x14ac:dyDescent="0.25">
      <c r="A34" s="9" t="s">
        <v>100</v>
      </c>
      <c r="B34" s="9" t="s">
        <v>46</v>
      </c>
      <c r="C34" s="9" t="s">
        <v>101</v>
      </c>
      <c r="D34" s="10">
        <v>1870</v>
      </c>
      <c r="E34" s="10">
        <v>1870</v>
      </c>
      <c r="F34" s="10">
        <v>1870</v>
      </c>
      <c r="G34" s="11">
        <v>30</v>
      </c>
      <c r="H34" s="13">
        <f t="shared" si="0"/>
        <v>0</v>
      </c>
      <c r="I34" s="12">
        <f t="shared" si="1"/>
        <v>1870</v>
      </c>
      <c r="J34" t="s">
        <v>128</v>
      </c>
    </row>
    <row r="35" spans="1:14" x14ac:dyDescent="0.25">
      <c r="A35" s="9" t="s">
        <v>102</v>
      </c>
      <c r="B35" s="9" t="s">
        <v>40</v>
      </c>
      <c r="C35" s="9" t="s">
        <v>103</v>
      </c>
      <c r="D35" s="10">
        <v>1870</v>
      </c>
      <c r="E35" s="10">
        <v>1870</v>
      </c>
      <c r="F35" s="10">
        <v>1870</v>
      </c>
      <c r="G35" s="11">
        <v>27</v>
      </c>
      <c r="H35" s="13">
        <f t="shared" si="0"/>
        <v>0</v>
      </c>
      <c r="I35" s="12">
        <f t="shared" si="1"/>
        <v>1870</v>
      </c>
      <c r="J35" t="s">
        <v>128</v>
      </c>
    </row>
    <row r="36" spans="1:14" x14ac:dyDescent="0.25">
      <c r="A36" s="9" t="s">
        <v>104</v>
      </c>
      <c r="B36" s="9" t="s">
        <v>46</v>
      </c>
      <c r="C36" s="9" t="s">
        <v>105</v>
      </c>
      <c r="D36" s="10">
        <v>6900</v>
      </c>
      <c r="E36" s="10">
        <v>6900</v>
      </c>
      <c r="F36" s="10">
        <v>6900</v>
      </c>
      <c r="G36" s="11">
        <v>23</v>
      </c>
      <c r="H36" s="13">
        <f t="shared" si="0"/>
        <v>0</v>
      </c>
      <c r="I36" s="12">
        <f t="shared" si="1"/>
        <v>6900</v>
      </c>
      <c r="J36" t="s">
        <v>128</v>
      </c>
    </row>
    <row r="37" spans="1:14" x14ac:dyDescent="0.25">
      <c r="A37" s="9" t="s">
        <v>106</v>
      </c>
      <c r="B37" s="9" t="s">
        <v>46</v>
      </c>
      <c r="C37" s="9" t="s">
        <v>107</v>
      </c>
      <c r="D37" s="10">
        <v>1120</v>
      </c>
      <c r="E37" s="10">
        <v>1120</v>
      </c>
      <c r="F37" s="10">
        <v>1120</v>
      </c>
      <c r="G37" s="11">
        <v>34</v>
      </c>
      <c r="H37" s="13">
        <f t="shared" si="0"/>
        <v>0</v>
      </c>
      <c r="I37" s="12">
        <f t="shared" si="1"/>
        <v>1120</v>
      </c>
      <c r="J37" t="s">
        <v>128</v>
      </c>
    </row>
    <row r="38" spans="1:14" x14ac:dyDescent="0.25">
      <c r="A38" s="9" t="s">
        <v>108</v>
      </c>
      <c r="B38" s="9" t="s">
        <v>87</v>
      </c>
      <c r="C38" s="9" t="s">
        <v>109</v>
      </c>
      <c r="D38" s="10">
        <v>195000</v>
      </c>
      <c r="E38" s="10">
        <v>195000</v>
      </c>
      <c r="F38" s="10">
        <v>195000</v>
      </c>
      <c r="G38" s="11">
        <v>1</v>
      </c>
      <c r="H38" s="13">
        <f t="shared" si="0"/>
        <v>0</v>
      </c>
      <c r="I38" s="12">
        <f t="shared" si="1"/>
        <v>195000</v>
      </c>
      <c r="J38" t="s">
        <v>128</v>
      </c>
    </row>
    <row r="39" spans="1:14" x14ac:dyDescent="0.25">
      <c r="A39" s="9" t="s">
        <v>110</v>
      </c>
      <c r="B39" s="9" t="s">
        <v>52</v>
      </c>
      <c r="C39" s="9" t="s">
        <v>111</v>
      </c>
      <c r="D39" s="10">
        <v>97500</v>
      </c>
      <c r="E39" s="10">
        <v>97500</v>
      </c>
      <c r="F39" s="10">
        <v>97500</v>
      </c>
      <c r="G39" s="11">
        <v>3</v>
      </c>
      <c r="H39" s="13">
        <f t="shared" si="0"/>
        <v>0</v>
      </c>
      <c r="I39" s="12">
        <f t="shared" si="1"/>
        <v>97500</v>
      </c>
      <c r="J39" t="s">
        <v>128</v>
      </c>
    </row>
    <row r="40" spans="1:14" x14ac:dyDescent="0.25">
      <c r="A40" s="9" t="s">
        <v>112</v>
      </c>
      <c r="B40" s="9" t="s">
        <v>46</v>
      </c>
      <c r="C40" s="9" t="s">
        <v>113</v>
      </c>
      <c r="D40" s="10">
        <v>1120</v>
      </c>
      <c r="E40" s="10">
        <v>1120</v>
      </c>
      <c r="F40" s="10">
        <v>1120</v>
      </c>
      <c r="G40" s="11">
        <v>35</v>
      </c>
      <c r="H40" s="13">
        <f t="shared" si="0"/>
        <v>0</v>
      </c>
      <c r="I40" s="12">
        <f t="shared" si="1"/>
        <v>1120</v>
      </c>
      <c r="J40" t="s">
        <v>128</v>
      </c>
    </row>
    <row r="41" spans="1:14" x14ac:dyDescent="0.25">
      <c r="A41" s="9" t="s">
        <v>114</v>
      </c>
      <c r="B41" s="9" t="s">
        <v>46</v>
      </c>
      <c r="C41" s="9" t="s">
        <v>115</v>
      </c>
      <c r="D41" s="10">
        <v>1100</v>
      </c>
      <c r="E41" s="10">
        <v>1100</v>
      </c>
      <c r="F41" s="10">
        <v>1100</v>
      </c>
      <c r="G41" s="11">
        <v>37</v>
      </c>
      <c r="H41" s="13">
        <f t="shared" si="0"/>
        <v>0</v>
      </c>
      <c r="I41" s="12">
        <f t="shared" si="1"/>
        <v>1100</v>
      </c>
      <c r="J41" t="s">
        <v>128</v>
      </c>
    </row>
    <row r="42" spans="1:14" x14ac:dyDescent="0.25">
      <c r="A42" s="9" t="s">
        <v>116</v>
      </c>
      <c r="B42" s="9" t="s">
        <v>46</v>
      </c>
      <c r="C42" s="9" t="s">
        <v>117</v>
      </c>
      <c r="D42" s="10">
        <v>21400</v>
      </c>
      <c r="E42" s="10">
        <v>21400</v>
      </c>
      <c r="F42" s="10">
        <v>21400</v>
      </c>
      <c r="G42" s="11">
        <v>12</v>
      </c>
      <c r="H42" s="13">
        <f t="shared" si="0"/>
        <v>0</v>
      </c>
      <c r="I42" s="12">
        <f t="shared" si="1"/>
        <v>21400</v>
      </c>
      <c r="J42" t="s">
        <v>128</v>
      </c>
    </row>
    <row r="43" spans="1:14" x14ac:dyDescent="0.25">
      <c r="A43" s="9" t="s">
        <v>118</v>
      </c>
      <c r="B43" s="9" t="s">
        <v>46</v>
      </c>
      <c r="C43" s="9" t="s">
        <v>119</v>
      </c>
      <c r="D43" s="10">
        <v>4160</v>
      </c>
      <c r="E43" s="10">
        <v>4160</v>
      </c>
      <c r="F43" s="10">
        <v>4160</v>
      </c>
      <c r="G43" s="11">
        <v>25</v>
      </c>
      <c r="H43" s="13">
        <f t="shared" si="0"/>
        <v>0</v>
      </c>
      <c r="I43" s="12">
        <f t="shared" si="1"/>
        <v>4160</v>
      </c>
      <c r="J43" t="s">
        <v>128</v>
      </c>
    </row>
    <row r="44" spans="1:14" x14ac:dyDescent="0.25">
      <c r="A44" s="9" t="s">
        <v>120</v>
      </c>
      <c r="B44" s="9" t="s">
        <v>40</v>
      </c>
      <c r="C44" s="9" t="s">
        <v>121</v>
      </c>
      <c r="D44" s="10">
        <v>6477.27</v>
      </c>
      <c r="E44" s="10">
        <v>7500</v>
      </c>
      <c r="F44" s="10">
        <v>7500</v>
      </c>
      <c r="G44" s="11">
        <v>20</v>
      </c>
      <c r="H44" s="13">
        <f t="shared" si="0"/>
        <v>1022.7299999999996</v>
      </c>
      <c r="I44" s="12">
        <f t="shared" si="1"/>
        <v>8522.73</v>
      </c>
      <c r="J44" t="s">
        <v>128</v>
      </c>
      <c r="M44" s="15"/>
    </row>
    <row r="45" spans="1:14" x14ac:dyDescent="0.25">
      <c r="D45" s="10">
        <f>SUM(D2:D44)</f>
        <v>933129.62</v>
      </c>
      <c r="E45" s="10">
        <f t="shared" ref="E45:I45" si="2">SUM(E2:E44)</f>
        <v>983566.09999999986</v>
      </c>
      <c r="F45" s="10">
        <f t="shared" si="2"/>
        <v>983566.09999999986</v>
      </c>
      <c r="G45" s="10"/>
      <c r="H45" s="10">
        <f t="shared" si="2"/>
        <v>50436.479999999996</v>
      </c>
      <c r="I45" s="10">
        <f t="shared" si="2"/>
        <v>1034002.5800000001</v>
      </c>
      <c r="M45" s="15"/>
    </row>
    <row r="46" spans="1:14" x14ac:dyDescent="0.25">
      <c r="D46" s="10"/>
      <c r="H46">
        <v>7271.22</v>
      </c>
    </row>
    <row r="47" spans="1:14" x14ac:dyDescent="0.25">
      <c r="H47">
        <v>33491.199999999997</v>
      </c>
      <c r="L47" s="15">
        <v>77055.960000000006</v>
      </c>
      <c r="M47" s="21">
        <v>75563.64</v>
      </c>
      <c r="N47" s="14">
        <f>L47-M47</f>
        <v>1492.320000000007</v>
      </c>
    </row>
    <row r="48" spans="1:14" x14ac:dyDescent="0.25">
      <c r="H48">
        <v>3525.98</v>
      </c>
      <c r="L48" s="15">
        <v>15318.400000000001</v>
      </c>
      <c r="M48">
        <v>14812.35</v>
      </c>
    </row>
    <row r="49" spans="12:12" ht="17.25" x14ac:dyDescent="0.4">
      <c r="L49" s="20"/>
    </row>
    <row r="50" spans="12:12" x14ac:dyDescent="0.25">
      <c r="L50" s="28"/>
    </row>
    <row r="51" spans="12:12" x14ac:dyDescent="0.25">
      <c r="L51" s="28"/>
    </row>
    <row r="52" spans="12:12" ht="15.75" x14ac:dyDescent="0.25">
      <c r="L52" s="22"/>
    </row>
    <row r="53" spans="12:12" ht="15.75" x14ac:dyDescent="0.25">
      <c r="L53" s="22"/>
    </row>
  </sheetData>
  <autoFilter ref="A2:C48"/>
  <mergeCells count="1">
    <mergeCell ref="A1:G1"/>
  </mergeCells>
  <conditionalFormatting sqref="I3">
    <cfRule type="cellIs" dxfId="2" priority="3" operator="notEqual">
      <formula>$F3</formula>
    </cfRule>
  </conditionalFormatting>
  <conditionalFormatting sqref="I4:I44">
    <cfRule type="cellIs" dxfId="1" priority="2" operator="notEqual">
      <formula>$F4</formula>
    </cfRule>
  </conditionalFormatting>
  <conditionalFormatting sqref="L49:L51">
    <cfRule type="cellIs" dxfId="0" priority="1" operator="notEqual">
      <formula>$F49</formula>
    </cfRule>
  </conditionalFormatting>
  <pageMargins left="0" right="0" top="0" bottom="0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1"/>
    </sheetView>
  </sheetViews>
  <sheetFormatPr defaultRowHeight="15" x14ac:dyDescent="0.25"/>
  <sheetData>
    <row r="1" spans="1:6" x14ac:dyDescent="0.25">
      <c r="A1" s="6" t="s">
        <v>122</v>
      </c>
      <c r="B1" s="6"/>
      <c r="C1" s="6"/>
      <c r="D1" s="6"/>
      <c r="E1" s="6"/>
      <c r="F1" s="6"/>
    </row>
    <row r="2" spans="1:6" x14ac:dyDescent="0.25">
      <c r="A2" s="4" t="s">
        <v>32</v>
      </c>
      <c r="B2" s="4" t="s">
        <v>33</v>
      </c>
      <c r="C2" s="4" t="s">
        <v>34</v>
      </c>
      <c r="D2" s="4" t="s">
        <v>35</v>
      </c>
      <c r="E2" s="4" t="s">
        <v>36</v>
      </c>
      <c r="F2" s="4" t="s">
        <v>37</v>
      </c>
    </row>
    <row r="3" spans="1:6" x14ac:dyDescent="0.25">
      <c r="A3" s="2"/>
      <c r="B3" s="2"/>
      <c r="C3" s="2"/>
      <c r="D3" s="3">
        <v>933129.62</v>
      </c>
      <c r="E3" s="3">
        <v>983566.1</v>
      </c>
      <c r="F3" s="3">
        <v>983566.1</v>
      </c>
    </row>
  </sheetData>
  <mergeCells count="1">
    <mergeCell ref="A1:F1"/>
  </mergeCells>
  <pageMargins left="0" right="0" top="0" bottom="0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1"/>
    </sheetView>
  </sheetViews>
  <sheetFormatPr defaultRowHeight="15" x14ac:dyDescent="0.25"/>
  <sheetData>
    <row r="1" spans="1:7" x14ac:dyDescent="0.25">
      <c r="A1" s="7" t="s">
        <v>123</v>
      </c>
      <c r="B1" s="7"/>
      <c r="C1" s="7"/>
      <c r="D1" s="7"/>
      <c r="E1" s="7"/>
      <c r="F1" s="7"/>
      <c r="G1" s="7"/>
    </row>
    <row r="2" spans="1:7" x14ac:dyDescent="0.25">
      <c r="A2" s="3" t="s">
        <v>32</v>
      </c>
      <c r="B2" s="3" t="s">
        <v>33</v>
      </c>
      <c r="C2" s="3" t="s">
        <v>34</v>
      </c>
      <c r="D2" s="3" t="s">
        <v>35</v>
      </c>
      <c r="E2" s="3" t="s">
        <v>36</v>
      </c>
      <c r="F2" s="3" t="s">
        <v>37</v>
      </c>
      <c r="G2" s="3" t="s">
        <v>124</v>
      </c>
    </row>
  </sheetData>
  <mergeCells count="1">
    <mergeCell ref="A1:G1"/>
  </mergeCells>
  <pageMargins left="0" right="0" top="0" bottom="0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1"/>
    </sheetView>
  </sheetViews>
  <sheetFormatPr defaultRowHeight="15" x14ac:dyDescent="0.25"/>
  <sheetData>
    <row r="1" spans="1:7" x14ac:dyDescent="0.25">
      <c r="A1" s="7" t="s">
        <v>125</v>
      </c>
      <c r="B1" s="7"/>
      <c r="C1" s="7"/>
      <c r="D1" s="7"/>
      <c r="E1" s="7"/>
      <c r="F1" s="7"/>
      <c r="G1" s="7"/>
    </row>
    <row r="2" spans="1:7" x14ac:dyDescent="0.25">
      <c r="A2" s="3" t="s">
        <v>32</v>
      </c>
      <c r="B2" s="3" t="s">
        <v>33</v>
      </c>
      <c r="C2" s="3" t="s">
        <v>34</v>
      </c>
      <c r="D2" s="3" t="s">
        <v>35</v>
      </c>
      <c r="E2" s="3" t="s">
        <v>36</v>
      </c>
      <c r="F2" s="3" t="s">
        <v>37</v>
      </c>
      <c r="G2" s="3" t="s">
        <v>124</v>
      </c>
    </row>
  </sheetData>
  <mergeCells count="1">
    <mergeCell ref="A1:G1"/>
  </mergeCell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Parametros</vt:lpstr>
      <vt:lpstr>Clientes</vt:lpstr>
      <vt:lpstr>Secao Totalizadora do Faturam</vt:lpstr>
      <vt:lpstr>Secao Totalizadora das Devolu</vt:lpstr>
      <vt:lpstr>Secao Totalizadora Fat - Dev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Usuário</cp:lastModifiedBy>
  <dcterms:created xsi:type="dcterms:W3CDTF">2021-10-25T14:47:06Z</dcterms:created>
  <dcterms:modified xsi:type="dcterms:W3CDTF">2021-10-26T11:28:26Z</dcterms:modified>
</cp:coreProperties>
</file>