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9555" windowHeight="67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4" i="1"/>
  <c r="G34"/>
  <c r="H34"/>
  <c r="F35"/>
  <c r="G35"/>
  <c r="H35"/>
  <c r="F33"/>
  <c r="G33"/>
  <c r="H33"/>
  <c r="F32"/>
  <c r="G32"/>
  <c r="H32"/>
  <c r="F31"/>
  <c r="G31"/>
  <c r="H31"/>
  <c r="E32"/>
  <c r="E33"/>
  <c r="E34"/>
  <c r="E35"/>
  <c r="E31"/>
  <c r="F30"/>
  <c r="G30"/>
  <c r="H30"/>
  <c r="E30"/>
  <c r="D32"/>
  <c r="D33"/>
  <c r="D44" s="1"/>
  <c r="D34"/>
  <c r="D35"/>
  <c r="D31"/>
  <c r="D30"/>
  <c r="J44" l="1"/>
  <c r="J49" s="1"/>
  <c r="H58" s="1"/>
  <c r="H65" s="1"/>
  <c r="G44"/>
  <c r="G48" s="1"/>
  <c r="G57" s="1"/>
  <c r="G64" s="1"/>
  <c r="D48"/>
  <c r="G56" s="1"/>
  <c r="G63" s="1"/>
  <c r="D46"/>
  <c r="E56" s="1"/>
  <c r="E63" s="1"/>
  <c r="D49"/>
  <c r="H56" s="1"/>
  <c r="H63" s="1"/>
  <c r="D47"/>
  <c r="F56" s="1"/>
  <c r="F63" s="1"/>
  <c r="D45"/>
  <c r="D56" s="1"/>
  <c r="D63" s="1"/>
  <c r="J37"/>
  <c r="J42" s="1"/>
  <c r="H55" s="1"/>
  <c r="H62" s="1"/>
  <c r="G37"/>
  <c r="G42" s="1"/>
  <c r="H54" s="1"/>
  <c r="H61" s="1"/>
  <c r="G40"/>
  <c r="F54" s="1"/>
  <c r="F61" s="1"/>
  <c r="G39"/>
  <c r="E54" s="1"/>
  <c r="E61" s="1"/>
  <c r="D37"/>
  <c r="D42" s="1"/>
  <c r="H53" s="1"/>
  <c r="H60" s="1"/>
  <c r="J45" l="1"/>
  <c r="D58" s="1"/>
  <c r="D65" s="1"/>
  <c r="J46"/>
  <c r="E58" s="1"/>
  <c r="E65" s="1"/>
  <c r="J47"/>
  <c r="F58" s="1"/>
  <c r="F65" s="1"/>
  <c r="J48"/>
  <c r="G58" s="1"/>
  <c r="G65" s="1"/>
  <c r="E75" s="1"/>
  <c r="J40"/>
  <c r="F55" s="1"/>
  <c r="F62" s="1"/>
  <c r="G38"/>
  <c r="D54" s="1"/>
  <c r="D61" s="1"/>
  <c r="D71" s="1"/>
  <c r="G41"/>
  <c r="G54" s="1"/>
  <c r="G61" s="1"/>
  <c r="E71" s="1"/>
  <c r="D75"/>
  <c r="F75" s="1"/>
  <c r="D84" s="1"/>
  <c r="D73"/>
  <c r="E73"/>
  <c r="J39"/>
  <c r="E55" s="1"/>
  <c r="E62" s="1"/>
  <c r="D40"/>
  <c r="F53" s="1"/>
  <c r="F60" s="1"/>
  <c r="D39"/>
  <c r="E53" s="1"/>
  <c r="E60" s="1"/>
  <c r="D41"/>
  <c r="G53" s="1"/>
  <c r="G60" s="1"/>
  <c r="E70" s="1"/>
  <c r="D38"/>
  <c r="D53" s="1"/>
  <c r="D60" s="1"/>
  <c r="G46"/>
  <c r="E57" s="1"/>
  <c r="E64" s="1"/>
  <c r="G47"/>
  <c r="F57" s="1"/>
  <c r="F64" s="1"/>
  <c r="J41"/>
  <c r="G55" s="1"/>
  <c r="G62" s="1"/>
  <c r="E72" s="1"/>
  <c r="J38"/>
  <c r="D55" s="1"/>
  <c r="D62" s="1"/>
  <c r="D72" s="1"/>
  <c r="G49"/>
  <c r="H57" s="1"/>
  <c r="H64" s="1"/>
  <c r="E74" s="1"/>
  <c r="G45"/>
  <c r="D57" s="1"/>
  <c r="D64" s="1"/>
  <c r="D70" l="1"/>
  <c r="F70" s="1"/>
  <c r="D79" s="1"/>
  <c r="F72"/>
  <c r="D81" s="1"/>
  <c r="F71"/>
  <c r="D80" s="1"/>
  <c r="D74"/>
  <c r="F74" s="1"/>
  <c r="D83" s="1"/>
  <c r="F73"/>
  <c r="D82" s="1"/>
  <c r="E79"/>
  <c r="E82" l="1"/>
  <c r="E84"/>
  <c r="E83"/>
  <c r="E80"/>
  <c r="E81"/>
</calcChain>
</file>

<file path=xl/sharedStrings.xml><?xml version="1.0" encoding="utf-8"?>
<sst xmlns="http://schemas.openxmlformats.org/spreadsheetml/2006/main" count="119" uniqueCount="94">
  <si>
    <t>Parameter</t>
  </si>
  <si>
    <t>Keterangan</t>
  </si>
  <si>
    <t>Bobot</t>
  </si>
  <si>
    <t>Jenis</t>
  </si>
  <si>
    <t>P1</t>
  </si>
  <si>
    <t>P2</t>
  </si>
  <si>
    <t>P3</t>
  </si>
  <si>
    <t>P4</t>
  </si>
  <si>
    <t>P5</t>
  </si>
  <si>
    <t>Jarak dengan SPBU lain</t>
  </si>
  <si>
    <t>Kepadatan lalu lintas</t>
  </si>
  <si>
    <t>Kepadatan penduduk</t>
  </si>
  <si>
    <t>Harga tanah</t>
  </si>
  <si>
    <t>Jarak dengan pemukiman</t>
  </si>
  <si>
    <t>Benefit</t>
  </si>
  <si>
    <t>Cost</t>
  </si>
  <si>
    <t>Simbol daerah Blok</t>
  </si>
  <si>
    <t>B1</t>
  </si>
  <si>
    <t>B2</t>
  </si>
  <si>
    <t>B1 =</t>
  </si>
  <si>
    <t>B2 =</t>
  </si>
  <si>
    <t>B3 =</t>
  </si>
  <si>
    <t>B4 =</t>
  </si>
  <si>
    <t>B5 =</t>
  </si>
  <si>
    <t>B6 =</t>
  </si>
  <si>
    <t>Daerah Blok</t>
  </si>
  <si>
    <t>B3</t>
  </si>
  <si>
    <t>B4</t>
  </si>
  <si>
    <t>B5</t>
  </si>
  <si>
    <t>B6</t>
  </si>
  <si>
    <t>X =</t>
  </si>
  <si>
    <t>P1 =</t>
  </si>
  <si>
    <t>P2 =</t>
  </si>
  <si>
    <t>P3 =</t>
  </si>
  <si>
    <t>B11 =</t>
  </si>
  <si>
    <t>B21 =</t>
  </si>
  <si>
    <t>B31 =</t>
  </si>
  <si>
    <t>B41 =</t>
  </si>
  <si>
    <t>B51 =</t>
  </si>
  <si>
    <t>B12 =</t>
  </si>
  <si>
    <t>B13 =</t>
  </si>
  <si>
    <t>B22 =</t>
  </si>
  <si>
    <t>B32 =</t>
  </si>
  <si>
    <t>B42 =</t>
  </si>
  <si>
    <t>B23 =</t>
  </si>
  <si>
    <t>B43 =</t>
  </si>
  <si>
    <t>B33 =</t>
  </si>
  <si>
    <t>B53 =</t>
  </si>
  <si>
    <t>P4 =</t>
  </si>
  <si>
    <t>B14 =</t>
  </si>
  <si>
    <t>B24 =</t>
  </si>
  <si>
    <t>B34 =</t>
  </si>
  <si>
    <t>B44 =</t>
  </si>
  <si>
    <t>B54 =</t>
  </si>
  <si>
    <t>B52 =</t>
  </si>
  <si>
    <t>B15 =</t>
  </si>
  <si>
    <t>B25 =</t>
  </si>
  <si>
    <t>B35 =</t>
  </si>
  <si>
    <t>B45 =</t>
  </si>
  <si>
    <t>B55 =</t>
  </si>
  <si>
    <t>P6 =</t>
  </si>
  <si>
    <t>P5 =</t>
  </si>
  <si>
    <t>B16 =</t>
  </si>
  <si>
    <t>B26 =</t>
  </si>
  <si>
    <t>B36 =</t>
  </si>
  <si>
    <t>B46 =</t>
  </si>
  <si>
    <t>B56  =</t>
  </si>
  <si>
    <t>Matriks Ternormalisasi</t>
  </si>
  <si>
    <t>Matriks Bobot</t>
  </si>
  <si>
    <t>Tabel Maks dan Min</t>
  </si>
  <si>
    <t>Maks</t>
  </si>
  <si>
    <t>P1 + P2 + P3</t>
  </si>
  <si>
    <t>Min</t>
  </si>
  <si>
    <t>P4 + P5</t>
  </si>
  <si>
    <t>B!</t>
  </si>
  <si>
    <t>Yi</t>
  </si>
  <si>
    <t>Tabel Perangkingan</t>
  </si>
  <si>
    <t>Rangking</t>
  </si>
  <si>
    <t>Entak</t>
  </si>
  <si>
    <t>Kaibonpetangkuran</t>
  </si>
  <si>
    <t>Munggangsari</t>
  </si>
  <si>
    <t>Tlogopragoto</t>
  </si>
  <si>
    <t>Selotumpeng</t>
  </si>
  <si>
    <t>Tambakprogaten</t>
  </si>
  <si>
    <t>Ambal</t>
  </si>
  <si>
    <t>Grabag</t>
  </si>
  <si>
    <t>Mirit</t>
  </si>
  <si>
    <t>Klirong</t>
  </si>
  <si>
    <t>4km</t>
  </si>
  <si>
    <t>11km</t>
  </si>
  <si>
    <t>12.5km</t>
  </si>
  <si>
    <t>10km</t>
  </si>
  <si>
    <t>9km</t>
  </si>
  <si>
    <t>5km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</si>
</sst>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J84"/>
  <sheetViews>
    <sheetView tabSelected="1" workbookViewId="0">
      <selection activeCell="D16" sqref="D16"/>
    </sheetView>
  </sheetViews>
  <sheetFormatPr defaultRowHeight="15"/>
  <cols>
    <col min="2" max="2" width="18.28515625" bestFit="1" customWidth="1"/>
    <col min="3" max="3" width="23.85546875" bestFit="1" customWidth="1"/>
    <col min="4" max="4" width="11.5703125" bestFit="1" customWidth="1"/>
    <col min="5" max="5" width="10.28515625" customWidth="1"/>
  </cols>
  <sheetData>
    <row r="4" spans="2:5">
      <c r="B4" s="1" t="s">
        <v>0</v>
      </c>
      <c r="C4" s="1" t="s">
        <v>1</v>
      </c>
      <c r="D4" s="1" t="s">
        <v>2</v>
      </c>
      <c r="E4" s="1" t="s">
        <v>3</v>
      </c>
    </row>
    <row r="5" spans="2:5">
      <c r="B5" t="s">
        <v>4</v>
      </c>
      <c r="C5" t="s">
        <v>10</v>
      </c>
      <c r="D5" s="1">
        <v>0.2</v>
      </c>
      <c r="E5" t="s">
        <v>14</v>
      </c>
    </row>
    <row r="6" spans="2:5">
      <c r="B6" t="s">
        <v>5</v>
      </c>
      <c r="C6" t="s">
        <v>11</v>
      </c>
      <c r="D6" s="1">
        <v>0.25</v>
      </c>
      <c r="E6" t="s">
        <v>14</v>
      </c>
    </row>
    <row r="7" spans="2:5">
      <c r="B7" t="s">
        <v>6</v>
      </c>
      <c r="C7" t="s">
        <v>12</v>
      </c>
      <c r="D7" s="1">
        <v>0.15</v>
      </c>
      <c r="E7" t="s">
        <v>14</v>
      </c>
    </row>
    <row r="8" spans="2:5">
      <c r="B8" t="s">
        <v>7</v>
      </c>
      <c r="C8" t="s">
        <v>9</v>
      </c>
      <c r="D8" s="1">
        <v>0.25</v>
      </c>
      <c r="E8" t="s">
        <v>15</v>
      </c>
    </row>
    <row r="9" spans="2:5">
      <c r="B9" t="s">
        <v>8</v>
      </c>
      <c r="C9" t="s">
        <v>13</v>
      </c>
      <c r="D9" s="1">
        <v>0.15</v>
      </c>
      <c r="E9" t="s">
        <v>15</v>
      </c>
    </row>
    <row r="11" spans="2:5">
      <c r="B11" t="s">
        <v>16</v>
      </c>
    </row>
    <row r="12" spans="2:5">
      <c r="B12" t="s">
        <v>19</v>
      </c>
      <c r="C12" t="s">
        <v>78</v>
      </c>
      <c r="D12" t="s">
        <v>84</v>
      </c>
      <c r="E12" t="s">
        <v>92</v>
      </c>
    </row>
    <row r="13" spans="2:5">
      <c r="B13" t="s">
        <v>20</v>
      </c>
      <c r="C13" t="s">
        <v>79</v>
      </c>
      <c r="D13" t="s">
        <v>84</v>
      </c>
      <c r="E13" t="s">
        <v>91</v>
      </c>
    </row>
    <row r="14" spans="2:5">
      <c r="B14" t="s">
        <v>21</v>
      </c>
      <c r="C14" t="s">
        <v>80</v>
      </c>
      <c r="D14" t="s">
        <v>85</v>
      </c>
      <c r="E14" t="s">
        <v>88</v>
      </c>
    </row>
    <row r="15" spans="2:5">
      <c r="B15" t="s">
        <v>22</v>
      </c>
      <c r="C15" t="s">
        <v>81</v>
      </c>
      <c r="D15" t="s">
        <v>86</v>
      </c>
      <c r="E15" t="s">
        <v>90</v>
      </c>
    </row>
    <row r="16" spans="2:5">
      <c r="B16" t="s">
        <v>23</v>
      </c>
      <c r="C16" t="s">
        <v>82</v>
      </c>
      <c r="D16" t="s">
        <v>86</v>
      </c>
      <c r="E16" t="s">
        <v>89</v>
      </c>
    </row>
    <row r="17" spans="2:9">
      <c r="B17" t="s">
        <v>24</v>
      </c>
      <c r="C17" t="s">
        <v>83</v>
      </c>
      <c r="D17" t="s">
        <v>87</v>
      </c>
      <c r="E17" t="s">
        <v>93</v>
      </c>
    </row>
    <row r="20" spans="2:9">
      <c r="D20" s="3" t="s">
        <v>25</v>
      </c>
      <c r="E20" s="4" t="s">
        <v>0</v>
      </c>
      <c r="F20" s="4"/>
      <c r="G20" s="4"/>
      <c r="H20" s="4"/>
      <c r="I20" s="4"/>
    </row>
    <row r="21" spans="2:9">
      <c r="D21" s="3"/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</row>
    <row r="22" spans="2:9">
      <c r="D22" s="1" t="s">
        <v>17</v>
      </c>
      <c r="E22">
        <v>0.5</v>
      </c>
      <c r="F22">
        <v>0.6</v>
      </c>
      <c r="G22">
        <v>0.6</v>
      </c>
      <c r="H22">
        <v>0.5</v>
      </c>
      <c r="I22">
        <v>1</v>
      </c>
    </row>
    <row r="23" spans="2:9">
      <c r="D23" s="1" t="s">
        <v>18</v>
      </c>
      <c r="E23">
        <v>0.5</v>
      </c>
      <c r="F23">
        <v>0.8</v>
      </c>
      <c r="G23">
        <v>0.4</v>
      </c>
      <c r="H23">
        <v>0.5</v>
      </c>
      <c r="I23">
        <v>1</v>
      </c>
    </row>
    <row r="24" spans="2:9">
      <c r="D24" s="1" t="s">
        <v>26</v>
      </c>
      <c r="E24">
        <v>0.7</v>
      </c>
      <c r="F24">
        <v>0.6</v>
      </c>
      <c r="G24">
        <v>1</v>
      </c>
      <c r="H24">
        <v>0.7</v>
      </c>
      <c r="I24">
        <v>1</v>
      </c>
    </row>
    <row r="25" spans="2:9">
      <c r="D25" s="1" t="s">
        <v>27</v>
      </c>
      <c r="E25">
        <v>0.3</v>
      </c>
      <c r="F25">
        <v>1</v>
      </c>
      <c r="G25">
        <v>0.4</v>
      </c>
      <c r="H25">
        <v>0.3</v>
      </c>
      <c r="I25">
        <v>1</v>
      </c>
    </row>
    <row r="26" spans="2:9">
      <c r="D26" s="1" t="s">
        <v>28</v>
      </c>
      <c r="E26">
        <v>0.3</v>
      </c>
      <c r="F26">
        <v>0.8</v>
      </c>
      <c r="G26">
        <v>0.6</v>
      </c>
      <c r="H26">
        <v>0.3</v>
      </c>
      <c r="I26">
        <v>1</v>
      </c>
    </row>
    <row r="27" spans="2:9">
      <c r="D27" s="1" t="s">
        <v>29</v>
      </c>
      <c r="E27">
        <v>0.7</v>
      </c>
      <c r="F27">
        <v>1</v>
      </c>
      <c r="G27">
        <v>0.4</v>
      </c>
      <c r="H27">
        <v>0.7</v>
      </c>
      <c r="I27">
        <v>1</v>
      </c>
    </row>
    <row r="28" spans="2:9">
      <c r="D28" s="1"/>
    </row>
    <row r="30" spans="2:9">
      <c r="C30" s="2" t="s">
        <v>30</v>
      </c>
      <c r="D30">
        <f>E22</f>
        <v>0.5</v>
      </c>
      <c r="E30">
        <f>F22</f>
        <v>0.6</v>
      </c>
      <c r="F30">
        <f t="shared" ref="F30:H30" si="0">G22</f>
        <v>0.6</v>
      </c>
      <c r="G30">
        <f t="shared" si="0"/>
        <v>0.5</v>
      </c>
      <c r="H30">
        <f t="shared" si="0"/>
        <v>1</v>
      </c>
    </row>
    <row r="31" spans="2:9">
      <c r="D31">
        <f>E23</f>
        <v>0.5</v>
      </c>
      <c r="E31">
        <f>F23</f>
        <v>0.8</v>
      </c>
      <c r="F31">
        <f t="shared" ref="F31:H31" si="1">G23</f>
        <v>0.4</v>
      </c>
      <c r="G31">
        <f t="shared" si="1"/>
        <v>0.5</v>
      </c>
      <c r="H31">
        <f t="shared" si="1"/>
        <v>1</v>
      </c>
    </row>
    <row r="32" spans="2:9">
      <c r="D32">
        <f t="shared" ref="D32:H35" si="2">E24</f>
        <v>0.7</v>
      </c>
      <c r="E32">
        <f t="shared" si="2"/>
        <v>0.6</v>
      </c>
      <c r="F32">
        <f t="shared" si="2"/>
        <v>1</v>
      </c>
      <c r="G32">
        <f t="shared" si="2"/>
        <v>0.7</v>
      </c>
      <c r="H32">
        <f t="shared" si="2"/>
        <v>1</v>
      </c>
    </row>
    <row r="33" spans="3:10">
      <c r="D33">
        <f t="shared" si="2"/>
        <v>0.3</v>
      </c>
      <c r="E33">
        <f t="shared" si="2"/>
        <v>1</v>
      </c>
      <c r="F33">
        <f t="shared" si="2"/>
        <v>0.4</v>
      </c>
      <c r="G33">
        <f t="shared" si="2"/>
        <v>0.3</v>
      </c>
      <c r="H33">
        <f t="shared" si="2"/>
        <v>1</v>
      </c>
    </row>
    <row r="34" spans="3:10">
      <c r="D34">
        <f t="shared" si="2"/>
        <v>0.3</v>
      </c>
      <c r="E34">
        <f t="shared" si="2"/>
        <v>0.8</v>
      </c>
      <c r="F34">
        <f t="shared" si="2"/>
        <v>0.6</v>
      </c>
      <c r="G34">
        <f t="shared" si="2"/>
        <v>0.3</v>
      </c>
      <c r="H34">
        <f t="shared" si="2"/>
        <v>1</v>
      </c>
    </row>
    <row r="35" spans="3:10">
      <c r="D35">
        <f t="shared" si="2"/>
        <v>0.7</v>
      </c>
      <c r="E35">
        <f t="shared" si="2"/>
        <v>1</v>
      </c>
      <c r="F35">
        <f t="shared" si="2"/>
        <v>0.4</v>
      </c>
      <c r="G35">
        <f t="shared" si="2"/>
        <v>0.7</v>
      </c>
      <c r="H35">
        <f t="shared" si="2"/>
        <v>1</v>
      </c>
    </row>
    <row r="37" spans="3:10">
      <c r="C37" s="2" t="s">
        <v>31</v>
      </c>
      <c r="D37">
        <f>SQRT(D30^2 + E30^2 + F30^2 + G30^2 +H30^2)</f>
        <v>1.489966442575134</v>
      </c>
      <c r="F37" s="2" t="s">
        <v>32</v>
      </c>
      <c r="G37">
        <f>SQRT(D31^2 + E31^2 + F31^2 + G31^2 +H31^2)</f>
        <v>1.5165750888103102</v>
      </c>
      <c r="I37" s="2" t="s">
        <v>33</v>
      </c>
      <c r="J37">
        <f>SQRT(D32^2 + E32^2 + F32^2 + G32^2 +H32^2)</f>
        <v>1.8275666882497066</v>
      </c>
    </row>
    <row r="38" spans="3:10">
      <c r="C38" s="2" t="s">
        <v>34</v>
      </c>
      <c r="D38">
        <f>D30/D37</f>
        <v>0.33557802760701216</v>
      </c>
      <c r="F38" s="2" t="s">
        <v>39</v>
      </c>
      <c r="G38">
        <f>D31/G37</f>
        <v>0.32969023669789349</v>
      </c>
      <c r="I38" s="2" t="s">
        <v>40</v>
      </c>
      <c r="J38">
        <f>D32/J37</f>
        <v>0.38302295861520791</v>
      </c>
    </row>
    <row r="39" spans="3:10">
      <c r="C39" s="2" t="s">
        <v>35</v>
      </c>
      <c r="D39">
        <f>E30/D37</f>
        <v>0.40269363312841455</v>
      </c>
      <c r="F39" s="2" t="s">
        <v>41</v>
      </c>
      <c r="G39">
        <f>E31/G37</f>
        <v>0.52750437871662958</v>
      </c>
      <c r="I39" s="2" t="s">
        <v>44</v>
      </c>
      <c r="J39">
        <f>E32/J37</f>
        <v>0.32830539309874968</v>
      </c>
    </row>
    <row r="40" spans="3:10">
      <c r="C40" s="2" t="s">
        <v>36</v>
      </c>
      <c r="D40">
        <f>F30/D37</f>
        <v>0.40269363312841455</v>
      </c>
      <c r="F40" s="2" t="s">
        <v>42</v>
      </c>
      <c r="G40">
        <f>F31/G37</f>
        <v>0.26375218935831479</v>
      </c>
      <c r="I40" s="2" t="s">
        <v>46</v>
      </c>
      <c r="J40">
        <f>F32/J37</f>
        <v>0.54717565516458277</v>
      </c>
    </row>
    <row r="41" spans="3:10">
      <c r="C41" s="2" t="s">
        <v>37</v>
      </c>
      <c r="D41">
        <f>G30/D37</f>
        <v>0.33557802760701216</v>
      </c>
      <c r="F41" s="2" t="s">
        <v>43</v>
      </c>
      <c r="G41">
        <f>G31/G37</f>
        <v>0.32969023669789349</v>
      </c>
      <c r="I41" s="2" t="s">
        <v>45</v>
      </c>
      <c r="J41">
        <f>G32/J37</f>
        <v>0.38302295861520791</v>
      </c>
    </row>
    <row r="42" spans="3:10">
      <c r="C42" s="2" t="s">
        <v>38</v>
      </c>
      <c r="D42">
        <f>H30/D37</f>
        <v>0.67115605521402433</v>
      </c>
      <c r="F42" s="2" t="s">
        <v>54</v>
      </c>
      <c r="G42">
        <f>H31/G37</f>
        <v>0.65938047339578698</v>
      </c>
      <c r="I42" s="2" t="s">
        <v>47</v>
      </c>
      <c r="J42">
        <f>H32/J37</f>
        <v>0.54717565516458277</v>
      </c>
    </row>
    <row r="44" spans="3:10">
      <c r="C44" s="2" t="s">
        <v>48</v>
      </c>
      <c r="D44">
        <f>SQRT(D33^2 + E33^2 + F33^2 + G33^2 +H33^2)</f>
        <v>1.5297058540778354</v>
      </c>
      <c r="F44" s="2" t="s">
        <v>61</v>
      </c>
      <c r="G44">
        <f>SQRT(D34^2 + E34^2 + F34^2 + G34^2 +H34^2)</f>
        <v>1.4764823060233401</v>
      </c>
      <c r="I44" s="2" t="s">
        <v>60</v>
      </c>
      <c r="J44">
        <f>SQRT(D35^2 + E35^2 + F35^2 + G35^2 +H35^2)</f>
        <v>1.772004514666935</v>
      </c>
    </row>
    <row r="45" spans="3:10">
      <c r="C45" s="2" t="s">
        <v>49</v>
      </c>
      <c r="D45">
        <f>D33/D44</f>
        <v>0.19611613513818402</v>
      </c>
      <c r="F45" s="2" t="s">
        <v>55</v>
      </c>
      <c r="G45">
        <f>D34/G44</f>
        <v>0.2031856384435789</v>
      </c>
      <c r="I45" s="2" t="s">
        <v>62</v>
      </c>
      <c r="J45">
        <f>D35/J44</f>
        <v>0.3950328535881702</v>
      </c>
    </row>
    <row r="46" spans="3:10">
      <c r="C46" s="2" t="s">
        <v>50</v>
      </c>
      <c r="D46">
        <f>E33/D44</f>
        <v>0.65372045046061344</v>
      </c>
      <c r="F46" s="2" t="s">
        <v>56</v>
      </c>
      <c r="G46">
        <f>E34/G44</f>
        <v>0.54182836918287713</v>
      </c>
      <c r="I46" s="2" t="s">
        <v>63</v>
      </c>
      <c r="J46">
        <f>E35/J44</f>
        <v>0.56433264798310034</v>
      </c>
    </row>
    <row r="47" spans="3:10">
      <c r="C47" s="2" t="s">
        <v>51</v>
      </c>
      <c r="D47">
        <f>F33/D44</f>
        <v>0.26148818018424541</v>
      </c>
      <c r="F47" s="2" t="s">
        <v>57</v>
      </c>
      <c r="G47">
        <f>F34/G44</f>
        <v>0.4063712768871578</v>
      </c>
      <c r="I47" s="2" t="s">
        <v>64</v>
      </c>
      <c r="J47">
        <f>F35/J44</f>
        <v>0.22573305919324016</v>
      </c>
    </row>
    <row r="48" spans="3:10">
      <c r="C48" s="2" t="s">
        <v>52</v>
      </c>
      <c r="D48">
        <f>G33/D44</f>
        <v>0.19611613513818402</v>
      </c>
      <c r="F48" s="2" t="s">
        <v>58</v>
      </c>
      <c r="G48">
        <f>G34/G44</f>
        <v>0.2031856384435789</v>
      </c>
      <c r="I48" s="2" t="s">
        <v>65</v>
      </c>
      <c r="J48">
        <f>G35/J44</f>
        <v>0.3950328535881702</v>
      </c>
    </row>
    <row r="49" spans="3:10">
      <c r="C49" s="2" t="s">
        <v>53</v>
      </c>
      <c r="D49">
        <f>H33/D44</f>
        <v>0.65372045046061344</v>
      </c>
      <c r="F49" s="2" t="s">
        <v>59</v>
      </c>
      <c r="G49">
        <f>H34/G44</f>
        <v>0.67728546147859636</v>
      </c>
      <c r="I49" s="2" t="s">
        <v>66</v>
      </c>
      <c r="J49">
        <f>H35/J44</f>
        <v>0.56433264798310034</v>
      </c>
    </row>
    <row r="52" spans="3:10">
      <c r="C52" s="2" t="s">
        <v>67</v>
      </c>
    </row>
    <row r="53" spans="3:10">
      <c r="D53">
        <f>D38</f>
        <v>0.33557802760701216</v>
      </c>
      <c r="E53">
        <f>D39</f>
        <v>0.40269363312841455</v>
      </c>
      <c r="F53">
        <f>D40</f>
        <v>0.40269363312841455</v>
      </c>
      <c r="G53">
        <f>D41</f>
        <v>0.33557802760701216</v>
      </c>
      <c r="H53">
        <f>D42</f>
        <v>0.67115605521402433</v>
      </c>
    </row>
    <row r="54" spans="3:10">
      <c r="D54">
        <f>G38</f>
        <v>0.32969023669789349</v>
      </c>
      <c r="E54">
        <f>G39</f>
        <v>0.52750437871662958</v>
      </c>
      <c r="F54">
        <f>G40</f>
        <v>0.26375218935831479</v>
      </c>
      <c r="G54">
        <f>G41</f>
        <v>0.32969023669789349</v>
      </c>
      <c r="H54">
        <f>G42</f>
        <v>0.65938047339578698</v>
      </c>
    </row>
    <row r="55" spans="3:10">
      <c r="D55">
        <f>J38</f>
        <v>0.38302295861520791</v>
      </c>
      <c r="E55">
        <f>J39</f>
        <v>0.32830539309874968</v>
      </c>
      <c r="F55">
        <f>J40</f>
        <v>0.54717565516458277</v>
      </c>
      <c r="G55">
        <f>J41</f>
        <v>0.38302295861520791</v>
      </c>
      <c r="H55">
        <f>J42</f>
        <v>0.54717565516458277</v>
      </c>
    </row>
    <row r="56" spans="3:10">
      <c r="D56">
        <f>D45</f>
        <v>0.19611613513818402</v>
      </c>
      <c r="E56">
        <f>D46</f>
        <v>0.65372045046061344</v>
      </c>
      <c r="F56">
        <f>D47</f>
        <v>0.26148818018424541</v>
      </c>
      <c r="G56">
        <f>D48</f>
        <v>0.19611613513818402</v>
      </c>
      <c r="H56">
        <f>D49</f>
        <v>0.65372045046061344</v>
      </c>
    </row>
    <row r="57" spans="3:10">
      <c r="D57">
        <f>G45</f>
        <v>0.2031856384435789</v>
      </c>
      <c r="E57">
        <f>G46</f>
        <v>0.54182836918287713</v>
      </c>
      <c r="F57">
        <f>G47</f>
        <v>0.4063712768871578</v>
      </c>
      <c r="G57">
        <f>G48</f>
        <v>0.2031856384435789</v>
      </c>
      <c r="H57">
        <f>G49</f>
        <v>0.67728546147859636</v>
      </c>
    </row>
    <row r="58" spans="3:10">
      <c r="D58">
        <f>J45</f>
        <v>0.3950328535881702</v>
      </c>
      <c r="E58">
        <f>J46</f>
        <v>0.56433264798310034</v>
      </c>
      <c r="F58">
        <f>J47</f>
        <v>0.22573305919324016</v>
      </c>
      <c r="G58">
        <f>J48</f>
        <v>0.3950328535881702</v>
      </c>
      <c r="H58">
        <f>J49</f>
        <v>0.56433264798310034</v>
      </c>
    </row>
    <row r="60" spans="3:10">
      <c r="C60" t="s">
        <v>68</v>
      </c>
      <c r="D60">
        <f>D53*$D$5</f>
        <v>6.711560552140243E-2</v>
      </c>
      <c r="E60">
        <f>E53*$D$6</f>
        <v>0.10067340828210364</v>
      </c>
      <c r="F60">
        <f>F53*$D$7</f>
        <v>6.0404044969262181E-2</v>
      </c>
      <c r="G60">
        <f>G53*$D$8</f>
        <v>8.3894506901753041E-2</v>
      </c>
      <c r="H60">
        <f>H53*$D$9</f>
        <v>0.10067340828210365</v>
      </c>
    </row>
    <row r="61" spans="3:10">
      <c r="D61">
        <f t="shared" ref="D61:D65" si="3">D54*$D$5</f>
        <v>6.5938047339578698E-2</v>
      </c>
      <c r="E61">
        <f t="shared" ref="E61:E65" si="4">E54*$D$6</f>
        <v>0.1318760946791574</v>
      </c>
      <c r="F61">
        <f t="shared" ref="F61:F65" si="5">F54*$D$7</f>
        <v>3.9562828403747217E-2</v>
      </c>
      <c r="G61">
        <f t="shared" ref="G61:G65" si="6">G54*$D$8</f>
        <v>8.2422559174473373E-2</v>
      </c>
      <c r="H61">
        <f t="shared" ref="H61:H65" si="7">H54*$D$9</f>
        <v>9.8907071009368047E-2</v>
      </c>
    </row>
    <row r="62" spans="3:10">
      <c r="D62">
        <f t="shared" si="3"/>
        <v>7.6604591723041585E-2</v>
      </c>
      <c r="E62">
        <f t="shared" si="4"/>
        <v>8.2076348274687419E-2</v>
      </c>
      <c r="F62">
        <f t="shared" si="5"/>
        <v>8.2076348274687419E-2</v>
      </c>
      <c r="G62">
        <f t="shared" si="6"/>
        <v>9.5755739653801977E-2</v>
      </c>
      <c r="H62">
        <f t="shared" si="7"/>
        <v>8.2076348274687419E-2</v>
      </c>
    </row>
    <row r="63" spans="3:10">
      <c r="D63">
        <f t="shared" si="3"/>
        <v>3.9223227027636809E-2</v>
      </c>
      <c r="E63">
        <f t="shared" si="4"/>
        <v>0.16343011261515336</v>
      </c>
      <c r="F63">
        <f t="shared" si="5"/>
        <v>3.9223227027636809E-2</v>
      </c>
      <c r="G63">
        <f t="shared" si="6"/>
        <v>4.9029033784546004E-2</v>
      </c>
      <c r="H63">
        <f t="shared" si="7"/>
        <v>9.8058067569092008E-2</v>
      </c>
    </row>
    <row r="64" spans="3:10">
      <c r="D64">
        <f t="shared" si="3"/>
        <v>4.0637127688715781E-2</v>
      </c>
      <c r="E64">
        <f t="shared" si="4"/>
        <v>0.13545709229571928</v>
      </c>
      <c r="F64">
        <f t="shared" si="5"/>
        <v>6.0955691533073668E-2</v>
      </c>
      <c r="G64">
        <f t="shared" si="6"/>
        <v>5.0796409610894724E-2</v>
      </c>
      <c r="H64">
        <f t="shared" si="7"/>
        <v>0.10159281922178945</v>
      </c>
    </row>
    <row r="65" spans="3:8">
      <c r="D65">
        <f t="shared" si="3"/>
        <v>7.9006570717634048E-2</v>
      </c>
      <c r="E65">
        <f t="shared" si="4"/>
        <v>0.14108316199577509</v>
      </c>
      <c r="F65">
        <f t="shared" si="5"/>
        <v>3.3859958878986025E-2</v>
      </c>
      <c r="G65">
        <f t="shared" si="6"/>
        <v>9.8758213397042549E-2</v>
      </c>
      <c r="H65">
        <f t="shared" si="7"/>
        <v>8.4649897197465046E-2</v>
      </c>
    </row>
    <row r="67" spans="3:8">
      <c r="C67" s="4" t="s">
        <v>69</v>
      </c>
      <c r="D67" s="4"/>
      <c r="E67" s="4"/>
      <c r="F67" s="4"/>
    </row>
    <row r="68" spans="3:8">
      <c r="C68" s="3" t="s">
        <v>25</v>
      </c>
      <c r="D68" s="1" t="s">
        <v>70</v>
      </c>
      <c r="E68" s="1" t="s">
        <v>72</v>
      </c>
      <c r="F68" s="3" t="s">
        <v>75</v>
      </c>
    </row>
    <row r="69" spans="3:8">
      <c r="C69" s="3"/>
      <c r="D69" s="1" t="s">
        <v>71</v>
      </c>
      <c r="E69" s="1" t="s">
        <v>73</v>
      </c>
      <c r="F69" s="3"/>
    </row>
    <row r="70" spans="3:8">
      <c r="C70" t="s">
        <v>74</v>
      </c>
      <c r="D70">
        <f>D60+E60+F60</f>
        <v>0.22819305877276827</v>
      </c>
      <c r="E70">
        <f>G60+H60</f>
        <v>0.18456791518385668</v>
      </c>
      <c r="F70">
        <f>D70-E70</f>
        <v>4.3625143588911591E-2</v>
      </c>
    </row>
    <row r="71" spans="3:8">
      <c r="C71" t="s">
        <v>18</v>
      </c>
      <c r="D71">
        <f t="shared" ref="D71:D75" si="8">D61+E61+F61</f>
        <v>0.23737697042248332</v>
      </c>
      <c r="E71">
        <f t="shared" ref="E71:E75" si="9">G61+H61</f>
        <v>0.18132963018384141</v>
      </c>
      <c r="F71">
        <f>D71-E71</f>
        <v>5.6047340238641913E-2</v>
      </c>
    </row>
    <row r="72" spans="3:8">
      <c r="C72" t="s">
        <v>26</v>
      </c>
      <c r="D72">
        <f t="shared" si="8"/>
        <v>0.24075728827241644</v>
      </c>
      <c r="E72">
        <f t="shared" si="9"/>
        <v>0.1778320879284894</v>
      </c>
      <c r="F72">
        <f t="shared" ref="F72:F75" si="10">D72-E72</f>
        <v>6.292520034392704E-2</v>
      </c>
    </row>
    <row r="73" spans="3:8">
      <c r="C73" t="s">
        <v>27</v>
      </c>
      <c r="D73">
        <f t="shared" si="8"/>
        <v>0.24187656667042698</v>
      </c>
      <c r="E73">
        <f t="shared" si="9"/>
        <v>0.14708710135363801</v>
      </c>
      <c r="F73">
        <f t="shared" si="10"/>
        <v>9.4789465316788973E-2</v>
      </c>
    </row>
    <row r="74" spans="3:8">
      <c r="C74" t="s">
        <v>28</v>
      </c>
      <c r="D74">
        <f t="shared" si="8"/>
        <v>0.23704991151750873</v>
      </c>
      <c r="E74">
        <f t="shared" si="9"/>
        <v>0.15238922883268419</v>
      </c>
      <c r="F74">
        <f t="shared" si="10"/>
        <v>8.4660682684824545E-2</v>
      </c>
    </row>
    <row r="75" spans="3:8">
      <c r="C75" t="s">
        <v>29</v>
      </c>
      <c r="D75">
        <f t="shared" si="8"/>
        <v>0.25394969159239517</v>
      </c>
      <c r="E75">
        <f t="shared" si="9"/>
        <v>0.1834081105945076</v>
      </c>
      <c r="F75">
        <f t="shared" si="10"/>
        <v>7.0541580997887571E-2</v>
      </c>
    </row>
    <row r="77" spans="3:8">
      <c r="C77" t="s">
        <v>76</v>
      </c>
    </row>
    <row r="78" spans="3:8">
      <c r="C78" s="1" t="s">
        <v>25</v>
      </c>
      <c r="D78" s="1" t="s">
        <v>75</v>
      </c>
      <c r="E78" s="1" t="s">
        <v>77</v>
      </c>
    </row>
    <row r="79" spans="3:8">
      <c r="C79" t="s">
        <v>17</v>
      </c>
      <c r="D79">
        <f t="shared" ref="D79:D84" si="11">F70</f>
        <v>4.3625143588911591E-2</v>
      </c>
      <c r="E79">
        <f>RANK(D79,$D$79:$D$84)</f>
        <v>6</v>
      </c>
    </row>
    <row r="80" spans="3:8">
      <c r="C80" t="s">
        <v>18</v>
      </c>
      <c r="D80">
        <f t="shared" si="11"/>
        <v>5.6047340238641913E-2</v>
      </c>
      <c r="E80">
        <f t="shared" ref="E80:E84" si="12">RANK(D80,$D$79:$D$84)</f>
        <v>5</v>
      </c>
    </row>
    <row r="81" spans="3:5">
      <c r="C81" t="s">
        <v>26</v>
      </c>
      <c r="D81">
        <f t="shared" si="11"/>
        <v>6.292520034392704E-2</v>
      </c>
      <c r="E81">
        <f t="shared" si="12"/>
        <v>4</v>
      </c>
    </row>
    <row r="82" spans="3:5">
      <c r="C82" t="s">
        <v>27</v>
      </c>
      <c r="D82">
        <f t="shared" si="11"/>
        <v>9.4789465316788973E-2</v>
      </c>
      <c r="E82">
        <f t="shared" si="12"/>
        <v>1</v>
      </c>
    </row>
    <row r="83" spans="3:5">
      <c r="C83" t="s">
        <v>28</v>
      </c>
      <c r="D83">
        <f t="shared" si="11"/>
        <v>8.4660682684824545E-2</v>
      </c>
      <c r="E83">
        <f t="shared" si="12"/>
        <v>2</v>
      </c>
    </row>
    <row r="84" spans="3:5">
      <c r="C84" t="s">
        <v>29</v>
      </c>
      <c r="D84">
        <f t="shared" si="11"/>
        <v>7.0541580997887571E-2</v>
      </c>
      <c r="E84">
        <f t="shared" si="12"/>
        <v>3</v>
      </c>
    </row>
  </sheetData>
  <mergeCells count="5">
    <mergeCell ref="D20:D21"/>
    <mergeCell ref="E20:I20"/>
    <mergeCell ref="C68:C69"/>
    <mergeCell ref="F68:F69"/>
    <mergeCell ref="C67:F6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2020-02-10T14:12:55Z</dcterms:created>
  <dcterms:modified xsi:type="dcterms:W3CDTF">2020-02-12T14:41:17Z</dcterms:modified>
</cp:coreProperties>
</file>