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280" windowHeight="12270"/>
  </bookViews>
  <sheets>
    <sheet name="Analog" sheetId="15" r:id="rId1"/>
    <sheet name="Digital" sheetId="14" r:id="rId2"/>
  </sheets>
  <calcPr calcId="125725"/>
</workbook>
</file>

<file path=xl/calcChain.xml><?xml version="1.0" encoding="utf-8"?>
<calcChain xmlns="http://schemas.openxmlformats.org/spreadsheetml/2006/main">
  <c r="AJ22" i="14"/>
  <c r="AF3"/>
  <c r="AJ2"/>
  <c r="BC17" i="15" l="1"/>
  <c r="BC19" s="1"/>
  <c r="AE31"/>
  <c r="AD43"/>
  <c r="AC43"/>
  <c r="AB43"/>
  <c r="AA43"/>
  <c r="Y43"/>
  <c r="X43"/>
  <c r="W43"/>
  <c r="V43"/>
  <c r="AG42"/>
  <c r="AF42"/>
  <c r="AE42"/>
  <c r="AD42"/>
  <c r="AC42"/>
  <c r="AB42"/>
  <c r="AA42"/>
  <c r="Y42"/>
  <c r="X42"/>
  <c r="W42"/>
  <c r="V42"/>
  <c r="U42"/>
  <c r="T42"/>
  <c r="S42"/>
  <c r="AI41"/>
  <c r="AH41"/>
  <c r="AG41"/>
  <c r="AF41"/>
  <c r="AE41"/>
  <c r="AD41"/>
  <c r="AC41"/>
  <c r="AB41"/>
  <c r="AA41"/>
  <c r="Y41"/>
  <c r="X41"/>
  <c r="W41"/>
  <c r="V41"/>
  <c r="U41"/>
  <c r="T41"/>
  <c r="S41"/>
  <c r="R41"/>
  <c r="Q41"/>
  <c r="AK40"/>
  <c r="AJ40"/>
  <c r="AI40"/>
  <c r="AH40"/>
  <c r="AG40"/>
  <c r="AF40"/>
  <c r="AE40"/>
  <c r="AD40"/>
  <c r="AC40"/>
  <c r="AB40"/>
  <c r="AA40"/>
  <c r="Y40"/>
  <c r="X40"/>
  <c r="W40"/>
  <c r="V40"/>
  <c r="U40"/>
  <c r="T40"/>
  <c r="S40"/>
  <c r="R40"/>
  <c r="Q40"/>
  <c r="P40"/>
  <c r="O40"/>
  <c r="AL39"/>
  <c r="AK39"/>
  <c r="AJ39"/>
  <c r="AI39"/>
  <c r="AH39"/>
  <c r="AG39"/>
  <c r="AF39"/>
  <c r="AE39"/>
  <c r="AD39"/>
  <c r="AC39"/>
  <c r="AB39"/>
  <c r="AA39"/>
  <c r="Y39"/>
  <c r="X39"/>
  <c r="W39"/>
  <c r="V39"/>
  <c r="U39"/>
  <c r="T39"/>
  <c r="S39"/>
  <c r="R39"/>
  <c r="Q39"/>
  <c r="P39"/>
  <c r="O39"/>
  <c r="N39"/>
  <c r="AN38"/>
  <c r="AM38"/>
  <c r="AL38"/>
  <c r="AK38"/>
  <c r="AJ38"/>
  <c r="AI38"/>
  <c r="AH38"/>
  <c r="AG38"/>
  <c r="AF38"/>
  <c r="AE38"/>
  <c r="AD38"/>
  <c r="AC38"/>
  <c r="AB38"/>
  <c r="AA38"/>
  <c r="Y38"/>
  <c r="X38"/>
  <c r="W38"/>
  <c r="V38"/>
  <c r="U38"/>
  <c r="T38"/>
  <c r="S38"/>
  <c r="R38"/>
  <c r="Q38"/>
  <c r="P38"/>
  <c r="O38"/>
  <c r="N38"/>
  <c r="M38"/>
  <c r="L38"/>
  <c r="AO37"/>
  <c r="AN37"/>
  <c r="AM37"/>
  <c r="AL37"/>
  <c r="AK37"/>
  <c r="AJ37"/>
  <c r="AI37"/>
  <c r="AH37"/>
  <c r="AG37"/>
  <c r="AF37"/>
  <c r="AE37"/>
  <c r="AD37"/>
  <c r="AC37"/>
  <c r="AB37"/>
  <c r="AA37"/>
  <c r="Y37"/>
  <c r="X37"/>
  <c r="W37"/>
  <c r="V37"/>
  <c r="U37"/>
  <c r="T37"/>
  <c r="S37"/>
  <c r="R37"/>
  <c r="Q37"/>
  <c r="P37"/>
  <c r="O37"/>
  <c r="N37"/>
  <c r="M37"/>
  <c r="L37"/>
  <c r="K37"/>
  <c r="AO36"/>
  <c r="AN36"/>
  <c r="AM36"/>
  <c r="AL36"/>
  <c r="AK36"/>
  <c r="AJ36"/>
  <c r="AI36"/>
  <c r="AH36"/>
  <c r="AG36"/>
  <c r="AF36"/>
  <c r="AE36"/>
  <c r="AD36"/>
  <c r="AC36"/>
  <c r="AB36"/>
  <c r="AA36"/>
  <c r="Y36"/>
  <c r="X36"/>
  <c r="W36"/>
  <c r="V36"/>
  <c r="U36"/>
  <c r="T36"/>
  <c r="S36"/>
  <c r="R36"/>
  <c r="Q36"/>
  <c r="P36"/>
  <c r="O36"/>
  <c r="N36"/>
  <c r="M36"/>
  <c r="L36"/>
  <c r="K36"/>
  <c r="AP35"/>
  <c r="AO35"/>
  <c r="AN35"/>
  <c r="AM35"/>
  <c r="AL35"/>
  <c r="AK35"/>
  <c r="AJ35"/>
  <c r="AI35"/>
  <c r="AH35"/>
  <c r="AG35"/>
  <c r="AF35"/>
  <c r="AE35"/>
  <c r="AD35"/>
  <c r="AC35"/>
  <c r="AB35"/>
  <c r="AA35"/>
  <c r="Y35"/>
  <c r="X35"/>
  <c r="W35"/>
  <c r="V35"/>
  <c r="U35"/>
  <c r="T35"/>
  <c r="S35"/>
  <c r="R35"/>
  <c r="Q35"/>
  <c r="P35"/>
  <c r="O35"/>
  <c r="N35"/>
  <c r="M35"/>
  <c r="L35"/>
  <c r="K35"/>
  <c r="J35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Y34"/>
  <c r="X34"/>
  <c r="W34"/>
  <c r="V34"/>
  <c r="U34"/>
  <c r="T34"/>
  <c r="S34"/>
  <c r="R34"/>
  <c r="Q34"/>
  <c r="P34"/>
  <c r="O34"/>
  <c r="N34"/>
  <c r="M34"/>
  <c r="L34"/>
  <c r="K34"/>
  <c r="J34"/>
  <c r="I34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Y33"/>
  <c r="X33"/>
  <c r="W33"/>
  <c r="V33"/>
  <c r="U33"/>
  <c r="T33"/>
  <c r="S33"/>
  <c r="R33"/>
  <c r="Q33"/>
  <c r="P33"/>
  <c r="O33"/>
  <c r="N33"/>
  <c r="M33"/>
  <c r="L33"/>
  <c r="K33"/>
  <c r="J33"/>
  <c r="I33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Y32"/>
  <c r="X32"/>
  <c r="W32"/>
  <c r="V32"/>
  <c r="U32"/>
  <c r="T32"/>
  <c r="S32"/>
  <c r="R32"/>
  <c r="Q32"/>
  <c r="P32"/>
  <c r="O32"/>
  <c r="N32"/>
  <c r="M32"/>
  <c r="L32"/>
  <c r="K32"/>
  <c r="J32"/>
  <c r="I32"/>
  <c r="H32"/>
  <c r="AR31"/>
  <c r="AQ31"/>
  <c r="AP31"/>
  <c r="AO31"/>
  <c r="AN31"/>
  <c r="AM31"/>
  <c r="AL31"/>
  <c r="AK31"/>
  <c r="AJ31"/>
  <c r="AI31"/>
  <c r="AH31"/>
  <c r="AG31"/>
  <c r="AF31"/>
  <c r="AD31"/>
  <c r="AC31"/>
  <c r="AB31"/>
  <c r="AA31"/>
  <c r="Y31"/>
  <c r="X31"/>
  <c r="W31"/>
  <c r="V31"/>
  <c r="U31"/>
  <c r="T31"/>
  <c r="S31"/>
  <c r="R31"/>
  <c r="Q31"/>
  <c r="P31"/>
  <c r="O31"/>
  <c r="N31"/>
  <c r="M31"/>
  <c r="L31"/>
  <c r="K31"/>
  <c r="J31"/>
  <c r="I31"/>
  <c r="H31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Y30"/>
  <c r="X30"/>
  <c r="W30"/>
  <c r="V30"/>
  <c r="U30"/>
  <c r="T30"/>
  <c r="S30"/>
  <c r="R30"/>
  <c r="Q30"/>
  <c r="P30"/>
  <c r="O30"/>
  <c r="N30"/>
  <c r="M30"/>
  <c r="L30"/>
  <c r="K30"/>
  <c r="J30"/>
  <c r="I30"/>
  <c r="H30"/>
  <c r="G30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Y29"/>
  <c r="X29"/>
  <c r="W29"/>
  <c r="V29"/>
  <c r="U29"/>
  <c r="T29"/>
  <c r="S29"/>
  <c r="R29"/>
  <c r="Q29"/>
  <c r="P29"/>
  <c r="O29"/>
  <c r="N29"/>
  <c r="M29"/>
  <c r="L29"/>
  <c r="K29"/>
  <c r="J29"/>
  <c r="I29"/>
  <c r="H29"/>
  <c r="G29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Y28"/>
  <c r="X28"/>
  <c r="W28"/>
  <c r="V28"/>
  <c r="U28"/>
  <c r="T28"/>
  <c r="S28"/>
  <c r="R28"/>
  <c r="Q28"/>
  <c r="P28"/>
  <c r="O28"/>
  <c r="N28"/>
  <c r="M28"/>
  <c r="L28"/>
  <c r="K28"/>
  <c r="J28"/>
  <c r="I28"/>
  <c r="H28"/>
  <c r="G28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Y13"/>
  <c r="X13"/>
  <c r="W13"/>
  <c r="V13"/>
  <c r="U13"/>
  <c r="T13"/>
  <c r="S13"/>
  <c r="R13"/>
  <c r="Q13"/>
  <c r="P13"/>
  <c r="O13"/>
  <c r="N13"/>
  <c r="M13"/>
  <c r="L13"/>
  <c r="K13"/>
  <c r="J13"/>
  <c r="I13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Y12"/>
  <c r="X12"/>
  <c r="W12"/>
  <c r="V12"/>
  <c r="U12"/>
  <c r="T12"/>
  <c r="S12"/>
  <c r="R12"/>
  <c r="Q12"/>
  <c r="P12"/>
  <c r="O12"/>
  <c r="N12"/>
  <c r="M12"/>
  <c r="L12"/>
  <c r="K12"/>
  <c r="J12"/>
  <c r="I12"/>
  <c r="AP11"/>
  <c r="AO11"/>
  <c r="AN11"/>
  <c r="AM11"/>
  <c r="AL11"/>
  <c r="AK11"/>
  <c r="AJ11"/>
  <c r="AI11"/>
  <c r="AH11"/>
  <c r="AG11"/>
  <c r="AF11"/>
  <c r="AE11"/>
  <c r="AD11"/>
  <c r="AC11"/>
  <c r="AB11"/>
  <c r="AA11"/>
  <c r="Y11"/>
  <c r="X11"/>
  <c r="W11"/>
  <c r="V11"/>
  <c r="U11"/>
  <c r="T11"/>
  <c r="S11"/>
  <c r="R11"/>
  <c r="Q11"/>
  <c r="P11"/>
  <c r="O11"/>
  <c r="N11"/>
  <c r="M11"/>
  <c r="L11"/>
  <c r="K11"/>
  <c r="J11"/>
  <c r="AO10"/>
  <c r="AN10"/>
  <c r="AM10"/>
  <c r="AL10"/>
  <c r="AK10"/>
  <c r="AJ10"/>
  <c r="AI10"/>
  <c r="AH10"/>
  <c r="AG10"/>
  <c r="AF10"/>
  <c r="AE10"/>
  <c r="AD10"/>
  <c r="AC10"/>
  <c r="AB10"/>
  <c r="AA10"/>
  <c r="Y10"/>
  <c r="X10"/>
  <c r="W10"/>
  <c r="V10"/>
  <c r="U10"/>
  <c r="T10"/>
  <c r="S10"/>
  <c r="R10"/>
  <c r="Q10"/>
  <c r="P10"/>
  <c r="O10"/>
  <c r="N10"/>
  <c r="M10"/>
  <c r="L10"/>
  <c r="K10"/>
  <c r="AO9"/>
  <c r="AN9"/>
  <c r="AM9"/>
  <c r="AL9"/>
  <c r="AK9"/>
  <c r="AJ9"/>
  <c r="AI9"/>
  <c r="AH9"/>
  <c r="AG9"/>
  <c r="AF9"/>
  <c r="AE9"/>
  <c r="AD9"/>
  <c r="AC9"/>
  <c r="AB9"/>
  <c r="AA9"/>
  <c r="Y9"/>
  <c r="X9"/>
  <c r="W9"/>
  <c r="V9"/>
  <c r="U9"/>
  <c r="T9"/>
  <c r="S9"/>
  <c r="R9"/>
  <c r="Q9"/>
  <c r="P9"/>
  <c r="O9"/>
  <c r="N9"/>
  <c r="M9"/>
  <c r="L9"/>
  <c r="K9"/>
  <c r="AN8"/>
  <c r="AM8"/>
  <c r="AL8"/>
  <c r="AK8"/>
  <c r="AJ8"/>
  <c r="AI8"/>
  <c r="AH8"/>
  <c r="AG8"/>
  <c r="AF8"/>
  <c r="AE8"/>
  <c r="AD8"/>
  <c r="AC8"/>
  <c r="AB8"/>
  <c r="AA8"/>
  <c r="Y8"/>
  <c r="X8"/>
  <c r="W8"/>
  <c r="V8"/>
  <c r="U8"/>
  <c r="T8"/>
  <c r="S8"/>
  <c r="R8"/>
  <c r="Q8"/>
  <c r="P8"/>
  <c r="O8"/>
  <c r="N8"/>
  <c r="M8"/>
  <c r="L8"/>
  <c r="AL7"/>
  <c r="AK7"/>
  <c r="AJ7"/>
  <c r="AI7"/>
  <c r="AH7"/>
  <c r="AG7"/>
  <c r="AF7"/>
  <c r="AE7"/>
  <c r="AD7"/>
  <c r="AC7"/>
  <c r="AB7"/>
  <c r="AA7"/>
  <c r="Y7"/>
  <c r="X7"/>
  <c r="W7"/>
  <c r="V7"/>
  <c r="U7"/>
  <c r="T7"/>
  <c r="S7"/>
  <c r="R7"/>
  <c r="Q7"/>
  <c r="P7"/>
  <c r="O7"/>
  <c r="N7"/>
  <c r="AK6"/>
  <c r="AJ6"/>
  <c r="AI6"/>
  <c r="AH6"/>
  <c r="AG6"/>
  <c r="AF6"/>
  <c r="AE6"/>
  <c r="AD6"/>
  <c r="AC6"/>
  <c r="AB6"/>
  <c r="AA6"/>
  <c r="Y6"/>
  <c r="X6"/>
  <c r="W6"/>
  <c r="V6"/>
  <c r="U6"/>
  <c r="T6"/>
  <c r="S6"/>
  <c r="R6"/>
  <c r="Q6"/>
  <c r="P6"/>
  <c r="O6"/>
  <c r="AI5"/>
  <c r="AH5"/>
  <c r="AG5"/>
  <c r="AF5"/>
  <c r="AE5"/>
  <c r="AD5"/>
  <c r="AC5"/>
  <c r="AB5"/>
  <c r="AA5"/>
  <c r="Y5"/>
  <c r="X5"/>
  <c r="W5"/>
  <c r="V5"/>
  <c r="U5"/>
  <c r="T5"/>
  <c r="S5"/>
  <c r="R5"/>
  <c r="Q5"/>
  <c r="AG4"/>
  <c r="AF4"/>
  <c r="AE4"/>
  <c r="AD4"/>
  <c r="AC4"/>
  <c r="AB4"/>
  <c r="AA4"/>
  <c r="Y4"/>
  <c r="X4"/>
  <c r="W4"/>
  <c r="V4"/>
  <c r="U4"/>
  <c r="T4"/>
  <c r="S4"/>
  <c r="AD3"/>
  <c r="AC3"/>
  <c r="AB3"/>
  <c r="AA3"/>
  <c r="Y3"/>
  <c r="X3"/>
  <c r="W3"/>
  <c r="V3"/>
  <c r="BC20" l="1"/>
  <c r="BC26" s="1"/>
  <c r="BC30" s="1"/>
  <c r="BC21"/>
  <c r="BC42" s="1"/>
  <c r="BD46" s="1"/>
  <c r="BC46" l="1"/>
  <c r="AZ42" s="1"/>
  <c r="BC43"/>
  <c r="BD45"/>
  <c r="BC25"/>
  <c r="BC37"/>
  <c r="BC38"/>
  <c r="BD37"/>
  <c r="BD38"/>
  <c r="AZ36" l="1"/>
  <c r="AZ45"/>
  <c r="AZ44"/>
  <c r="AZ43"/>
  <c r="BC45"/>
  <c r="AY45" s="1"/>
  <c r="AY36"/>
  <c r="AY33"/>
  <c r="BD34"/>
  <c r="BC34"/>
  <c r="BC29"/>
  <c r="BC33"/>
  <c r="BD33"/>
  <c r="AZ34"/>
  <c r="AZ33"/>
  <c r="AZ35"/>
  <c r="AY34"/>
  <c r="AY35"/>
  <c r="AY28" l="1"/>
  <c r="AZ27"/>
  <c r="AY44"/>
  <c r="AY43"/>
  <c r="AY42"/>
  <c r="AZ26"/>
  <c r="AZ28"/>
  <c r="AY26"/>
  <c r="AZ25"/>
  <c r="AY27"/>
  <c r="AY25"/>
  <c r="AJ8" i="14" l="1"/>
  <c r="AJ9" l="1"/>
  <c r="AJ11"/>
  <c r="AJ12"/>
  <c r="V14" s="1"/>
  <c r="AJ10"/>
  <c r="AJ6" l="1"/>
  <c r="AL2" s="1"/>
  <c r="F11" s="1"/>
  <c r="I14"/>
  <c r="O14"/>
  <c r="S14"/>
  <c r="P15"/>
  <c r="R15"/>
  <c r="T15"/>
  <c r="V15"/>
  <c r="Z15"/>
  <c r="AB15"/>
  <c r="G16"/>
  <c r="I16"/>
  <c r="M16"/>
  <c r="O16"/>
  <c r="S16"/>
  <c r="J17"/>
  <c r="P17"/>
  <c r="R17"/>
  <c r="T17"/>
  <c r="V17"/>
  <c r="Z17"/>
  <c r="AB17"/>
  <c r="F14"/>
  <c r="N14"/>
  <c r="R14"/>
  <c r="Z14"/>
  <c r="AB14"/>
  <c r="G15"/>
  <c r="I15"/>
  <c r="M15"/>
  <c r="W15"/>
  <c r="Y15"/>
  <c r="F16"/>
  <c r="N16"/>
  <c r="P16"/>
  <c r="R16"/>
  <c r="V16"/>
  <c r="X16"/>
  <c r="Z16"/>
  <c r="G17"/>
  <c r="I17"/>
  <c r="K17"/>
  <c r="M17"/>
  <c r="E16"/>
  <c r="D15"/>
  <c r="D16"/>
  <c r="D17"/>
  <c r="E14"/>
  <c r="AL3" l="1"/>
  <c r="K6" s="1"/>
  <c r="AL5"/>
  <c r="AA8" s="1"/>
  <c r="AM2"/>
  <c r="P6" s="1"/>
  <c r="AL4"/>
  <c r="U7" s="1"/>
  <c r="F4"/>
  <c r="H5"/>
  <c r="E8"/>
  <c r="H6"/>
  <c r="D9"/>
  <c r="G5"/>
  <c r="H4"/>
  <c r="E4"/>
  <c r="E11"/>
  <c r="H9"/>
  <c r="E10"/>
  <c r="G10"/>
  <c r="E9"/>
  <c r="F8"/>
  <c r="D11"/>
  <c r="D8"/>
  <c r="G11"/>
  <c r="G9"/>
  <c r="H10"/>
  <c r="G7"/>
  <c r="G4"/>
  <c r="H11"/>
  <c r="D6"/>
  <c r="F7"/>
  <c r="H8"/>
  <c r="D4"/>
  <c r="F5"/>
  <c r="G8"/>
  <c r="D5"/>
  <c r="E5"/>
  <c r="F10"/>
  <c r="E7"/>
  <c r="F9"/>
  <c r="E6"/>
  <c r="H7"/>
  <c r="D10"/>
  <c r="D7"/>
  <c r="G6"/>
  <c r="F6"/>
  <c r="T5" l="1"/>
  <c r="K9"/>
  <c r="X5"/>
  <c r="Y6"/>
  <c r="AA5"/>
  <c r="AA7"/>
  <c r="AB8"/>
  <c r="Z9"/>
  <c r="Y9"/>
  <c r="AB10"/>
  <c r="AB11"/>
  <c r="AA10"/>
  <c r="AA6"/>
  <c r="Y11"/>
  <c r="Y7"/>
  <c r="X11"/>
  <c r="AB7"/>
  <c r="AA4"/>
  <c r="X9"/>
  <c r="X6"/>
  <c r="V11"/>
  <c r="Z4"/>
  <c r="Z11"/>
  <c r="AA9"/>
  <c r="Z7"/>
  <c r="AB5"/>
  <c r="Y4"/>
  <c r="Z10"/>
  <c r="X8"/>
  <c r="Z6"/>
  <c r="X4"/>
  <c r="Y10"/>
  <c r="AB9"/>
  <c r="X7"/>
  <c r="Z5"/>
  <c r="AA11"/>
  <c r="X10"/>
  <c r="Z8"/>
  <c r="AB6"/>
  <c r="Y5"/>
  <c r="Y8"/>
  <c r="AB4"/>
  <c r="U6"/>
  <c r="S9"/>
  <c r="J8"/>
  <c r="M7"/>
  <c r="V7"/>
  <c r="V5"/>
  <c r="U9"/>
  <c r="M10"/>
  <c r="L5"/>
  <c r="K4"/>
  <c r="L8"/>
  <c r="M6"/>
  <c r="T9"/>
  <c r="R7"/>
  <c r="R9"/>
  <c r="U8"/>
  <c r="S8"/>
  <c r="R10"/>
  <c r="T6"/>
  <c r="R6"/>
  <c r="S7"/>
  <c r="V10"/>
  <c r="S11"/>
  <c r="N7"/>
  <c r="L7"/>
  <c r="N8"/>
  <c r="M11"/>
  <c r="K5"/>
  <c r="N11"/>
  <c r="L6"/>
  <c r="J5"/>
  <c r="J7"/>
  <c r="M8"/>
  <c r="J6"/>
  <c r="K8"/>
  <c r="U5"/>
  <c r="P9"/>
  <c r="J11"/>
  <c r="M4"/>
  <c r="J9"/>
  <c r="N5"/>
  <c r="L10"/>
  <c r="K11"/>
  <c r="N4"/>
  <c r="J10"/>
  <c r="N6"/>
  <c r="J4"/>
  <c r="L4"/>
  <c r="N9"/>
  <c r="M5"/>
  <c r="N10"/>
  <c r="L11"/>
  <c r="M9"/>
  <c r="K10"/>
  <c r="L9"/>
  <c r="K7"/>
  <c r="T11"/>
  <c r="S6"/>
  <c r="S10"/>
  <c r="T10"/>
  <c r="U10"/>
  <c r="T7"/>
  <c r="R11"/>
  <c r="V9"/>
  <c r="U4"/>
  <c r="S4"/>
  <c r="U11"/>
  <c r="V6"/>
  <c r="R8"/>
  <c r="V4"/>
  <c r="R5"/>
  <c r="S5"/>
  <c r="R4"/>
  <c r="V8"/>
  <c r="T8"/>
  <c r="T4"/>
</calcChain>
</file>

<file path=xl/sharedStrings.xml><?xml version="1.0" encoding="utf-8"?>
<sst xmlns="http://schemas.openxmlformats.org/spreadsheetml/2006/main" count="55" uniqueCount="40">
  <si>
    <t>I</t>
  </si>
  <si>
    <t>II</t>
  </si>
  <si>
    <t>III</t>
  </si>
  <si>
    <t>IV</t>
  </si>
  <si>
    <t>Alarm</t>
  </si>
  <si>
    <t>PRESS AND HOLD F9 TO WATCH THE CLOCK IN REAL TIME</t>
  </si>
  <si>
    <t>Hour</t>
  </si>
  <si>
    <t>Minute</t>
  </si>
  <si>
    <t>Second</t>
  </si>
  <si>
    <t>Deg hr</t>
  </si>
  <si>
    <t>Deg min</t>
  </si>
  <si>
    <t>Rad hr</t>
  </si>
  <si>
    <t>Rad min</t>
  </si>
  <si>
    <t>from hr</t>
  </si>
  <si>
    <t>to hr</t>
  </si>
  <si>
    <t>from min</t>
  </si>
  <si>
    <t>to min</t>
  </si>
  <si>
    <t>Deg sec</t>
  </si>
  <si>
    <t>Rad sec</t>
  </si>
  <si>
    <t>From sec</t>
  </si>
  <si>
    <t>To sec</t>
  </si>
  <si>
    <t>to</t>
  </si>
  <si>
    <t>from</t>
  </si>
  <si>
    <t>Seconds</t>
  </si>
  <si>
    <t>Minutes</t>
  </si>
  <si>
    <t>Hours</t>
  </si>
  <si>
    <t>Red</t>
  </si>
  <si>
    <t>Orange</t>
  </si>
  <si>
    <t>Black</t>
  </si>
  <si>
    <t>Green</t>
  </si>
  <si>
    <t>Blue</t>
  </si>
  <si>
    <t>Purple</t>
  </si>
  <si>
    <t>Crazy</t>
  </si>
  <si>
    <t>Multiplier</t>
  </si>
  <si>
    <t>Main</t>
  </si>
  <si>
    <t>Clock</t>
  </si>
  <si>
    <t>Counter</t>
  </si>
  <si>
    <t>Countdown</t>
  </si>
  <si>
    <t>Mode</t>
  </si>
  <si>
    <t>Colour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</si>
</sst>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[$-F400]h:mm:ss\ AM/PM"/>
  </numFmts>
  <fonts count="7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2"/>
      <color theme="1"/>
      <name val="Czcionka tekstu podstawowego"/>
      <family val="2"/>
      <charset val="238"/>
    </font>
    <font>
      <b/>
      <sz val="12"/>
      <color theme="1"/>
      <name val="Czcionka tekstu podstawowego"/>
      <family val="2"/>
      <charset val="238"/>
    </font>
    <font>
      <sz val="22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9" fontId="0" fillId="0" borderId="0" xfId="1" applyFont="1"/>
    <xf numFmtId="2" fontId="0" fillId="0" borderId="0" xfId="0" applyNumberFormat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0" xfId="0" applyFont="1"/>
    <xf numFmtId="164" fontId="5" fillId="0" borderId="0" xfId="0" applyNumberFormat="1" applyFont="1"/>
    <xf numFmtId="9" fontId="1" fillId="0" borderId="0" xfId="1" applyFont="1"/>
    <xf numFmtId="0" fontId="3" fillId="3" borderId="0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0" borderId="4" xfId="0" applyBorder="1"/>
    <xf numFmtId="20" fontId="0" fillId="0" borderId="0" xfId="0" applyNumberForma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7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20" fontId="0" fillId="0" borderId="1" xfId="0" applyNumberFormat="1" applyBorder="1" applyAlignment="1">
      <alignment horizontal="left"/>
    </xf>
    <xf numFmtId="0" fontId="0" fillId="0" borderId="0" xfId="0" quotePrefix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Normalny" xfId="0" builtinId="0"/>
    <cellStyle name="Procentowy" xfId="1" builtinId="5"/>
  </cellStyles>
  <dxfs count="21"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auto="1"/>
      </font>
      <fill>
        <patternFill>
          <bgColor theme="1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theme="9"/>
      </font>
      <fill>
        <patternFill>
          <bgColor theme="9"/>
        </patternFill>
      </fill>
    </dxf>
    <dxf>
      <font>
        <color theme="4"/>
      </font>
      <fill>
        <patternFill>
          <bgColor theme="4"/>
        </patternFill>
      </fill>
    </dxf>
    <dxf>
      <font>
        <color theme="7"/>
      </font>
      <fill>
        <patternFill>
          <bgColor theme="7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auto="1"/>
      </font>
      <fill>
        <patternFill>
          <bgColor theme="1"/>
        </patternFill>
      </fill>
    </dxf>
    <dxf>
      <font>
        <color theme="6"/>
      </font>
      <fill>
        <patternFill>
          <bgColor theme="6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showGridLines="0" tabSelected="1" zoomScale="70" zoomScaleNormal="70" workbookViewId="0">
      <selection activeCell="BE40" sqref="BE40"/>
    </sheetView>
  </sheetViews>
  <sheetFormatPr defaultRowHeight="14.25"/>
  <cols>
    <col min="1" max="1" width="9" customWidth="1"/>
    <col min="2" max="4" width="2.625" customWidth="1"/>
    <col min="5" max="5" width="2.625" hidden="1" customWidth="1"/>
    <col min="6" max="47" width="2.625" customWidth="1"/>
    <col min="49" max="49" width="10.625" hidden="1" customWidth="1"/>
    <col min="50" max="50" width="2.875" hidden="1" customWidth="1"/>
    <col min="51" max="52" width="9" hidden="1" customWidth="1"/>
    <col min="53" max="53" width="6.5" hidden="1" customWidth="1"/>
    <col min="54" max="54" width="13.125" hidden="1" customWidth="1"/>
    <col min="55" max="55" width="9.75" hidden="1" customWidth="1"/>
    <col min="56" max="56" width="9" hidden="1" customWidth="1"/>
  </cols>
  <sheetData>
    <row r="1" spans="1:72">
      <c r="A1" s="4"/>
    </row>
    <row r="2" spans="1:72" ht="15" hidden="1" customHeight="1">
      <c r="A2" s="4"/>
      <c r="F2">
        <v>-20</v>
      </c>
      <c r="G2">
        <v>-19</v>
      </c>
      <c r="H2">
        <v>-18</v>
      </c>
      <c r="I2">
        <v>-17</v>
      </c>
      <c r="J2">
        <v>-16</v>
      </c>
      <c r="K2">
        <v>-15</v>
      </c>
      <c r="L2">
        <v>-14</v>
      </c>
      <c r="M2">
        <v>-13</v>
      </c>
      <c r="N2">
        <v>-12</v>
      </c>
      <c r="O2">
        <v>-11</v>
      </c>
      <c r="P2">
        <v>-10</v>
      </c>
      <c r="Q2">
        <v>-9</v>
      </c>
      <c r="R2">
        <v>-8</v>
      </c>
      <c r="S2">
        <v>-7</v>
      </c>
      <c r="T2">
        <v>-6</v>
      </c>
      <c r="U2">
        <v>-5</v>
      </c>
      <c r="V2">
        <v>-4</v>
      </c>
      <c r="W2">
        <v>-3</v>
      </c>
      <c r="X2">
        <v>-2</v>
      </c>
      <c r="Y2">
        <v>-1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J2">
        <v>10</v>
      </c>
      <c r="AK2">
        <v>11</v>
      </c>
      <c r="AL2">
        <v>12</v>
      </c>
      <c r="AM2">
        <v>13</v>
      </c>
      <c r="AN2">
        <v>14</v>
      </c>
      <c r="AO2">
        <v>15</v>
      </c>
      <c r="AP2">
        <v>16</v>
      </c>
      <c r="AQ2">
        <v>17</v>
      </c>
      <c r="AR2">
        <v>18</v>
      </c>
      <c r="AS2">
        <v>19</v>
      </c>
      <c r="AT2">
        <v>20</v>
      </c>
    </row>
    <row r="3" spans="1:72" ht="15" customHeight="1">
      <c r="A3" s="4"/>
      <c r="E3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>
        <f t="shared" ref="V3:Y21" si="0">V$2/SQRT(V$2^2+$E3^2)</f>
        <v>-0.19611613513818404</v>
      </c>
      <c r="W3" s="7">
        <f t="shared" si="0"/>
        <v>-0.14834045293024462</v>
      </c>
      <c r="X3" s="7">
        <f t="shared" si="0"/>
        <v>-9.9503719020998915E-2</v>
      </c>
      <c r="Y3" s="7">
        <f t="shared" si="0"/>
        <v>-4.9937616943892232E-2</v>
      </c>
      <c r="Z3" s="7">
        <v>0</v>
      </c>
      <c r="AA3" s="7">
        <f t="shared" ref="AA3:AP21" si="1">AA$2/SQRT(AA$2^2+$E3^2)</f>
        <v>4.9937616943892232E-2</v>
      </c>
      <c r="AB3" s="7">
        <f t="shared" si="1"/>
        <v>9.9503719020998915E-2</v>
      </c>
      <c r="AC3" s="7">
        <f t="shared" si="1"/>
        <v>0.14834045293024462</v>
      </c>
      <c r="AD3" s="8">
        <f t="shared" si="1"/>
        <v>0.19611613513818404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72" ht="15" customHeight="1">
      <c r="A4" s="4"/>
      <c r="E4">
        <v>19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>
        <f t="shared" ref="S4:U4" si="2">S$2/SQRT(S$2^2+$E4^2)</f>
        <v>-0.34570535882735637</v>
      </c>
      <c r="T4" s="7">
        <f t="shared" si="2"/>
        <v>-0.30113136793709733</v>
      </c>
      <c r="U4" s="7">
        <f t="shared" si="2"/>
        <v>-0.25449329927964381</v>
      </c>
      <c r="V4" s="5">
        <f t="shared" si="0"/>
        <v>-0.2060104810498419</v>
      </c>
      <c r="W4" s="5">
        <f t="shared" si="0"/>
        <v>-0.1559625734730109</v>
      </c>
      <c r="X4" s="5">
        <f t="shared" si="0"/>
        <v>-0.10468478451804275</v>
      </c>
      <c r="Y4" s="5">
        <f t="shared" si="0"/>
        <v>-5.2558833122763673E-2</v>
      </c>
      <c r="Z4" s="5">
        <v>0</v>
      </c>
      <c r="AA4" s="5">
        <f t="shared" si="1"/>
        <v>5.2558833122763673E-2</v>
      </c>
      <c r="AB4" s="5">
        <f t="shared" si="1"/>
        <v>0.10468478451804275</v>
      </c>
      <c r="AC4" s="5">
        <f t="shared" si="1"/>
        <v>0.1559625734730109</v>
      </c>
      <c r="AD4" s="5">
        <f t="shared" si="1"/>
        <v>0.2060104810498419</v>
      </c>
      <c r="AE4" s="7">
        <f t="shared" si="1"/>
        <v>0.25449329927964381</v>
      </c>
      <c r="AF4" s="7">
        <f t="shared" si="1"/>
        <v>0.30113136793709733</v>
      </c>
      <c r="AG4" s="8">
        <f t="shared" si="1"/>
        <v>0.34570535882735637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72" ht="15" customHeight="1">
      <c r="A5" s="4"/>
      <c r="E5">
        <v>18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>
        <f t="shared" ref="Q5:U5" si="3">Q$2/SQRT(Q$2^2+$E5^2)</f>
        <v>-0.44721359549995793</v>
      </c>
      <c r="R5" s="7">
        <f t="shared" si="3"/>
        <v>-0.40613846605344767</v>
      </c>
      <c r="S5" s="5">
        <f t="shared" si="3"/>
        <v>-0.36244626115494838</v>
      </c>
      <c r="T5" s="5">
        <f t="shared" si="3"/>
        <v>-0.31622776601683794</v>
      </c>
      <c r="U5" s="5">
        <f t="shared" si="3"/>
        <v>-0.26764386378609462</v>
      </c>
      <c r="V5" s="5">
        <f t="shared" si="0"/>
        <v>-0.21693045781865616</v>
      </c>
      <c r="W5" s="5">
        <f t="shared" si="0"/>
        <v>-0.16439898730535729</v>
      </c>
      <c r="X5" s="5">
        <f t="shared" si="0"/>
        <v>-0.11043152607484653</v>
      </c>
      <c r="Y5" s="5">
        <f t="shared" si="0"/>
        <v>-5.5470019622522911E-2</v>
      </c>
      <c r="Z5" s="5">
        <v>0</v>
      </c>
      <c r="AA5" s="5">
        <f t="shared" si="1"/>
        <v>5.5470019622522911E-2</v>
      </c>
      <c r="AB5" s="5">
        <f t="shared" si="1"/>
        <v>0.11043152607484653</v>
      </c>
      <c r="AC5" s="5">
        <f t="shared" si="1"/>
        <v>0.16439898730535729</v>
      </c>
      <c r="AD5" s="5">
        <f t="shared" si="1"/>
        <v>0.21693045781865616</v>
      </c>
      <c r="AE5" s="5">
        <f t="shared" si="1"/>
        <v>0.26764386378609462</v>
      </c>
      <c r="AF5" s="5">
        <f t="shared" si="1"/>
        <v>0.31622776601683794</v>
      </c>
      <c r="AG5" s="5">
        <f t="shared" si="1"/>
        <v>0.36244626115494838</v>
      </c>
      <c r="AH5" s="7">
        <f t="shared" si="1"/>
        <v>0.40613846605344767</v>
      </c>
      <c r="AI5" s="8">
        <f t="shared" si="1"/>
        <v>0.44721359549995793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72" ht="15" customHeight="1">
      <c r="E6">
        <v>17</v>
      </c>
      <c r="F6" s="5"/>
      <c r="G6" s="5"/>
      <c r="H6" s="5"/>
      <c r="I6" s="5"/>
      <c r="J6" s="5"/>
      <c r="K6" s="5"/>
      <c r="L6" s="5"/>
      <c r="M6" s="5"/>
      <c r="N6" s="5"/>
      <c r="O6" s="6">
        <f t="shared" ref="N6:U7" si="4">O$2/SQRT(O$2^2+$E6^2)</f>
        <v>-0.54325127815727425</v>
      </c>
      <c r="P6" s="7">
        <f t="shared" si="4"/>
        <v>-0.50702012656339379</v>
      </c>
      <c r="Q6" s="5">
        <f t="shared" si="4"/>
        <v>-0.46788772041903276</v>
      </c>
      <c r="R6" s="5">
        <f t="shared" si="4"/>
        <v>-0.42579703632987959</v>
      </c>
      <c r="S6" s="5">
        <f t="shared" si="4"/>
        <v>-0.38074980525429486</v>
      </c>
      <c r="T6" s="5">
        <f t="shared" si="4"/>
        <v>-0.33282011773513748</v>
      </c>
      <c r="U6" s="5">
        <f t="shared" si="4"/>
        <v>-0.28216632399155017</v>
      </c>
      <c r="V6" s="5">
        <f t="shared" si="0"/>
        <v>-0.2290393337255473</v>
      </c>
      <c r="W6" s="5">
        <f t="shared" si="0"/>
        <v>-0.17378533390904768</v>
      </c>
      <c r="X6" s="5">
        <f t="shared" si="0"/>
        <v>-0.11684124756739719</v>
      </c>
      <c r="Y6" s="5">
        <f t="shared" si="0"/>
        <v>-5.8722021951470346E-2</v>
      </c>
      <c r="Z6" s="5">
        <v>0</v>
      </c>
      <c r="AA6" s="5">
        <f t="shared" si="1"/>
        <v>5.8722021951470346E-2</v>
      </c>
      <c r="AB6" s="5">
        <f t="shared" si="1"/>
        <v>0.11684124756739719</v>
      </c>
      <c r="AC6" s="5">
        <f t="shared" si="1"/>
        <v>0.17378533390904768</v>
      </c>
      <c r="AD6" s="5">
        <f t="shared" si="1"/>
        <v>0.2290393337255473</v>
      </c>
      <c r="AE6" s="5">
        <f t="shared" si="1"/>
        <v>0.28216632399155017</v>
      </c>
      <c r="AF6" s="5">
        <f t="shared" si="1"/>
        <v>0.33282011773513748</v>
      </c>
      <c r="AG6" s="5">
        <f t="shared" si="1"/>
        <v>0.38074980525429486</v>
      </c>
      <c r="AH6" s="5">
        <f t="shared" si="1"/>
        <v>0.42579703632987959</v>
      </c>
      <c r="AI6" s="5">
        <f t="shared" si="1"/>
        <v>0.46788772041903276</v>
      </c>
      <c r="AJ6" s="7">
        <f t="shared" si="1"/>
        <v>0.50702012656339379</v>
      </c>
      <c r="AK6" s="8">
        <f t="shared" si="1"/>
        <v>0.54325127815727425</v>
      </c>
      <c r="AL6" s="5"/>
      <c r="AM6" s="5"/>
      <c r="AN6" s="5"/>
      <c r="AO6" s="5"/>
      <c r="AP6" s="5"/>
      <c r="AQ6" s="5"/>
      <c r="AR6" s="5"/>
      <c r="AS6" s="5"/>
      <c r="AT6" s="5"/>
    </row>
    <row r="7" spans="1:72" ht="15" customHeight="1">
      <c r="E7">
        <v>16</v>
      </c>
      <c r="F7" s="5"/>
      <c r="G7" s="5"/>
      <c r="H7" s="5"/>
      <c r="I7" s="5"/>
      <c r="J7" s="5"/>
      <c r="K7" s="5"/>
      <c r="L7" s="5"/>
      <c r="M7" s="5"/>
      <c r="N7" s="6">
        <f t="shared" si="4"/>
        <v>-0.6</v>
      </c>
      <c r="O7" s="5">
        <f t="shared" si="4"/>
        <v>-0.56652882288706519</v>
      </c>
      <c r="P7" s="5">
        <f t="shared" si="4"/>
        <v>-0.52999894000318004</v>
      </c>
      <c r="Q7" s="5">
        <f t="shared" si="4"/>
        <v>-0.49026123963255896</v>
      </c>
      <c r="R7" s="5">
        <f t="shared" si="4"/>
        <v>-0.44721359549995793</v>
      </c>
      <c r="S7" s="5">
        <f t="shared" si="4"/>
        <v>-0.4008188340197078</v>
      </c>
      <c r="T7" s="5">
        <f t="shared" si="4"/>
        <v>-0.3511234415883917</v>
      </c>
      <c r="U7" s="5">
        <f t="shared" si="4"/>
        <v>-0.2982749931359468</v>
      </c>
      <c r="V7" s="5">
        <f t="shared" si="0"/>
        <v>-0.24253562503633297</v>
      </c>
      <c r="W7" s="5">
        <f t="shared" si="0"/>
        <v>-0.18428853505018536</v>
      </c>
      <c r="X7" s="5">
        <f t="shared" si="0"/>
        <v>-0.12403473458920847</v>
      </c>
      <c r="Y7" s="5">
        <f t="shared" si="0"/>
        <v>-6.2378286155180533E-2</v>
      </c>
      <c r="Z7" s="5">
        <v>0</v>
      </c>
      <c r="AA7" s="5">
        <f t="shared" si="1"/>
        <v>6.2378286155180533E-2</v>
      </c>
      <c r="AB7" s="5">
        <f t="shared" si="1"/>
        <v>0.12403473458920847</v>
      </c>
      <c r="AC7" s="5">
        <f t="shared" si="1"/>
        <v>0.18428853505018536</v>
      </c>
      <c r="AD7" s="5">
        <f t="shared" si="1"/>
        <v>0.24253562503633297</v>
      </c>
      <c r="AE7" s="5">
        <f t="shared" si="1"/>
        <v>0.2982749931359468</v>
      </c>
      <c r="AF7" s="5">
        <f t="shared" si="1"/>
        <v>0.3511234415883917</v>
      </c>
      <c r="AG7" s="5">
        <f t="shared" si="1"/>
        <v>0.4008188340197078</v>
      </c>
      <c r="AH7" s="5">
        <f t="shared" si="1"/>
        <v>0.44721359549995793</v>
      </c>
      <c r="AI7" s="5">
        <f t="shared" si="1"/>
        <v>0.49026123963255896</v>
      </c>
      <c r="AJ7" s="5">
        <f t="shared" si="1"/>
        <v>0.52999894000318004</v>
      </c>
      <c r="AK7" s="5">
        <f t="shared" si="1"/>
        <v>0.56652882288706519</v>
      </c>
      <c r="AL7" s="8">
        <f t="shared" si="1"/>
        <v>0.6</v>
      </c>
      <c r="AM7" s="5"/>
      <c r="AN7" s="5"/>
      <c r="AO7" s="5"/>
      <c r="AP7" s="5"/>
      <c r="AQ7" s="5"/>
      <c r="AR7" s="5"/>
      <c r="AS7" s="5"/>
      <c r="AT7" s="5"/>
      <c r="BH7" s="36" t="s">
        <v>5</v>
      </c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</row>
    <row r="8" spans="1:72" ht="15" customHeight="1">
      <c r="E8">
        <v>15</v>
      </c>
      <c r="F8" s="5"/>
      <c r="G8" s="5"/>
      <c r="H8" s="5"/>
      <c r="I8" s="5"/>
      <c r="J8" s="5"/>
      <c r="K8" s="5"/>
      <c r="L8" s="6">
        <f t="shared" ref="K8:U10" si="5">L$2/SQRT(L$2^2+$E8^2)</f>
        <v>-0.68231825036001104</v>
      </c>
      <c r="M8" s="7">
        <f t="shared" si="5"/>
        <v>-0.65493053841784188</v>
      </c>
      <c r="N8" s="5">
        <f t="shared" si="5"/>
        <v>-0.62469504755442429</v>
      </c>
      <c r="O8" s="5">
        <f t="shared" si="5"/>
        <v>-0.59136366362751736</v>
      </c>
      <c r="P8" s="5">
        <f t="shared" si="5"/>
        <v>-0.55470019622522915</v>
      </c>
      <c r="Q8" s="5">
        <f t="shared" si="5"/>
        <v>-0.51449575542752657</v>
      </c>
      <c r="R8" s="5">
        <f t="shared" si="5"/>
        <v>-0.47058823529411764</v>
      </c>
      <c r="S8" s="5">
        <f t="shared" si="5"/>
        <v>-0.42288546533112387</v>
      </c>
      <c r="T8" s="5">
        <f t="shared" si="5"/>
        <v>-0.37139067635410378</v>
      </c>
      <c r="U8" s="5">
        <f t="shared" si="5"/>
        <v>-0.31622776601683794</v>
      </c>
      <c r="V8" s="5">
        <f t="shared" si="0"/>
        <v>-0.25766265056033233</v>
      </c>
      <c r="W8" s="5">
        <f t="shared" si="0"/>
        <v>-0.19611613513818402</v>
      </c>
      <c r="X8" s="5">
        <f t="shared" si="0"/>
        <v>-0.13216372009101796</v>
      </c>
      <c r="Y8" s="5">
        <f t="shared" si="0"/>
        <v>-6.651901052377393E-2</v>
      </c>
      <c r="Z8" s="5">
        <v>0</v>
      </c>
      <c r="AA8" s="5">
        <f t="shared" si="1"/>
        <v>6.651901052377393E-2</v>
      </c>
      <c r="AB8" s="5">
        <f t="shared" si="1"/>
        <v>0.13216372009101796</v>
      </c>
      <c r="AC8" s="5">
        <f t="shared" si="1"/>
        <v>0.19611613513818402</v>
      </c>
      <c r="AD8" s="5">
        <f t="shared" si="1"/>
        <v>0.25766265056033233</v>
      </c>
      <c r="AE8" s="5">
        <f t="shared" si="1"/>
        <v>0.31622776601683794</v>
      </c>
      <c r="AF8" s="5">
        <f t="shared" si="1"/>
        <v>0.37139067635410378</v>
      </c>
      <c r="AG8" s="5">
        <f t="shared" si="1"/>
        <v>0.42288546533112387</v>
      </c>
      <c r="AH8" s="5">
        <f t="shared" si="1"/>
        <v>0.47058823529411764</v>
      </c>
      <c r="AI8" s="5">
        <f t="shared" si="1"/>
        <v>0.51449575542752657</v>
      </c>
      <c r="AJ8" s="5">
        <f t="shared" si="1"/>
        <v>0.55470019622522915</v>
      </c>
      <c r="AK8" s="5">
        <f t="shared" si="1"/>
        <v>0.59136366362751736</v>
      </c>
      <c r="AL8" s="5">
        <f t="shared" si="1"/>
        <v>0.62469504755442429</v>
      </c>
      <c r="AM8" s="7">
        <f t="shared" si="1"/>
        <v>0.65493053841784188</v>
      </c>
      <c r="AN8" s="8">
        <f t="shared" si="1"/>
        <v>0.68231825036001104</v>
      </c>
      <c r="AO8" s="5"/>
      <c r="AP8" s="5"/>
      <c r="AQ8" s="5"/>
      <c r="AR8" s="5"/>
      <c r="AS8" s="5"/>
      <c r="AT8" s="5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</row>
    <row r="9" spans="1:72" ht="15" customHeight="1">
      <c r="E9">
        <v>14</v>
      </c>
      <c r="F9" s="5"/>
      <c r="G9" s="5"/>
      <c r="H9" s="5"/>
      <c r="I9" s="5"/>
      <c r="J9" s="5"/>
      <c r="K9" s="6">
        <f t="shared" si="5"/>
        <v>-0.73105526824286893</v>
      </c>
      <c r="L9" s="5">
        <f t="shared" si="5"/>
        <v>-0.70710678118654757</v>
      </c>
      <c r="M9" s="5">
        <f t="shared" si="5"/>
        <v>-0.68045109936727788</v>
      </c>
      <c r="N9" s="5">
        <f t="shared" si="5"/>
        <v>-0.65079137345596849</v>
      </c>
      <c r="O9" s="5">
        <f t="shared" si="5"/>
        <v>-0.61782155193190347</v>
      </c>
      <c r="P9" s="5">
        <f t="shared" si="5"/>
        <v>-0.58123819371909646</v>
      </c>
      <c r="Q9" s="5">
        <f t="shared" si="5"/>
        <v>-0.54075759131349865</v>
      </c>
      <c r="R9" s="5">
        <f t="shared" si="5"/>
        <v>-0.49613893835683387</v>
      </c>
      <c r="S9" s="5">
        <f t="shared" si="5"/>
        <v>-0.44721359549995793</v>
      </c>
      <c r="T9" s="5">
        <f t="shared" si="5"/>
        <v>-0.39391929857916763</v>
      </c>
      <c r="U9" s="5">
        <f t="shared" si="5"/>
        <v>-0.33633639699815621</v>
      </c>
      <c r="V9" s="5">
        <f t="shared" si="0"/>
        <v>-0.27472112789737807</v>
      </c>
      <c r="W9" s="5">
        <f t="shared" si="0"/>
        <v>-0.20952908873087345</v>
      </c>
      <c r="X9" s="5">
        <f t="shared" si="0"/>
        <v>-0.1414213562373095</v>
      </c>
      <c r="Y9" s="5">
        <f t="shared" si="0"/>
        <v>-7.124704998790965E-2</v>
      </c>
      <c r="Z9" s="5">
        <v>0</v>
      </c>
      <c r="AA9" s="5">
        <f t="shared" si="1"/>
        <v>7.124704998790965E-2</v>
      </c>
      <c r="AB9" s="5">
        <f t="shared" si="1"/>
        <v>0.1414213562373095</v>
      </c>
      <c r="AC9" s="5">
        <f t="shared" si="1"/>
        <v>0.20952908873087345</v>
      </c>
      <c r="AD9" s="5">
        <f t="shared" si="1"/>
        <v>0.27472112789737807</v>
      </c>
      <c r="AE9" s="5">
        <f t="shared" si="1"/>
        <v>0.33633639699815621</v>
      </c>
      <c r="AF9" s="5">
        <f t="shared" si="1"/>
        <v>0.39391929857916763</v>
      </c>
      <c r="AG9" s="5">
        <f t="shared" si="1"/>
        <v>0.44721359549995793</v>
      </c>
      <c r="AH9" s="5">
        <f t="shared" si="1"/>
        <v>0.49613893835683387</v>
      </c>
      <c r="AI9" s="5">
        <f t="shared" si="1"/>
        <v>0.54075759131349865</v>
      </c>
      <c r="AJ9" s="5">
        <f t="shared" si="1"/>
        <v>0.58123819371909646</v>
      </c>
      <c r="AK9" s="5">
        <f t="shared" si="1"/>
        <v>0.61782155193190347</v>
      </c>
      <c r="AL9" s="5">
        <f t="shared" si="1"/>
        <v>0.65079137345596849</v>
      </c>
      <c r="AM9" s="5">
        <f t="shared" si="1"/>
        <v>0.68045109936727788</v>
      </c>
      <c r="AN9" s="5">
        <f t="shared" si="1"/>
        <v>0.70710678118654757</v>
      </c>
      <c r="AO9" s="8">
        <f t="shared" si="1"/>
        <v>0.73105526824286893</v>
      </c>
      <c r="AP9" s="5"/>
      <c r="AQ9" s="5"/>
      <c r="AR9" s="5"/>
      <c r="AS9" s="5"/>
      <c r="AT9" s="5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</row>
    <row r="10" spans="1:72" ht="15" customHeight="1">
      <c r="E10">
        <v>13</v>
      </c>
      <c r="F10" s="5"/>
      <c r="G10" s="5"/>
      <c r="H10" s="5"/>
      <c r="I10" s="5"/>
      <c r="J10" s="5"/>
      <c r="K10" s="9">
        <f t="shared" si="5"/>
        <v>-0.75568908278981761</v>
      </c>
      <c r="L10" s="5">
        <f t="shared" si="5"/>
        <v>-0.73279349162629925</v>
      </c>
      <c r="M10" s="5">
        <f t="shared" si="5"/>
        <v>-0.70710678118654757</v>
      </c>
      <c r="N10" s="5">
        <f t="shared" si="5"/>
        <v>-0.67828010273306583</v>
      </c>
      <c r="O10" s="5">
        <f t="shared" si="5"/>
        <v>-0.64594224146617374</v>
      </c>
      <c r="P10" s="5">
        <f t="shared" si="5"/>
        <v>-0.60971076084969233</v>
      </c>
      <c r="Q10" s="5">
        <f t="shared" si="5"/>
        <v>-0.56920997883030833</v>
      </c>
      <c r="R10" s="5">
        <f t="shared" si="5"/>
        <v>-0.5240974256643347</v>
      </c>
      <c r="S10" s="5">
        <f t="shared" si="5"/>
        <v>-0.47409982303501746</v>
      </c>
      <c r="T10" s="5">
        <f t="shared" si="5"/>
        <v>-0.41905817746174689</v>
      </c>
      <c r="U10" s="5">
        <f t="shared" si="5"/>
        <v>-0.35897907930886908</v>
      </c>
      <c r="V10" s="5">
        <f t="shared" si="0"/>
        <v>-0.29408584883752309</v>
      </c>
      <c r="W10" s="5">
        <f t="shared" si="0"/>
        <v>-0.22485950669875843</v>
      </c>
      <c r="X10" s="5">
        <f t="shared" si="0"/>
        <v>-0.1520571842539411</v>
      </c>
      <c r="Y10" s="5">
        <f t="shared" si="0"/>
        <v>-7.6696498884737035E-2</v>
      </c>
      <c r="Z10" s="5">
        <v>0</v>
      </c>
      <c r="AA10" s="5">
        <f t="shared" si="1"/>
        <v>7.6696498884737035E-2</v>
      </c>
      <c r="AB10" s="5">
        <f t="shared" si="1"/>
        <v>0.1520571842539411</v>
      </c>
      <c r="AC10" s="5">
        <f t="shared" si="1"/>
        <v>0.22485950669875843</v>
      </c>
      <c r="AD10" s="5">
        <f t="shared" si="1"/>
        <v>0.29408584883752309</v>
      </c>
      <c r="AE10" s="5">
        <f t="shared" si="1"/>
        <v>0.35897907930886908</v>
      </c>
      <c r="AF10" s="5">
        <f t="shared" si="1"/>
        <v>0.41905817746174689</v>
      </c>
      <c r="AG10" s="5">
        <f t="shared" si="1"/>
        <v>0.47409982303501746</v>
      </c>
      <c r="AH10" s="5">
        <f t="shared" si="1"/>
        <v>0.5240974256643347</v>
      </c>
      <c r="AI10" s="5">
        <f t="shared" si="1"/>
        <v>0.56920997883030833</v>
      </c>
      <c r="AJ10" s="5">
        <f t="shared" si="1"/>
        <v>0.60971076084969233</v>
      </c>
      <c r="AK10" s="5">
        <f t="shared" si="1"/>
        <v>0.64594224146617374</v>
      </c>
      <c r="AL10" s="5">
        <f t="shared" si="1"/>
        <v>0.67828010273306583</v>
      </c>
      <c r="AM10" s="5">
        <f t="shared" si="1"/>
        <v>0.70710678118654757</v>
      </c>
      <c r="AN10" s="5">
        <f t="shared" si="1"/>
        <v>0.73279349162629925</v>
      </c>
      <c r="AO10" s="10">
        <f t="shared" si="1"/>
        <v>0.75568908278981761</v>
      </c>
      <c r="AP10" s="5"/>
      <c r="AQ10" s="5"/>
      <c r="AR10" s="5"/>
      <c r="AS10" s="5"/>
      <c r="AT10" s="5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</row>
    <row r="11" spans="1:72" ht="15" customHeight="1">
      <c r="E11">
        <v>12</v>
      </c>
      <c r="F11" s="5"/>
      <c r="G11" s="5"/>
      <c r="H11" s="5"/>
      <c r="I11" s="5"/>
      <c r="J11" s="6">
        <f t="shared" ref="I11:U13" si="6">J$2/SQRT(J$2^2+$E11^2)</f>
        <v>-0.8</v>
      </c>
      <c r="K11" s="5">
        <f t="shared" si="6"/>
        <v>-0.78086880944303039</v>
      </c>
      <c r="L11" s="5">
        <f t="shared" si="6"/>
        <v>-0.75925660236529657</v>
      </c>
      <c r="M11" s="5">
        <f t="shared" si="6"/>
        <v>-0.73480344462748792</v>
      </c>
      <c r="N11" s="5">
        <f t="shared" si="6"/>
        <v>-0.70710678118654757</v>
      </c>
      <c r="O11" s="5">
        <f t="shared" si="6"/>
        <v>-0.67572462851734627</v>
      </c>
      <c r="P11" s="5">
        <f t="shared" si="6"/>
        <v>-0.64018439966447993</v>
      </c>
      <c r="Q11" s="5">
        <f t="shared" si="6"/>
        <v>-0.6</v>
      </c>
      <c r="R11" s="5">
        <f t="shared" si="6"/>
        <v>-0.55470019622522915</v>
      </c>
      <c r="S11" s="5">
        <f t="shared" si="6"/>
        <v>-0.50387102552408625</v>
      </c>
      <c r="T11" s="5">
        <f t="shared" si="6"/>
        <v>-0.44721359549995793</v>
      </c>
      <c r="U11" s="5">
        <f t="shared" si="6"/>
        <v>-0.38461538461538464</v>
      </c>
      <c r="V11" s="5">
        <f t="shared" si="0"/>
        <v>-0.31622776601683794</v>
      </c>
      <c r="W11" s="5">
        <f t="shared" si="0"/>
        <v>-0.242535625036333</v>
      </c>
      <c r="X11" s="5">
        <f t="shared" si="0"/>
        <v>-0.16439898730535729</v>
      </c>
      <c r="Y11" s="5">
        <f t="shared" si="0"/>
        <v>-8.3045479853739973E-2</v>
      </c>
      <c r="Z11" s="5">
        <v>0</v>
      </c>
      <c r="AA11" s="5">
        <f t="shared" si="1"/>
        <v>8.3045479853739973E-2</v>
      </c>
      <c r="AB11" s="5">
        <f t="shared" si="1"/>
        <v>0.16439898730535729</v>
      </c>
      <c r="AC11" s="5">
        <f t="shared" si="1"/>
        <v>0.242535625036333</v>
      </c>
      <c r="AD11" s="5">
        <f t="shared" si="1"/>
        <v>0.31622776601683794</v>
      </c>
      <c r="AE11" s="5">
        <f t="shared" si="1"/>
        <v>0.38461538461538464</v>
      </c>
      <c r="AF11" s="5">
        <f t="shared" si="1"/>
        <v>0.44721359549995793</v>
      </c>
      <c r="AG11" s="5">
        <f t="shared" si="1"/>
        <v>0.50387102552408625</v>
      </c>
      <c r="AH11" s="5">
        <f t="shared" si="1"/>
        <v>0.55470019622522915</v>
      </c>
      <c r="AI11" s="5">
        <f t="shared" si="1"/>
        <v>0.6</v>
      </c>
      <c r="AJ11" s="5">
        <f t="shared" si="1"/>
        <v>0.64018439966447993</v>
      </c>
      <c r="AK11" s="5">
        <f t="shared" si="1"/>
        <v>0.67572462851734627</v>
      </c>
      <c r="AL11" s="5">
        <f t="shared" si="1"/>
        <v>0.70710678118654757</v>
      </c>
      <c r="AM11" s="5">
        <f t="shared" si="1"/>
        <v>0.73480344462748792</v>
      </c>
      <c r="AN11" s="5">
        <f t="shared" si="1"/>
        <v>0.75925660236529657</v>
      </c>
      <c r="AO11" s="5">
        <f t="shared" si="1"/>
        <v>0.78086880944303039</v>
      </c>
      <c r="AP11" s="8">
        <f t="shared" si="1"/>
        <v>0.8</v>
      </c>
      <c r="AQ11" s="5"/>
      <c r="AR11" s="5"/>
      <c r="AS11" s="5"/>
      <c r="AT11" s="5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</row>
    <row r="12" spans="1:72" ht="15" customHeight="1">
      <c r="A12" s="4"/>
      <c r="E12">
        <v>11</v>
      </c>
      <c r="F12" s="5"/>
      <c r="G12" s="5"/>
      <c r="H12" s="5"/>
      <c r="I12" s="6">
        <f t="shared" si="6"/>
        <v>-0.83957015715215122</v>
      </c>
      <c r="J12" s="5">
        <f t="shared" si="6"/>
        <v>-0.82404192419936761</v>
      </c>
      <c r="K12" s="5">
        <f t="shared" si="6"/>
        <v>-0.80640499585570546</v>
      </c>
      <c r="L12" s="5">
        <f t="shared" si="6"/>
        <v>-0.78631833882242252</v>
      </c>
      <c r="M12" s="5">
        <f t="shared" si="6"/>
        <v>-0.76338628536911446</v>
      </c>
      <c r="N12" s="5">
        <f t="shared" si="6"/>
        <v>-0.73715414020074144</v>
      </c>
      <c r="O12" s="5">
        <f t="shared" si="6"/>
        <v>-0.70710678118654757</v>
      </c>
      <c r="P12" s="5">
        <f t="shared" si="6"/>
        <v>-0.67267279399631241</v>
      </c>
      <c r="Q12" s="5">
        <f t="shared" si="6"/>
        <v>-0.63323779025726268</v>
      </c>
      <c r="R12" s="5">
        <f t="shared" si="6"/>
        <v>-0.58817169767504618</v>
      </c>
      <c r="S12" s="5">
        <f t="shared" si="6"/>
        <v>-0.53687549219315922</v>
      </c>
      <c r="T12" s="5">
        <f t="shared" si="6"/>
        <v>-0.47885213068057331</v>
      </c>
      <c r="U12" s="5">
        <f t="shared" si="6"/>
        <v>-0.41380294430118397</v>
      </c>
      <c r="V12" s="5">
        <f t="shared" si="0"/>
        <v>-0.34174306308670438</v>
      </c>
      <c r="W12" s="5">
        <f t="shared" si="0"/>
        <v>-0.26311740579210879</v>
      </c>
      <c r="X12" s="5">
        <f t="shared" si="0"/>
        <v>-0.17888543819998318</v>
      </c>
      <c r="Y12" s="5">
        <f t="shared" si="0"/>
        <v>-9.0535746042518531E-2</v>
      </c>
      <c r="Z12" s="5">
        <v>0</v>
      </c>
      <c r="AA12" s="5">
        <f t="shared" si="1"/>
        <v>9.0535746042518531E-2</v>
      </c>
      <c r="AB12" s="5">
        <f t="shared" si="1"/>
        <v>0.17888543819998318</v>
      </c>
      <c r="AC12" s="5">
        <f t="shared" si="1"/>
        <v>0.26311740579210879</v>
      </c>
      <c r="AD12" s="5">
        <f t="shared" si="1"/>
        <v>0.34174306308670438</v>
      </c>
      <c r="AE12" s="5">
        <f t="shared" si="1"/>
        <v>0.41380294430118397</v>
      </c>
      <c r="AF12" s="5">
        <f t="shared" si="1"/>
        <v>0.47885213068057331</v>
      </c>
      <c r="AG12" s="5">
        <f t="shared" si="1"/>
        <v>0.53687549219315922</v>
      </c>
      <c r="AH12" s="5">
        <f t="shared" si="1"/>
        <v>0.58817169767504618</v>
      </c>
      <c r="AI12" s="5">
        <f t="shared" si="1"/>
        <v>0.63323779025726268</v>
      </c>
      <c r="AJ12" s="5">
        <f t="shared" si="1"/>
        <v>0.67267279399631241</v>
      </c>
      <c r="AK12" s="5">
        <f t="shared" si="1"/>
        <v>0.70710678118654757</v>
      </c>
      <c r="AL12" s="5">
        <f t="shared" si="1"/>
        <v>0.73715414020074144</v>
      </c>
      <c r="AM12" s="5">
        <f t="shared" si="1"/>
        <v>0.76338628536911446</v>
      </c>
      <c r="AN12" s="5">
        <f t="shared" si="1"/>
        <v>0.78631833882242252</v>
      </c>
      <c r="AO12" s="5">
        <f t="shared" si="1"/>
        <v>0.80640499585570546</v>
      </c>
      <c r="AP12" s="5">
        <f t="shared" si="1"/>
        <v>0.82404192419936761</v>
      </c>
      <c r="AQ12" s="8">
        <f t="shared" ref="AQ12:AT22" si="7">AQ$2/SQRT(AQ$2^2+$E12^2)</f>
        <v>0.83957015715215122</v>
      </c>
      <c r="AR12" s="5"/>
      <c r="AS12" s="5"/>
      <c r="AT12" s="5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</row>
    <row r="13" spans="1:72" ht="15" customHeight="1">
      <c r="A13" s="4"/>
      <c r="E13">
        <v>10</v>
      </c>
      <c r="F13" s="5"/>
      <c r="G13" s="5"/>
      <c r="H13" s="5"/>
      <c r="I13" s="9">
        <f t="shared" si="6"/>
        <v>-0.86193421515776947</v>
      </c>
      <c r="J13" s="5">
        <f t="shared" si="6"/>
        <v>-0.84799830400508802</v>
      </c>
      <c r="K13" s="5">
        <f t="shared" si="6"/>
        <v>-0.83205029433784372</v>
      </c>
      <c r="L13" s="5">
        <f t="shared" si="6"/>
        <v>-0.813733471206735</v>
      </c>
      <c r="M13" s="5">
        <f t="shared" si="6"/>
        <v>-0.79262398910459997</v>
      </c>
      <c r="N13" s="5">
        <f t="shared" si="6"/>
        <v>-0.76822127959737585</v>
      </c>
      <c r="O13" s="5">
        <f t="shared" si="6"/>
        <v>-0.7399400733959437</v>
      </c>
      <c r="P13" s="5">
        <f t="shared" si="6"/>
        <v>-0.70710678118654746</v>
      </c>
      <c r="Q13" s="5">
        <f t="shared" si="6"/>
        <v>-0.66896473162244974</v>
      </c>
      <c r="R13" s="5">
        <f t="shared" si="6"/>
        <v>-0.62469504755442429</v>
      </c>
      <c r="S13" s="5">
        <f t="shared" si="6"/>
        <v>-0.57346234436332832</v>
      </c>
      <c r="T13" s="5">
        <f t="shared" si="6"/>
        <v>-0.51449575542752646</v>
      </c>
      <c r="U13" s="5">
        <f t="shared" si="6"/>
        <v>-0.44721359549995793</v>
      </c>
      <c r="V13" s="5">
        <f t="shared" si="0"/>
        <v>-0.37139067635410372</v>
      </c>
      <c r="W13" s="5">
        <f t="shared" si="0"/>
        <v>-0.28734788556634538</v>
      </c>
      <c r="X13" s="5">
        <f t="shared" si="0"/>
        <v>-0.19611613513818404</v>
      </c>
      <c r="Y13" s="5">
        <f t="shared" si="0"/>
        <v>-9.9503719020998915E-2</v>
      </c>
      <c r="Z13" s="5">
        <v>0</v>
      </c>
      <c r="AA13" s="5">
        <f t="shared" si="1"/>
        <v>9.9503719020998915E-2</v>
      </c>
      <c r="AB13" s="5">
        <f t="shared" si="1"/>
        <v>0.19611613513818404</v>
      </c>
      <c r="AC13" s="5">
        <f t="shared" si="1"/>
        <v>0.28734788556634538</v>
      </c>
      <c r="AD13" s="5">
        <f t="shared" si="1"/>
        <v>0.37139067635410372</v>
      </c>
      <c r="AE13" s="5">
        <f t="shared" si="1"/>
        <v>0.44721359549995793</v>
      </c>
      <c r="AF13" s="5">
        <f t="shared" si="1"/>
        <v>0.51449575542752646</v>
      </c>
      <c r="AG13" s="5">
        <f t="shared" si="1"/>
        <v>0.57346234436332832</v>
      </c>
      <c r="AH13" s="5">
        <f t="shared" si="1"/>
        <v>0.62469504755442429</v>
      </c>
      <c r="AI13" s="5">
        <f t="shared" si="1"/>
        <v>0.66896473162244974</v>
      </c>
      <c r="AJ13" s="5">
        <f t="shared" si="1"/>
        <v>0.70710678118654746</v>
      </c>
      <c r="AK13" s="5">
        <f t="shared" si="1"/>
        <v>0.7399400733959437</v>
      </c>
      <c r="AL13" s="5">
        <f t="shared" si="1"/>
        <v>0.76822127959737585</v>
      </c>
      <c r="AM13" s="5">
        <f t="shared" si="1"/>
        <v>0.79262398910459997</v>
      </c>
      <c r="AN13" s="5">
        <f t="shared" si="1"/>
        <v>0.813733471206735</v>
      </c>
      <c r="AO13" s="5">
        <f t="shared" si="1"/>
        <v>0.83205029433784372</v>
      </c>
      <c r="AP13" s="5">
        <f t="shared" si="1"/>
        <v>0.84799830400508802</v>
      </c>
      <c r="AQ13" s="10">
        <f t="shared" si="7"/>
        <v>0.86193421515776947</v>
      </c>
      <c r="AR13" s="5"/>
      <c r="AS13" s="5"/>
      <c r="AT13" s="5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</row>
    <row r="14" spans="1:72" ht="15" customHeight="1">
      <c r="E14">
        <v>9</v>
      </c>
      <c r="F14" s="5"/>
      <c r="G14" s="5"/>
      <c r="H14" s="6">
        <f t="shared" ref="G14:U18" si="8">H$2/SQRT(H$2^2+$E14^2)</f>
        <v>-0.89442719099991586</v>
      </c>
      <c r="I14" s="5">
        <f t="shared" si="8"/>
        <v>-0.88378791634706189</v>
      </c>
      <c r="J14" s="5">
        <f t="shared" si="8"/>
        <v>-0.87157553712454927</v>
      </c>
      <c r="K14" s="5">
        <f t="shared" si="8"/>
        <v>-0.85749292571254421</v>
      </c>
      <c r="L14" s="5">
        <f t="shared" si="8"/>
        <v>-0.84117847537655355</v>
      </c>
      <c r="M14" s="5">
        <f t="shared" si="8"/>
        <v>-0.82219219164377866</v>
      </c>
      <c r="N14" s="5">
        <f t="shared" si="8"/>
        <v>-0.8</v>
      </c>
      <c r="O14" s="5">
        <f t="shared" si="8"/>
        <v>-0.77395729920332101</v>
      </c>
      <c r="P14" s="5">
        <f t="shared" si="8"/>
        <v>-0.74329414624716639</v>
      </c>
      <c r="Q14" s="5">
        <f t="shared" si="8"/>
        <v>-0.70710678118654757</v>
      </c>
      <c r="R14" s="5">
        <f t="shared" si="8"/>
        <v>-0.66436383882991978</v>
      </c>
      <c r="S14" s="5">
        <f t="shared" si="8"/>
        <v>-0.61394061351492046</v>
      </c>
      <c r="T14" s="5">
        <f t="shared" si="8"/>
        <v>-0.55470019622522904</v>
      </c>
      <c r="U14" s="5">
        <f t="shared" si="8"/>
        <v>-0.48564293117863205</v>
      </c>
      <c r="V14" s="5">
        <f t="shared" si="0"/>
        <v>-0.40613846605344767</v>
      </c>
      <c r="W14" s="5">
        <f t="shared" si="0"/>
        <v>-0.31622776601683794</v>
      </c>
      <c r="X14" s="5">
        <f t="shared" si="0"/>
        <v>-0.21693045781865616</v>
      </c>
      <c r="Y14" s="5">
        <f t="shared" si="0"/>
        <v>-0.11043152607484653</v>
      </c>
      <c r="Z14" s="5">
        <v>0</v>
      </c>
      <c r="AA14" s="5">
        <f t="shared" si="1"/>
        <v>0.11043152607484653</v>
      </c>
      <c r="AB14" s="5">
        <f t="shared" si="1"/>
        <v>0.21693045781865616</v>
      </c>
      <c r="AC14" s="5">
        <f t="shared" si="1"/>
        <v>0.31622776601683794</v>
      </c>
      <c r="AD14" s="5">
        <f t="shared" si="1"/>
        <v>0.40613846605344767</v>
      </c>
      <c r="AE14" s="5">
        <f t="shared" si="1"/>
        <v>0.48564293117863205</v>
      </c>
      <c r="AF14" s="5">
        <f t="shared" si="1"/>
        <v>0.55470019622522904</v>
      </c>
      <c r="AG14" s="5">
        <f t="shared" si="1"/>
        <v>0.61394061351492046</v>
      </c>
      <c r="AH14" s="5">
        <f t="shared" si="1"/>
        <v>0.66436383882991978</v>
      </c>
      <c r="AI14" s="5">
        <f t="shared" si="1"/>
        <v>0.70710678118654757</v>
      </c>
      <c r="AJ14" s="5">
        <f t="shared" si="1"/>
        <v>0.74329414624716639</v>
      </c>
      <c r="AK14" s="5">
        <f t="shared" si="1"/>
        <v>0.77395729920332101</v>
      </c>
      <c r="AL14" s="5">
        <f t="shared" si="1"/>
        <v>0.8</v>
      </c>
      <c r="AM14" s="5">
        <f t="shared" si="1"/>
        <v>0.82219219164377866</v>
      </c>
      <c r="AN14" s="5">
        <f t="shared" si="1"/>
        <v>0.84117847537655355</v>
      </c>
      <c r="AO14" s="5">
        <f t="shared" si="1"/>
        <v>0.85749292571254421</v>
      </c>
      <c r="AP14" s="5">
        <f t="shared" si="1"/>
        <v>0.87157553712454927</v>
      </c>
      <c r="AQ14" s="5">
        <f t="shared" si="7"/>
        <v>0.88378791634706189</v>
      </c>
      <c r="AR14" s="8">
        <f t="shared" si="7"/>
        <v>0.89442719099991586</v>
      </c>
      <c r="AS14" s="5"/>
      <c r="AT14" s="5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</row>
    <row r="15" spans="1:72" ht="15" customHeight="1">
      <c r="E15">
        <v>8</v>
      </c>
      <c r="F15" s="5"/>
      <c r="G15" s="5"/>
      <c r="H15" s="9">
        <f t="shared" si="8"/>
        <v>-0.91381154862025726</v>
      </c>
      <c r="I15" s="5">
        <f t="shared" si="8"/>
        <v>-0.90481870220099414</v>
      </c>
      <c r="J15" s="5">
        <f t="shared" si="8"/>
        <v>-0.89442719099991586</v>
      </c>
      <c r="K15" s="5">
        <f t="shared" si="8"/>
        <v>-0.88235294117647056</v>
      </c>
      <c r="L15" s="5">
        <f t="shared" si="8"/>
        <v>-0.8682431421244593</v>
      </c>
      <c r="M15" s="5">
        <f t="shared" si="8"/>
        <v>-0.85165831670454395</v>
      </c>
      <c r="N15" s="5">
        <f t="shared" si="8"/>
        <v>-0.83205029433784372</v>
      </c>
      <c r="O15" s="5">
        <f t="shared" si="8"/>
        <v>-0.80873608430318844</v>
      </c>
      <c r="P15" s="5">
        <f t="shared" si="8"/>
        <v>-0.78086880944303039</v>
      </c>
      <c r="Q15" s="5">
        <f t="shared" si="8"/>
        <v>-0.74740931868365967</v>
      </c>
      <c r="R15" s="5">
        <f t="shared" si="8"/>
        <v>-0.70710678118654746</v>
      </c>
      <c r="S15" s="5">
        <f t="shared" si="8"/>
        <v>-0.65850460786851805</v>
      </c>
      <c r="T15" s="5">
        <f t="shared" si="8"/>
        <v>-0.6</v>
      </c>
      <c r="U15" s="5">
        <f t="shared" si="8"/>
        <v>-0.52999894000318004</v>
      </c>
      <c r="V15" s="5">
        <f t="shared" si="0"/>
        <v>-0.44721359549995793</v>
      </c>
      <c r="W15" s="5">
        <f t="shared" si="0"/>
        <v>-0.3511234415883917</v>
      </c>
      <c r="X15" s="5">
        <f t="shared" si="0"/>
        <v>-0.24253562503633297</v>
      </c>
      <c r="Y15" s="5">
        <f t="shared" si="0"/>
        <v>-0.12403473458920847</v>
      </c>
      <c r="Z15" s="5">
        <v>0</v>
      </c>
      <c r="AA15" s="5">
        <f t="shared" si="1"/>
        <v>0.12403473458920847</v>
      </c>
      <c r="AB15" s="5">
        <f t="shared" si="1"/>
        <v>0.24253562503633297</v>
      </c>
      <c r="AC15" s="5">
        <f t="shared" si="1"/>
        <v>0.3511234415883917</v>
      </c>
      <c r="AD15" s="5">
        <f t="shared" si="1"/>
        <v>0.44721359549995793</v>
      </c>
      <c r="AE15" s="5">
        <f t="shared" si="1"/>
        <v>0.52999894000318004</v>
      </c>
      <c r="AF15" s="5">
        <f t="shared" si="1"/>
        <v>0.6</v>
      </c>
      <c r="AG15" s="5">
        <f t="shared" si="1"/>
        <v>0.65850460786851805</v>
      </c>
      <c r="AH15" s="5">
        <f t="shared" si="1"/>
        <v>0.70710678118654746</v>
      </c>
      <c r="AI15" s="5">
        <f t="shared" si="1"/>
        <v>0.74740931868365967</v>
      </c>
      <c r="AJ15" s="5">
        <f t="shared" si="1"/>
        <v>0.78086880944303039</v>
      </c>
      <c r="AK15" s="5">
        <f t="shared" si="1"/>
        <v>0.80873608430318844</v>
      </c>
      <c r="AL15" s="5">
        <f t="shared" si="1"/>
        <v>0.83205029433784372</v>
      </c>
      <c r="AM15" s="5">
        <f t="shared" si="1"/>
        <v>0.85165831670454395</v>
      </c>
      <c r="AN15" s="5">
        <f t="shared" si="1"/>
        <v>0.8682431421244593</v>
      </c>
      <c r="AO15" s="5">
        <f t="shared" si="1"/>
        <v>0.88235294117647056</v>
      </c>
      <c r="AP15" s="5">
        <f t="shared" si="1"/>
        <v>0.89442719099991586</v>
      </c>
      <c r="AQ15" s="5">
        <f t="shared" si="7"/>
        <v>0.90481870220099414</v>
      </c>
      <c r="AR15" s="10">
        <f t="shared" si="7"/>
        <v>0.91381154862025726</v>
      </c>
      <c r="AS15" s="5"/>
      <c r="AT15" s="5"/>
      <c r="AW15" s="11"/>
      <c r="AX15" s="11"/>
      <c r="AY15" s="11"/>
      <c r="AZ15" s="11"/>
      <c r="BA15" s="11"/>
      <c r="BB15" s="11"/>
      <c r="BC15" s="12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</row>
    <row r="16" spans="1:72" ht="15" customHeight="1">
      <c r="E16">
        <v>7</v>
      </c>
      <c r="F16" s="5"/>
      <c r="G16" s="6">
        <f t="shared" si="8"/>
        <v>-0.93834311681711013</v>
      </c>
      <c r="H16" s="5">
        <f t="shared" si="8"/>
        <v>-0.93200467154129585</v>
      </c>
      <c r="I16" s="5">
        <f t="shared" si="8"/>
        <v>-0.92467809847471605</v>
      </c>
      <c r="J16" s="5">
        <f t="shared" si="8"/>
        <v>-0.9161573349021892</v>
      </c>
      <c r="K16" s="5">
        <f t="shared" si="8"/>
        <v>-0.90618313999526545</v>
      </c>
      <c r="L16" s="5">
        <f t="shared" si="8"/>
        <v>-0.89442719099991586</v>
      </c>
      <c r="M16" s="5">
        <f t="shared" si="8"/>
        <v>-0.88047109992217532</v>
      </c>
      <c r="N16" s="5">
        <f t="shared" si="8"/>
        <v>-0.86377890089843345</v>
      </c>
      <c r="O16" s="5">
        <f t="shared" si="8"/>
        <v>-0.84366148773210747</v>
      </c>
      <c r="P16" s="5">
        <f t="shared" si="8"/>
        <v>-0.81923192051904048</v>
      </c>
      <c r="Q16" s="5">
        <f t="shared" si="8"/>
        <v>-0.78935221737632633</v>
      </c>
      <c r="R16" s="5">
        <f t="shared" si="8"/>
        <v>-0.75257669470687782</v>
      </c>
      <c r="S16" s="5">
        <f t="shared" si="8"/>
        <v>-0.70710678118654757</v>
      </c>
      <c r="T16" s="5">
        <f t="shared" si="8"/>
        <v>-0.65079137345596849</v>
      </c>
      <c r="U16" s="5">
        <f t="shared" si="8"/>
        <v>-0.58123819371909646</v>
      </c>
      <c r="V16" s="5">
        <f t="shared" si="0"/>
        <v>-0.49613893835683387</v>
      </c>
      <c r="W16" s="5">
        <f t="shared" si="0"/>
        <v>-0.39391929857916763</v>
      </c>
      <c r="X16" s="5">
        <f t="shared" si="0"/>
        <v>-0.27472112789737807</v>
      </c>
      <c r="Y16" s="5">
        <f t="shared" si="0"/>
        <v>-0.1414213562373095</v>
      </c>
      <c r="Z16" s="5">
        <v>0</v>
      </c>
      <c r="AA16" s="5">
        <f t="shared" si="1"/>
        <v>0.1414213562373095</v>
      </c>
      <c r="AB16" s="5">
        <f t="shared" si="1"/>
        <v>0.27472112789737807</v>
      </c>
      <c r="AC16" s="5">
        <f t="shared" si="1"/>
        <v>0.39391929857916763</v>
      </c>
      <c r="AD16" s="5">
        <f t="shared" si="1"/>
        <v>0.49613893835683387</v>
      </c>
      <c r="AE16" s="5">
        <f t="shared" si="1"/>
        <v>0.58123819371909646</v>
      </c>
      <c r="AF16" s="5">
        <f t="shared" si="1"/>
        <v>0.65079137345596849</v>
      </c>
      <c r="AG16" s="5">
        <f t="shared" si="1"/>
        <v>0.70710678118654757</v>
      </c>
      <c r="AH16" s="5">
        <f t="shared" si="1"/>
        <v>0.75257669470687782</v>
      </c>
      <c r="AI16" s="5">
        <f t="shared" si="1"/>
        <v>0.78935221737632633</v>
      </c>
      <c r="AJ16" s="5">
        <f t="shared" si="1"/>
        <v>0.81923192051904048</v>
      </c>
      <c r="AK16" s="5">
        <f t="shared" si="1"/>
        <v>0.84366148773210747</v>
      </c>
      <c r="AL16" s="5">
        <f t="shared" si="1"/>
        <v>0.86377890089843345</v>
      </c>
      <c r="AM16" s="5">
        <f t="shared" si="1"/>
        <v>0.88047109992217532</v>
      </c>
      <c r="AN16" s="5">
        <f t="shared" si="1"/>
        <v>0.89442719099991586</v>
      </c>
      <c r="AO16" s="5">
        <f t="shared" si="1"/>
        <v>0.90618313999526545</v>
      </c>
      <c r="AP16" s="5">
        <f t="shared" si="1"/>
        <v>0.9161573349021892</v>
      </c>
      <c r="AQ16" s="5">
        <f t="shared" si="7"/>
        <v>0.92467809847471605</v>
      </c>
      <c r="AR16" s="5">
        <f t="shared" si="7"/>
        <v>0.93200467154129585</v>
      </c>
      <c r="AS16" s="8">
        <f t="shared" si="7"/>
        <v>0.93834311681711013</v>
      </c>
      <c r="AT16" s="5"/>
      <c r="AW16" s="11"/>
      <c r="AX16" s="11"/>
      <c r="AY16" s="11"/>
      <c r="AZ16" s="11"/>
      <c r="BA16" s="11"/>
      <c r="BB16" s="11"/>
      <c r="BC16" s="12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</row>
    <row r="17" spans="1:72" ht="15" customHeight="1">
      <c r="A17" s="13"/>
      <c r="E17">
        <v>6</v>
      </c>
      <c r="F17" s="5"/>
      <c r="G17" s="9">
        <f t="shared" si="8"/>
        <v>-0.95358266513414158</v>
      </c>
      <c r="H17" s="5">
        <f t="shared" si="8"/>
        <v>-0.94868329805051377</v>
      </c>
      <c r="I17" s="5">
        <f t="shared" si="8"/>
        <v>-0.94299033358288953</v>
      </c>
      <c r="J17" s="5">
        <f t="shared" si="8"/>
        <v>-0.93632917756904455</v>
      </c>
      <c r="K17" s="5">
        <f t="shared" si="8"/>
        <v>-0.92847669088525941</v>
      </c>
      <c r="L17" s="5">
        <f t="shared" si="8"/>
        <v>-0.91914503001805781</v>
      </c>
      <c r="M17" s="5">
        <f t="shared" si="8"/>
        <v>-0.90795938450045166</v>
      </c>
      <c r="N17" s="5">
        <f t="shared" si="8"/>
        <v>-0.89442719099991586</v>
      </c>
      <c r="O17" s="5">
        <f t="shared" si="8"/>
        <v>-0.87789557291438436</v>
      </c>
      <c r="P17" s="5">
        <f t="shared" si="8"/>
        <v>-0.8574929257125441</v>
      </c>
      <c r="Q17" s="5">
        <f t="shared" si="8"/>
        <v>-0.83205029433784361</v>
      </c>
      <c r="R17" s="5">
        <f t="shared" si="8"/>
        <v>-0.8</v>
      </c>
      <c r="S17" s="5">
        <f t="shared" si="8"/>
        <v>-0.75925660236529657</v>
      </c>
      <c r="T17" s="5">
        <f t="shared" si="8"/>
        <v>-0.70710678118654757</v>
      </c>
      <c r="U17" s="5">
        <f t="shared" si="8"/>
        <v>-0.64018439966447993</v>
      </c>
      <c r="V17" s="5">
        <f t="shared" si="0"/>
        <v>-0.55470019622522915</v>
      </c>
      <c r="W17" s="5">
        <f t="shared" si="0"/>
        <v>-0.44721359549995793</v>
      </c>
      <c r="X17" s="5">
        <f t="shared" si="0"/>
        <v>-0.31622776601683794</v>
      </c>
      <c r="Y17" s="5">
        <f t="shared" si="0"/>
        <v>-0.16439898730535729</v>
      </c>
      <c r="Z17" s="5">
        <v>0</v>
      </c>
      <c r="AA17" s="5">
        <f t="shared" si="1"/>
        <v>0.16439898730535729</v>
      </c>
      <c r="AB17" s="5">
        <f t="shared" si="1"/>
        <v>0.31622776601683794</v>
      </c>
      <c r="AC17" s="5">
        <f t="shared" si="1"/>
        <v>0.44721359549995793</v>
      </c>
      <c r="AD17" s="5">
        <f t="shared" si="1"/>
        <v>0.55470019622522915</v>
      </c>
      <c r="AE17" s="5">
        <f t="shared" si="1"/>
        <v>0.64018439966447993</v>
      </c>
      <c r="AF17" s="5">
        <f t="shared" si="1"/>
        <v>0.70710678118654757</v>
      </c>
      <c r="AG17" s="5">
        <f t="shared" si="1"/>
        <v>0.75925660236529657</v>
      </c>
      <c r="AH17" s="5">
        <f t="shared" si="1"/>
        <v>0.8</v>
      </c>
      <c r="AI17" s="5">
        <f t="shared" si="1"/>
        <v>0.83205029433784361</v>
      </c>
      <c r="AJ17" s="5">
        <f t="shared" si="1"/>
        <v>0.8574929257125441</v>
      </c>
      <c r="AK17" s="5">
        <f t="shared" si="1"/>
        <v>0.87789557291438436</v>
      </c>
      <c r="AL17" s="5">
        <f t="shared" si="1"/>
        <v>0.89442719099991586</v>
      </c>
      <c r="AM17" s="5">
        <f t="shared" si="1"/>
        <v>0.90795938450045166</v>
      </c>
      <c r="AN17" s="5">
        <f t="shared" si="1"/>
        <v>0.91914503001805781</v>
      </c>
      <c r="AO17" s="5">
        <f t="shared" si="1"/>
        <v>0.92847669088525941</v>
      </c>
      <c r="AP17" s="5">
        <f t="shared" si="1"/>
        <v>0.93632917756904455</v>
      </c>
      <c r="AQ17" s="5">
        <f t="shared" si="7"/>
        <v>0.94299033358288953</v>
      </c>
      <c r="AR17" s="5">
        <f t="shared" si="7"/>
        <v>0.94868329805051377</v>
      </c>
      <c r="AS17" s="10">
        <f t="shared" si="7"/>
        <v>0.95358266513414158</v>
      </c>
      <c r="AT17" s="5"/>
      <c r="AW17" s="11"/>
      <c r="AX17" s="11"/>
      <c r="AY17" s="11"/>
      <c r="AZ17" s="11"/>
      <c r="BA17" s="11"/>
      <c r="BB17" s="11"/>
      <c r="BC17" s="12">
        <f ca="1">NOW()-TODAY()</f>
        <v>0.84129282407229766</v>
      </c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</row>
    <row r="18" spans="1:72" ht="15" customHeight="1">
      <c r="E18">
        <v>5</v>
      </c>
      <c r="F18" s="5"/>
      <c r="G18" s="9">
        <f t="shared" si="8"/>
        <v>-0.96707453726264647</v>
      </c>
      <c r="H18" s="5">
        <f t="shared" si="8"/>
        <v>-0.96351790962994055</v>
      </c>
      <c r="I18" s="5">
        <f t="shared" si="8"/>
        <v>-0.95936550157127065</v>
      </c>
      <c r="J18" s="5">
        <f t="shared" si="8"/>
        <v>-0.95447997803502971</v>
      </c>
      <c r="K18" s="5">
        <f t="shared" si="8"/>
        <v>-0.94868329805051377</v>
      </c>
      <c r="L18" s="5">
        <f t="shared" si="8"/>
        <v>-0.94174191159483744</v>
      </c>
      <c r="M18" s="5">
        <f t="shared" si="8"/>
        <v>-0.93334560620305951</v>
      </c>
      <c r="N18" s="5">
        <f t="shared" si="8"/>
        <v>-0.92307692307692313</v>
      </c>
      <c r="O18" s="5">
        <f t="shared" si="8"/>
        <v>-0.91036647746260468</v>
      </c>
      <c r="P18" s="5">
        <f t="shared" si="8"/>
        <v>-0.89442719099991586</v>
      </c>
      <c r="Q18" s="5">
        <f t="shared" si="8"/>
        <v>-0.87415727612153771</v>
      </c>
      <c r="R18" s="5">
        <f t="shared" si="8"/>
        <v>-0.84799830400508802</v>
      </c>
      <c r="S18" s="5">
        <f t="shared" si="8"/>
        <v>-0.813733471206735</v>
      </c>
      <c r="T18" s="5">
        <f t="shared" si="8"/>
        <v>-0.76822127959737585</v>
      </c>
      <c r="U18" s="5">
        <f t="shared" si="8"/>
        <v>-0.70710678118654746</v>
      </c>
      <c r="V18" s="5">
        <f t="shared" si="0"/>
        <v>-0.62469504755442429</v>
      </c>
      <c r="W18" s="5">
        <f t="shared" si="0"/>
        <v>-0.51449575542752646</v>
      </c>
      <c r="X18" s="5">
        <f t="shared" si="0"/>
        <v>-0.37139067635410372</v>
      </c>
      <c r="Y18" s="5">
        <f t="shared" si="0"/>
        <v>-0.19611613513818404</v>
      </c>
      <c r="Z18" s="5">
        <v>0</v>
      </c>
      <c r="AA18" s="5">
        <f t="shared" si="1"/>
        <v>0.19611613513818404</v>
      </c>
      <c r="AB18" s="5">
        <f t="shared" si="1"/>
        <v>0.37139067635410372</v>
      </c>
      <c r="AC18" s="5">
        <f t="shared" si="1"/>
        <v>0.51449575542752646</v>
      </c>
      <c r="AD18" s="5">
        <f t="shared" si="1"/>
        <v>0.62469504755442429</v>
      </c>
      <c r="AE18" s="5">
        <f t="shared" si="1"/>
        <v>0.70710678118654746</v>
      </c>
      <c r="AF18" s="5">
        <f t="shared" si="1"/>
        <v>0.76822127959737585</v>
      </c>
      <c r="AG18" s="5">
        <f t="shared" si="1"/>
        <v>0.813733471206735</v>
      </c>
      <c r="AH18" s="5">
        <f t="shared" si="1"/>
        <v>0.84799830400508802</v>
      </c>
      <c r="AI18" s="5">
        <f t="shared" si="1"/>
        <v>0.87415727612153771</v>
      </c>
      <c r="AJ18" s="5">
        <f t="shared" si="1"/>
        <v>0.89442719099991586</v>
      </c>
      <c r="AK18" s="5">
        <f t="shared" si="1"/>
        <v>0.91036647746260468</v>
      </c>
      <c r="AL18" s="5">
        <f t="shared" si="1"/>
        <v>0.92307692307692313</v>
      </c>
      <c r="AM18" s="5">
        <f t="shared" si="1"/>
        <v>0.93334560620305951</v>
      </c>
      <c r="AN18" s="5">
        <f t="shared" si="1"/>
        <v>0.94174191159483744</v>
      </c>
      <c r="AO18" s="5">
        <f t="shared" si="1"/>
        <v>0.94868329805051377</v>
      </c>
      <c r="AP18" s="5">
        <f t="shared" si="1"/>
        <v>0.95447997803502971</v>
      </c>
      <c r="AQ18" s="5">
        <f t="shared" si="7"/>
        <v>0.95936550157127065</v>
      </c>
      <c r="AR18" s="5">
        <f t="shared" si="7"/>
        <v>0.96351790962994055</v>
      </c>
      <c r="AS18" s="10">
        <f t="shared" si="7"/>
        <v>0.96707453726264647</v>
      </c>
      <c r="AT18" s="5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</row>
    <row r="19" spans="1:72" ht="15" customHeight="1">
      <c r="E19">
        <v>4</v>
      </c>
      <c r="F19" s="6">
        <f t="shared" ref="F19:U22" si="9">F$2/SQRT(F$2^2+$E19^2)</f>
        <v>-0.98058067569092022</v>
      </c>
      <c r="G19" s="5">
        <f t="shared" si="9"/>
        <v>-0.97854978498674894</v>
      </c>
      <c r="H19" s="5">
        <f t="shared" si="9"/>
        <v>-0.97618706018395285</v>
      </c>
      <c r="I19" s="5">
        <f t="shared" si="9"/>
        <v>-0.97341716833357605</v>
      </c>
      <c r="J19" s="5">
        <f t="shared" si="9"/>
        <v>-0.97014250014533188</v>
      </c>
      <c r="K19" s="5">
        <f t="shared" si="9"/>
        <v>-0.96623493960124629</v>
      </c>
      <c r="L19" s="5">
        <f t="shared" si="9"/>
        <v>-0.96152394764082316</v>
      </c>
      <c r="M19" s="5">
        <f t="shared" si="9"/>
        <v>-0.95577900872194999</v>
      </c>
      <c r="N19" s="5">
        <f t="shared" si="9"/>
        <v>-0.94868329805051377</v>
      </c>
      <c r="O19" s="5">
        <f t="shared" si="9"/>
        <v>-0.93979342348843697</v>
      </c>
      <c r="P19" s="5">
        <f t="shared" si="9"/>
        <v>-0.92847669088525941</v>
      </c>
      <c r="Q19" s="5">
        <f t="shared" si="9"/>
        <v>-0.91381154862025726</v>
      </c>
      <c r="R19" s="5">
        <f t="shared" si="9"/>
        <v>-0.89442719099991586</v>
      </c>
      <c r="S19" s="5">
        <f t="shared" si="9"/>
        <v>-0.8682431421244593</v>
      </c>
      <c r="T19" s="5">
        <f t="shared" si="9"/>
        <v>-0.83205029433784372</v>
      </c>
      <c r="U19" s="5">
        <f t="shared" si="9"/>
        <v>-0.78086880944303039</v>
      </c>
      <c r="V19" s="5">
        <f t="shared" si="0"/>
        <v>-0.70710678118654746</v>
      </c>
      <c r="W19" s="5">
        <f t="shared" si="0"/>
        <v>-0.6</v>
      </c>
      <c r="X19" s="5">
        <f t="shared" si="0"/>
        <v>-0.44721359549995793</v>
      </c>
      <c r="Y19" s="5">
        <f t="shared" si="0"/>
        <v>-0.24253562503633297</v>
      </c>
      <c r="Z19" s="5">
        <v>0</v>
      </c>
      <c r="AA19" s="5">
        <f t="shared" si="1"/>
        <v>0.24253562503633297</v>
      </c>
      <c r="AB19" s="5">
        <f t="shared" si="1"/>
        <v>0.44721359549995793</v>
      </c>
      <c r="AC19" s="5">
        <f t="shared" si="1"/>
        <v>0.6</v>
      </c>
      <c r="AD19" s="5">
        <f t="shared" si="1"/>
        <v>0.70710678118654746</v>
      </c>
      <c r="AE19" s="5">
        <f t="shared" si="1"/>
        <v>0.78086880944303039</v>
      </c>
      <c r="AF19" s="5">
        <f t="shared" si="1"/>
        <v>0.83205029433784372</v>
      </c>
      <c r="AG19" s="5">
        <f t="shared" si="1"/>
        <v>0.8682431421244593</v>
      </c>
      <c r="AH19" s="5">
        <f t="shared" si="1"/>
        <v>0.89442719099991586</v>
      </c>
      <c r="AI19" s="5">
        <f t="shared" si="1"/>
        <v>0.91381154862025726</v>
      </c>
      <c r="AJ19" s="5">
        <f t="shared" si="1"/>
        <v>0.92847669088525941</v>
      </c>
      <c r="AK19" s="5">
        <f t="shared" si="1"/>
        <v>0.93979342348843697</v>
      </c>
      <c r="AL19" s="5">
        <f t="shared" si="1"/>
        <v>0.94868329805051377</v>
      </c>
      <c r="AM19" s="5">
        <f t="shared" si="1"/>
        <v>0.95577900872194999</v>
      </c>
      <c r="AN19" s="5">
        <f t="shared" si="1"/>
        <v>0.96152394764082316</v>
      </c>
      <c r="AO19" s="5">
        <f t="shared" si="1"/>
        <v>0.96623493960124629</v>
      </c>
      <c r="AP19" s="5">
        <f t="shared" si="1"/>
        <v>0.97014250014533188</v>
      </c>
      <c r="AQ19" s="5">
        <f t="shared" si="7"/>
        <v>0.97341716833357605</v>
      </c>
      <c r="AR19" s="5">
        <f t="shared" si="7"/>
        <v>0.97618706018395285</v>
      </c>
      <c r="AS19" s="5">
        <f t="shared" si="7"/>
        <v>0.97854978498674894</v>
      </c>
      <c r="AT19" s="8">
        <f t="shared" si="7"/>
        <v>0.98058067569092022</v>
      </c>
      <c r="BB19" t="s">
        <v>6</v>
      </c>
      <c r="BC19" s="3">
        <f ca="1">MOD(BC17,0.5)*2</f>
        <v>0.68258564814459532</v>
      </c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</row>
    <row r="20" spans="1:72" ht="15" customHeight="1">
      <c r="E20">
        <v>3</v>
      </c>
      <c r="F20" s="9">
        <f t="shared" si="9"/>
        <v>-0.98893635286829751</v>
      </c>
      <c r="G20" s="5">
        <f t="shared" si="9"/>
        <v>-0.98776296532906915</v>
      </c>
      <c r="H20" s="5">
        <f t="shared" si="9"/>
        <v>-0.98639392383214375</v>
      </c>
      <c r="I20" s="5">
        <f t="shared" si="9"/>
        <v>-0.98478355881793689</v>
      </c>
      <c r="J20" s="5">
        <f t="shared" si="9"/>
        <v>-0.98287218693432188</v>
      </c>
      <c r="K20" s="5">
        <f t="shared" si="9"/>
        <v>-0.98058067569092011</v>
      </c>
      <c r="L20" s="5">
        <f t="shared" si="9"/>
        <v>-0.97780241407740942</v>
      </c>
      <c r="M20" s="5">
        <f t="shared" si="9"/>
        <v>-0.97439119569461985</v>
      </c>
      <c r="N20" s="5">
        <f t="shared" si="9"/>
        <v>-0.97014250014533199</v>
      </c>
      <c r="O20" s="5">
        <f t="shared" si="9"/>
        <v>-0.96476382123773219</v>
      </c>
      <c r="P20" s="5">
        <f t="shared" si="9"/>
        <v>-0.95782628522115132</v>
      </c>
      <c r="Q20" s="5">
        <f t="shared" si="9"/>
        <v>-0.94868329805051377</v>
      </c>
      <c r="R20" s="5">
        <f t="shared" si="9"/>
        <v>-0.93632917756904455</v>
      </c>
      <c r="S20" s="5">
        <f t="shared" si="9"/>
        <v>-0.91914503001805781</v>
      </c>
      <c r="T20" s="5">
        <f t="shared" si="9"/>
        <v>-0.89442719099991586</v>
      </c>
      <c r="U20" s="5">
        <f t="shared" si="9"/>
        <v>-0.8574929257125441</v>
      </c>
      <c r="V20" s="5">
        <f t="shared" si="0"/>
        <v>-0.8</v>
      </c>
      <c r="W20" s="5">
        <f t="shared" si="0"/>
        <v>-0.70710678118654757</v>
      </c>
      <c r="X20" s="5">
        <f t="shared" si="0"/>
        <v>-0.55470019622522915</v>
      </c>
      <c r="Y20" s="5">
        <f t="shared" si="0"/>
        <v>-0.31622776601683794</v>
      </c>
      <c r="Z20" s="5">
        <v>0</v>
      </c>
      <c r="AA20" s="5">
        <f t="shared" si="1"/>
        <v>0.31622776601683794</v>
      </c>
      <c r="AB20" s="5">
        <f t="shared" si="1"/>
        <v>0.55470019622522915</v>
      </c>
      <c r="AC20" s="5">
        <f t="shared" si="1"/>
        <v>0.70710678118654757</v>
      </c>
      <c r="AD20" s="5">
        <f t="shared" si="1"/>
        <v>0.8</v>
      </c>
      <c r="AE20" s="5">
        <f t="shared" si="1"/>
        <v>0.8574929257125441</v>
      </c>
      <c r="AF20" s="5">
        <f t="shared" si="1"/>
        <v>0.89442719099991586</v>
      </c>
      <c r="AG20" s="5">
        <f t="shared" si="1"/>
        <v>0.91914503001805781</v>
      </c>
      <c r="AH20" s="5">
        <f t="shared" si="1"/>
        <v>0.93632917756904455</v>
      </c>
      <c r="AI20" s="5">
        <f t="shared" si="1"/>
        <v>0.94868329805051377</v>
      </c>
      <c r="AJ20" s="5">
        <f t="shared" si="1"/>
        <v>0.95782628522115132</v>
      </c>
      <c r="AK20" s="5">
        <f t="shared" si="1"/>
        <v>0.96476382123773219</v>
      </c>
      <c r="AL20" s="5">
        <f t="shared" si="1"/>
        <v>0.97014250014533199</v>
      </c>
      <c r="AM20" s="5">
        <f t="shared" si="1"/>
        <v>0.97439119569461985</v>
      </c>
      <c r="AN20" s="5">
        <f t="shared" si="1"/>
        <v>0.97780241407740942</v>
      </c>
      <c r="AO20" s="5">
        <f t="shared" si="1"/>
        <v>0.98058067569092011</v>
      </c>
      <c r="AP20" s="5">
        <f t="shared" si="1"/>
        <v>0.98287218693432188</v>
      </c>
      <c r="AQ20" s="5">
        <f t="shared" si="7"/>
        <v>0.98478355881793689</v>
      </c>
      <c r="AR20" s="5">
        <f t="shared" si="7"/>
        <v>0.98639392383214375</v>
      </c>
      <c r="AS20" s="5">
        <f t="shared" si="7"/>
        <v>0.98776296532906915</v>
      </c>
      <c r="AT20" s="10">
        <f t="shared" si="7"/>
        <v>0.98893635286829751</v>
      </c>
      <c r="BB20" t="s">
        <v>7</v>
      </c>
      <c r="BC20" s="3">
        <f ca="1">MOD(BC17*24*60,60)/60</f>
        <v>0.1910277777351439</v>
      </c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</row>
    <row r="21" spans="1:72" ht="15" customHeight="1">
      <c r="E21">
        <v>2</v>
      </c>
      <c r="F21" s="9">
        <f t="shared" si="9"/>
        <v>-0.99503719020998915</v>
      </c>
      <c r="G21" s="5">
        <f t="shared" si="9"/>
        <v>-0.99450545292140613</v>
      </c>
      <c r="H21" s="5">
        <f t="shared" si="9"/>
        <v>-0.99388373467361879</v>
      </c>
      <c r="I21" s="5">
        <f t="shared" si="9"/>
        <v>-0.99315060432287616</v>
      </c>
      <c r="J21" s="5">
        <f t="shared" si="9"/>
        <v>-0.99227787671366774</v>
      </c>
      <c r="K21" s="5">
        <f t="shared" si="9"/>
        <v>-0.99122790068263467</v>
      </c>
      <c r="L21" s="5">
        <f t="shared" si="9"/>
        <v>-0.98994949366116647</v>
      </c>
      <c r="M21" s="5">
        <f t="shared" si="9"/>
        <v>-0.98837169765061716</v>
      </c>
      <c r="N21" s="5">
        <f t="shared" si="9"/>
        <v>-0.98639392383214375</v>
      </c>
      <c r="O21" s="5">
        <f t="shared" si="9"/>
        <v>-0.98386991009990743</v>
      </c>
      <c r="P21" s="5">
        <f t="shared" si="9"/>
        <v>-0.98058067569092022</v>
      </c>
      <c r="Q21" s="5">
        <f t="shared" si="9"/>
        <v>-0.97618706018395285</v>
      </c>
      <c r="R21" s="5">
        <f t="shared" si="9"/>
        <v>-0.97014250014533188</v>
      </c>
      <c r="S21" s="5">
        <f t="shared" si="9"/>
        <v>-0.96152394764082316</v>
      </c>
      <c r="T21" s="5">
        <f t="shared" si="9"/>
        <v>-0.94868329805051377</v>
      </c>
      <c r="U21" s="5">
        <f t="shared" si="9"/>
        <v>-0.92847669088525941</v>
      </c>
      <c r="V21" s="5">
        <f t="shared" si="0"/>
        <v>-0.89442719099991586</v>
      </c>
      <c r="W21" s="5">
        <f t="shared" si="0"/>
        <v>-0.83205029433784372</v>
      </c>
      <c r="X21" s="5">
        <f t="shared" si="0"/>
        <v>-0.70710678118654746</v>
      </c>
      <c r="Y21" s="5">
        <f t="shared" si="0"/>
        <v>-0.44721359549995793</v>
      </c>
      <c r="Z21" s="5">
        <v>0</v>
      </c>
      <c r="AA21" s="5">
        <f t="shared" si="1"/>
        <v>0.44721359549995793</v>
      </c>
      <c r="AB21" s="5">
        <f t="shared" si="1"/>
        <v>0.70710678118654746</v>
      </c>
      <c r="AC21" s="5">
        <f t="shared" si="1"/>
        <v>0.83205029433784372</v>
      </c>
      <c r="AD21" s="5">
        <f t="shared" si="1"/>
        <v>0.89442719099991586</v>
      </c>
      <c r="AE21" s="5">
        <f t="shared" si="1"/>
        <v>0.92847669088525941</v>
      </c>
      <c r="AF21" s="5">
        <f t="shared" si="1"/>
        <v>0.94868329805051377</v>
      </c>
      <c r="AG21" s="5">
        <f t="shared" si="1"/>
        <v>0.96152394764082316</v>
      </c>
      <c r="AH21" s="5">
        <f t="shared" si="1"/>
        <v>0.97014250014533188</v>
      </c>
      <c r="AI21" s="5">
        <f t="shared" ref="AI21:AP21" si="10">AI$2/SQRT(AI$2^2+$E21^2)</f>
        <v>0.97618706018395285</v>
      </c>
      <c r="AJ21" s="5">
        <f t="shared" si="10"/>
        <v>0.98058067569092022</v>
      </c>
      <c r="AK21" s="5">
        <f t="shared" si="10"/>
        <v>0.98386991009990743</v>
      </c>
      <c r="AL21" s="5">
        <f t="shared" si="10"/>
        <v>0.98639392383214375</v>
      </c>
      <c r="AM21" s="5">
        <f t="shared" si="10"/>
        <v>0.98837169765061716</v>
      </c>
      <c r="AN21" s="5">
        <f t="shared" si="10"/>
        <v>0.98994949366116647</v>
      </c>
      <c r="AO21" s="5">
        <f t="shared" si="10"/>
        <v>0.99122790068263467</v>
      </c>
      <c r="AP21" s="5">
        <f t="shared" si="10"/>
        <v>0.99227787671366774</v>
      </c>
      <c r="AQ21" s="5">
        <f t="shared" si="7"/>
        <v>0.99315060432287616</v>
      </c>
      <c r="AR21" s="5">
        <f t="shared" si="7"/>
        <v>0.99388373467361879</v>
      </c>
      <c r="AS21" s="5">
        <f t="shared" si="7"/>
        <v>0.99450545292140613</v>
      </c>
      <c r="AT21" s="10">
        <f t="shared" si="7"/>
        <v>0.99503719020998915</v>
      </c>
      <c r="BB21" t="s">
        <v>8</v>
      </c>
      <c r="BC21" s="3">
        <f ca="1">MOD(BC17*24*60*60,60)/60</f>
        <v>0.461666664108634</v>
      </c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</row>
    <row r="22" spans="1:72" ht="15" customHeight="1">
      <c r="E22">
        <v>1</v>
      </c>
      <c r="F22" s="9">
        <f t="shared" si="9"/>
        <v>-0.99875233887784454</v>
      </c>
      <c r="G22" s="5">
        <f t="shared" si="9"/>
        <v>-0.99861782933250975</v>
      </c>
      <c r="H22" s="5">
        <f t="shared" si="9"/>
        <v>-0.99846035320541249</v>
      </c>
      <c r="I22" s="5">
        <f t="shared" si="9"/>
        <v>-0.99827437317499579</v>
      </c>
      <c r="J22" s="5">
        <f t="shared" si="9"/>
        <v>-0.99805257848288853</v>
      </c>
      <c r="K22" s="5">
        <f t="shared" si="9"/>
        <v>-0.99778515785660893</v>
      </c>
      <c r="L22" s="5">
        <f t="shared" si="9"/>
        <v>-0.9974586998307351</v>
      </c>
      <c r="M22" s="5">
        <f t="shared" si="9"/>
        <v>-0.99705448550158149</v>
      </c>
      <c r="N22" s="5">
        <f t="shared" si="9"/>
        <v>-0.99654575824487956</v>
      </c>
      <c r="O22" s="5">
        <f t="shared" si="9"/>
        <v>-0.99589320646770385</v>
      </c>
      <c r="P22" s="5">
        <f t="shared" si="9"/>
        <v>-0.99503719020998915</v>
      </c>
      <c r="Q22" s="5">
        <f t="shared" si="9"/>
        <v>-0.99388373467361879</v>
      </c>
      <c r="R22" s="5">
        <f t="shared" si="9"/>
        <v>-0.99227787671366774</v>
      </c>
      <c r="S22" s="5">
        <f t="shared" si="9"/>
        <v>-0.98994949366116647</v>
      </c>
      <c r="T22" s="5">
        <f t="shared" si="9"/>
        <v>-0.98639392383214375</v>
      </c>
      <c r="U22" s="5">
        <f t="shared" si="9"/>
        <v>-0.98058067569092022</v>
      </c>
      <c r="V22" s="5">
        <f t="shared" ref="V22:Y22" si="11">V$2/SQRT(V$2^2+$E22^2)</f>
        <v>-0.97014250014533188</v>
      </c>
      <c r="W22" s="5">
        <f t="shared" si="11"/>
        <v>-0.94868329805051377</v>
      </c>
      <c r="X22" s="5">
        <f t="shared" si="11"/>
        <v>-0.89442719099991586</v>
      </c>
      <c r="Y22" s="5">
        <f t="shared" si="11"/>
        <v>-0.70710678118654746</v>
      </c>
      <c r="Z22" s="5">
        <v>0</v>
      </c>
      <c r="AA22" s="5">
        <f t="shared" ref="AA22:AP22" si="12">AA$2/SQRT(AA$2^2+$E22^2)</f>
        <v>0.70710678118654746</v>
      </c>
      <c r="AB22" s="5">
        <f t="shared" si="12"/>
        <v>0.89442719099991586</v>
      </c>
      <c r="AC22" s="5">
        <f t="shared" si="12"/>
        <v>0.94868329805051377</v>
      </c>
      <c r="AD22" s="5">
        <f t="shared" si="12"/>
        <v>0.97014250014533188</v>
      </c>
      <c r="AE22" s="5">
        <f t="shared" si="12"/>
        <v>0.98058067569092022</v>
      </c>
      <c r="AF22" s="5">
        <f t="shared" si="12"/>
        <v>0.98639392383214375</v>
      </c>
      <c r="AG22" s="5">
        <f t="shared" si="12"/>
        <v>0.98994949366116647</v>
      </c>
      <c r="AH22" s="5">
        <f t="shared" si="12"/>
        <v>0.99227787671366774</v>
      </c>
      <c r="AI22" s="5">
        <f t="shared" si="12"/>
        <v>0.99388373467361879</v>
      </c>
      <c r="AJ22" s="5">
        <f t="shared" si="12"/>
        <v>0.99503719020998915</v>
      </c>
      <c r="AK22" s="5">
        <f t="shared" si="12"/>
        <v>0.99589320646770385</v>
      </c>
      <c r="AL22" s="5">
        <f t="shared" si="12"/>
        <v>0.99654575824487956</v>
      </c>
      <c r="AM22" s="5">
        <f t="shared" si="12"/>
        <v>0.99705448550158149</v>
      </c>
      <c r="AN22" s="5">
        <f t="shared" si="12"/>
        <v>0.9974586998307351</v>
      </c>
      <c r="AO22" s="5">
        <f t="shared" si="12"/>
        <v>0.99778515785660893</v>
      </c>
      <c r="AP22" s="5">
        <f t="shared" si="12"/>
        <v>0.99805257848288853</v>
      </c>
      <c r="AQ22" s="5">
        <f t="shared" si="7"/>
        <v>0.99827437317499579</v>
      </c>
      <c r="AR22" s="5">
        <f t="shared" si="7"/>
        <v>0.99846035320541249</v>
      </c>
      <c r="AS22" s="5">
        <f t="shared" si="7"/>
        <v>0.99861782933250975</v>
      </c>
      <c r="AT22" s="10">
        <f t="shared" si="7"/>
        <v>0.99875233887784454</v>
      </c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</row>
    <row r="23" spans="1:72" ht="15" customHeight="1">
      <c r="E23">
        <v>0</v>
      </c>
      <c r="F23" s="9">
        <v>-1</v>
      </c>
      <c r="G23" s="5">
        <v>-1</v>
      </c>
      <c r="H23" s="5">
        <v>-1</v>
      </c>
      <c r="I23" s="5">
        <v>-1</v>
      </c>
      <c r="J23" s="5">
        <v>-1</v>
      </c>
      <c r="K23" s="5">
        <v>-1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  <c r="W23" s="5">
        <v>-1</v>
      </c>
      <c r="X23" s="5">
        <v>-1</v>
      </c>
      <c r="Y23" s="5">
        <v>-1</v>
      </c>
      <c r="Z23" s="14"/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10">
        <v>1</v>
      </c>
      <c r="AY23" s="35" t="s">
        <v>25</v>
      </c>
      <c r="AZ23" s="35"/>
      <c r="BA23" s="1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</row>
    <row r="24" spans="1:72" ht="15" customHeight="1">
      <c r="E24">
        <v>-1</v>
      </c>
      <c r="F24" s="9">
        <f t="shared" ref="F24:X39" si="13">F$2/SQRT(F$2^2+$E24^2)</f>
        <v>-0.99875233887784454</v>
      </c>
      <c r="G24" s="5">
        <f t="shared" si="13"/>
        <v>-0.99861782933250975</v>
      </c>
      <c r="H24" s="5">
        <f t="shared" si="13"/>
        <v>-0.99846035320541249</v>
      </c>
      <c r="I24" s="5">
        <f t="shared" si="13"/>
        <v>-0.99827437317499579</v>
      </c>
      <c r="J24" s="5">
        <f t="shared" si="13"/>
        <v>-0.99805257848288853</v>
      </c>
      <c r="K24" s="5">
        <f t="shared" si="13"/>
        <v>-0.99778515785660893</v>
      </c>
      <c r="L24" s="5">
        <f t="shared" si="13"/>
        <v>-0.9974586998307351</v>
      </c>
      <c r="M24" s="5">
        <f t="shared" si="13"/>
        <v>-0.99705448550158149</v>
      </c>
      <c r="N24" s="5">
        <f t="shared" si="13"/>
        <v>-0.99654575824487956</v>
      </c>
      <c r="O24" s="5">
        <f t="shared" si="13"/>
        <v>-0.99589320646770385</v>
      </c>
      <c r="P24" s="5">
        <f t="shared" si="13"/>
        <v>-0.99503719020998915</v>
      </c>
      <c r="Q24" s="5">
        <f t="shared" si="13"/>
        <v>-0.99388373467361879</v>
      </c>
      <c r="R24" s="5">
        <f t="shared" si="13"/>
        <v>-0.99227787671366774</v>
      </c>
      <c r="S24" s="5">
        <f t="shared" si="13"/>
        <v>-0.98994949366116647</v>
      </c>
      <c r="T24" s="5">
        <f t="shared" si="13"/>
        <v>-0.98639392383214375</v>
      </c>
      <c r="U24" s="5">
        <f t="shared" si="13"/>
        <v>-0.98058067569092022</v>
      </c>
      <c r="V24" s="5">
        <f t="shared" si="13"/>
        <v>-0.97014250014533188</v>
      </c>
      <c r="W24" s="5">
        <f t="shared" si="13"/>
        <v>-0.94868329805051377</v>
      </c>
      <c r="X24" s="5">
        <f t="shared" si="13"/>
        <v>-0.89442719099991586</v>
      </c>
      <c r="Y24" s="5">
        <f t="shared" ref="Y24:Y43" si="14">Y$2/SQRT(Y$2^2+$E24^2)</f>
        <v>-0.70710678118654746</v>
      </c>
      <c r="Z24" s="5">
        <v>0</v>
      </c>
      <c r="AA24" s="5">
        <f t="shared" ref="AA24:AP39" si="15">AA$2/SQRT(AA$2^2+$E24^2)</f>
        <v>0.70710678118654746</v>
      </c>
      <c r="AB24" s="5">
        <f t="shared" si="15"/>
        <v>0.89442719099991586</v>
      </c>
      <c r="AC24" s="5">
        <f t="shared" si="15"/>
        <v>0.94868329805051377</v>
      </c>
      <c r="AD24" s="5">
        <f t="shared" si="15"/>
        <v>0.97014250014533188</v>
      </c>
      <c r="AE24" s="5">
        <f t="shared" si="15"/>
        <v>0.98058067569092022</v>
      </c>
      <c r="AF24" s="5">
        <f t="shared" si="15"/>
        <v>0.98639392383214375</v>
      </c>
      <c r="AG24" s="5">
        <f t="shared" si="15"/>
        <v>0.98994949366116647</v>
      </c>
      <c r="AH24" s="5">
        <f t="shared" si="15"/>
        <v>0.99227787671366774</v>
      </c>
      <c r="AI24" s="5">
        <f t="shared" si="15"/>
        <v>0.99388373467361879</v>
      </c>
      <c r="AJ24" s="5">
        <f t="shared" si="15"/>
        <v>0.99503719020998915</v>
      </c>
      <c r="AK24" s="5">
        <f t="shared" si="15"/>
        <v>0.99589320646770385</v>
      </c>
      <c r="AL24" s="5">
        <f t="shared" si="15"/>
        <v>0.99654575824487956</v>
      </c>
      <c r="AM24" s="5">
        <f t="shared" si="15"/>
        <v>0.99705448550158149</v>
      </c>
      <c r="AN24" s="5">
        <f t="shared" si="15"/>
        <v>0.9974586998307351</v>
      </c>
      <c r="AO24" s="5">
        <f t="shared" si="15"/>
        <v>0.99778515785660893</v>
      </c>
      <c r="AP24" s="5">
        <f t="shared" si="15"/>
        <v>0.99805257848288853</v>
      </c>
      <c r="AQ24" s="5">
        <f t="shared" ref="AQ24:AT34" si="16">AQ$2/SQRT(AQ$2^2+$E24^2)</f>
        <v>0.99827437317499579</v>
      </c>
      <c r="AR24" s="5">
        <f t="shared" si="16"/>
        <v>0.99846035320541249</v>
      </c>
      <c r="AS24" s="5">
        <f t="shared" si="16"/>
        <v>0.99861782933250975</v>
      </c>
      <c r="AT24" s="10">
        <f t="shared" si="16"/>
        <v>0.99875233887784454</v>
      </c>
      <c r="AY24" t="s">
        <v>22</v>
      </c>
      <c r="AZ24" t="s">
        <v>21</v>
      </c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</row>
    <row r="25" spans="1:72" ht="15" customHeight="1">
      <c r="E25">
        <v>-2</v>
      </c>
      <c r="F25" s="9">
        <f t="shared" si="13"/>
        <v>-0.99503719020998915</v>
      </c>
      <c r="G25" s="5">
        <f t="shared" si="13"/>
        <v>-0.99450545292140613</v>
      </c>
      <c r="H25" s="5">
        <f t="shared" si="13"/>
        <v>-0.99388373467361879</v>
      </c>
      <c r="I25" s="5">
        <f t="shared" si="13"/>
        <v>-0.99315060432287616</v>
      </c>
      <c r="J25" s="5">
        <f t="shared" si="13"/>
        <v>-0.99227787671366774</v>
      </c>
      <c r="K25" s="5">
        <f t="shared" si="13"/>
        <v>-0.99122790068263467</v>
      </c>
      <c r="L25" s="5">
        <f t="shared" si="13"/>
        <v>-0.98994949366116647</v>
      </c>
      <c r="M25" s="5">
        <f t="shared" si="13"/>
        <v>-0.98837169765061716</v>
      </c>
      <c r="N25" s="5">
        <f t="shared" si="13"/>
        <v>-0.98639392383214375</v>
      </c>
      <c r="O25" s="5">
        <f t="shared" si="13"/>
        <v>-0.98386991009990743</v>
      </c>
      <c r="P25" s="5">
        <f t="shared" si="13"/>
        <v>-0.98058067569092022</v>
      </c>
      <c r="Q25" s="5">
        <f t="shared" si="13"/>
        <v>-0.97618706018395285</v>
      </c>
      <c r="R25" s="5">
        <f t="shared" si="13"/>
        <v>-0.97014250014533188</v>
      </c>
      <c r="S25" s="5">
        <f t="shared" si="13"/>
        <v>-0.96152394764082316</v>
      </c>
      <c r="T25" s="5">
        <f t="shared" si="13"/>
        <v>-0.94868329805051377</v>
      </c>
      <c r="U25" s="5">
        <f t="shared" si="13"/>
        <v>-0.92847669088525941</v>
      </c>
      <c r="V25" s="5">
        <f t="shared" si="13"/>
        <v>-0.89442719099991586</v>
      </c>
      <c r="W25" s="5">
        <f t="shared" si="13"/>
        <v>-0.83205029433784372</v>
      </c>
      <c r="X25" s="5">
        <f t="shared" si="13"/>
        <v>-0.70710678118654746</v>
      </c>
      <c r="Y25" s="5">
        <f t="shared" si="14"/>
        <v>-0.44721359549995793</v>
      </c>
      <c r="Z25" s="5">
        <v>0</v>
      </c>
      <c r="AA25" s="5">
        <f t="shared" si="15"/>
        <v>0.44721359549995793</v>
      </c>
      <c r="AB25" s="5">
        <f t="shared" si="15"/>
        <v>0.70710678118654746</v>
      </c>
      <c r="AC25" s="5">
        <f t="shared" si="15"/>
        <v>0.83205029433784372</v>
      </c>
      <c r="AD25" s="5">
        <f t="shared" si="15"/>
        <v>0.89442719099991586</v>
      </c>
      <c r="AE25" s="5">
        <f t="shared" si="15"/>
        <v>0.92847669088525941</v>
      </c>
      <c r="AF25" s="5">
        <f t="shared" si="15"/>
        <v>0.94868329805051377</v>
      </c>
      <c r="AG25" s="5">
        <f t="shared" si="15"/>
        <v>0.96152394764082316</v>
      </c>
      <c r="AH25" s="5">
        <f t="shared" si="15"/>
        <v>0.97014250014533188</v>
      </c>
      <c r="AI25" s="5">
        <f t="shared" si="15"/>
        <v>0.97618706018395285</v>
      </c>
      <c r="AJ25" s="5">
        <f t="shared" si="15"/>
        <v>0.98058067569092022</v>
      </c>
      <c r="AK25" s="5">
        <f t="shared" si="15"/>
        <v>0.98386991009990743</v>
      </c>
      <c r="AL25" s="5">
        <f t="shared" si="15"/>
        <v>0.98639392383214375</v>
      </c>
      <c r="AM25" s="5">
        <f t="shared" si="15"/>
        <v>0.98837169765061716</v>
      </c>
      <c r="AN25" s="5">
        <f t="shared" si="15"/>
        <v>0.98994949366116647</v>
      </c>
      <c r="AO25" s="5">
        <f t="shared" si="15"/>
        <v>0.99122790068263467</v>
      </c>
      <c r="AP25" s="5">
        <f t="shared" si="15"/>
        <v>0.99227787671366774</v>
      </c>
      <c r="AQ25" s="5">
        <f t="shared" si="16"/>
        <v>0.99315060432287616</v>
      </c>
      <c r="AR25" s="5">
        <f t="shared" si="16"/>
        <v>0.99388373467361879</v>
      </c>
      <c r="AS25" s="5">
        <f t="shared" si="16"/>
        <v>0.99450545292140613</v>
      </c>
      <c r="AT25" s="10">
        <f t="shared" si="16"/>
        <v>0.99503719020998915</v>
      </c>
      <c r="AX25" t="s">
        <v>0</v>
      </c>
      <c r="AY25">
        <f ca="1">IF(BD33&gt;90,1.01,SIN(BC33))</f>
        <v>1.01</v>
      </c>
      <c r="AZ25">
        <f ca="1">IF(BD34&gt;90,1.01,SIN(BC34))</f>
        <v>1.01</v>
      </c>
      <c r="BB25" t="s">
        <v>9</v>
      </c>
      <c r="BC25">
        <f ca="1">BC19*360</f>
        <v>245.73083333205432</v>
      </c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</row>
    <row r="26" spans="1:72" ht="15" customHeight="1">
      <c r="E26">
        <v>-3</v>
      </c>
      <c r="F26" s="9">
        <f t="shared" si="13"/>
        <v>-0.98893635286829751</v>
      </c>
      <c r="G26" s="5">
        <f t="shared" si="13"/>
        <v>-0.98776296532906915</v>
      </c>
      <c r="H26" s="5">
        <f t="shared" si="13"/>
        <v>-0.98639392383214375</v>
      </c>
      <c r="I26" s="5">
        <f t="shared" si="13"/>
        <v>-0.98478355881793689</v>
      </c>
      <c r="J26" s="5">
        <f t="shared" si="13"/>
        <v>-0.98287218693432188</v>
      </c>
      <c r="K26" s="5">
        <f t="shared" si="13"/>
        <v>-0.98058067569092011</v>
      </c>
      <c r="L26" s="5">
        <f t="shared" si="13"/>
        <v>-0.97780241407740942</v>
      </c>
      <c r="M26" s="5">
        <f t="shared" si="13"/>
        <v>-0.97439119569461985</v>
      </c>
      <c r="N26" s="5">
        <f t="shared" si="13"/>
        <v>-0.97014250014533199</v>
      </c>
      <c r="O26" s="5">
        <f t="shared" si="13"/>
        <v>-0.96476382123773219</v>
      </c>
      <c r="P26" s="5">
        <f t="shared" si="13"/>
        <v>-0.95782628522115132</v>
      </c>
      <c r="Q26" s="5">
        <f t="shared" si="13"/>
        <v>-0.94868329805051377</v>
      </c>
      <c r="R26" s="5">
        <f t="shared" si="13"/>
        <v>-0.93632917756904455</v>
      </c>
      <c r="S26" s="5">
        <f t="shared" si="13"/>
        <v>-0.91914503001805781</v>
      </c>
      <c r="T26" s="5">
        <f t="shared" si="13"/>
        <v>-0.89442719099991586</v>
      </c>
      <c r="U26" s="5">
        <f t="shared" si="13"/>
        <v>-0.8574929257125441</v>
      </c>
      <c r="V26" s="5">
        <f t="shared" si="13"/>
        <v>-0.8</v>
      </c>
      <c r="W26" s="5">
        <f t="shared" si="13"/>
        <v>-0.70710678118654757</v>
      </c>
      <c r="X26" s="5">
        <f t="shared" si="13"/>
        <v>-0.55470019622522915</v>
      </c>
      <c r="Y26" s="5">
        <f t="shared" si="14"/>
        <v>-0.31622776601683794</v>
      </c>
      <c r="Z26" s="5">
        <v>0</v>
      </c>
      <c r="AA26" s="5">
        <f t="shared" si="15"/>
        <v>0.31622776601683794</v>
      </c>
      <c r="AB26" s="5">
        <f t="shared" si="15"/>
        <v>0.55470019622522915</v>
      </c>
      <c r="AC26" s="5">
        <f t="shared" si="15"/>
        <v>0.70710678118654757</v>
      </c>
      <c r="AD26" s="5">
        <f t="shared" si="15"/>
        <v>0.8</v>
      </c>
      <c r="AE26" s="5">
        <f t="shared" si="15"/>
        <v>0.8574929257125441</v>
      </c>
      <c r="AF26" s="5">
        <f t="shared" si="15"/>
        <v>0.89442719099991586</v>
      </c>
      <c r="AG26" s="5">
        <f t="shared" si="15"/>
        <v>0.91914503001805781</v>
      </c>
      <c r="AH26" s="5">
        <f t="shared" si="15"/>
        <v>0.93632917756904455</v>
      </c>
      <c r="AI26" s="5">
        <f t="shared" si="15"/>
        <v>0.94868329805051377</v>
      </c>
      <c r="AJ26" s="5">
        <f t="shared" si="15"/>
        <v>0.95782628522115132</v>
      </c>
      <c r="AK26" s="5">
        <f t="shared" si="15"/>
        <v>0.96476382123773219</v>
      </c>
      <c r="AL26" s="5">
        <f t="shared" si="15"/>
        <v>0.97014250014533199</v>
      </c>
      <c r="AM26" s="5">
        <f t="shared" si="15"/>
        <v>0.97439119569461985</v>
      </c>
      <c r="AN26" s="5">
        <f t="shared" si="15"/>
        <v>0.97780241407740942</v>
      </c>
      <c r="AO26" s="5">
        <f t="shared" si="15"/>
        <v>0.98058067569092011</v>
      </c>
      <c r="AP26" s="5">
        <f t="shared" si="15"/>
        <v>0.98287218693432188</v>
      </c>
      <c r="AQ26" s="5">
        <f t="shared" si="16"/>
        <v>0.98478355881793689</v>
      </c>
      <c r="AR26" s="5">
        <f t="shared" si="16"/>
        <v>0.98639392383214375</v>
      </c>
      <c r="AS26" s="5">
        <f t="shared" si="16"/>
        <v>0.98776296532906915</v>
      </c>
      <c r="AT26" s="10">
        <f t="shared" si="16"/>
        <v>0.98893635286829751</v>
      </c>
      <c r="AX26" t="s">
        <v>1</v>
      </c>
      <c r="AY26">
        <f ca="1">IF(BD33&lt;90,1,IF(BD33&gt;180,-0.1,SIN(BC33)))</f>
        <v>-0.1</v>
      </c>
      <c r="AZ26">
        <f ca="1">IF(BD34&lt;90,1,IF(BD34&gt;180,-0.1,SIN(BC34)))</f>
        <v>-0.1</v>
      </c>
      <c r="BB26" t="s">
        <v>10</v>
      </c>
      <c r="BC26">
        <f ca="1">BC20*360</f>
        <v>68.769999984651804</v>
      </c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</row>
    <row r="27" spans="1:72" ht="15" customHeight="1">
      <c r="E27">
        <v>-4</v>
      </c>
      <c r="F27" s="15">
        <f t="shared" si="13"/>
        <v>-0.98058067569092022</v>
      </c>
      <c r="G27" s="5">
        <f t="shared" si="13"/>
        <v>-0.97854978498674894</v>
      </c>
      <c r="H27" s="5">
        <f t="shared" si="13"/>
        <v>-0.97618706018395285</v>
      </c>
      <c r="I27" s="5">
        <f t="shared" si="13"/>
        <v>-0.97341716833357605</v>
      </c>
      <c r="J27" s="5">
        <f t="shared" si="13"/>
        <v>-0.97014250014533188</v>
      </c>
      <c r="K27" s="5">
        <f t="shared" si="13"/>
        <v>-0.96623493960124629</v>
      </c>
      <c r="L27" s="5">
        <f t="shared" si="13"/>
        <v>-0.96152394764082316</v>
      </c>
      <c r="M27" s="5">
        <f t="shared" si="13"/>
        <v>-0.95577900872194999</v>
      </c>
      <c r="N27" s="5">
        <f t="shared" si="13"/>
        <v>-0.94868329805051377</v>
      </c>
      <c r="O27" s="5">
        <f t="shared" si="13"/>
        <v>-0.93979342348843697</v>
      </c>
      <c r="P27" s="5">
        <f t="shared" si="13"/>
        <v>-0.92847669088525941</v>
      </c>
      <c r="Q27" s="5">
        <f t="shared" si="13"/>
        <v>-0.91381154862025726</v>
      </c>
      <c r="R27" s="5">
        <f t="shared" si="13"/>
        <v>-0.89442719099991586</v>
      </c>
      <c r="S27" s="5">
        <f t="shared" si="13"/>
        <v>-0.8682431421244593</v>
      </c>
      <c r="T27" s="5">
        <f t="shared" si="13"/>
        <v>-0.83205029433784372</v>
      </c>
      <c r="U27" s="5">
        <f t="shared" si="13"/>
        <v>-0.78086880944303039</v>
      </c>
      <c r="V27" s="5">
        <f t="shared" si="13"/>
        <v>-0.70710678118654746</v>
      </c>
      <c r="W27" s="5">
        <f t="shared" si="13"/>
        <v>-0.6</v>
      </c>
      <c r="X27" s="5">
        <f t="shared" si="13"/>
        <v>-0.44721359549995793</v>
      </c>
      <c r="Y27" s="5">
        <f t="shared" si="14"/>
        <v>-0.24253562503633297</v>
      </c>
      <c r="Z27" s="5">
        <v>0</v>
      </c>
      <c r="AA27" s="5">
        <f t="shared" si="15"/>
        <v>0.24253562503633297</v>
      </c>
      <c r="AB27" s="5">
        <f t="shared" si="15"/>
        <v>0.44721359549995793</v>
      </c>
      <c r="AC27" s="5">
        <f t="shared" si="15"/>
        <v>0.6</v>
      </c>
      <c r="AD27" s="5">
        <f t="shared" si="15"/>
        <v>0.70710678118654746</v>
      </c>
      <c r="AE27" s="5">
        <f t="shared" si="15"/>
        <v>0.78086880944303039</v>
      </c>
      <c r="AF27" s="5">
        <f t="shared" si="15"/>
        <v>0.83205029433784372</v>
      </c>
      <c r="AG27" s="5">
        <f t="shared" si="15"/>
        <v>0.8682431421244593</v>
      </c>
      <c r="AH27" s="5">
        <f t="shared" si="15"/>
        <v>0.89442719099991586</v>
      </c>
      <c r="AI27" s="5">
        <f t="shared" si="15"/>
        <v>0.91381154862025726</v>
      </c>
      <c r="AJ27" s="5">
        <f t="shared" si="15"/>
        <v>0.92847669088525941</v>
      </c>
      <c r="AK27" s="5">
        <f t="shared" si="15"/>
        <v>0.93979342348843697</v>
      </c>
      <c r="AL27" s="5">
        <f t="shared" si="15"/>
        <v>0.94868329805051377</v>
      </c>
      <c r="AM27" s="5">
        <f t="shared" si="15"/>
        <v>0.95577900872194999</v>
      </c>
      <c r="AN27" s="5">
        <f t="shared" si="15"/>
        <v>0.96152394764082316</v>
      </c>
      <c r="AO27" s="5">
        <f t="shared" si="15"/>
        <v>0.96623493960124629</v>
      </c>
      <c r="AP27" s="5">
        <f t="shared" si="15"/>
        <v>0.97014250014533188</v>
      </c>
      <c r="AQ27" s="5">
        <f t="shared" si="16"/>
        <v>0.97341716833357605</v>
      </c>
      <c r="AR27" s="5">
        <f t="shared" si="16"/>
        <v>0.97618706018395285</v>
      </c>
      <c r="AS27" s="5">
        <f t="shared" si="16"/>
        <v>0.97854978498674894</v>
      </c>
      <c r="AT27" s="10">
        <f t="shared" si="16"/>
        <v>0.98058067569092022</v>
      </c>
      <c r="AX27" t="s">
        <v>2</v>
      </c>
      <c r="AY27">
        <f ca="1">IF(BD33&lt;180,0,IF(BD33&gt;270,-1.1,SIN(BC33)))</f>
        <v>-0.87233250396547324</v>
      </c>
      <c r="AZ27">
        <f ca="1">IF(BD34&lt;180,0,IF(BD34&gt;270,-1.1,SIN(BC34)))</f>
        <v>-0.94397867897412924</v>
      </c>
      <c r="BB27" s="4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</row>
    <row r="28" spans="1:72" ht="15" customHeight="1">
      <c r="E28">
        <v>-5</v>
      </c>
      <c r="F28" s="5"/>
      <c r="G28" s="9">
        <f t="shared" si="13"/>
        <v>-0.96707453726264647</v>
      </c>
      <c r="H28" s="5">
        <f t="shared" si="13"/>
        <v>-0.96351790962994055</v>
      </c>
      <c r="I28" s="5">
        <f t="shared" si="13"/>
        <v>-0.95936550157127065</v>
      </c>
      <c r="J28" s="5">
        <f t="shared" si="13"/>
        <v>-0.95447997803502971</v>
      </c>
      <c r="K28" s="5">
        <f t="shared" si="13"/>
        <v>-0.94868329805051377</v>
      </c>
      <c r="L28" s="5">
        <f t="shared" si="13"/>
        <v>-0.94174191159483744</v>
      </c>
      <c r="M28" s="5">
        <f t="shared" si="13"/>
        <v>-0.93334560620305951</v>
      </c>
      <c r="N28" s="5">
        <f t="shared" si="13"/>
        <v>-0.92307692307692313</v>
      </c>
      <c r="O28" s="5">
        <f t="shared" si="13"/>
        <v>-0.91036647746260468</v>
      </c>
      <c r="P28" s="5">
        <f t="shared" si="13"/>
        <v>-0.89442719099991586</v>
      </c>
      <c r="Q28" s="5">
        <f t="shared" si="13"/>
        <v>-0.87415727612153771</v>
      </c>
      <c r="R28" s="5">
        <f t="shared" si="13"/>
        <v>-0.84799830400508802</v>
      </c>
      <c r="S28" s="5">
        <f t="shared" si="13"/>
        <v>-0.813733471206735</v>
      </c>
      <c r="T28" s="5">
        <f t="shared" si="13"/>
        <v>-0.76822127959737585</v>
      </c>
      <c r="U28" s="5">
        <f t="shared" si="13"/>
        <v>-0.70710678118654746</v>
      </c>
      <c r="V28" s="5">
        <f t="shared" si="13"/>
        <v>-0.62469504755442429</v>
      </c>
      <c r="W28" s="5">
        <f t="shared" si="13"/>
        <v>-0.51449575542752646</v>
      </c>
      <c r="X28" s="5">
        <f t="shared" si="13"/>
        <v>-0.37139067635410372</v>
      </c>
      <c r="Y28" s="5">
        <f t="shared" si="14"/>
        <v>-0.19611613513818404</v>
      </c>
      <c r="Z28" s="5">
        <v>0</v>
      </c>
      <c r="AA28" s="5">
        <f t="shared" si="15"/>
        <v>0.19611613513818404</v>
      </c>
      <c r="AB28" s="5">
        <f t="shared" si="15"/>
        <v>0.37139067635410372</v>
      </c>
      <c r="AC28" s="5">
        <f t="shared" si="15"/>
        <v>0.51449575542752646</v>
      </c>
      <c r="AD28" s="5">
        <f t="shared" si="15"/>
        <v>0.62469504755442429</v>
      </c>
      <c r="AE28" s="5">
        <f t="shared" si="15"/>
        <v>0.70710678118654746</v>
      </c>
      <c r="AF28" s="5">
        <f t="shared" si="15"/>
        <v>0.76822127959737585</v>
      </c>
      <c r="AG28" s="5">
        <f t="shared" si="15"/>
        <v>0.813733471206735</v>
      </c>
      <c r="AH28" s="5">
        <f t="shared" si="15"/>
        <v>0.84799830400508802</v>
      </c>
      <c r="AI28" s="5">
        <f t="shared" si="15"/>
        <v>0.87415727612153771</v>
      </c>
      <c r="AJ28" s="5">
        <f t="shared" si="15"/>
        <v>0.89442719099991586</v>
      </c>
      <c r="AK28" s="5">
        <f t="shared" si="15"/>
        <v>0.91036647746260468</v>
      </c>
      <c r="AL28" s="5">
        <f t="shared" si="15"/>
        <v>0.92307692307692313</v>
      </c>
      <c r="AM28" s="5">
        <f t="shared" si="15"/>
        <v>0.93334560620305951</v>
      </c>
      <c r="AN28" s="5">
        <f t="shared" si="15"/>
        <v>0.94174191159483744</v>
      </c>
      <c r="AO28" s="5">
        <f t="shared" si="15"/>
        <v>0.94868329805051377</v>
      </c>
      <c r="AP28" s="5">
        <f t="shared" si="15"/>
        <v>0.95447997803502971</v>
      </c>
      <c r="AQ28" s="5">
        <f t="shared" si="16"/>
        <v>0.95936550157127065</v>
      </c>
      <c r="AR28" s="5">
        <f t="shared" si="16"/>
        <v>0.96351790962994055</v>
      </c>
      <c r="AS28" s="10">
        <f t="shared" si="16"/>
        <v>0.96707453726264647</v>
      </c>
      <c r="AT28" s="6"/>
      <c r="AX28" t="s">
        <v>3</v>
      </c>
      <c r="AY28">
        <f ca="1">IF(BD33&lt;270,-1,IF(BD33=360,0.1,SIN(BC33)))</f>
        <v>-1</v>
      </c>
      <c r="AZ28">
        <f ca="1">IF(BD34&lt;270,-1,IF(BD34=360,0.1,SIN(BC34)))</f>
        <v>-1</v>
      </c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</row>
    <row r="29" spans="1:72" ht="15" customHeight="1">
      <c r="E29">
        <v>-6</v>
      </c>
      <c r="F29" s="5"/>
      <c r="G29" s="9">
        <f t="shared" si="13"/>
        <v>-0.95358266513414158</v>
      </c>
      <c r="H29" s="5">
        <f t="shared" si="13"/>
        <v>-0.94868329805051377</v>
      </c>
      <c r="I29" s="5">
        <f t="shared" si="13"/>
        <v>-0.94299033358288953</v>
      </c>
      <c r="J29" s="5">
        <f t="shared" si="13"/>
        <v>-0.93632917756904455</v>
      </c>
      <c r="K29" s="5">
        <f t="shared" si="13"/>
        <v>-0.92847669088525941</v>
      </c>
      <c r="L29" s="5">
        <f t="shared" si="13"/>
        <v>-0.91914503001805781</v>
      </c>
      <c r="M29" s="5">
        <f t="shared" si="13"/>
        <v>-0.90795938450045166</v>
      </c>
      <c r="N29" s="5">
        <f t="shared" si="13"/>
        <v>-0.89442719099991586</v>
      </c>
      <c r="O29" s="5">
        <f t="shared" si="13"/>
        <v>-0.87789557291438436</v>
      </c>
      <c r="P29" s="5">
        <f t="shared" si="13"/>
        <v>-0.8574929257125441</v>
      </c>
      <c r="Q29" s="5">
        <f t="shared" si="13"/>
        <v>-0.83205029433784361</v>
      </c>
      <c r="R29" s="5">
        <f t="shared" si="13"/>
        <v>-0.8</v>
      </c>
      <c r="S29" s="5">
        <f t="shared" si="13"/>
        <v>-0.75925660236529657</v>
      </c>
      <c r="T29" s="5">
        <f t="shared" si="13"/>
        <v>-0.70710678118654757</v>
      </c>
      <c r="U29" s="5">
        <f t="shared" si="13"/>
        <v>-0.64018439966447993</v>
      </c>
      <c r="V29" s="5">
        <f t="shared" si="13"/>
        <v>-0.55470019622522915</v>
      </c>
      <c r="W29" s="5">
        <f t="shared" si="13"/>
        <v>-0.44721359549995793</v>
      </c>
      <c r="X29" s="5">
        <f t="shared" si="13"/>
        <v>-0.31622776601683794</v>
      </c>
      <c r="Y29" s="5">
        <f t="shared" si="14"/>
        <v>-0.16439898730535729</v>
      </c>
      <c r="Z29" s="5">
        <v>0</v>
      </c>
      <c r="AA29" s="5">
        <f t="shared" si="15"/>
        <v>0.16439898730535729</v>
      </c>
      <c r="AB29" s="5">
        <f t="shared" si="15"/>
        <v>0.31622776601683794</v>
      </c>
      <c r="AC29" s="5">
        <f t="shared" si="15"/>
        <v>0.44721359549995793</v>
      </c>
      <c r="AD29" s="5">
        <f t="shared" si="15"/>
        <v>0.55470019622522915</v>
      </c>
      <c r="AE29" s="5">
        <f t="shared" si="15"/>
        <v>0.64018439966447993</v>
      </c>
      <c r="AF29" s="5">
        <f t="shared" si="15"/>
        <v>0.70710678118654757</v>
      </c>
      <c r="AG29" s="5">
        <f t="shared" si="15"/>
        <v>0.75925660236529657</v>
      </c>
      <c r="AH29" s="5">
        <f t="shared" si="15"/>
        <v>0.8</v>
      </c>
      <c r="AI29" s="5">
        <f t="shared" si="15"/>
        <v>0.83205029433784361</v>
      </c>
      <c r="AJ29" s="5">
        <f>AJ$2/SQRT(AJ$2^2+$E29^2)</f>
        <v>0.8574929257125441</v>
      </c>
      <c r="AK29" s="5">
        <f t="shared" si="15"/>
        <v>0.87789557291438436</v>
      </c>
      <c r="AL29" s="5">
        <f t="shared" si="15"/>
        <v>0.89442719099991586</v>
      </c>
      <c r="AM29" s="5">
        <f t="shared" si="15"/>
        <v>0.90795938450045166</v>
      </c>
      <c r="AN29" s="5">
        <f t="shared" si="15"/>
        <v>0.91914503001805781</v>
      </c>
      <c r="AO29" s="5">
        <f t="shared" si="15"/>
        <v>0.92847669088525941</v>
      </c>
      <c r="AP29" s="5">
        <f t="shared" si="15"/>
        <v>0.93632917756904455</v>
      </c>
      <c r="AQ29" s="5">
        <f t="shared" si="16"/>
        <v>0.94299033358288953</v>
      </c>
      <c r="AR29" s="5">
        <f t="shared" si="16"/>
        <v>0.94868329805051377</v>
      </c>
      <c r="AS29" s="10">
        <f t="shared" si="16"/>
        <v>0.95358266513414158</v>
      </c>
      <c r="AT29" s="5"/>
      <c r="BB29" t="s">
        <v>11</v>
      </c>
      <c r="BC29">
        <f ca="1">RADIANS(BC25)</f>
        <v>4.2888121153137764</v>
      </c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</row>
    <row r="30" spans="1:72" ht="15" customHeight="1">
      <c r="E30">
        <v>-7</v>
      </c>
      <c r="F30" s="5"/>
      <c r="G30" s="15">
        <f t="shared" si="13"/>
        <v>-0.93834311681711013</v>
      </c>
      <c r="H30" s="5">
        <f t="shared" si="13"/>
        <v>-0.93200467154129585</v>
      </c>
      <c r="I30" s="5">
        <f t="shared" si="13"/>
        <v>-0.92467809847471605</v>
      </c>
      <c r="J30" s="5">
        <f t="shared" si="13"/>
        <v>-0.9161573349021892</v>
      </c>
      <c r="K30" s="5">
        <f t="shared" si="13"/>
        <v>-0.90618313999526545</v>
      </c>
      <c r="L30" s="5">
        <f t="shared" si="13"/>
        <v>-0.89442719099991586</v>
      </c>
      <c r="M30" s="5">
        <f t="shared" si="13"/>
        <v>-0.88047109992217532</v>
      </c>
      <c r="N30" s="5">
        <f t="shared" si="13"/>
        <v>-0.86377890089843345</v>
      </c>
      <c r="O30" s="5">
        <f t="shared" si="13"/>
        <v>-0.84366148773210747</v>
      </c>
      <c r="P30" s="5">
        <f t="shared" si="13"/>
        <v>-0.81923192051904048</v>
      </c>
      <c r="Q30" s="5">
        <f t="shared" si="13"/>
        <v>-0.78935221737632633</v>
      </c>
      <c r="R30" s="5">
        <f t="shared" si="13"/>
        <v>-0.75257669470687782</v>
      </c>
      <c r="S30" s="5">
        <f t="shared" si="13"/>
        <v>-0.70710678118654757</v>
      </c>
      <c r="T30" s="5">
        <f t="shared" si="13"/>
        <v>-0.65079137345596849</v>
      </c>
      <c r="U30" s="5">
        <f t="shared" si="13"/>
        <v>-0.58123819371909646</v>
      </c>
      <c r="V30" s="5">
        <f t="shared" si="13"/>
        <v>-0.49613893835683387</v>
      </c>
      <c r="W30" s="5">
        <f t="shared" si="13"/>
        <v>-0.39391929857916763</v>
      </c>
      <c r="X30" s="5">
        <f t="shared" si="13"/>
        <v>-0.27472112789737807</v>
      </c>
      <c r="Y30" s="5">
        <f t="shared" si="14"/>
        <v>-0.1414213562373095</v>
      </c>
      <c r="Z30" s="5">
        <v>0</v>
      </c>
      <c r="AA30" s="5">
        <f t="shared" si="15"/>
        <v>0.1414213562373095</v>
      </c>
      <c r="AB30" s="5">
        <f t="shared" si="15"/>
        <v>0.27472112789737807</v>
      </c>
      <c r="AC30" s="5">
        <f t="shared" si="15"/>
        <v>0.39391929857916763</v>
      </c>
      <c r="AD30" s="5">
        <f t="shared" si="15"/>
        <v>0.49613893835683387</v>
      </c>
      <c r="AE30" s="5">
        <f t="shared" si="15"/>
        <v>0.58123819371909646</v>
      </c>
      <c r="AF30" s="5">
        <f t="shared" si="15"/>
        <v>0.65079137345596849</v>
      </c>
      <c r="AG30" s="5">
        <f t="shared" si="15"/>
        <v>0.70710678118654757</v>
      </c>
      <c r="AH30" s="5">
        <f t="shared" si="15"/>
        <v>0.75257669470687782</v>
      </c>
      <c r="AI30" s="5">
        <f t="shared" si="15"/>
        <v>0.78935221737632633</v>
      </c>
      <c r="AJ30" s="5">
        <f t="shared" si="15"/>
        <v>0.81923192051904048</v>
      </c>
      <c r="AK30" s="5">
        <f t="shared" si="15"/>
        <v>0.84366148773210747</v>
      </c>
      <c r="AL30" s="5">
        <f t="shared" si="15"/>
        <v>0.86377890089843345</v>
      </c>
      <c r="AM30" s="5">
        <f t="shared" si="15"/>
        <v>0.88047109992217532</v>
      </c>
      <c r="AN30" s="5">
        <f t="shared" si="15"/>
        <v>0.89442719099991586</v>
      </c>
      <c r="AO30" s="5">
        <f t="shared" si="15"/>
        <v>0.90618313999526545</v>
      </c>
      <c r="AP30" s="5">
        <f t="shared" si="15"/>
        <v>0.9161573349021892</v>
      </c>
      <c r="AQ30" s="5">
        <f t="shared" si="16"/>
        <v>0.92467809847471605</v>
      </c>
      <c r="AR30" s="5">
        <f t="shared" si="16"/>
        <v>0.93200467154129585</v>
      </c>
      <c r="AS30" s="10">
        <f t="shared" si="16"/>
        <v>0.93834311681711013</v>
      </c>
      <c r="AT30" s="5"/>
      <c r="BB30" t="s">
        <v>12</v>
      </c>
      <c r="BC30">
        <f ca="1">RADIANS(BC26)</f>
        <v>1.200262926328624</v>
      </c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</row>
    <row r="31" spans="1:72" ht="15" customHeight="1">
      <c r="E31">
        <v>-8</v>
      </c>
      <c r="F31" s="5"/>
      <c r="G31" s="5"/>
      <c r="H31" s="9">
        <f t="shared" si="13"/>
        <v>-0.91381154862025726</v>
      </c>
      <c r="I31" s="5">
        <f t="shared" si="13"/>
        <v>-0.90481870220099414</v>
      </c>
      <c r="J31" s="5">
        <f t="shared" si="13"/>
        <v>-0.89442719099991586</v>
      </c>
      <c r="K31" s="5">
        <f t="shared" si="13"/>
        <v>-0.88235294117647056</v>
      </c>
      <c r="L31" s="5">
        <f t="shared" si="13"/>
        <v>-0.8682431421244593</v>
      </c>
      <c r="M31" s="5">
        <f t="shared" si="13"/>
        <v>-0.85165831670454395</v>
      </c>
      <c r="N31" s="5">
        <f t="shared" si="13"/>
        <v>-0.83205029433784372</v>
      </c>
      <c r="O31" s="5">
        <f t="shared" si="13"/>
        <v>-0.80873608430318844</v>
      </c>
      <c r="P31" s="5">
        <f t="shared" si="13"/>
        <v>-0.78086880944303039</v>
      </c>
      <c r="Q31" s="5">
        <f t="shared" si="13"/>
        <v>-0.74740931868365967</v>
      </c>
      <c r="R31" s="5">
        <f t="shared" si="13"/>
        <v>-0.70710678118654746</v>
      </c>
      <c r="S31" s="5">
        <f t="shared" si="13"/>
        <v>-0.65850460786851805</v>
      </c>
      <c r="T31" s="5">
        <f t="shared" si="13"/>
        <v>-0.6</v>
      </c>
      <c r="U31" s="5">
        <f t="shared" si="13"/>
        <v>-0.52999894000318004</v>
      </c>
      <c r="V31" s="5">
        <f t="shared" si="13"/>
        <v>-0.44721359549995793</v>
      </c>
      <c r="W31" s="5">
        <f t="shared" si="13"/>
        <v>-0.3511234415883917</v>
      </c>
      <c r="X31" s="5">
        <f t="shared" si="13"/>
        <v>-0.24253562503633297</v>
      </c>
      <c r="Y31" s="5">
        <f t="shared" si="14"/>
        <v>-0.12403473458920847</v>
      </c>
      <c r="Z31" s="5">
        <v>0</v>
      </c>
      <c r="AA31" s="5">
        <f t="shared" si="15"/>
        <v>0.12403473458920847</v>
      </c>
      <c r="AB31" s="5">
        <f t="shared" si="15"/>
        <v>0.24253562503633297</v>
      </c>
      <c r="AC31" s="5">
        <f t="shared" si="15"/>
        <v>0.3511234415883917</v>
      </c>
      <c r="AD31" s="5">
        <f t="shared" si="15"/>
        <v>0.44721359549995793</v>
      </c>
      <c r="AE31" s="5">
        <f>AE$2/SQRT(AE$2^2+$E31^2)</f>
        <v>0.52999894000318004</v>
      </c>
      <c r="AF31" s="5">
        <f t="shared" si="15"/>
        <v>0.6</v>
      </c>
      <c r="AG31" s="5">
        <f t="shared" si="15"/>
        <v>0.65850460786851805</v>
      </c>
      <c r="AH31" s="5">
        <f t="shared" si="15"/>
        <v>0.70710678118654746</v>
      </c>
      <c r="AI31" s="5">
        <f t="shared" si="15"/>
        <v>0.74740931868365967</v>
      </c>
      <c r="AJ31" s="5">
        <f t="shared" si="15"/>
        <v>0.78086880944303039</v>
      </c>
      <c r="AK31" s="5">
        <f t="shared" si="15"/>
        <v>0.80873608430318844</v>
      </c>
      <c r="AL31" s="5">
        <f t="shared" si="15"/>
        <v>0.83205029433784372</v>
      </c>
      <c r="AM31" s="5">
        <f t="shared" si="15"/>
        <v>0.85165831670454395</v>
      </c>
      <c r="AN31" s="5">
        <f t="shared" si="15"/>
        <v>0.8682431421244593</v>
      </c>
      <c r="AO31" s="5">
        <f t="shared" si="15"/>
        <v>0.88235294117647056</v>
      </c>
      <c r="AP31" s="5">
        <f t="shared" si="15"/>
        <v>0.89442719099991586</v>
      </c>
      <c r="AQ31" s="5">
        <f t="shared" si="16"/>
        <v>0.90481870220099414</v>
      </c>
      <c r="AR31" s="10">
        <f t="shared" si="16"/>
        <v>0.91381154862025726</v>
      </c>
      <c r="AS31" s="6"/>
      <c r="AT31" s="5"/>
      <c r="AY31" s="35" t="s">
        <v>24</v>
      </c>
      <c r="AZ31" s="35"/>
      <c r="BA31" s="1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</row>
    <row r="32" spans="1:72" ht="15" customHeight="1">
      <c r="E32">
        <v>-9</v>
      </c>
      <c r="F32" s="5"/>
      <c r="G32" s="5"/>
      <c r="H32" s="15">
        <f t="shared" si="13"/>
        <v>-0.89442719099991586</v>
      </c>
      <c r="I32" s="5">
        <f t="shared" si="13"/>
        <v>-0.88378791634706189</v>
      </c>
      <c r="J32" s="5">
        <f t="shared" si="13"/>
        <v>-0.87157553712454927</v>
      </c>
      <c r="K32" s="5">
        <f t="shared" si="13"/>
        <v>-0.85749292571254421</v>
      </c>
      <c r="L32" s="5">
        <f t="shared" si="13"/>
        <v>-0.84117847537655355</v>
      </c>
      <c r="M32" s="5">
        <f t="shared" si="13"/>
        <v>-0.82219219164377866</v>
      </c>
      <c r="N32" s="5">
        <f t="shared" si="13"/>
        <v>-0.8</v>
      </c>
      <c r="O32" s="5">
        <f t="shared" si="13"/>
        <v>-0.77395729920332101</v>
      </c>
      <c r="P32" s="5">
        <f t="shared" si="13"/>
        <v>-0.74329414624716639</v>
      </c>
      <c r="Q32" s="5">
        <f t="shared" si="13"/>
        <v>-0.70710678118654757</v>
      </c>
      <c r="R32" s="5">
        <f t="shared" si="13"/>
        <v>-0.66436383882991978</v>
      </c>
      <c r="S32" s="5">
        <f t="shared" si="13"/>
        <v>-0.61394061351492046</v>
      </c>
      <c r="T32" s="5">
        <f t="shared" si="13"/>
        <v>-0.55470019622522904</v>
      </c>
      <c r="U32" s="5">
        <f t="shared" si="13"/>
        <v>-0.48564293117863205</v>
      </c>
      <c r="V32" s="5">
        <f t="shared" si="13"/>
        <v>-0.40613846605344767</v>
      </c>
      <c r="W32" s="5">
        <f t="shared" si="13"/>
        <v>-0.31622776601683794</v>
      </c>
      <c r="X32" s="5">
        <f t="shared" si="13"/>
        <v>-0.21693045781865616</v>
      </c>
      <c r="Y32" s="5">
        <f t="shared" si="14"/>
        <v>-0.11043152607484653</v>
      </c>
      <c r="Z32" s="5">
        <v>0</v>
      </c>
      <c r="AA32" s="5">
        <f t="shared" si="15"/>
        <v>0.11043152607484653</v>
      </c>
      <c r="AB32" s="5">
        <f t="shared" si="15"/>
        <v>0.21693045781865616</v>
      </c>
      <c r="AC32" s="5">
        <f t="shared" si="15"/>
        <v>0.31622776601683794</v>
      </c>
      <c r="AD32" s="5">
        <f t="shared" si="15"/>
        <v>0.40613846605344767</v>
      </c>
      <c r="AE32" s="5">
        <f t="shared" si="15"/>
        <v>0.48564293117863205</v>
      </c>
      <c r="AF32" s="5">
        <f t="shared" si="15"/>
        <v>0.55470019622522904</v>
      </c>
      <c r="AG32" s="5">
        <f t="shared" si="15"/>
        <v>0.61394061351492046</v>
      </c>
      <c r="AH32" s="5">
        <f t="shared" si="15"/>
        <v>0.66436383882991978</v>
      </c>
      <c r="AI32" s="5">
        <f t="shared" si="15"/>
        <v>0.70710678118654757</v>
      </c>
      <c r="AJ32" s="5">
        <f t="shared" si="15"/>
        <v>0.74329414624716639</v>
      </c>
      <c r="AK32" s="5">
        <f t="shared" si="15"/>
        <v>0.77395729920332101</v>
      </c>
      <c r="AL32" s="5">
        <f t="shared" si="15"/>
        <v>0.8</v>
      </c>
      <c r="AM32" s="5">
        <f t="shared" si="15"/>
        <v>0.82219219164377866</v>
      </c>
      <c r="AN32" s="5">
        <f t="shared" si="15"/>
        <v>0.84117847537655355</v>
      </c>
      <c r="AO32" s="5">
        <f t="shared" si="15"/>
        <v>0.85749292571254421</v>
      </c>
      <c r="AP32" s="5">
        <f t="shared" si="15"/>
        <v>0.87157553712454927</v>
      </c>
      <c r="AQ32" s="5">
        <f t="shared" si="16"/>
        <v>0.88378791634706189</v>
      </c>
      <c r="AR32" s="10">
        <f t="shared" si="16"/>
        <v>0.89442719099991586</v>
      </c>
      <c r="AS32" s="5"/>
      <c r="AT32" s="5"/>
      <c r="AY32" t="s">
        <v>22</v>
      </c>
      <c r="AZ32" t="s">
        <v>21</v>
      </c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</row>
    <row r="33" spans="5:56" ht="15" customHeight="1">
      <c r="E33">
        <v>-10</v>
      </c>
      <c r="F33" s="5"/>
      <c r="G33" s="5"/>
      <c r="H33" s="5"/>
      <c r="I33" s="9">
        <f t="shared" si="13"/>
        <v>-0.86193421515776947</v>
      </c>
      <c r="J33" s="5">
        <f t="shared" si="13"/>
        <v>-0.84799830400508802</v>
      </c>
      <c r="K33" s="5">
        <f t="shared" si="13"/>
        <v>-0.83205029433784372</v>
      </c>
      <c r="L33" s="5">
        <f t="shared" si="13"/>
        <v>-0.813733471206735</v>
      </c>
      <c r="M33" s="5">
        <f t="shared" si="13"/>
        <v>-0.79262398910459997</v>
      </c>
      <c r="N33" s="5">
        <f t="shared" si="13"/>
        <v>-0.76822127959737585</v>
      </c>
      <c r="O33" s="5">
        <f t="shared" si="13"/>
        <v>-0.7399400733959437</v>
      </c>
      <c r="P33" s="5">
        <f t="shared" si="13"/>
        <v>-0.70710678118654746</v>
      </c>
      <c r="Q33" s="5">
        <f t="shared" si="13"/>
        <v>-0.66896473162244974</v>
      </c>
      <c r="R33" s="5">
        <f t="shared" si="13"/>
        <v>-0.62469504755442429</v>
      </c>
      <c r="S33" s="5">
        <f t="shared" si="13"/>
        <v>-0.57346234436332832</v>
      </c>
      <c r="T33" s="5">
        <f t="shared" si="13"/>
        <v>-0.51449575542752646</v>
      </c>
      <c r="U33" s="5">
        <f t="shared" si="13"/>
        <v>-0.44721359549995793</v>
      </c>
      <c r="V33" s="5">
        <f t="shared" si="13"/>
        <v>-0.37139067635410372</v>
      </c>
      <c r="W33" s="5">
        <f t="shared" si="13"/>
        <v>-0.28734788556634538</v>
      </c>
      <c r="X33" s="5">
        <f t="shared" si="13"/>
        <v>-0.19611613513818404</v>
      </c>
      <c r="Y33" s="5">
        <f t="shared" si="14"/>
        <v>-9.9503719020998915E-2</v>
      </c>
      <c r="Z33" s="5">
        <v>0</v>
      </c>
      <c r="AA33" s="5">
        <f t="shared" si="15"/>
        <v>9.9503719020998915E-2</v>
      </c>
      <c r="AB33" s="5">
        <f t="shared" si="15"/>
        <v>0.19611613513818404</v>
      </c>
      <c r="AC33" s="5">
        <f t="shared" si="15"/>
        <v>0.28734788556634538</v>
      </c>
      <c r="AD33" s="5">
        <f t="shared" si="15"/>
        <v>0.37139067635410372</v>
      </c>
      <c r="AE33" s="5">
        <f t="shared" si="15"/>
        <v>0.44721359549995793</v>
      </c>
      <c r="AF33" s="5">
        <f t="shared" si="15"/>
        <v>0.51449575542752646</v>
      </c>
      <c r="AG33" s="5">
        <f t="shared" si="15"/>
        <v>0.57346234436332832</v>
      </c>
      <c r="AH33" s="5">
        <f t="shared" si="15"/>
        <v>0.62469504755442429</v>
      </c>
      <c r="AI33" s="5">
        <f t="shared" si="15"/>
        <v>0.66896473162244974</v>
      </c>
      <c r="AJ33" s="5">
        <f t="shared" si="15"/>
        <v>0.70710678118654746</v>
      </c>
      <c r="AK33" s="5">
        <f t="shared" si="15"/>
        <v>0.7399400733959437</v>
      </c>
      <c r="AL33" s="5">
        <f t="shared" si="15"/>
        <v>0.76822127959737585</v>
      </c>
      <c r="AM33" s="5">
        <f t="shared" si="15"/>
        <v>0.79262398910459997</v>
      </c>
      <c r="AN33" s="5">
        <f t="shared" si="15"/>
        <v>0.813733471206735</v>
      </c>
      <c r="AO33" s="5">
        <f t="shared" si="15"/>
        <v>0.83205029433784372</v>
      </c>
      <c r="AP33" s="5">
        <f t="shared" si="15"/>
        <v>0.84799830400508802</v>
      </c>
      <c r="AQ33" s="10">
        <f t="shared" si="16"/>
        <v>0.86193421515776947</v>
      </c>
      <c r="AR33" s="6"/>
      <c r="AS33" s="5"/>
      <c r="AT33" s="5"/>
      <c r="AX33" t="s">
        <v>0</v>
      </c>
      <c r="AY33">
        <f ca="1">IF(BD37&gt;90,1.01,SIN(BC37))</f>
        <v>0.89702707464831966</v>
      </c>
      <c r="AZ33">
        <f ca="1">IF(BD38&gt;90,1.01,SIN(BC38))</f>
        <v>0.96014747457224281</v>
      </c>
      <c r="BB33" t="s">
        <v>13</v>
      </c>
      <c r="BC33">
        <f ca="1">RADIANS(BC25-5)</f>
        <v>4.20154565271406</v>
      </c>
      <c r="BD33">
        <f ca="1">BC25-5</f>
        <v>240.73083333205432</v>
      </c>
    </row>
    <row r="34" spans="5:56" ht="15" customHeight="1">
      <c r="E34">
        <v>-11</v>
      </c>
      <c r="F34" s="5"/>
      <c r="G34" s="5"/>
      <c r="H34" s="5"/>
      <c r="I34" s="15">
        <f t="shared" si="13"/>
        <v>-0.83957015715215122</v>
      </c>
      <c r="J34" s="5">
        <f t="shared" si="13"/>
        <v>-0.82404192419936761</v>
      </c>
      <c r="K34" s="5">
        <f t="shared" si="13"/>
        <v>-0.80640499585570546</v>
      </c>
      <c r="L34" s="5">
        <f t="shared" si="13"/>
        <v>-0.78631833882242252</v>
      </c>
      <c r="M34" s="5">
        <f t="shared" si="13"/>
        <v>-0.76338628536911446</v>
      </c>
      <c r="N34" s="5">
        <f t="shared" si="13"/>
        <v>-0.73715414020074144</v>
      </c>
      <c r="O34" s="5">
        <f t="shared" si="13"/>
        <v>-0.70710678118654757</v>
      </c>
      <c r="P34" s="5">
        <f t="shared" si="13"/>
        <v>-0.67267279399631241</v>
      </c>
      <c r="Q34" s="5">
        <f t="shared" si="13"/>
        <v>-0.63323779025726268</v>
      </c>
      <c r="R34" s="5">
        <f t="shared" si="13"/>
        <v>-0.58817169767504618</v>
      </c>
      <c r="S34" s="5">
        <f t="shared" si="13"/>
        <v>-0.53687549219315922</v>
      </c>
      <c r="T34" s="5">
        <f t="shared" si="13"/>
        <v>-0.47885213068057331</v>
      </c>
      <c r="U34" s="5">
        <f t="shared" si="13"/>
        <v>-0.41380294430118397</v>
      </c>
      <c r="V34" s="5">
        <f t="shared" si="13"/>
        <v>-0.34174306308670438</v>
      </c>
      <c r="W34" s="5">
        <f t="shared" si="13"/>
        <v>-0.26311740579210879</v>
      </c>
      <c r="X34" s="5">
        <f t="shared" si="13"/>
        <v>-0.17888543819998318</v>
      </c>
      <c r="Y34" s="5">
        <f t="shared" si="14"/>
        <v>-9.0535746042518531E-2</v>
      </c>
      <c r="Z34" s="5">
        <v>0</v>
      </c>
      <c r="AA34" s="5">
        <f t="shared" si="15"/>
        <v>9.0535746042518531E-2</v>
      </c>
      <c r="AB34" s="5">
        <f t="shared" si="15"/>
        <v>0.17888543819998318</v>
      </c>
      <c r="AC34" s="5">
        <f t="shared" si="15"/>
        <v>0.26311740579210879</v>
      </c>
      <c r="AD34" s="5">
        <f t="shared" si="15"/>
        <v>0.34174306308670438</v>
      </c>
      <c r="AE34" s="5">
        <f t="shared" si="15"/>
        <v>0.41380294430118397</v>
      </c>
      <c r="AF34" s="5">
        <f t="shared" si="15"/>
        <v>0.47885213068057331</v>
      </c>
      <c r="AG34" s="5">
        <f t="shared" si="15"/>
        <v>0.53687549219315922</v>
      </c>
      <c r="AH34" s="5">
        <f t="shared" si="15"/>
        <v>0.58817169767504618</v>
      </c>
      <c r="AI34" s="5">
        <f t="shared" si="15"/>
        <v>0.63323779025726268</v>
      </c>
      <c r="AJ34" s="5">
        <f t="shared" si="15"/>
        <v>0.67267279399631241</v>
      </c>
      <c r="AK34" s="5">
        <f t="shared" si="15"/>
        <v>0.70710678118654757</v>
      </c>
      <c r="AL34" s="5">
        <f t="shared" si="15"/>
        <v>0.73715414020074144</v>
      </c>
      <c r="AM34" s="5">
        <f t="shared" si="15"/>
        <v>0.76338628536911446</v>
      </c>
      <c r="AN34" s="5">
        <f t="shared" si="15"/>
        <v>0.78631833882242252</v>
      </c>
      <c r="AO34" s="5">
        <f t="shared" si="15"/>
        <v>0.80640499585570546</v>
      </c>
      <c r="AP34" s="5">
        <f t="shared" si="15"/>
        <v>0.82404192419936761</v>
      </c>
      <c r="AQ34" s="10">
        <f t="shared" si="16"/>
        <v>0.83957015715215122</v>
      </c>
      <c r="AR34" s="5"/>
      <c r="AS34" s="5"/>
      <c r="AT34" s="5"/>
      <c r="AX34" t="s">
        <v>1</v>
      </c>
      <c r="AY34">
        <f ca="1">IF(BD37&lt;90,1,IF(BD37&gt;180,-0.1,SIN(BC37)))</f>
        <v>1</v>
      </c>
      <c r="AZ34">
        <f ca="1">IF(BD38&lt;90,1,IF(BD38&gt;180,-0.1,SIN(BC38)))</f>
        <v>1</v>
      </c>
      <c r="BB34" t="s">
        <v>14</v>
      </c>
      <c r="BC34">
        <f ca="1">RADIANS(BC25+5)</f>
        <v>4.3760785779134928</v>
      </c>
      <c r="BD34">
        <f ca="1">BC25+5</f>
        <v>250.73083333205432</v>
      </c>
    </row>
    <row r="35" spans="5:56" ht="15" customHeight="1">
      <c r="E35">
        <v>-12</v>
      </c>
      <c r="F35" s="5"/>
      <c r="G35" s="5"/>
      <c r="H35" s="5"/>
      <c r="I35" s="5"/>
      <c r="J35" s="15">
        <f t="shared" si="13"/>
        <v>-0.8</v>
      </c>
      <c r="K35" s="5">
        <f t="shared" si="13"/>
        <v>-0.78086880944303039</v>
      </c>
      <c r="L35" s="5">
        <f t="shared" si="13"/>
        <v>-0.75925660236529657</v>
      </c>
      <c r="M35" s="5">
        <f t="shared" si="13"/>
        <v>-0.73480344462748792</v>
      </c>
      <c r="N35" s="5">
        <f t="shared" si="13"/>
        <v>-0.70710678118654757</v>
      </c>
      <c r="O35" s="5">
        <f t="shared" si="13"/>
        <v>-0.67572462851734627</v>
      </c>
      <c r="P35" s="5">
        <f t="shared" si="13"/>
        <v>-0.64018439966447993</v>
      </c>
      <c r="Q35" s="5">
        <f t="shared" si="13"/>
        <v>-0.6</v>
      </c>
      <c r="R35" s="5">
        <f t="shared" si="13"/>
        <v>-0.55470019622522915</v>
      </c>
      <c r="S35" s="5">
        <f t="shared" si="13"/>
        <v>-0.50387102552408625</v>
      </c>
      <c r="T35" s="5">
        <f t="shared" si="13"/>
        <v>-0.44721359549995793</v>
      </c>
      <c r="U35" s="5">
        <f t="shared" si="13"/>
        <v>-0.38461538461538464</v>
      </c>
      <c r="V35" s="5">
        <f t="shared" si="13"/>
        <v>-0.31622776601683794</v>
      </c>
      <c r="W35" s="5">
        <f t="shared" si="13"/>
        <v>-0.242535625036333</v>
      </c>
      <c r="X35" s="5">
        <f t="shared" si="13"/>
        <v>-0.16439898730535729</v>
      </c>
      <c r="Y35" s="5">
        <f t="shared" si="14"/>
        <v>-8.3045479853739973E-2</v>
      </c>
      <c r="Z35" s="5">
        <v>0</v>
      </c>
      <c r="AA35" s="5">
        <f t="shared" si="15"/>
        <v>8.3045479853739973E-2</v>
      </c>
      <c r="AB35" s="5">
        <f t="shared" si="15"/>
        <v>0.16439898730535729</v>
      </c>
      <c r="AC35" s="5">
        <f t="shared" si="15"/>
        <v>0.242535625036333</v>
      </c>
      <c r="AD35" s="5">
        <f t="shared" si="15"/>
        <v>0.31622776601683794</v>
      </c>
      <c r="AE35" s="5">
        <f t="shared" si="15"/>
        <v>0.38461538461538464</v>
      </c>
      <c r="AF35" s="5">
        <f t="shared" si="15"/>
        <v>0.44721359549995793</v>
      </c>
      <c r="AG35" s="5">
        <f t="shared" si="15"/>
        <v>0.50387102552408625</v>
      </c>
      <c r="AH35" s="5">
        <f t="shared" si="15"/>
        <v>0.55470019622522915</v>
      </c>
      <c r="AI35" s="5">
        <f t="shared" si="15"/>
        <v>0.6</v>
      </c>
      <c r="AJ35" s="5">
        <f t="shared" si="15"/>
        <v>0.64018439966447993</v>
      </c>
      <c r="AK35" s="5">
        <f t="shared" si="15"/>
        <v>0.67572462851734627</v>
      </c>
      <c r="AL35" s="5">
        <f t="shared" si="15"/>
        <v>0.70710678118654757</v>
      </c>
      <c r="AM35" s="5">
        <f t="shared" si="15"/>
        <v>0.73480344462748792</v>
      </c>
      <c r="AN35" s="5">
        <f t="shared" si="15"/>
        <v>0.75925660236529657</v>
      </c>
      <c r="AO35" s="5">
        <f t="shared" si="15"/>
        <v>0.78086880944303039</v>
      </c>
      <c r="AP35" s="10">
        <f t="shared" si="15"/>
        <v>0.8</v>
      </c>
      <c r="AQ35" s="7"/>
      <c r="AR35" s="5"/>
      <c r="AS35" s="5"/>
      <c r="AT35" s="5"/>
      <c r="AX35" t="s">
        <v>2</v>
      </c>
      <c r="AY35">
        <f ca="1">IF(BD37&lt;180,0,IF(BD37&gt;270,-1.1,SIN(BC37)))</f>
        <v>0</v>
      </c>
      <c r="AZ35">
        <f ca="1">IF(BD38&lt;180,0,IF(BD38&gt;270,-1.1,SIN(BC38)))</f>
        <v>0</v>
      </c>
    </row>
    <row r="36" spans="5:56" ht="15" customHeight="1">
      <c r="E36">
        <v>-13</v>
      </c>
      <c r="F36" s="5"/>
      <c r="G36" s="5"/>
      <c r="H36" s="5"/>
      <c r="I36" s="5"/>
      <c r="J36" s="5"/>
      <c r="K36" s="9">
        <f t="shared" si="13"/>
        <v>-0.75568908278981761</v>
      </c>
      <c r="L36" s="5">
        <f t="shared" si="13"/>
        <v>-0.73279349162629925</v>
      </c>
      <c r="M36" s="5">
        <f t="shared" si="13"/>
        <v>-0.70710678118654757</v>
      </c>
      <c r="N36" s="5">
        <f t="shared" si="13"/>
        <v>-0.67828010273306583</v>
      </c>
      <c r="O36" s="5">
        <f t="shared" si="13"/>
        <v>-0.64594224146617374</v>
      </c>
      <c r="P36" s="5">
        <f t="shared" si="13"/>
        <v>-0.60971076084969233</v>
      </c>
      <c r="Q36" s="5">
        <f t="shared" si="13"/>
        <v>-0.56920997883030833</v>
      </c>
      <c r="R36" s="5">
        <f t="shared" si="13"/>
        <v>-0.5240974256643347</v>
      </c>
      <c r="S36" s="5">
        <f t="shared" si="13"/>
        <v>-0.47409982303501746</v>
      </c>
      <c r="T36" s="5">
        <f t="shared" si="13"/>
        <v>-0.41905817746174689</v>
      </c>
      <c r="U36" s="5">
        <f t="shared" si="13"/>
        <v>-0.35897907930886908</v>
      </c>
      <c r="V36" s="5">
        <f t="shared" si="13"/>
        <v>-0.29408584883752309</v>
      </c>
      <c r="W36" s="5">
        <f t="shared" si="13"/>
        <v>-0.22485950669875843</v>
      </c>
      <c r="X36" s="5">
        <f t="shared" si="13"/>
        <v>-0.1520571842539411</v>
      </c>
      <c r="Y36" s="5">
        <f t="shared" si="14"/>
        <v>-7.6696498884737035E-2</v>
      </c>
      <c r="Z36" s="5">
        <v>0</v>
      </c>
      <c r="AA36" s="5">
        <f t="shared" si="15"/>
        <v>7.6696498884737035E-2</v>
      </c>
      <c r="AB36" s="5">
        <f t="shared" si="15"/>
        <v>0.1520571842539411</v>
      </c>
      <c r="AC36" s="5">
        <f t="shared" si="15"/>
        <v>0.22485950669875843</v>
      </c>
      <c r="AD36" s="5">
        <f t="shared" si="15"/>
        <v>0.29408584883752309</v>
      </c>
      <c r="AE36" s="5">
        <f t="shared" si="15"/>
        <v>0.35897907930886908</v>
      </c>
      <c r="AF36" s="5">
        <f t="shared" si="15"/>
        <v>0.41905817746174689</v>
      </c>
      <c r="AG36" s="5">
        <f t="shared" si="15"/>
        <v>0.47409982303501746</v>
      </c>
      <c r="AH36" s="5">
        <f t="shared" si="15"/>
        <v>0.5240974256643347</v>
      </c>
      <c r="AI36" s="5">
        <f t="shared" si="15"/>
        <v>0.56920997883030833</v>
      </c>
      <c r="AJ36" s="5">
        <f t="shared" si="15"/>
        <v>0.60971076084969233</v>
      </c>
      <c r="AK36" s="5">
        <f t="shared" si="15"/>
        <v>0.64594224146617374</v>
      </c>
      <c r="AL36" s="5">
        <f t="shared" si="15"/>
        <v>0.67828010273306583</v>
      </c>
      <c r="AM36" s="5">
        <f t="shared" si="15"/>
        <v>0.70710678118654757</v>
      </c>
      <c r="AN36" s="5">
        <f t="shared" si="15"/>
        <v>0.73279349162629925</v>
      </c>
      <c r="AO36" s="10">
        <f t="shared" si="15"/>
        <v>0.75568908278981761</v>
      </c>
      <c r="AP36" s="7"/>
      <c r="AQ36" s="5"/>
      <c r="AR36" s="5"/>
      <c r="AS36" s="5"/>
      <c r="AT36" s="5"/>
      <c r="AX36" t="s">
        <v>3</v>
      </c>
      <c r="AY36">
        <f ca="1">IF(BD37&lt;270,-1,IF(BD37=360,0.1,SIN(BC37)))</f>
        <v>-1</v>
      </c>
      <c r="AZ36">
        <f ca="1">IF(BD38&lt;270,-1,IF(BD38=360,0.1,SIN(BC38)))</f>
        <v>-1</v>
      </c>
    </row>
    <row r="37" spans="5:56" ht="15" customHeight="1">
      <c r="E37">
        <v>-14</v>
      </c>
      <c r="F37" s="5"/>
      <c r="G37" s="5"/>
      <c r="H37" s="5"/>
      <c r="I37" s="5"/>
      <c r="J37" s="5"/>
      <c r="K37" s="15">
        <f t="shared" si="13"/>
        <v>-0.73105526824286893</v>
      </c>
      <c r="L37" s="5">
        <f t="shared" si="13"/>
        <v>-0.70710678118654757</v>
      </c>
      <c r="M37" s="5">
        <f t="shared" si="13"/>
        <v>-0.68045109936727788</v>
      </c>
      <c r="N37" s="5">
        <f t="shared" si="13"/>
        <v>-0.65079137345596849</v>
      </c>
      <c r="O37" s="5">
        <f t="shared" si="13"/>
        <v>-0.61782155193190347</v>
      </c>
      <c r="P37" s="5">
        <f t="shared" si="13"/>
        <v>-0.58123819371909646</v>
      </c>
      <c r="Q37" s="5">
        <f t="shared" si="13"/>
        <v>-0.54075759131349865</v>
      </c>
      <c r="R37" s="5">
        <f t="shared" si="13"/>
        <v>-0.49613893835683387</v>
      </c>
      <c r="S37" s="5">
        <f t="shared" si="13"/>
        <v>-0.44721359549995793</v>
      </c>
      <c r="T37" s="5">
        <f t="shared" si="13"/>
        <v>-0.39391929857916763</v>
      </c>
      <c r="U37" s="5">
        <f t="shared" si="13"/>
        <v>-0.33633639699815621</v>
      </c>
      <c r="V37" s="5">
        <f t="shared" si="13"/>
        <v>-0.27472112789737807</v>
      </c>
      <c r="W37" s="5">
        <f t="shared" si="13"/>
        <v>-0.20952908873087345</v>
      </c>
      <c r="X37" s="5">
        <f t="shared" si="13"/>
        <v>-0.1414213562373095</v>
      </c>
      <c r="Y37" s="5">
        <f t="shared" si="14"/>
        <v>-7.124704998790965E-2</v>
      </c>
      <c r="Z37" s="5">
        <v>0</v>
      </c>
      <c r="AA37" s="5">
        <f t="shared" si="15"/>
        <v>7.124704998790965E-2</v>
      </c>
      <c r="AB37" s="5">
        <f t="shared" si="15"/>
        <v>0.1414213562373095</v>
      </c>
      <c r="AC37" s="5">
        <f t="shared" si="15"/>
        <v>0.20952908873087345</v>
      </c>
      <c r="AD37" s="5">
        <f t="shared" si="15"/>
        <v>0.27472112789737807</v>
      </c>
      <c r="AE37" s="5">
        <f t="shared" si="15"/>
        <v>0.33633639699815621</v>
      </c>
      <c r="AF37" s="5">
        <f t="shared" si="15"/>
        <v>0.39391929857916763</v>
      </c>
      <c r="AG37" s="5">
        <f t="shared" si="15"/>
        <v>0.44721359549995793</v>
      </c>
      <c r="AH37" s="5">
        <f t="shared" si="15"/>
        <v>0.49613893835683387</v>
      </c>
      <c r="AI37" s="5">
        <f t="shared" si="15"/>
        <v>0.54075759131349865</v>
      </c>
      <c r="AJ37" s="5">
        <f t="shared" si="15"/>
        <v>0.58123819371909646</v>
      </c>
      <c r="AK37" s="5">
        <f t="shared" si="15"/>
        <v>0.61782155193190347</v>
      </c>
      <c r="AL37" s="5">
        <f t="shared" si="15"/>
        <v>0.65079137345596849</v>
      </c>
      <c r="AM37" s="5">
        <f t="shared" si="15"/>
        <v>0.68045109936727788</v>
      </c>
      <c r="AN37" s="5">
        <f t="shared" si="15"/>
        <v>0.70710678118654757</v>
      </c>
      <c r="AO37" s="10">
        <f t="shared" si="15"/>
        <v>0.73105526824286893</v>
      </c>
      <c r="AP37" s="5"/>
      <c r="AQ37" s="5"/>
      <c r="AR37" s="5"/>
      <c r="AS37" s="5"/>
      <c r="AT37" s="5"/>
      <c r="BB37" t="s">
        <v>15</v>
      </c>
      <c r="BC37">
        <f ca="1">RADIANS(BC26-5)</f>
        <v>1.1129964637289074</v>
      </c>
      <c r="BD37">
        <f ca="1">BC26-5</f>
        <v>63.769999984651804</v>
      </c>
    </row>
    <row r="38" spans="5:56" ht="15" customHeight="1">
      <c r="E38">
        <v>-15</v>
      </c>
      <c r="F38" s="5"/>
      <c r="G38" s="5"/>
      <c r="H38" s="5"/>
      <c r="I38" s="5"/>
      <c r="J38" s="5"/>
      <c r="K38" s="5"/>
      <c r="L38" s="15">
        <f t="shared" si="13"/>
        <v>-0.68231825036001104</v>
      </c>
      <c r="M38" s="16">
        <f t="shared" si="13"/>
        <v>-0.65493053841784188</v>
      </c>
      <c r="N38" s="5">
        <f t="shared" si="13"/>
        <v>-0.62469504755442429</v>
      </c>
      <c r="O38" s="5">
        <f t="shared" si="13"/>
        <v>-0.59136366362751736</v>
      </c>
      <c r="P38" s="5">
        <f t="shared" si="13"/>
        <v>-0.55470019622522915</v>
      </c>
      <c r="Q38" s="5">
        <f t="shared" si="13"/>
        <v>-0.51449575542752657</v>
      </c>
      <c r="R38" s="5">
        <f t="shared" si="13"/>
        <v>-0.47058823529411764</v>
      </c>
      <c r="S38" s="5">
        <f t="shared" si="13"/>
        <v>-0.42288546533112387</v>
      </c>
      <c r="T38" s="5">
        <f t="shared" si="13"/>
        <v>-0.37139067635410378</v>
      </c>
      <c r="U38" s="5">
        <f t="shared" si="13"/>
        <v>-0.31622776601683794</v>
      </c>
      <c r="V38" s="5">
        <f t="shared" si="13"/>
        <v>-0.25766265056033233</v>
      </c>
      <c r="W38" s="5">
        <f t="shared" si="13"/>
        <v>-0.19611613513818402</v>
      </c>
      <c r="X38" s="5">
        <f t="shared" si="13"/>
        <v>-0.13216372009101796</v>
      </c>
      <c r="Y38" s="5">
        <f t="shared" si="14"/>
        <v>-6.651901052377393E-2</v>
      </c>
      <c r="Z38" s="5">
        <v>0</v>
      </c>
      <c r="AA38" s="5">
        <f t="shared" si="15"/>
        <v>6.651901052377393E-2</v>
      </c>
      <c r="AB38" s="5">
        <f t="shared" si="15"/>
        <v>0.13216372009101796</v>
      </c>
      <c r="AC38" s="5">
        <f t="shared" si="15"/>
        <v>0.19611613513818402</v>
      </c>
      <c r="AD38" s="5">
        <f t="shared" si="15"/>
        <v>0.25766265056033233</v>
      </c>
      <c r="AE38" s="5">
        <f t="shared" si="15"/>
        <v>0.31622776601683794</v>
      </c>
      <c r="AF38" s="5">
        <f t="shared" si="15"/>
        <v>0.37139067635410378</v>
      </c>
      <c r="AG38" s="5">
        <f t="shared" si="15"/>
        <v>0.42288546533112387</v>
      </c>
      <c r="AH38" s="5">
        <f t="shared" si="15"/>
        <v>0.47058823529411764</v>
      </c>
      <c r="AI38" s="5">
        <f t="shared" si="15"/>
        <v>0.51449575542752657</v>
      </c>
      <c r="AJ38" s="5">
        <f t="shared" si="15"/>
        <v>0.55470019622522915</v>
      </c>
      <c r="AK38" s="5">
        <f t="shared" si="15"/>
        <v>0.59136366362751736</v>
      </c>
      <c r="AL38" s="5">
        <f t="shared" si="15"/>
        <v>0.62469504755442429</v>
      </c>
      <c r="AM38" s="5">
        <f t="shared" si="15"/>
        <v>0.65493053841784188</v>
      </c>
      <c r="AN38" s="10">
        <f t="shared" si="15"/>
        <v>0.68231825036001104</v>
      </c>
      <c r="AO38" s="7"/>
      <c r="AP38" s="5"/>
      <c r="AQ38" s="5"/>
      <c r="AR38" s="5"/>
      <c r="AS38" s="5"/>
      <c r="AT38" s="5"/>
      <c r="BB38" t="s">
        <v>16</v>
      </c>
      <c r="BC38">
        <f ca="1">RADIANS(BC26+5)</f>
        <v>1.2875293889283403</v>
      </c>
      <c r="BD38">
        <f ca="1">BC26+5</f>
        <v>73.769999984651804</v>
      </c>
    </row>
    <row r="39" spans="5:56" ht="15" customHeight="1">
      <c r="E39">
        <v>-16</v>
      </c>
      <c r="F39" s="5"/>
      <c r="G39" s="5"/>
      <c r="H39" s="5"/>
      <c r="I39" s="5"/>
      <c r="J39" s="5"/>
      <c r="K39" s="5"/>
      <c r="L39" s="5"/>
      <c r="M39" s="5"/>
      <c r="N39" s="15">
        <f t="shared" si="13"/>
        <v>-0.6</v>
      </c>
      <c r="O39" s="5">
        <f t="shared" si="13"/>
        <v>-0.56652882288706519</v>
      </c>
      <c r="P39" s="5">
        <f t="shared" si="13"/>
        <v>-0.52999894000318004</v>
      </c>
      <c r="Q39" s="5">
        <f t="shared" ref="O39:X43" si="17">Q$2/SQRT(Q$2^2+$E39^2)</f>
        <v>-0.49026123963255896</v>
      </c>
      <c r="R39" s="5">
        <f t="shared" si="17"/>
        <v>-0.44721359549995793</v>
      </c>
      <c r="S39" s="5">
        <f t="shared" si="17"/>
        <v>-0.4008188340197078</v>
      </c>
      <c r="T39" s="5">
        <f t="shared" si="17"/>
        <v>-0.3511234415883917</v>
      </c>
      <c r="U39" s="5">
        <f t="shared" si="17"/>
        <v>-0.2982749931359468</v>
      </c>
      <c r="V39" s="5">
        <f t="shared" si="17"/>
        <v>-0.24253562503633297</v>
      </c>
      <c r="W39" s="5">
        <f t="shared" si="17"/>
        <v>-0.18428853505018536</v>
      </c>
      <c r="X39" s="5">
        <f t="shared" si="17"/>
        <v>-0.12403473458920847</v>
      </c>
      <c r="Y39" s="5">
        <f t="shared" si="14"/>
        <v>-6.2378286155180533E-2</v>
      </c>
      <c r="Z39" s="5">
        <v>0</v>
      </c>
      <c r="AA39" s="5">
        <f t="shared" si="15"/>
        <v>6.2378286155180533E-2</v>
      </c>
      <c r="AB39" s="5">
        <f t="shared" si="15"/>
        <v>0.12403473458920847</v>
      </c>
      <c r="AC39" s="5">
        <f t="shared" si="15"/>
        <v>0.18428853505018536</v>
      </c>
      <c r="AD39" s="5">
        <f t="shared" si="15"/>
        <v>0.24253562503633297</v>
      </c>
      <c r="AE39" s="5">
        <f t="shared" si="15"/>
        <v>0.2982749931359468</v>
      </c>
      <c r="AF39" s="5">
        <f t="shared" si="15"/>
        <v>0.3511234415883917</v>
      </c>
      <c r="AG39" s="5">
        <f t="shared" si="15"/>
        <v>0.4008188340197078</v>
      </c>
      <c r="AH39" s="5">
        <f t="shared" si="15"/>
        <v>0.44721359549995793</v>
      </c>
      <c r="AI39" s="5">
        <f t="shared" si="15"/>
        <v>0.49026123963255896</v>
      </c>
      <c r="AJ39" s="5">
        <f t="shared" si="15"/>
        <v>0.52999894000318004</v>
      </c>
      <c r="AK39" s="5">
        <f t="shared" si="15"/>
        <v>0.56652882288706519</v>
      </c>
      <c r="AL39" s="10">
        <f t="shared" si="15"/>
        <v>0.6</v>
      </c>
      <c r="AM39" s="7"/>
      <c r="AN39" s="7"/>
      <c r="AO39" s="5"/>
      <c r="AP39" s="5"/>
      <c r="AQ39" s="5"/>
      <c r="AR39" s="5"/>
      <c r="AS39" s="5"/>
      <c r="AT39" s="5"/>
    </row>
    <row r="40" spans="5:56" ht="15" customHeight="1">
      <c r="E40">
        <v>-17</v>
      </c>
      <c r="F40" s="5"/>
      <c r="G40" s="5"/>
      <c r="H40" s="5"/>
      <c r="I40" s="5"/>
      <c r="J40" s="5"/>
      <c r="K40" s="5"/>
      <c r="L40" s="5"/>
      <c r="M40" s="5"/>
      <c r="N40" s="5"/>
      <c r="O40" s="15">
        <f t="shared" si="17"/>
        <v>-0.54325127815727425</v>
      </c>
      <c r="P40" s="16">
        <f t="shared" si="17"/>
        <v>-0.50702012656339379</v>
      </c>
      <c r="Q40" s="5">
        <f t="shared" si="17"/>
        <v>-0.46788772041903276</v>
      </c>
      <c r="R40" s="5">
        <f t="shared" si="17"/>
        <v>-0.42579703632987959</v>
      </c>
      <c r="S40" s="5">
        <f t="shared" si="17"/>
        <v>-0.38074980525429486</v>
      </c>
      <c r="T40" s="5">
        <f t="shared" si="17"/>
        <v>-0.33282011773513748</v>
      </c>
      <c r="U40" s="5">
        <f t="shared" si="17"/>
        <v>-0.28216632399155017</v>
      </c>
      <c r="V40" s="5">
        <f t="shared" si="17"/>
        <v>-0.2290393337255473</v>
      </c>
      <c r="W40" s="5">
        <f t="shared" si="17"/>
        <v>-0.17378533390904768</v>
      </c>
      <c r="X40" s="5">
        <f t="shared" si="17"/>
        <v>-0.11684124756739719</v>
      </c>
      <c r="Y40" s="5">
        <f t="shared" si="14"/>
        <v>-5.8722021951470346E-2</v>
      </c>
      <c r="Z40" s="5">
        <v>0</v>
      </c>
      <c r="AA40" s="5">
        <f t="shared" ref="AA40:AK43" si="18">AA$2/SQRT(AA$2^2+$E40^2)</f>
        <v>5.8722021951470346E-2</v>
      </c>
      <c r="AB40" s="5">
        <f t="shared" si="18"/>
        <v>0.11684124756739719</v>
      </c>
      <c r="AC40" s="5">
        <f t="shared" si="18"/>
        <v>0.17378533390904768</v>
      </c>
      <c r="AD40" s="5">
        <f t="shared" si="18"/>
        <v>0.2290393337255473</v>
      </c>
      <c r="AE40" s="5">
        <f t="shared" si="18"/>
        <v>0.28216632399155017</v>
      </c>
      <c r="AF40" s="5">
        <f t="shared" si="18"/>
        <v>0.33282011773513748</v>
      </c>
      <c r="AG40" s="5">
        <f t="shared" si="18"/>
        <v>0.38074980525429486</v>
      </c>
      <c r="AH40" s="5">
        <f t="shared" si="18"/>
        <v>0.42579703632987959</v>
      </c>
      <c r="AI40" s="5">
        <f t="shared" si="18"/>
        <v>0.46788772041903276</v>
      </c>
      <c r="AJ40" s="5">
        <f t="shared" si="18"/>
        <v>0.50702012656339379</v>
      </c>
      <c r="AK40" s="10">
        <f t="shared" si="18"/>
        <v>0.54325127815727425</v>
      </c>
      <c r="AL40" s="7"/>
      <c r="AM40" s="5"/>
      <c r="AN40" s="5"/>
      <c r="AO40" s="5"/>
      <c r="AP40" s="5"/>
      <c r="AQ40" s="5"/>
      <c r="AR40" s="5"/>
      <c r="AS40" s="5"/>
      <c r="AT40" s="5"/>
      <c r="AY40" s="35" t="s">
        <v>23</v>
      </c>
      <c r="AZ40" s="35"/>
      <c r="BA40" s="1"/>
    </row>
    <row r="41" spans="5:56" ht="15" customHeight="1">
      <c r="E41">
        <v>-18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15">
        <f t="shared" si="17"/>
        <v>-0.44721359549995793</v>
      </c>
      <c r="R41" s="16">
        <f t="shared" si="17"/>
        <v>-0.40613846605344767</v>
      </c>
      <c r="S41" s="5">
        <f t="shared" si="17"/>
        <v>-0.36244626115494838</v>
      </c>
      <c r="T41" s="5">
        <f t="shared" si="17"/>
        <v>-0.31622776601683794</v>
      </c>
      <c r="U41" s="5">
        <f t="shared" si="17"/>
        <v>-0.26764386378609462</v>
      </c>
      <c r="V41" s="5">
        <f t="shared" si="17"/>
        <v>-0.21693045781865616</v>
      </c>
      <c r="W41" s="5">
        <f t="shared" si="17"/>
        <v>-0.16439898730535729</v>
      </c>
      <c r="X41" s="5">
        <f t="shared" si="17"/>
        <v>-0.11043152607484653</v>
      </c>
      <c r="Y41" s="5">
        <f t="shared" si="14"/>
        <v>-5.5470019622522911E-2</v>
      </c>
      <c r="Z41" s="5">
        <v>0</v>
      </c>
      <c r="AA41" s="5">
        <f t="shared" si="18"/>
        <v>5.5470019622522911E-2</v>
      </c>
      <c r="AB41" s="5">
        <f t="shared" si="18"/>
        <v>0.11043152607484653</v>
      </c>
      <c r="AC41" s="5">
        <f t="shared" si="18"/>
        <v>0.16439898730535729</v>
      </c>
      <c r="AD41" s="5">
        <f t="shared" si="18"/>
        <v>0.21693045781865616</v>
      </c>
      <c r="AE41" s="5">
        <f t="shared" si="18"/>
        <v>0.26764386378609462</v>
      </c>
      <c r="AF41" s="5">
        <f t="shared" si="18"/>
        <v>0.31622776601683794</v>
      </c>
      <c r="AG41" s="5">
        <f t="shared" si="18"/>
        <v>0.36244626115494838</v>
      </c>
      <c r="AH41" s="5">
        <f t="shared" si="18"/>
        <v>0.40613846605344767</v>
      </c>
      <c r="AI41" s="10">
        <f t="shared" si="18"/>
        <v>0.44721359549995793</v>
      </c>
      <c r="AJ41" s="7"/>
      <c r="AK41" s="7"/>
      <c r="AL41" s="5"/>
      <c r="AM41" s="5"/>
      <c r="AN41" s="5"/>
      <c r="AO41" s="5"/>
      <c r="AP41" s="5"/>
      <c r="AQ41" s="5"/>
      <c r="AR41" s="5"/>
      <c r="AS41" s="5"/>
      <c r="AT41" s="5"/>
      <c r="AY41" t="s">
        <v>22</v>
      </c>
      <c r="AZ41" t="s">
        <v>21</v>
      </c>
    </row>
    <row r="42" spans="5:56" ht="15" customHeight="1">
      <c r="E42">
        <v>-19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5">
        <f t="shared" si="17"/>
        <v>-0.34570535882735637</v>
      </c>
      <c r="T42" s="16">
        <f t="shared" si="17"/>
        <v>-0.30113136793709733</v>
      </c>
      <c r="U42" s="16">
        <f t="shared" si="17"/>
        <v>-0.25449329927964381</v>
      </c>
      <c r="V42" s="5">
        <f t="shared" si="17"/>
        <v>-0.2060104810498419</v>
      </c>
      <c r="W42" s="5">
        <f t="shared" si="17"/>
        <v>-0.1559625734730109</v>
      </c>
      <c r="X42" s="5">
        <f t="shared" si="17"/>
        <v>-0.10468478451804275</v>
      </c>
      <c r="Y42" s="5">
        <f t="shared" si="14"/>
        <v>-5.2558833122763673E-2</v>
      </c>
      <c r="Z42" s="5">
        <v>0</v>
      </c>
      <c r="AA42" s="5">
        <f t="shared" si="18"/>
        <v>5.2558833122763673E-2</v>
      </c>
      <c r="AB42" s="5">
        <f t="shared" si="18"/>
        <v>0.10468478451804275</v>
      </c>
      <c r="AC42" s="5">
        <f t="shared" si="18"/>
        <v>0.1559625734730109</v>
      </c>
      <c r="AD42" s="5">
        <f t="shared" si="18"/>
        <v>0.2060104810498419</v>
      </c>
      <c r="AE42" s="5">
        <f t="shared" si="18"/>
        <v>0.25449329927964381</v>
      </c>
      <c r="AF42" s="5">
        <f t="shared" si="18"/>
        <v>0.30113136793709733</v>
      </c>
      <c r="AG42" s="10">
        <f t="shared" si="18"/>
        <v>0.34570535882735637</v>
      </c>
      <c r="AH42" s="7"/>
      <c r="AI42" s="7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X42" t="s">
        <v>0</v>
      </c>
      <c r="AY42">
        <f ca="1">IF(BD45&gt;90,1.01,SIN(BC45))</f>
        <v>1.01</v>
      </c>
      <c r="AZ42">
        <f ca="1">IF(BD46&gt;90,1.01,SIN(BC46))</f>
        <v>1.01</v>
      </c>
      <c r="BB42" t="s">
        <v>17</v>
      </c>
      <c r="BC42">
        <f ca="1">BC21*360</f>
        <v>166.19999907910824</v>
      </c>
    </row>
    <row r="43" spans="5:56" ht="15" customHeight="1">
      <c r="E43">
        <v>-20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5">
        <f t="shared" si="17"/>
        <v>-0.19611613513818404</v>
      </c>
      <c r="W43" s="5">
        <f t="shared" si="17"/>
        <v>-0.14834045293024462</v>
      </c>
      <c r="X43" s="5">
        <f t="shared" si="17"/>
        <v>-9.9503719020998915E-2</v>
      </c>
      <c r="Y43" s="5">
        <f t="shared" si="14"/>
        <v>-4.9937616943892232E-2</v>
      </c>
      <c r="Z43" s="5">
        <v>0</v>
      </c>
      <c r="AA43" s="5">
        <f t="shared" si="18"/>
        <v>4.9937616943892232E-2</v>
      </c>
      <c r="AB43" s="5">
        <f t="shared" si="18"/>
        <v>9.9503719020998915E-2</v>
      </c>
      <c r="AC43" s="5">
        <f t="shared" si="18"/>
        <v>0.14834045293024462</v>
      </c>
      <c r="AD43" s="10">
        <f t="shared" si="18"/>
        <v>0.19611613513818404</v>
      </c>
      <c r="AE43" s="7"/>
      <c r="AF43" s="7"/>
      <c r="AG43" s="7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X43" t="s">
        <v>1</v>
      </c>
      <c r="AY43">
        <f ca="1">IF(BD45&lt;90,1,IF(BD45&gt;180,-0.1,SIN(BC45)))</f>
        <v>0.32226571044561947</v>
      </c>
      <c r="AZ43">
        <f ca="1">IF(BD46&lt;90,1,IF(BD46&gt;180,-0.1,SIN(BC46)))</f>
        <v>0.15298585216743099</v>
      </c>
      <c r="BB43" t="s">
        <v>18</v>
      </c>
      <c r="BC43">
        <f ca="1">RADIANS(BC42)</f>
        <v>2.9007372007419825</v>
      </c>
    </row>
    <row r="44" spans="5:56" ht="15" customHeight="1">
      <c r="V44" s="17"/>
      <c r="W44" s="17"/>
      <c r="X44" s="17"/>
      <c r="Y44" s="17"/>
      <c r="Z44" s="17"/>
      <c r="AA44" s="17"/>
      <c r="AB44" s="17"/>
      <c r="AC44" s="17"/>
      <c r="AD44" s="17"/>
      <c r="AX44" t="s">
        <v>2</v>
      </c>
      <c r="AY44">
        <f ca="1">IF(BD45&lt;180,0,IF(BD45&gt;270,-1.1,SIN(BC45)))</f>
        <v>0</v>
      </c>
      <c r="AZ44">
        <f ca="1">IF(BD46&lt;180,0,IF(BD46&gt;270,-1.1,SIN(BC46)))</f>
        <v>0</v>
      </c>
    </row>
    <row r="45" spans="5:56" ht="15" customHeight="1">
      <c r="AX45" t="s">
        <v>3</v>
      </c>
      <c r="AY45">
        <f ca="1">IF(BD45&lt;270,-1,IF(BD45=360,0.1,SIN(BC45)))</f>
        <v>-1</v>
      </c>
      <c r="AZ45">
        <f ca="1">IF(BD46&lt;270,-1,IF(BD46=360,0.1,SIN(BC46)))</f>
        <v>-1</v>
      </c>
      <c r="BB45" t="s">
        <v>19</v>
      </c>
      <c r="BC45">
        <f ca="1">RADIANS(BD45)</f>
        <v>2.8134707381422661</v>
      </c>
      <c r="BD45">
        <f ca="1">BC42-5</f>
        <v>161.19999907910824</v>
      </c>
    </row>
    <row r="46" spans="5:56" ht="15" customHeight="1">
      <c r="BB46" t="s">
        <v>20</v>
      </c>
      <c r="BC46">
        <f ca="1">RADIANS(BD46)</f>
        <v>2.9880036633416989</v>
      </c>
      <c r="BD46">
        <f ca="1">BC42+5</f>
        <v>171.19999907910824</v>
      </c>
    </row>
    <row r="47" spans="5:56" ht="15" customHeight="1"/>
    <row r="48" spans="5:56" ht="15" customHeight="1"/>
    <row r="49" ht="15" customHeight="1"/>
    <row r="50" ht="15" customHeight="1"/>
    <row r="51" ht="15" customHeight="1"/>
    <row r="52" ht="15" customHeight="1"/>
  </sheetData>
  <mergeCells count="4">
    <mergeCell ref="AY23:AZ23"/>
    <mergeCell ref="AY31:AZ31"/>
    <mergeCell ref="AY40:AZ40"/>
    <mergeCell ref="BH7:BT32"/>
  </mergeCells>
  <conditionalFormatting sqref="AA3:AD23 AE4:AG23 AH5:AI23 AJ6:AK23 AL7:AL23 AM8:AN23 AO9:AO23 AP11:AP23 AQ12:AQ23 AR14:AR23 AS16:AS23 AT19:AT23">
    <cfRule type="cellIs" dxfId="11" priority="50" operator="between">
      <formula>$AY$33</formula>
      <formula>$AZ$33</formula>
    </cfRule>
    <cfRule type="cellIs" dxfId="10" priority="4" operator="between">
      <formula>$AY$42</formula>
      <formula>$AZ$42</formula>
    </cfRule>
  </conditionalFormatting>
  <conditionalFormatting sqref="Z24:AD43 AE24:AG42 AH24:AI41 AJ24:AK40 AL24:AL39 AM24:AN38 AO24:AO37 AP24:AP35 AQ24:AQ34 AR24:AR32 AS24:AS30 AT24:AT27">
    <cfRule type="cellIs" dxfId="9" priority="62" operator="between">
      <formula>$AY$34</formula>
      <formula>$AZ$34</formula>
    </cfRule>
    <cfRule type="cellIs" dxfId="8" priority="3" operator="between">
      <formula>$AY$43</formula>
      <formula>$AZ$43</formula>
    </cfRule>
  </conditionalFormatting>
  <conditionalFormatting sqref="V23:Y43 S23:U42 Q23:R41 O23:P40 N23:N39 L23:M38 K23:K37 J23:J35 I23:I34 H23:H32 G23:G30 F23:F27">
    <cfRule type="cellIs" dxfId="7" priority="74" operator="between">
      <formula>$AY$35</formula>
      <formula>$AZ$35</formula>
    </cfRule>
    <cfRule type="cellIs" dxfId="6" priority="2" operator="between">
      <formula>$AY$44</formula>
      <formula>$AZ$44</formula>
    </cfRule>
  </conditionalFormatting>
  <conditionalFormatting sqref="V3:Z22 S4:U22 Q5:R22 O6:P22 N7:N22 L8:M22 K9:K22 J11:J22 I12:I22 H14:H22 G16:G22 F19:F22">
    <cfRule type="cellIs" dxfId="5" priority="86" operator="between">
      <formula>$AY$36</formula>
      <formula>$AZ$36</formula>
    </cfRule>
    <cfRule type="cellIs" dxfId="4" priority="1" operator="between">
      <formula>$AY$45</formula>
      <formula>$AZ$45</formula>
    </cfRule>
  </conditionalFormatting>
  <conditionalFormatting sqref="AA13:AB23 AC14:AD23 AE15:AE23 AF16:AF23 AG17:AG23 AH18:AH23 AI19:AI23 AJ21:AJ23">
    <cfRule type="cellIs" dxfId="3" priority="98" operator="between">
      <formula>$AY$25</formula>
      <formula>$AZ$25</formula>
    </cfRule>
  </conditionalFormatting>
  <conditionalFormatting sqref="Z24:AB33 AC24:AD32 AE24:AE31 AF24:AF30 AG24:AG29 AH24:AH28 AI24:AI27 AJ24:AJ25">
    <cfRule type="cellIs" dxfId="2" priority="106" operator="between">
      <formula>$AY$26</formula>
      <formula>$AZ$26</formula>
    </cfRule>
  </conditionalFormatting>
  <conditionalFormatting sqref="P23:Y25 X26:Y33 V26:W32 U26:U31 Q26:T27 R28:T28 S29:T29 T30">
    <cfRule type="cellIs" dxfId="1" priority="114" operator="between">
      <formula>$AY$27</formula>
      <formula>$AZ$27</formula>
    </cfRule>
  </conditionalFormatting>
  <conditionalFormatting sqref="X13:Z22 V14:W22 U15:U22 T16:T22 S17:S22 R18:R22 Q19:Q22 P21:P22">
    <cfRule type="cellIs" dxfId="0" priority="122" operator="between">
      <formula>$AY$28</formula>
      <formula>$AZ$28</formula>
    </cfRule>
  </conditionalFormatting>
  <pageMargins left="0.7" right="0.7" top="0.75" bottom="0.75" header="0.3" footer="0.3"/>
  <pageSetup paperSize="257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AM46"/>
  <sheetViews>
    <sheetView showGridLines="0" zoomScaleNormal="100" workbookViewId="0">
      <selection activeCell="P31" sqref="P31"/>
    </sheetView>
  </sheetViews>
  <sheetFormatPr defaultRowHeight="14.25"/>
  <cols>
    <col min="3" max="3" width="1.25" customWidth="1"/>
    <col min="4" max="28" width="2.375" customWidth="1"/>
    <col min="29" max="29" width="1.25" customWidth="1"/>
    <col min="30" max="30" width="5.375" customWidth="1"/>
    <col min="31" max="31" width="10" customWidth="1"/>
    <col min="32" max="32" width="35.5" customWidth="1"/>
    <col min="33" max="33" width="14" customWidth="1"/>
    <col min="35" max="35" width="14.125" hidden="1" customWidth="1"/>
    <col min="36" max="36" width="9" hidden="1" customWidth="1"/>
    <col min="37" max="37" width="0" hidden="1" customWidth="1"/>
    <col min="38" max="38" width="2.75" hidden="1" customWidth="1"/>
    <col min="39" max="39" width="9" hidden="1" customWidth="1"/>
    <col min="40" max="40" width="0" hidden="1" customWidth="1"/>
  </cols>
  <sheetData>
    <row r="2" spans="3:39">
      <c r="AI2" t="s">
        <v>33</v>
      </c>
      <c r="AJ2">
        <f>VLOOKUP(AG4,AI16:AJ22,2,FALSE)</f>
        <v>5</v>
      </c>
      <c r="AL2" s="2">
        <f ca="1">ROUNDDOWN(AJ6*24,-1)/10</f>
        <v>2</v>
      </c>
      <c r="AM2" s="24">
        <f ca="1">MOD(ROUND(AJ6*24*60*60,0),2)</f>
        <v>0</v>
      </c>
    </row>
    <row r="3" spans="3:39" ht="15"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30"/>
      <c r="AE3" s="20" t="s">
        <v>38</v>
      </c>
      <c r="AF3" s="20" t="str">
        <f>IF(AE4=AI8,"",IF(AE4=AI9,"Enter time zero",IF(AE4=AI10,"Enter the time to which you want to count down",IF(AE4=AI11,"Enter the time to turn on the alarm",""))))</f>
        <v/>
      </c>
      <c r="AG3" s="20" t="s">
        <v>39</v>
      </c>
      <c r="AL3">
        <f ca="1">MOD(ROUNDDOWN(AJ6*24,0),10)</f>
        <v>0</v>
      </c>
    </row>
    <row r="4" spans="3:39">
      <c r="C4" s="31"/>
      <c r="D4" s="21">
        <f ca="1">IF(OR($AL$2=5,$AL$2=7),$AJ$2,0)</f>
        <v>0</v>
      </c>
      <c r="E4" s="21">
        <f ca="1">IF(OR($AL$2=0,$AL$2=2,$AL$2=3,$AL$2=5,$AL$2=7,$AL$2=8,$AL$2=9),$AJ$2,0)</f>
        <v>5</v>
      </c>
      <c r="F4" s="21">
        <f ca="1">IF(OR($AL$2=0,$AL$2=1,$AL$2=2,$AL$2=3,$AL$2=5,$AL$2=6,$AL$2=7,$AL$2=8,$AL$2=9),$AJ$2,0)</f>
        <v>5</v>
      </c>
      <c r="G4" s="21">
        <f ca="1">IF(OR($AL$2=0,$AL$2=2,$AL$2=3,$AL$2=4,$AL$2=5,$AL$2=6,$AL$2=7,$AL$2=8,$AL$2=9),$AJ$2,0)</f>
        <v>5</v>
      </c>
      <c r="H4" s="21">
        <f ca="1">IF(OR($AL$2=5,$AL$2=7),$AJ$2,0)</f>
        <v>0</v>
      </c>
      <c r="I4" s="21"/>
      <c r="J4" s="21">
        <f ca="1">IF(OR($AL$3=5,$AL$3=7),$AJ$2,0)</f>
        <v>0</v>
      </c>
      <c r="K4" s="21">
        <f ca="1">IF(OR($AL$3=0,$AL$3=2,$AL$3=3,$AL$3=5,$AL$3=7,$AL$3=8,$AL$3=9),$AJ$2,0)</f>
        <v>5</v>
      </c>
      <c r="L4" s="21">
        <f ca="1">IF(OR($AL$3=0,$AL$3=1,$AL$3=2,$AL$3=3,$AL$3=5,$AL$3=6,$AL$3=7,$AL$3=8,$AL$3=9),$AJ$2,0)</f>
        <v>5</v>
      </c>
      <c r="M4" s="21">
        <f ca="1">IF(OR($AL$3=0,$AL$3=2,$AL$3=3,$AL$3=4,$AL$3=5,$AL$3=6,$AL$3=7,$AL$3=8,$AL$3=9),$AJ$2,0)</f>
        <v>5</v>
      </c>
      <c r="N4" s="21">
        <f ca="1">IF(OR($AL$3=5,$AL$3=7),$AJ$2,0)</f>
        <v>0</v>
      </c>
      <c r="O4" s="21"/>
      <c r="P4" s="21"/>
      <c r="Q4" s="21"/>
      <c r="R4" s="21">
        <f ca="1">IF(OR($AL$4=5,$AL$4=7),$AJ$2,0)</f>
        <v>0</v>
      </c>
      <c r="S4" s="21">
        <f ca="1">IF(OR($AL$4=0,$AL$4=2,$AL$4=3,$AL$4=5,$AL$4=7,$AL$4=8,$AL$4=9),$AJ$2,0)</f>
        <v>0</v>
      </c>
      <c r="T4" s="21">
        <f ca="1">IF(OR($AL$4=0,$AL$4=1,$AL$4=2,$AL$4=3,$AL$4=5,$AL$4=6,$AL$4=7,$AL$4=8,$AL$4=9),$AJ$2,0)</f>
        <v>5</v>
      </c>
      <c r="U4" s="21">
        <f ca="1">IF(OR($AL$4=0,$AL$4=2,$AL$4=3,$AL$4=4,$AL$4=5,$AL$4=6,$AL$4=7,$AL$4=8,$AL$4=9),$AJ$2,0)</f>
        <v>0</v>
      </c>
      <c r="V4" s="21">
        <f ca="1">IF(OR($AL$4=5,$AL$4=7),$AJ$2,0)</f>
        <v>0</v>
      </c>
      <c r="W4" s="21"/>
      <c r="X4" s="21">
        <f ca="1">IF(OR($AL$5=5,$AL$5=7),$AJ$2,0)</f>
        <v>0</v>
      </c>
      <c r="Y4" s="21">
        <f ca="1">IF(OR($AL$5=0,$AL$5=2,$AL$5=3,$AL$5=5,$AL$5=7,$AL$5=8,$AL$5=9),$AJ$2,0)</f>
        <v>0</v>
      </c>
      <c r="Z4" s="21">
        <f ca="1">IF(OR($AL$5=0,$AL$5=1,$AL$5=2,$AL$5=3,$AL$5=5,$AL$5=6,$AL$5=7,$AL$5=8,$AL$5=9),$AJ$2,0)</f>
        <v>5</v>
      </c>
      <c r="AA4" s="21">
        <f ca="1">IF(OR($AL$5=0,$AL$5=2,$AL$5=3,$AL$5=4,$AL$5=5,$AL$5=6,$AL$5=7,$AL$5=8,$AL$5=9),$AJ$2,0)</f>
        <v>0</v>
      </c>
      <c r="AB4" s="21">
        <f ca="1">IF(OR($AL$5=5,$AL$5=7),$AJ$2,0)</f>
        <v>0</v>
      </c>
      <c r="AC4" s="22"/>
      <c r="AE4" s="19" t="s">
        <v>35</v>
      </c>
      <c r="AF4" s="26">
        <v>0.65694444444444444</v>
      </c>
      <c r="AG4" s="26" t="s">
        <v>30</v>
      </c>
      <c r="AL4" s="2">
        <f ca="1">IF(ROUNDDOWN((AJ6*24*60-ROUNDDOWN(AJ6*24,0)*60)/10,0)&lt;0,0,ROUNDDOWN((AJ6*24*60-ROUNDDOWN(AJ6*24,0)*60)/10,0))</f>
        <v>1</v>
      </c>
    </row>
    <row r="5" spans="3:39">
      <c r="C5" s="31"/>
      <c r="D5" s="21">
        <f ca="1">IF(OR($AL$2=0,$AL$2=2,$AL$2=3,$AL$2=5,$AL$2=8,$AL$2=9),$AJ$2,0)</f>
        <v>5</v>
      </c>
      <c r="E5" s="21">
        <f ca="1">IF(OR($AL$2=1,$AL$2=6),$AJ$2,0)</f>
        <v>0</v>
      </c>
      <c r="F5" s="21">
        <f ca="1">IF(OR($AL$2=1,$AL$2=4),$AJ$2,0)</f>
        <v>0</v>
      </c>
      <c r="G5" s="21">
        <f ca="1">IF($AL$2=4,$AJ$2,0)</f>
        <v>0</v>
      </c>
      <c r="H5" s="21">
        <f ca="1">IF(OR($AL$2=0,$AL$2=2,$AL$2=3,$AL$2=7,$AL$2=8,$AL$2=9),$AJ$2,0)</f>
        <v>5</v>
      </c>
      <c r="I5" s="21"/>
      <c r="J5" s="21">
        <f ca="1">IF(OR($AL$3=0,$AL$3=2,$AL$3=3,$AL$3=5,$AL$3=8,$AL$3=9),$AJ$2,0)</f>
        <v>5</v>
      </c>
      <c r="K5" s="21">
        <f ca="1">IF(OR($AL$3=1,$AL$3=6),$AJ$2,0)</f>
        <v>0</v>
      </c>
      <c r="L5" s="21">
        <f ca="1">IF(OR($AL$3=1,$AL$3=4),$AJ$2,0)</f>
        <v>0</v>
      </c>
      <c r="M5" s="21">
        <f ca="1">IF($AL$3=4,$AJ$2,0)</f>
        <v>0</v>
      </c>
      <c r="N5" s="21">
        <f ca="1">IF(OR($AL$3=0,$AL$3=2,$AL$3=3,$AL$3=7,$AL$3=8,$AL$3=9),$AJ$2,0)</f>
        <v>5</v>
      </c>
      <c r="O5" s="21"/>
      <c r="P5" s="21"/>
      <c r="Q5" s="21"/>
      <c r="R5" s="21">
        <f ca="1">IF(OR($AL$4=0,$AL$4=2,$AL$4=3,$AL$4=5,$AL$4=8,$AL$4=9),$AJ$2,0)</f>
        <v>0</v>
      </c>
      <c r="S5" s="21">
        <f ca="1">IF(OR($AL$4=1,$AL$4=6),$AJ$2,0)</f>
        <v>5</v>
      </c>
      <c r="T5" s="21">
        <f ca="1">IF(OR($AL$4=1,$AL$4=4),$AJ$2,0)</f>
        <v>5</v>
      </c>
      <c r="U5" s="21">
        <f ca="1">IF($AL$4=4,$AJ$2,0)</f>
        <v>0</v>
      </c>
      <c r="V5" s="21">
        <f ca="1">IF(OR($AL$4=0,$AL$4=2,$AL$4=3,$AL$4=7,$AL$4=8,$AL$4=9),$AJ$2,0)</f>
        <v>0</v>
      </c>
      <c r="W5" s="21"/>
      <c r="X5" s="21">
        <f ca="1">IF(OR($AL$5=0,$AL$5=2,$AL$5=3,$AL$5=5,$AL$5=8,$AL$5=9),$AJ$2,0)</f>
        <v>0</v>
      </c>
      <c r="Y5" s="21">
        <f ca="1">IF(OR($AL$5=1,$AL$5=6),$AJ$2,0)</f>
        <v>5</v>
      </c>
      <c r="Z5" s="21">
        <f ca="1">IF(OR($AL$5=1,$AL$5=4),$AJ$2,0)</f>
        <v>5</v>
      </c>
      <c r="AA5" s="21">
        <f ca="1">IF($AL$5=4,$AJ$2,0)</f>
        <v>0</v>
      </c>
      <c r="AB5" s="21">
        <f ca="1">IF(OR($AL$5=0,$AL$5=2,$AL$5=3,$AL$5=7,$AL$5=8,$AL$5=9),$AJ$2,0)</f>
        <v>0</v>
      </c>
      <c r="AC5" s="22"/>
      <c r="AL5" s="24">
        <f ca="1">ROUNDDOWN(MOD(AJ6*24*60-ROUNDDOWN(AJ6*24,0)*60,10),0)</f>
        <v>1</v>
      </c>
    </row>
    <row r="6" spans="3:39">
      <c r="C6" s="31"/>
      <c r="D6" s="21">
        <f ca="1">IF(OR($AL$2=0,$AL$2=5,$AL$2=6,$AL$2=8,$AL$2=9),$AJ$2,0)</f>
        <v>0</v>
      </c>
      <c r="E6" s="21">
        <f ca="1">IF($AL$2=4,$AJ$2,0)</f>
        <v>0</v>
      </c>
      <c r="F6" s="21">
        <f ca="1">IF($AL$2=1,$AJ$2,0)</f>
        <v>0</v>
      </c>
      <c r="G6" s="21">
        <f ca="1">IF(OR($AL$2=7,$AL$2=4),$AJ$2,0)</f>
        <v>0</v>
      </c>
      <c r="H6" s="21">
        <f ca="1">IF(OR($AL$2=0,$AL$2=2,$AL$2=3,$AL$2=8,$AL$2=9),$AJ$2,0)</f>
        <v>5</v>
      </c>
      <c r="I6" s="21"/>
      <c r="J6" s="21">
        <f ca="1">IF(OR($AL$3=0,$AL$3=5,$AL$3=6,$AL$3=8,$AL$3=9),$AJ$2,0)</f>
        <v>5</v>
      </c>
      <c r="K6" s="21">
        <f ca="1">IF($AL$3=4,$AJ$2,0)</f>
        <v>0</v>
      </c>
      <c r="L6" s="21">
        <f ca="1">IF($AL$3=1,$AJ$2,0)</f>
        <v>0</v>
      </c>
      <c r="M6" s="21">
        <f ca="1">IF(OR($AL$3=7,$AL$3=4),$AJ$2,0)</f>
        <v>0</v>
      </c>
      <c r="N6" s="21">
        <f ca="1">IF(OR($AL$3=0,$AL$3=2,$AL$3=3,$AL$3=8,$AL$3=9),$AJ$2,0)</f>
        <v>5</v>
      </c>
      <c r="O6" s="21"/>
      <c r="P6" s="21">
        <f ca="1">IF(AM2=1,0,AJ2)</f>
        <v>5</v>
      </c>
      <c r="Q6" s="21"/>
      <c r="R6" s="21">
        <f ca="1">IF(OR($AL$4=0,$AL$4=5,$AL$4=6,$AL$4=8,$AL$4=9),$AJ$2,0)</f>
        <v>0</v>
      </c>
      <c r="S6" s="21">
        <f ca="1">IF($AL$4=4,$AJ$2,0)</f>
        <v>0</v>
      </c>
      <c r="T6" s="21">
        <f ca="1">IF($AL$4=1,$AJ$2,0)</f>
        <v>5</v>
      </c>
      <c r="U6" s="21">
        <f ca="1">IF(OR($AL$4=7,$AL$4=4),$AJ$2,0)</f>
        <v>0</v>
      </c>
      <c r="V6" s="21">
        <f ca="1">IF(OR($AL$4=0,$AL$4=2,$AL$4=3,$AL$4=8,$AL$4=9),$AJ$2,0)</f>
        <v>0</v>
      </c>
      <c r="W6" s="21"/>
      <c r="X6" s="21">
        <f ca="1">IF(OR($AL$5=0,$AL$5=5,$AL$5=6,$AL$5=8,$AL$5=9),$AJ$2,0)</f>
        <v>0</v>
      </c>
      <c r="Y6" s="21">
        <f ca="1">IF($AL$5=4,$AJ$2,0)</f>
        <v>0</v>
      </c>
      <c r="Z6" s="21">
        <f ca="1">IF($AL$5=1,$AJ$2,0)</f>
        <v>5</v>
      </c>
      <c r="AA6" s="21">
        <f ca="1">IF(OR($AL$5=7,$AL$5=4),$AJ$2,0)</f>
        <v>0</v>
      </c>
      <c r="AB6" s="21">
        <f ca="1">IF(OR($AL$5=0,$AL$5=2,$AL$5=3,$AL$5=8,$AL$5=9),$AJ$2,0)</f>
        <v>0</v>
      </c>
      <c r="AC6" s="22"/>
      <c r="AI6" t="s">
        <v>34</v>
      </c>
      <c r="AJ6" s="25">
        <f ca="1">VLOOKUP(AE4,AI8:AJ11,2,FALSE)</f>
        <v>0.84129282407229766</v>
      </c>
    </row>
    <row r="7" spans="3:39">
      <c r="C7" s="31"/>
      <c r="D7" s="21">
        <f ca="1">IF(OR($AL$2=0,$AL$2=4,$AL$2=5,$AL$2=6,$AL$2=9),$AJ$2,0)</f>
        <v>0</v>
      </c>
      <c r="E7" s="21">
        <f ca="1">IF(OR($AL$2=5,$AL$2=6,$AL$2=8),$AJ$2,0)</f>
        <v>0</v>
      </c>
      <c r="F7" s="21">
        <f ca="1">IF(OR($AL$2=1,$AL$2=3,$AL$2=5,$AL$2=6,$AL$2=8),$AJ$2,0)</f>
        <v>0</v>
      </c>
      <c r="G7" s="21">
        <f ca="1">IF(OR($AL$2=2,$AL$2=3,$AL$2=4,$AL$2=5,$AL$2=6,$AL$2=7,$AL$2=8),$AJ$2,0)</f>
        <v>5</v>
      </c>
      <c r="H7" s="21">
        <f ca="1">IF(OR($AL$2=0,$AL$2=9),$AJ$2,0)</f>
        <v>0</v>
      </c>
      <c r="I7" s="21"/>
      <c r="J7" s="21">
        <f ca="1">IF(OR($AL$3=0,$AL$3=4,$AL$3=5,$AL$3=6,$AL$3=9),$AJ$2,0)</f>
        <v>5</v>
      </c>
      <c r="K7" s="21">
        <f ca="1">IF(OR($AL$3=5,$AL$3=6,$AL$3=8),$AJ$2,0)</f>
        <v>0</v>
      </c>
      <c r="L7" s="21">
        <f ca="1">IF(OR($AL$3=1,$AL$3=3,$AL$3=5,$AL$3=6,$AL$3=8),$AJ$2,0)</f>
        <v>0</v>
      </c>
      <c r="M7" s="21">
        <f ca="1">IF(OR($AL$3=2,$AL$3=3,$AL$3=4,$AL$3=5,$AL$3=6,$AL$3=7,$AL$3=8),$AJ$2,0)</f>
        <v>0</v>
      </c>
      <c r="N7" s="21">
        <f ca="1">IF(OR($AL$3=0,$AL$3=9),$AJ$2,0)</f>
        <v>5</v>
      </c>
      <c r="O7" s="21"/>
      <c r="P7" s="21"/>
      <c r="Q7" s="21"/>
      <c r="R7" s="21">
        <f ca="1">IF(OR($AL$4=0,$AL$4=4,$AL$4=5,$AL$4=6,$AL$4=9),$AJ$2,0)</f>
        <v>0</v>
      </c>
      <c r="S7" s="21">
        <f ca="1">IF(OR($AL$4=5,$AL$4=6,$AL$4=8),$AJ$2,0)</f>
        <v>0</v>
      </c>
      <c r="T7" s="21">
        <f ca="1">IF(OR($AL$4=1,$AL$4=3,$AL$4=5,$AL$4=6,$AL$4=8),$AJ$2,0)</f>
        <v>5</v>
      </c>
      <c r="U7" s="21">
        <f ca="1">IF(OR($AL$4=2,$AL$4=3,$AL$4=4,$AL$4=5,$AL$4=6,$AL$4=7,$AL$4=8),$AJ$2,0)</f>
        <v>0</v>
      </c>
      <c r="V7" s="21">
        <f ca="1">IF(OR($AL$4=0,$AL$4=9),$AJ$2,0)</f>
        <v>0</v>
      </c>
      <c r="W7" s="21"/>
      <c r="X7" s="21">
        <f ca="1">IF(OR($AL$5=0,$AL$5=4,$AL$5=5,$AL$5=6,$AL$5=9),$AJ$2,0)</f>
        <v>0</v>
      </c>
      <c r="Y7" s="21">
        <f ca="1">IF(OR($AL$5=5,$AL$5=6,$AL$5=8),$AJ$2,0)</f>
        <v>0</v>
      </c>
      <c r="Z7" s="21">
        <f ca="1">IF(OR($AL$5=1,$AL$5=3,$AL$5=5,$AL$5=6,$AL$5=8),$AJ$2,0)</f>
        <v>5</v>
      </c>
      <c r="AA7" s="21">
        <f ca="1">IF(OR($AL$5=2,$AL$5=3,$AL$5=4,$AL$5=5,$AL$5=6,$AL$5=7,$AL$5=8),$AJ$2,0)</f>
        <v>0</v>
      </c>
      <c r="AB7" s="21">
        <f ca="1">IF(OR($AL$5=0,$AL$5=9),$AJ$2,0)</f>
        <v>0</v>
      </c>
      <c r="AC7" s="22"/>
    </row>
    <row r="8" spans="3:39">
      <c r="C8" s="31"/>
      <c r="D8" s="21">
        <f ca="1">IF(OR($AL$2=0,$AL$2=4,$AL$2=6,$AL$2=8),$AJ$2,0)</f>
        <v>0</v>
      </c>
      <c r="E8" s="21">
        <f ca="1">IF(OR($AL$2=9,$AL$2=4),$AJ$2,0)</f>
        <v>0</v>
      </c>
      <c r="F8" s="21">
        <f ca="1">IF(OR($AL$2=1,$AL$2=2,$AL$2=4,$AL$2=7,$AL$2=9),$AJ$2,0)</f>
        <v>5</v>
      </c>
      <c r="G8" s="21">
        <f ca="1">IF(OR($AL$2=9,$AL$2=4),$AJ$2,0)</f>
        <v>0</v>
      </c>
      <c r="H8" s="21">
        <f ca="1">IF(OR($AL$2=0,$AL$2=3,$AL$2=4,$AL$2=5,$AL$2=6,$AL$2=9,$AL$2=8),$AJ$2,0)</f>
        <v>0</v>
      </c>
      <c r="I8" s="21"/>
      <c r="J8" s="21">
        <f ca="1">IF(OR($AL$3=0,$AL$3=4,$AL$3=6,$AL$3=8),$AJ$2,0)</f>
        <v>5</v>
      </c>
      <c r="K8" s="21">
        <f ca="1">IF(OR($AL$3=9,$AL$3=4),$AJ$2,0)</f>
        <v>0</v>
      </c>
      <c r="L8" s="21">
        <f ca="1">IF(OR($AL$3=1,$AL$3=2,$AL$3=4,$AL$3=7,$AL$3=9),$AJ$2,0)</f>
        <v>0</v>
      </c>
      <c r="M8" s="21">
        <f ca="1">IF(OR($AL$3=9,$AL$3=4),$AJ$2,0)</f>
        <v>0</v>
      </c>
      <c r="N8" s="21">
        <f ca="1">IF(OR($AL$3=0,$AL$3=3,$AL$3=4,$AL$3=5,$AL$3=6,$AL$3=9,$AL$3=8),$AJ$2,0)</f>
        <v>5</v>
      </c>
      <c r="O8" s="21"/>
      <c r="P8" s="21"/>
      <c r="Q8" s="21"/>
      <c r="R8" s="21">
        <f ca="1">IF(OR($AL$4=0,$AL$4=4,$AL$4=6,$AL$4=8),$AJ$2,0)</f>
        <v>0</v>
      </c>
      <c r="S8" s="21">
        <f ca="1">IF(OR($AL$4=9,$AL$4=4),$AJ$2,0)</f>
        <v>0</v>
      </c>
      <c r="T8" s="21">
        <f ca="1">IF(OR($AL$4=1,$AL$4=2,$AL$4=4,$AL$4=7,$AL$4=9),$AJ$2,0)</f>
        <v>5</v>
      </c>
      <c r="U8" s="21">
        <f ca="1">IF(OR($AL$4=9,$AL$4=4),$AJ$2,0)</f>
        <v>0</v>
      </c>
      <c r="V8" s="21">
        <f ca="1">IF(OR($AL$4=0,$AL$4=3,$AL$4=4,$AL$4=5,$AL$4=6,$AL$4=9,$AL$4=8),$AJ$2,0)</f>
        <v>0</v>
      </c>
      <c r="W8" s="21"/>
      <c r="X8" s="21">
        <f ca="1">IF(OR($AL$5=0,$AL$5=4,$AL$5=6,$AL$5=8),$AJ$2,0)</f>
        <v>0</v>
      </c>
      <c r="Y8" s="21">
        <f ca="1">IF(OR($AL$5=9,$AL$5=4),$AJ$2,0)</f>
        <v>0</v>
      </c>
      <c r="Z8" s="21">
        <f ca="1">IF(OR($AL$5=1,$AL$5=2,$AL$5=4,$AL$5=7,$AL$5=9),$AJ$2,0)</f>
        <v>5</v>
      </c>
      <c r="AA8" s="21">
        <f ca="1">IF(OR($AL$5=9,$AL$5=4),$AJ$2,0)</f>
        <v>0</v>
      </c>
      <c r="AB8" s="21">
        <f ca="1">IF(OR($AL$5=0,$AL$5=3,$AL$5=4,$AL$5=5,$AL$5=6,$AL$5=9,$AL$5=8),$AJ$2,0)</f>
        <v>0</v>
      </c>
      <c r="AC8" s="22"/>
      <c r="AI8" t="s">
        <v>35</v>
      </c>
      <c r="AJ8" s="23">
        <f ca="1">NOW()-TODAY()</f>
        <v>0.84129282407229766</v>
      </c>
    </row>
    <row r="9" spans="3:39">
      <c r="C9" s="31"/>
      <c r="D9" s="21">
        <f ca="1">IF(OR($AL$2=0,$AL$2=6,$AL$2=8),$AJ$2,0)</f>
        <v>0</v>
      </c>
      <c r="E9" s="21">
        <f ca="1">IF($AL$2=2,$AJ$2,0)</f>
        <v>5</v>
      </c>
      <c r="F9" s="21">
        <f ca="1">IF(OR($AL$2=7,$AL$2=1),$AJ$2,0)</f>
        <v>0</v>
      </c>
      <c r="G9" s="21">
        <f ca="1">IF($AL$2=4,$AJ$2,0)</f>
        <v>0</v>
      </c>
      <c r="H9" s="21">
        <f ca="1">IF(OR($AL$2=0,$AL$2=3,$AL$2=5,$AL$2=6,$AL$2=9,$AL$2=8),$AJ$2,0)</f>
        <v>0</v>
      </c>
      <c r="I9" s="21"/>
      <c r="J9" s="21">
        <f ca="1">IF(OR($AL$3=0,$AL$3=6,$AL$3=8),$AJ$2,0)</f>
        <v>5</v>
      </c>
      <c r="K9" s="21">
        <f ca="1">IF($AL$3=2,$AJ$2,0)</f>
        <v>0</v>
      </c>
      <c r="L9" s="21">
        <f ca="1">IF(OR($AL$3=7,$AL$3=1),$AJ$2,0)</f>
        <v>0</v>
      </c>
      <c r="M9" s="21">
        <f ca="1">IF($AL$3=4,$AJ$2,0)</f>
        <v>0</v>
      </c>
      <c r="N9" s="21">
        <f ca="1">IF(OR($AL$3=0,$AL$3=3,$AL$3=5,$AL$3=6,$AL$3=9,$AL$3=8),$AJ$2,0)</f>
        <v>5</v>
      </c>
      <c r="O9" s="21"/>
      <c r="P9" s="27">
        <f ca="1">IF(AM2=1,0,AJ2)</f>
        <v>5</v>
      </c>
      <c r="Q9" s="21"/>
      <c r="R9" s="21">
        <f ca="1">IF(OR($AL$4=0,$AL$4=6,$AL$4=8),$AJ$2,0)</f>
        <v>0</v>
      </c>
      <c r="S9" s="21">
        <f ca="1">IF($AL$4=2,$AJ$2,0)</f>
        <v>0</v>
      </c>
      <c r="T9" s="21">
        <f ca="1">IF(OR($AL$4=7,$AL$4=1),$AJ$2,0)</f>
        <v>5</v>
      </c>
      <c r="U9" s="21">
        <f ca="1">IF($AL$4=4,$AJ$2,0)</f>
        <v>0</v>
      </c>
      <c r="V9" s="21">
        <f ca="1">IF(OR($AL$4=0,$AL$4=3,$AL$4=5,$AL$4=6,$AL$4=9,$AL$4=8),$AJ$2,0)</f>
        <v>0</v>
      </c>
      <c r="W9" s="21"/>
      <c r="X9" s="21">
        <f ca="1">IF(OR($AL$5=0,$AL$5=6,$AL$5=8),$AJ$2,0)</f>
        <v>0</v>
      </c>
      <c r="Y9" s="21">
        <f ca="1">IF($AL$5=2,$AJ$2,0)</f>
        <v>0</v>
      </c>
      <c r="Z9" s="21">
        <f ca="1">IF(OR($AL$5=7,$AL$5=1),$AJ$2,0)</f>
        <v>5</v>
      </c>
      <c r="AA9" s="21">
        <f ca="1">IF($AL$5=4,$AJ$2,0)</f>
        <v>0</v>
      </c>
      <c r="AB9" s="21">
        <f ca="1">IF(OR($AL$5=0,$AL$5=3,$AL$5=5,$AL$5=6,$AL$5=9,$AL$5=8),$AJ$2,0)</f>
        <v>0</v>
      </c>
      <c r="AC9" s="22"/>
      <c r="AI9" t="s">
        <v>36</v>
      </c>
      <c r="AJ9" s="23">
        <f ca="1">IF(AJ8-AF4&lt;0,0,AJ8-AF4)</f>
        <v>0.18434837962785322</v>
      </c>
    </row>
    <row r="10" spans="3:39">
      <c r="C10" s="31"/>
      <c r="D10" s="21">
        <f ca="1">IF(OR($AL$2=0,$AL$2=2,$AL$2=3,$AL$2=5,$AL$2=6,$AL$2=8),$AJ$2,0)</f>
        <v>5</v>
      </c>
      <c r="E10" s="21">
        <f ca="1">IF($AL$2=7,$AJ$2,0)</f>
        <v>0</v>
      </c>
      <c r="F10" s="21">
        <f ca="1">IF($AL$2=1,$AJ$2,0)</f>
        <v>0</v>
      </c>
      <c r="G10" s="21">
        <f ca="1">IF(OR($AL$2=9,$AL$2=4),$AJ$2,0)</f>
        <v>0</v>
      </c>
      <c r="H10" s="21">
        <f ca="1">IF(OR($AL$2=0,$AL$2=3,$AL$2=5,$AL$2=6,$AL$2=8),$AJ$2,0)</f>
        <v>0</v>
      </c>
      <c r="I10" s="21"/>
      <c r="J10" s="21">
        <f ca="1">IF(OR($AL$3=0,$AL$3=2,$AL$3=3,$AL$3=5,$AL$3=6,$AL$3=8),$AJ$2,0)</f>
        <v>5</v>
      </c>
      <c r="K10" s="21">
        <f ca="1">IF($AL$3=7,$AJ$2,0)</f>
        <v>0</v>
      </c>
      <c r="L10" s="21">
        <f ca="1">IF($AL$3=1,$AJ$2,0)</f>
        <v>0</v>
      </c>
      <c r="M10" s="21">
        <f ca="1">IF(OR($AL$3=9,$AL$3=4),$AJ$2,0)</f>
        <v>0</v>
      </c>
      <c r="N10" s="21">
        <f ca="1">IF(OR($AL$3=0,$AL$3=3,$AL$3=5,$AL$3=6,$AL$3=8),$AJ$2,0)</f>
        <v>5</v>
      </c>
      <c r="O10" s="21"/>
      <c r="P10" s="21"/>
      <c r="Q10" s="21"/>
      <c r="R10" s="21">
        <f ca="1">IF(OR($AL$4=0,$AL$4=2,$AL$4=3,$AL$4=5,$AL$4=6,$AL$4=8),$AJ$2,0)</f>
        <v>0</v>
      </c>
      <c r="S10" s="21">
        <f ca="1">IF($AL$4=7,$AJ$2,0)</f>
        <v>0</v>
      </c>
      <c r="T10" s="21">
        <f ca="1">IF($AL$4=1,$AJ$2,0)</f>
        <v>5</v>
      </c>
      <c r="U10" s="21">
        <f ca="1">IF(OR($AL$4=9,$AL$4=4),$AJ$2,0)</f>
        <v>0</v>
      </c>
      <c r="V10" s="21">
        <f ca="1">IF(OR($AL$4=0,$AL$4=3,$AL$4=5,$AL$4=6,$AL$4=8),$AJ$2,0)</f>
        <v>0</v>
      </c>
      <c r="W10" s="21"/>
      <c r="X10" s="21">
        <f ca="1">IF(OR($AL$5=0,$AL$5=2,$AL$5=3,$AL$5=5,$AL$5=6,$AL$5=8),$AJ$2,0)</f>
        <v>0</v>
      </c>
      <c r="Y10" s="21">
        <f ca="1">IF($AL$5=7,$AJ$2,0)</f>
        <v>0</v>
      </c>
      <c r="Z10" s="21">
        <f ca="1">IF($AL$5=1,$AJ$2,0)</f>
        <v>5</v>
      </c>
      <c r="AA10" s="21">
        <f ca="1">IF(OR($AL$5=9,$AL$5=4),$AJ$2,0)</f>
        <v>0</v>
      </c>
      <c r="AB10" s="21">
        <f ca="1">IF(OR($AL$5=0,$AL$5=3,$AL$5=5,$AL$5=6,$AL$5=8),$AJ$2,0)</f>
        <v>0</v>
      </c>
      <c r="AC10" s="22"/>
      <c r="AI10" t="s">
        <v>37</v>
      </c>
      <c r="AJ10" s="18">
        <f ca="1">IF(AF4-AJ8+1/24/60&lt;0,0,AF4-AJ8+1/24/60)</f>
        <v>0</v>
      </c>
    </row>
    <row r="11" spans="3:39" ht="14.25" customHeight="1">
      <c r="C11" s="31"/>
      <c r="D11" s="21">
        <f ca="1">IF($AL$2=2,$AJ$2,0)</f>
        <v>5</v>
      </c>
      <c r="E11" s="21">
        <f ca="1">IF(OR($AL$2=0,$AL$2=1,$AL$2=2,$AL$2=3,$AL$2=5,$AL$2=6,$AL$2=7,$AL$2=8,$AL$2=9),$AJ$2,0)</f>
        <v>5</v>
      </c>
      <c r="F11" s="21">
        <f ca="1">IF(OR($AL$2=0,$AL$2=1,$AL$2=2,$AL$2=3,$AL$2=5,$AL$2=6,$AL$2=8,$AL$2=9),$AJ$2,0)</f>
        <v>5</v>
      </c>
      <c r="G11" s="21">
        <f ca="1">IF(OR($AL$2=0,$AL$2=1,$AL$2=2,$AL$2=3,$AL$2=5,$AL$2=6,$AL$2=8,$AL$2=4),$AJ$2,0)</f>
        <v>5</v>
      </c>
      <c r="H11" s="21">
        <f ca="1">IF($AL$2=2,$AJ$2,0)</f>
        <v>5</v>
      </c>
      <c r="I11" s="21"/>
      <c r="J11" s="21">
        <f ca="1">IF($AL$3=2,$AJ$2,0)</f>
        <v>0</v>
      </c>
      <c r="K11" s="21">
        <f ca="1">IF(OR($AL$3=0,$AL$3=1,$AL$3=2,$AL$3=3,$AL$3=5,$AL$3=6,$AL$3=7,$AL$3=8,$AL$3=9),$AJ$2,0)</f>
        <v>5</v>
      </c>
      <c r="L11" s="21">
        <f ca="1">IF(OR($AL$3=0,$AL$3=1,$AL$3=2,$AL$3=3,$AL$3=5,$AL$3=6,$AL$3=8,$AL$3=9),$AJ$2,0)</f>
        <v>5</v>
      </c>
      <c r="M11" s="21">
        <f ca="1">IF(OR($AL$3=0,$AL$3=1,$AL$3=2,$AL$3=3,$AL$3=5,$AL$3=6,$AL$3=8,$AL$3=4),$AJ$2,0)</f>
        <v>5</v>
      </c>
      <c r="N11" s="21">
        <f ca="1">IF($AL$3=2,$AJ$2,0)</f>
        <v>0</v>
      </c>
      <c r="O11" s="21"/>
      <c r="P11" s="21"/>
      <c r="Q11" s="21"/>
      <c r="R11" s="21">
        <f ca="1">IF($AL$4=2,$AJ$2,0)</f>
        <v>0</v>
      </c>
      <c r="S11" s="21">
        <f ca="1">IF(OR($AL$4=0,$AL$4=1,$AL$4=2,$AL$4=3,$AL$4=5,$AL$4=6,$AL$4=7,$AL$4=8,$AL$4=9),$AJ$2,0)</f>
        <v>5</v>
      </c>
      <c r="T11" s="21">
        <f ca="1">IF(OR($AL$4=0,$AL$4=1,$AL$4=2,$AL$4=3,$AL$4=5,$AL$4=6,$AL$4=8,$AL$4=9),$AJ$2,0)</f>
        <v>5</v>
      </c>
      <c r="U11" s="21">
        <f ca="1">IF(OR($AL$4=0,$AL$4=1,$AL$4=2,$AL$4=3,$AL$4=5,$AL$4=6,$AL$4=8,$AL$4=4),$AJ$2,0)</f>
        <v>5</v>
      </c>
      <c r="V11" s="21">
        <f ca="1">IF($AL$4=2,$AJ$2,0)</f>
        <v>0</v>
      </c>
      <c r="W11" s="21"/>
      <c r="X11" s="21">
        <f ca="1">IF($AL$5=2,$AJ$2,0)</f>
        <v>0</v>
      </c>
      <c r="Y11" s="21">
        <f ca="1">IF(OR($AL$5=0,$AL$5=1,$AL$5=2,$AL$5=3,$AL$5=5,$AL$5=6,$AL$5=7,$AL$5=8,$AL$5=9),$AJ$2,0)</f>
        <v>5</v>
      </c>
      <c r="Z11" s="21">
        <f ca="1">IF(OR($AL$5=0,$AL$5=1,$AL$5=2,$AL$5=3,$AL$5=5,$AL$5=6,$AL$5=8,$AL$5=9),$AJ$2,0)</f>
        <v>5</v>
      </c>
      <c r="AA11" s="21">
        <f ca="1">IF(OR($AL$5=0,$AL$5=1,$AL$5=2,$AL$5=3,$AL$5=5,$AL$5=6,$AL$5=8,$AL$5=4),$AJ$2,0)</f>
        <v>5</v>
      </c>
      <c r="AB11" s="21">
        <f ca="1">IF($AL$5=2,$AJ$2,0)</f>
        <v>0</v>
      </c>
      <c r="AC11" s="22"/>
      <c r="AI11" t="s">
        <v>4</v>
      </c>
      <c r="AJ11" s="23">
        <f ca="1">AJ8</f>
        <v>0.84129282407229766</v>
      </c>
    </row>
    <row r="12" spans="3:39" ht="14.25" customHeight="1">
      <c r="C12" s="3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2"/>
      <c r="AJ12" s="23">
        <f ca="1">IF(AF4-AJ8&lt;0,0,AF4-AJ8)</f>
        <v>0</v>
      </c>
    </row>
    <row r="13" spans="3:39" ht="7.5" customHeight="1">
      <c r="C13" s="28"/>
      <c r="D13" s="17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30"/>
    </row>
    <row r="14" spans="3:39" ht="14.25" customHeight="1">
      <c r="C14" s="31"/>
      <c r="D14" s="21"/>
      <c r="E14" s="21">
        <f ca="1">IF(AND($AJ$12=0,$AE$4=$AI$11),1,0)</f>
        <v>0</v>
      </c>
      <c r="F14" s="21">
        <f t="shared" ref="F14:AB17" ca="1" si="0">IF(AND($AJ$12=0,$AE$4=$AI$11),1,0)</f>
        <v>0</v>
      </c>
      <c r="G14" s="21"/>
      <c r="H14" s="21"/>
      <c r="I14" s="21">
        <f t="shared" ca="1" si="0"/>
        <v>0</v>
      </c>
      <c r="J14" s="21"/>
      <c r="K14" s="21"/>
      <c r="L14" s="21"/>
      <c r="M14" s="21"/>
      <c r="N14" s="21">
        <f t="shared" ca="1" si="0"/>
        <v>0</v>
      </c>
      <c r="O14" s="21">
        <f t="shared" ca="1" si="0"/>
        <v>0</v>
      </c>
      <c r="P14" s="21"/>
      <c r="Q14" s="21"/>
      <c r="R14" s="21">
        <f t="shared" ca="1" si="0"/>
        <v>0</v>
      </c>
      <c r="S14" s="21">
        <f t="shared" ca="1" si="0"/>
        <v>0</v>
      </c>
      <c r="T14" s="21"/>
      <c r="U14" s="21"/>
      <c r="V14" s="21">
        <f ca="1">IF(AND($AJ$12=0,$AE$4=$AI$11),1,0)</f>
        <v>0</v>
      </c>
      <c r="W14" s="21"/>
      <c r="X14" s="21"/>
      <c r="Y14" s="21"/>
      <c r="Z14" s="21">
        <f t="shared" ca="1" si="0"/>
        <v>0</v>
      </c>
      <c r="AA14" s="21"/>
      <c r="AB14" s="21">
        <f t="shared" ca="1" si="0"/>
        <v>0</v>
      </c>
      <c r="AC14" s="22"/>
    </row>
    <row r="15" spans="3:39" ht="14.25" customHeight="1">
      <c r="C15" s="31"/>
      <c r="D15" s="21">
        <f t="shared" ref="D15:R17" ca="1" si="1">IF(AND($AJ$12=0,$AE$4=$AI$11),1,0)</f>
        <v>0</v>
      </c>
      <c r="E15" s="21"/>
      <c r="F15" s="21"/>
      <c r="G15" s="21">
        <f t="shared" ca="1" si="1"/>
        <v>0</v>
      </c>
      <c r="H15" s="21"/>
      <c r="I15" s="21">
        <f t="shared" ca="1" si="1"/>
        <v>0</v>
      </c>
      <c r="J15" s="21"/>
      <c r="K15" s="21"/>
      <c r="L15" s="21"/>
      <c r="M15" s="21">
        <f t="shared" ca="1" si="1"/>
        <v>0</v>
      </c>
      <c r="N15" s="21"/>
      <c r="O15" s="21"/>
      <c r="P15" s="21">
        <f t="shared" ca="1" si="1"/>
        <v>0</v>
      </c>
      <c r="Q15" s="21"/>
      <c r="R15" s="21">
        <f t="shared" ca="1" si="1"/>
        <v>0</v>
      </c>
      <c r="S15" s="21"/>
      <c r="T15" s="21">
        <f t="shared" ca="1" si="0"/>
        <v>0</v>
      </c>
      <c r="U15" s="21"/>
      <c r="V15" s="21">
        <f t="shared" ca="1" si="0"/>
        <v>0</v>
      </c>
      <c r="W15" s="21">
        <f t="shared" ca="1" si="0"/>
        <v>0</v>
      </c>
      <c r="X15" s="21"/>
      <c r="Y15" s="21">
        <f t="shared" ca="1" si="0"/>
        <v>0</v>
      </c>
      <c r="Z15" s="21">
        <f t="shared" ca="1" si="0"/>
        <v>0</v>
      </c>
      <c r="AA15" s="21"/>
      <c r="AB15" s="21">
        <f t="shared" ca="1" si="0"/>
        <v>0</v>
      </c>
      <c r="AC15" s="22"/>
    </row>
    <row r="16" spans="3:39" ht="14.25" customHeight="1">
      <c r="C16" s="31"/>
      <c r="D16" s="21">
        <f t="shared" ca="1" si="1"/>
        <v>0</v>
      </c>
      <c r="E16" s="21">
        <f t="shared" ca="1" si="1"/>
        <v>0</v>
      </c>
      <c r="F16" s="21">
        <f t="shared" ca="1" si="0"/>
        <v>0</v>
      </c>
      <c r="G16" s="21">
        <f t="shared" ca="1" si="0"/>
        <v>0</v>
      </c>
      <c r="H16" s="21"/>
      <c r="I16" s="21">
        <f t="shared" ca="1" si="0"/>
        <v>0</v>
      </c>
      <c r="J16" s="21"/>
      <c r="K16" s="21"/>
      <c r="L16" s="21"/>
      <c r="M16" s="21">
        <f t="shared" ca="1" si="0"/>
        <v>0</v>
      </c>
      <c r="N16" s="21">
        <f t="shared" ca="1" si="0"/>
        <v>0</v>
      </c>
      <c r="O16" s="21">
        <f t="shared" ca="1" si="0"/>
        <v>0</v>
      </c>
      <c r="P16" s="21">
        <f t="shared" ca="1" si="0"/>
        <v>0</v>
      </c>
      <c r="Q16" s="21"/>
      <c r="R16" s="21">
        <f t="shared" ca="1" si="0"/>
        <v>0</v>
      </c>
      <c r="S16" s="21">
        <f t="shared" ca="1" si="0"/>
        <v>0</v>
      </c>
      <c r="T16" s="21"/>
      <c r="U16" s="21"/>
      <c r="V16" s="21">
        <f t="shared" ca="1" si="0"/>
        <v>0</v>
      </c>
      <c r="W16" s="21"/>
      <c r="X16" s="21">
        <f t="shared" ca="1" si="0"/>
        <v>0</v>
      </c>
      <c r="Y16" s="21"/>
      <c r="Z16" s="21">
        <f t="shared" ca="1" si="0"/>
        <v>0</v>
      </c>
      <c r="AA16" s="21"/>
      <c r="AB16" s="21"/>
      <c r="AC16" s="22"/>
      <c r="AI16" s="23" t="s">
        <v>26</v>
      </c>
      <c r="AJ16">
        <v>1</v>
      </c>
    </row>
    <row r="17" spans="3:36" ht="14.25" customHeight="1">
      <c r="C17" s="31"/>
      <c r="D17" s="21">
        <f t="shared" ca="1" si="1"/>
        <v>0</v>
      </c>
      <c r="E17" s="21"/>
      <c r="F17" s="21"/>
      <c r="G17" s="21">
        <f t="shared" ca="1" si="0"/>
        <v>0</v>
      </c>
      <c r="H17" s="21"/>
      <c r="I17" s="21">
        <f t="shared" ca="1" si="0"/>
        <v>0</v>
      </c>
      <c r="J17" s="21">
        <f t="shared" ca="1" si="0"/>
        <v>0</v>
      </c>
      <c r="K17" s="21">
        <f t="shared" ca="1" si="0"/>
        <v>0</v>
      </c>
      <c r="L17" s="21"/>
      <c r="M17" s="21">
        <f t="shared" ca="1" si="0"/>
        <v>0</v>
      </c>
      <c r="N17" s="21"/>
      <c r="O17" s="21"/>
      <c r="P17" s="21">
        <f t="shared" ca="1" si="0"/>
        <v>0</v>
      </c>
      <c r="Q17" s="21"/>
      <c r="R17" s="21">
        <f t="shared" ca="1" si="0"/>
        <v>0</v>
      </c>
      <c r="S17" s="21"/>
      <c r="T17" s="21">
        <f t="shared" ca="1" si="0"/>
        <v>0</v>
      </c>
      <c r="U17" s="21"/>
      <c r="V17" s="21">
        <f t="shared" ca="1" si="0"/>
        <v>0</v>
      </c>
      <c r="W17" s="21"/>
      <c r="X17" s="21"/>
      <c r="Y17" s="21"/>
      <c r="Z17" s="21">
        <f t="shared" ca="1" si="0"/>
        <v>0</v>
      </c>
      <c r="AA17" s="21"/>
      <c r="AB17" s="21">
        <f t="shared" ca="1" si="0"/>
        <v>0</v>
      </c>
      <c r="AC17" s="22"/>
      <c r="AI17" t="s">
        <v>27</v>
      </c>
      <c r="AJ17">
        <v>2</v>
      </c>
    </row>
    <row r="18" spans="3:36" ht="7.5" customHeight="1"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4"/>
      <c r="AI18" t="s">
        <v>28</v>
      </c>
      <c r="AJ18">
        <v>3</v>
      </c>
    </row>
    <row r="19" spans="3:36" ht="14.25" customHeight="1">
      <c r="AI19" t="s">
        <v>29</v>
      </c>
      <c r="AJ19">
        <v>4</v>
      </c>
    </row>
    <row r="20" spans="3:36" ht="14.25" customHeight="1">
      <c r="AI20" t="s">
        <v>30</v>
      </c>
      <c r="AJ20">
        <v>5</v>
      </c>
    </row>
    <row r="21" spans="3:36" ht="14.25" customHeight="1">
      <c r="C21" s="36" t="s">
        <v>5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I21" t="s">
        <v>31</v>
      </c>
      <c r="AJ21">
        <v>6</v>
      </c>
    </row>
    <row r="22" spans="3:36" ht="14.25" customHeight="1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I22" t="s">
        <v>32</v>
      </c>
      <c r="AJ22">
        <f ca="1">RANDBETWEEN(1,6)</f>
        <v>5</v>
      </c>
    </row>
    <row r="23" spans="3:36" ht="14.25" customHeight="1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</row>
    <row r="24" spans="3:36" ht="14.25" customHeight="1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</row>
    <row r="25" spans="3:36" ht="14.25" customHeight="1"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</row>
    <row r="26" spans="3:36" ht="14.25" customHeight="1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</row>
    <row r="27" spans="3:36" ht="14.25" customHeight="1"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spans="3:36" ht="14.25" customHeight="1"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 spans="3:36" ht="14.25" customHeight="1"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</row>
    <row r="30" spans="3:36" ht="14.25" customHeight="1"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 spans="3:36" ht="14.25" customHeight="1"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 spans="3:36" ht="14.25" customHeight="1"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  <row r="33" spans="3:32" ht="14.25" customHeight="1"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</row>
    <row r="34" spans="3:32" ht="14.25" customHeight="1"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3:32" ht="14.25" customHeight="1"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</row>
    <row r="36" spans="3:32" ht="14.25" customHeight="1"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3:32" ht="14.25" customHeight="1"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</row>
    <row r="38" spans="3:32" ht="14.25" customHeight="1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3:32" ht="14.25" customHeight="1"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</row>
    <row r="40" spans="3:32" ht="14.25" customHeight="1"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3:32" ht="14.25" customHeight="1"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</row>
    <row r="42" spans="3:32" ht="14.25" customHeight="1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3:32" ht="14.25" customHeight="1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</row>
    <row r="44" spans="3:32" ht="14.25" customHeight="1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</row>
    <row r="45" spans="3:32" ht="14.25" customHeight="1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</row>
    <row r="46" spans="3:32" ht="14.25" customHeight="1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</sheetData>
  <mergeCells count="1">
    <mergeCell ref="C21:AF26"/>
  </mergeCells>
  <conditionalFormatting sqref="D4:AC12">
    <cfRule type="cellIs" dxfId="20" priority="4" operator="equal">
      <formula>4</formula>
    </cfRule>
    <cfRule type="cellIs" dxfId="19" priority="5" operator="equal">
      <formula>3</formula>
    </cfRule>
    <cfRule type="cellIs" dxfId="18" priority="12" operator="equal">
      <formula>1</formula>
    </cfRule>
    <cfRule type="cellIs" dxfId="17" priority="13" operator="equal">
      <formula>0</formula>
    </cfRule>
  </conditionalFormatting>
  <conditionalFormatting sqref="D14:AC17">
    <cfRule type="cellIs" dxfId="16" priority="3" operator="equal">
      <formula>0</formula>
    </cfRule>
    <cfRule type="cellIs" dxfId="15" priority="10" operator="equal">
      <formula>1</formula>
    </cfRule>
  </conditionalFormatting>
  <conditionalFormatting sqref="C4:AC12">
    <cfRule type="cellIs" dxfId="14" priority="1" operator="equal">
      <formula>6</formula>
    </cfRule>
    <cfRule type="cellIs" dxfId="13" priority="2" operator="equal">
      <formula>5</formula>
    </cfRule>
    <cfRule type="cellIs" dxfId="12" priority="6" operator="equal">
      <formula>2</formula>
    </cfRule>
  </conditionalFormatting>
  <dataValidations count="2">
    <dataValidation type="list" allowBlank="1" showInputMessage="1" showErrorMessage="1" sqref="AE4">
      <formula1>$AI$8:$AI$11</formula1>
    </dataValidation>
    <dataValidation type="list" allowBlank="1" showInputMessage="1" showErrorMessage="1" sqref="AG4">
      <formula1>$AI$16:$AI$22</formula1>
    </dataValidation>
  </dataValidations>
  <pageMargins left="0.7" right="0.7" top="0.75" bottom="0.75" header="0.3" footer="0.3"/>
  <pageSetup paperSize="9" orientation="portrait" horizontalDpi="4294967293" verticalDpi="4294967293" r:id="rId1"/>
  <ignoredErrors>
    <ignoredError sqref="F8 G9 L8 M9 U9 T8 AA9 Z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Analog</vt:lpstr>
      <vt:lpstr>Digital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mcharytoniuk</dc:creator>
  <cp:lastModifiedBy>Tomek</cp:lastModifiedBy>
  <dcterms:created xsi:type="dcterms:W3CDTF">2018-10-03T13:30:30Z</dcterms:created>
  <dcterms:modified xsi:type="dcterms:W3CDTF">2021-03-01T19:11:34Z</dcterms:modified>
</cp:coreProperties>
</file>